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4\"/>
    </mc:Choice>
  </mc:AlternateContent>
  <xr:revisionPtr revIDLastSave="0" documentId="13_ncr:1_{717D47B1-631A-4B79-A513-8041AFE705D0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Juli - 2024xx" sheetId="1" state="hidden" r:id="rId1"/>
    <sheet name="Juli - 2024 ( Revisi )" sheetId="9" state="hidden" r:id="rId2"/>
    <sheet name="Juli - 2024( Asli )" sheetId="6" r:id="rId3"/>
    <sheet name="Prod" sheetId="14" r:id="rId4"/>
    <sheet name="Utility" sheetId="15" r:id="rId5"/>
    <sheet name="Qty cons analysis" sheetId="16" r:id="rId6"/>
    <sheet name="Downtime Ref Juli" sheetId="19" r:id="rId7"/>
    <sheet name="Downtime Fract Juli" sheetId="20" r:id="rId8"/>
    <sheet name="Convert Gas" sheetId="3" state="hidden" r:id="rId9"/>
    <sheet name="OIP Refinery" sheetId="4" state="hidden" r:id="rId10"/>
    <sheet name="OIP Fraksinasi" sheetId="12" state="hidden" r:id="rId11"/>
    <sheet name="Direct Refinery To Fract " sheetId="13" state="hidden" r:id="rId12"/>
    <sheet name="Flow Meter" sheetId="8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7">'Downtime Fract Juli'!$E$1:$L$54</definedName>
    <definedName name="_xlnm.Print_Area" localSheetId="6">'Downtime Ref Juli'!$E$1:$L$53</definedName>
    <definedName name="_xlnm.Print_Area" localSheetId="2">'Juli - 2024( Asli )'!$U$55:$AL$249</definedName>
    <definedName name="_xlnm.Print_Area" localSheetId="3">Prod!$B$1:$I$80</definedName>
    <definedName name="_xlnm.Print_Area" localSheetId="5">'Qty cons analysis'!$C$1:$J$52</definedName>
    <definedName name="_xlnm.Print_Area" localSheetId="4">Utility!$C$1:$M$55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9" l="1"/>
  <c r="I38" i="19"/>
  <c r="M37" i="19"/>
  <c r="K37" i="19"/>
  <c r="J37" i="19"/>
  <c r="M36" i="19"/>
  <c r="K36" i="19"/>
  <c r="J36" i="19"/>
  <c r="M35" i="19"/>
  <c r="K35" i="19"/>
  <c r="J35" i="19"/>
  <c r="M34" i="19"/>
  <c r="K34" i="19"/>
  <c r="J34" i="19"/>
  <c r="M33" i="19"/>
  <c r="K33" i="19"/>
  <c r="J33" i="19"/>
  <c r="M32" i="19"/>
  <c r="K32" i="19"/>
  <c r="J32" i="19"/>
  <c r="M31" i="19"/>
  <c r="K31" i="19"/>
  <c r="J31" i="19"/>
  <c r="M30" i="19"/>
  <c r="K30" i="19"/>
  <c r="J30" i="19"/>
  <c r="I45" i="19" s="1"/>
  <c r="M29" i="19"/>
  <c r="K29" i="19"/>
  <c r="J29" i="19"/>
  <c r="M28" i="19"/>
  <c r="K28" i="19"/>
  <c r="J28" i="19"/>
  <c r="M27" i="19"/>
  <c r="K27" i="19"/>
  <c r="J27" i="19"/>
  <c r="M26" i="19"/>
  <c r="K26" i="19"/>
  <c r="J26" i="19"/>
  <c r="M25" i="19"/>
  <c r="K25" i="19"/>
  <c r="J25" i="19"/>
  <c r="M24" i="19"/>
  <c r="K24" i="19"/>
  <c r="J24" i="19"/>
  <c r="M23" i="19"/>
  <c r="K23" i="19"/>
  <c r="J23" i="19"/>
  <c r="M22" i="19"/>
  <c r="K22" i="19"/>
  <c r="J22" i="19"/>
  <c r="M21" i="19"/>
  <c r="K21" i="19"/>
  <c r="J21" i="19"/>
  <c r="I50" i="19" s="1"/>
  <c r="M20" i="19"/>
  <c r="K20" i="19"/>
  <c r="J20" i="19"/>
  <c r="K19" i="19"/>
  <c r="J19" i="19"/>
  <c r="G19" i="19"/>
  <c r="M19" i="19" s="1"/>
  <c r="M18" i="19"/>
  <c r="K18" i="19"/>
  <c r="J18" i="19"/>
  <c r="M17" i="19"/>
  <c r="K17" i="19"/>
  <c r="J17" i="19"/>
  <c r="M16" i="19"/>
  <c r="K16" i="19"/>
  <c r="J16" i="19"/>
  <c r="M15" i="19"/>
  <c r="K15" i="19"/>
  <c r="J15" i="19"/>
  <c r="M14" i="19"/>
  <c r="K14" i="19"/>
  <c r="J14" i="19"/>
  <c r="M13" i="19"/>
  <c r="K13" i="19"/>
  <c r="J13" i="19"/>
  <c r="M12" i="19"/>
  <c r="K12" i="19"/>
  <c r="J12" i="19"/>
  <c r="M11" i="19"/>
  <c r="K11" i="19"/>
  <c r="J11" i="19"/>
  <c r="G11" i="19"/>
  <c r="G10" i="19"/>
  <c r="M10" i="19" s="1"/>
  <c r="M9" i="19"/>
  <c r="K9" i="19"/>
  <c r="J9" i="19"/>
  <c r="G9" i="19"/>
  <c r="G8" i="19"/>
  <c r="M8" i="19" s="1"/>
  <c r="AR7" i="19"/>
  <c r="AP7" i="19"/>
  <c r="AL7" i="19"/>
  <c r="AK7" i="19"/>
  <c r="AI7" i="19"/>
  <c r="AC7" i="19"/>
  <c r="AB7" i="19"/>
  <c r="AA7" i="19"/>
  <c r="Z7" i="19"/>
  <c r="R7" i="19"/>
  <c r="Q7" i="19"/>
  <c r="P7" i="19"/>
  <c r="O7" i="19"/>
  <c r="G7" i="19"/>
  <c r="J7" i="19" s="1"/>
  <c r="K7" i="19" l="1"/>
  <c r="J8" i="19"/>
  <c r="I44" i="19" s="1"/>
  <c r="I52" i="19" s="1"/>
  <c r="J10" i="19"/>
  <c r="M7" i="19"/>
  <c r="M38" i="19" s="1"/>
  <c r="K8" i="19"/>
  <c r="K10" i="19"/>
  <c r="J38" i="19" l="1"/>
  <c r="I38" i="20" l="1"/>
  <c r="G38" i="20"/>
  <c r="M37" i="20"/>
  <c r="K37" i="20"/>
  <c r="J37" i="20"/>
  <c r="M36" i="20"/>
  <c r="K36" i="20"/>
  <c r="J36" i="20"/>
  <c r="M35" i="20"/>
  <c r="K35" i="20"/>
  <c r="J35" i="20"/>
  <c r="M34" i="20"/>
  <c r="K34" i="20"/>
  <c r="J34" i="20"/>
  <c r="M33" i="20"/>
  <c r="K33" i="20"/>
  <c r="J33" i="20"/>
  <c r="M32" i="20"/>
  <c r="K32" i="20"/>
  <c r="J32" i="20"/>
  <c r="M31" i="20"/>
  <c r="K31" i="20"/>
  <c r="J31" i="20"/>
  <c r="M30" i="20"/>
  <c r="K30" i="20"/>
  <c r="J30" i="20"/>
  <c r="M29" i="20"/>
  <c r="K29" i="20"/>
  <c r="J29" i="20"/>
  <c r="M28" i="20"/>
  <c r="K28" i="20"/>
  <c r="J28" i="20"/>
  <c r="M27" i="20"/>
  <c r="K27" i="20"/>
  <c r="J27" i="20"/>
  <c r="M26" i="20"/>
  <c r="K26" i="20"/>
  <c r="J26" i="20"/>
  <c r="M25" i="20"/>
  <c r="K25" i="20"/>
  <c r="J25" i="20"/>
  <c r="M24" i="20"/>
  <c r="K24" i="20"/>
  <c r="J24" i="20"/>
  <c r="M23" i="20"/>
  <c r="K23" i="20"/>
  <c r="J23" i="20"/>
  <c r="M22" i="20"/>
  <c r="K22" i="20"/>
  <c r="J22" i="20"/>
  <c r="M21" i="20"/>
  <c r="K21" i="20"/>
  <c r="J21" i="20"/>
  <c r="M20" i="20"/>
  <c r="K20" i="20"/>
  <c r="J20" i="20"/>
  <c r="M19" i="20"/>
  <c r="K19" i="20"/>
  <c r="J19" i="20"/>
  <c r="M18" i="20"/>
  <c r="K18" i="20"/>
  <c r="J18" i="20"/>
  <c r="M17" i="20"/>
  <c r="K17" i="20"/>
  <c r="J17" i="20"/>
  <c r="M16" i="20"/>
  <c r="K16" i="20"/>
  <c r="J16" i="20"/>
  <c r="M15" i="20"/>
  <c r="K15" i="20"/>
  <c r="J15" i="20"/>
  <c r="M14" i="20"/>
  <c r="K14" i="20"/>
  <c r="J14" i="20"/>
  <c r="I51" i="20" s="1"/>
  <c r="M13" i="20"/>
  <c r="K13" i="20"/>
  <c r="J13" i="20"/>
  <c r="M12" i="20"/>
  <c r="K12" i="20"/>
  <c r="J12" i="20"/>
  <c r="M11" i="20"/>
  <c r="K11" i="20"/>
  <c r="J11" i="20"/>
  <c r="M10" i="20"/>
  <c r="K10" i="20"/>
  <c r="J10" i="20"/>
  <c r="M9" i="20"/>
  <c r="K9" i="20"/>
  <c r="J9" i="20"/>
  <c r="M8" i="20"/>
  <c r="K8" i="20"/>
  <c r="J8" i="20"/>
  <c r="AR7" i="20"/>
  <c r="AP7" i="20"/>
  <c r="AL7" i="20"/>
  <c r="AK7" i="20"/>
  <c r="AI7" i="20"/>
  <c r="AC7" i="20"/>
  <c r="AB7" i="20"/>
  <c r="AA7" i="20"/>
  <c r="Z7" i="20"/>
  <c r="R7" i="20"/>
  <c r="Q7" i="20"/>
  <c r="P7" i="20"/>
  <c r="O7" i="20"/>
  <c r="M7" i="20"/>
  <c r="M38" i="20" s="1"/>
  <c r="K7" i="20"/>
  <c r="J7" i="20"/>
  <c r="I50" i="20" s="1"/>
  <c r="I53" i="20" s="1"/>
  <c r="J38" i="20" l="1"/>
  <c r="F23" i="16" l="1"/>
  <c r="F22" i="16"/>
  <c r="F21" i="16"/>
  <c r="F20" i="16"/>
  <c r="F18" i="16"/>
  <c r="F17" i="16"/>
  <c r="F16" i="16"/>
  <c r="F15" i="16"/>
  <c r="F14" i="16"/>
  <c r="F13" i="16"/>
  <c r="F12" i="16"/>
  <c r="F11" i="16"/>
  <c r="F10" i="16"/>
  <c r="G23" i="16"/>
  <c r="G22" i="16"/>
  <c r="G21" i="16"/>
  <c r="G20" i="16"/>
  <c r="G18" i="16"/>
  <c r="G17" i="16"/>
  <c r="G16" i="16"/>
  <c r="G15" i="16"/>
  <c r="AL230" i="6"/>
  <c r="G14" i="16"/>
  <c r="G13" i="16"/>
  <c r="G12" i="16" l="1"/>
  <c r="G11" i="16"/>
  <c r="G10" i="16"/>
  <c r="I31" i="15"/>
  <c r="H27" i="15"/>
  <c r="I29" i="15"/>
  <c r="H30" i="15" l="1"/>
  <c r="H29" i="15"/>
  <c r="H26" i="15"/>
  <c r="H25" i="15"/>
  <c r="H23" i="15"/>
  <c r="H22" i="15"/>
  <c r="H21" i="15"/>
  <c r="H20" i="15"/>
  <c r="H18" i="15"/>
  <c r="H16" i="15"/>
  <c r="H15" i="15"/>
  <c r="H14" i="15"/>
  <c r="H12" i="15"/>
  <c r="I42" i="15"/>
  <c r="I41" i="15"/>
  <c r="I40" i="15"/>
  <c r="I39" i="15"/>
  <c r="I38" i="15"/>
  <c r="I37" i="15"/>
  <c r="I35" i="15"/>
  <c r="I30" i="15"/>
  <c r="I26" i="15"/>
  <c r="I25" i="15"/>
  <c r="I23" i="15"/>
  <c r="I22" i="15"/>
  <c r="I21" i="15"/>
  <c r="I20" i="15"/>
  <c r="I18" i="15"/>
  <c r="I16" i="15"/>
  <c r="I15" i="15"/>
  <c r="I14" i="15"/>
  <c r="I12" i="15"/>
  <c r="I11" i="15"/>
  <c r="E62" i="14"/>
  <c r="E60" i="14"/>
  <c r="E58" i="14"/>
  <c r="E25" i="14"/>
  <c r="E24" i="14"/>
  <c r="I27" i="15" l="1"/>
  <c r="I32" i="15" s="1"/>
  <c r="AL46" i="6"/>
  <c r="AL45" i="6"/>
  <c r="AC44" i="6"/>
  <c r="E17" i="14"/>
  <c r="E16" i="14"/>
  <c r="E11" i="14"/>
  <c r="E20" i="14"/>
  <c r="D32" i="6"/>
  <c r="E9" i="14"/>
  <c r="F67" i="14"/>
  <c r="F66" i="14"/>
  <c r="G66" i="14" s="1"/>
  <c r="F62" i="14"/>
  <c r="F61" i="14"/>
  <c r="G61" i="14" s="1"/>
  <c r="F60" i="14"/>
  <c r="G60" i="14" s="1"/>
  <c r="F58" i="14"/>
  <c r="G58" i="14" s="1"/>
  <c r="G25" i="14"/>
  <c r="F14" i="14"/>
  <c r="G14" i="14" s="1"/>
  <c r="F13" i="14"/>
  <c r="F12" i="14"/>
  <c r="G12" i="14" s="1"/>
  <c r="F9" i="14"/>
  <c r="H23" i="16"/>
  <c r="H21" i="16"/>
  <c r="H20" i="16"/>
  <c r="H18" i="16"/>
  <c r="H17" i="16"/>
  <c r="H16" i="16"/>
  <c r="H15" i="16"/>
  <c r="H14" i="16"/>
  <c r="H13" i="16"/>
  <c r="H12" i="16"/>
  <c r="H10" i="16"/>
  <c r="J42" i="15"/>
  <c r="K41" i="15"/>
  <c r="J41" i="15"/>
  <c r="J40" i="15"/>
  <c r="K39" i="15"/>
  <c r="K38" i="15"/>
  <c r="J37" i="15"/>
  <c r="K36" i="15"/>
  <c r="J35" i="15"/>
  <c r="K31" i="15"/>
  <c r="K30" i="15"/>
  <c r="J29" i="15"/>
  <c r="K28" i="15"/>
  <c r="K26" i="15"/>
  <c r="K25" i="15"/>
  <c r="J25" i="15"/>
  <c r="K22" i="15"/>
  <c r="J21" i="15"/>
  <c r="K20" i="15"/>
  <c r="K19" i="15"/>
  <c r="K18" i="15"/>
  <c r="K15" i="15"/>
  <c r="J14" i="15"/>
  <c r="K12" i="15"/>
  <c r="J12" i="15"/>
  <c r="G67" i="14"/>
  <c r="G62" i="14"/>
  <c r="G56" i="14"/>
  <c r="G55" i="14"/>
  <c r="G50" i="14"/>
  <c r="G49" i="14"/>
  <c r="G43" i="14"/>
  <c r="G42" i="14"/>
  <c r="G41" i="14"/>
  <c r="G40" i="14"/>
  <c r="F34" i="14"/>
  <c r="G34" i="14" s="1"/>
  <c r="F33" i="14"/>
  <c r="F32" i="14"/>
  <c r="G32" i="14" s="1"/>
  <c r="G31" i="14"/>
  <c r="F29" i="14"/>
  <c r="G29" i="14" s="1"/>
  <c r="F28" i="14"/>
  <c r="G28" i="14" s="1"/>
  <c r="F27" i="14"/>
  <c r="G27" i="14" s="1"/>
  <c r="F21" i="14"/>
  <c r="F20" i="14"/>
  <c r="G13" i="14"/>
  <c r="AR32" i="9"/>
  <c r="AR34" i="9"/>
  <c r="AR33" i="9"/>
  <c r="AD19" i="9"/>
  <c r="AD20" i="9"/>
  <c r="F51" i="14" l="1"/>
  <c r="G51" i="14" s="1"/>
  <c r="K42" i="15"/>
  <c r="J18" i="15"/>
  <c r="K29" i="15"/>
  <c r="K37" i="15"/>
  <c r="G33" i="14"/>
  <c r="K21" i="15"/>
  <c r="J20" i="15"/>
  <c r="K35" i="15"/>
  <c r="K14" i="15"/>
  <c r="K16" i="15" s="1"/>
  <c r="G23" i="14"/>
  <c r="E21" i="14"/>
  <c r="G21" i="14" s="1"/>
  <c r="G20" i="14"/>
  <c r="G9" i="14"/>
  <c r="F48" i="14"/>
  <c r="G48" i="14" s="1"/>
  <c r="F47" i="14"/>
  <c r="G47" i="14" s="1"/>
  <c r="G24" i="14"/>
  <c r="H11" i="16"/>
  <c r="H22" i="16"/>
  <c r="J15" i="15"/>
  <c r="J22" i="15"/>
  <c r="K40" i="15"/>
  <c r="J30" i="15"/>
  <c r="J38" i="15"/>
  <c r="J16" i="15"/>
  <c r="J39" i="15"/>
  <c r="F52" i="14"/>
  <c r="G52" i="14" s="1"/>
  <c r="AD32" i="9"/>
  <c r="AD16" i="9"/>
  <c r="AC7" i="9"/>
  <c r="T16" i="9"/>
  <c r="N17" i="9"/>
  <c r="N9" i="9"/>
  <c r="M17" i="9"/>
  <c r="L17" i="9"/>
  <c r="K17" i="9"/>
  <c r="J34" i="9"/>
  <c r="J17" i="9"/>
  <c r="I9" i="9"/>
  <c r="F17" i="9"/>
  <c r="K27" i="15" l="1"/>
  <c r="K23" i="15"/>
  <c r="J23" i="15"/>
  <c r="F36" i="12"/>
  <c r="K33" i="9"/>
  <c r="I34" i="9"/>
  <c r="M52" i="9"/>
  <c r="U52" i="9"/>
  <c r="V52" i="9"/>
  <c r="W52" i="9"/>
  <c r="X52" i="9"/>
  <c r="Y52" i="9"/>
  <c r="Z52" i="9"/>
  <c r="AA52" i="9"/>
  <c r="AB52" i="9"/>
  <c r="AC52" i="9"/>
  <c r="M51" i="9"/>
  <c r="O51" i="9"/>
  <c r="U51" i="9"/>
  <c r="V51" i="9"/>
  <c r="W51" i="9"/>
  <c r="X51" i="9"/>
  <c r="Y51" i="9"/>
  <c r="Z51" i="9"/>
  <c r="AA51" i="9"/>
  <c r="AB51" i="9"/>
  <c r="AC51" i="9"/>
  <c r="F32" i="9"/>
  <c r="K32" i="15" l="1"/>
  <c r="F62" i="9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F33" i="4"/>
  <c r="F34" i="4"/>
  <c r="F36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5" i="4"/>
  <c r="F5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AO43" i="9" l="1"/>
  <c r="AP43" i="9"/>
  <c r="AQ43" i="9"/>
  <c r="AL249" i="9" l="1"/>
  <c r="AL248" i="9"/>
  <c r="AL246" i="9"/>
  <c r="AL245" i="9"/>
  <c r="AL243" i="9"/>
  <c r="AL242" i="9"/>
  <c r="AJ240" i="9"/>
  <c r="AI240" i="9"/>
  <c r="AH240" i="9"/>
  <c r="AG240" i="9"/>
  <c r="AF240" i="9"/>
  <c r="AE240" i="9"/>
  <c r="AD240" i="9"/>
  <c r="AC240" i="9"/>
  <c r="AB240" i="9"/>
  <c r="AA240" i="9"/>
  <c r="Z240" i="9"/>
  <c r="Y240" i="9"/>
  <c r="X240" i="9"/>
  <c r="W240" i="9"/>
  <c r="V240" i="9"/>
  <c r="U240" i="9"/>
  <c r="T240" i="9"/>
  <c r="S240" i="9"/>
  <c r="R240" i="9"/>
  <c r="Q240" i="9"/>
  <c r="P240" i="9"/>
  <c r="O240" i="9"/>
  <c r="N240" i="9"/>
  <c r="M240" i="9"/>
  <c r="L240" i="9"/>
  <c r="K240" i="9"/>
  <c r="J240" i="9"/>
  <c r="I240" i="9"/>
  <c r="H240" i="9"/>
  <c r="G240" i="9"/>
  <c r="F240" i="9"/>
  <c r="AL239" i="9"/>
  <c r="AM239" i="9" s="1"/>
  <c r="AL236" i="9"/>
  <c r="AJ235" i="9"/>
  <c r="AI235" i="9"/>
  <c r="AH235" i="9"/>
  <c r="AG235" i="9"/>
  <c r="AF235" i="9"/>
  <c r="AE235" i="9"/>
  <c r="AD235" i="9"/>
  <c r="AC235" i="9"/>
  <c r="AB235" i="9"/>
  <c r="AA235" i="9"/>
  <c r="Y235" i="9"/>
  <c r="X235" i="9"/>
  <c r="U235" i="9"/>
  <c r="T235" i="9"/>
  <c r="S235" i="9"/>
  <c r="R235" i="9"/>
  <c r="Q235" i="9"/>
  <c r="P235" i="9"/>
  <c r="O235" i="9"/>
  <c r="N235" i="9"/>
  <c r="M235" i="9"/>
  <c r="L235" i="9"/>
  <c r="K235" i="9"/>
  <c r="J235" i="9"/>
  <c r="I235" i="9"/>
  <c r="H235" i="9"/>
  <c r="G235" i="9"/>
  <c r="F235" i="9"/>
  <c r="AL234" i="9"/>
  <c r="AL233" i="9"/>
  <c r="AL232" i="9"/>
  <c r="AL230" i="9"/>
  <c r="AM230" i="9" s="1"/>
  <c r="AH227" i="9"/>
  <c r="AH228" i="9" s="1"/>
  <c r="AD227" i="9"/>
  <c r="AD228" i="9" s="1"/>
  <c r="AC227" i="9"/>
  <c r="AC228" i="9" s="1"/>
  <c r="AB227" i="9"/>
  <c r="AB228" i="9" s="1"/>
  <c r="AA227" i="9"/>
  <c r="AA228" i="9" s="1"/>
  <c r="Z227" i="9"/>
  <c r="Z228" i="9" s="1"/>
  <c r="Y227" i="9"/>
  <c r="Y228" i="9" s="1"/>
  <c r="X227" i="9"/>
  <c r="X228" i="9" s="1"/>
  <c r="W227" i="9"/>
  <c r="W228" i="9" s="1"/>
  <c r="V227" i="9"/>
  <c r="V228" i="9" s="1"/>
  <c r="U227" i="9"/>
  <c r="U228" i="9" s="1"/>
  <c r="T227" i="9"/>
  <c r="T228" i="9" s="1"/>
  <c r="S227" i="9"/>
  <c r="S228" i="9" s="1"/>
  <c r="Q227" i="9"/>
  <c r="Q228" i="9" s="1"/>
  <c r="P227" i="9"/>
  <c r="P228" i="9" s="1"/>
  <c r="O227" i="9"/>
  <c r="O228" i="9" s="1"/>
  <c r="N227" i="9"/>
  <c r="N228" i="9" s="1"/>
  <c r="M227" i="9"/>
  <c r="M228" i="9" s="1"/>
  <c r="L227" i="9"/>
  <c r="L228" i="9" s="1"/>
  <c r="K227" i="9"/>
  <c r="K228" i="9" s="1"/>
  <c r="J227" i="9"/>
  <c r="J228" i="9" s="1"/>
  <c r="I227" i="9"/>
  <c r="I228" i="9" s="1"/>
  <c r="H227" i="9"/>
  <c r="H228" i="9" s="1"/>
  <c r="G227" i="9"/>
  <c r="G228" i="9" s="1"/>
  <c r="F227" i="9"/>
  <c r="F228" i="9" s="1"/>
  <c r="AJ226" i="9"/>
  <c r="AI226" i="9"/>
  <c r="AG226" i="9"/>
  <c r="AF226" i="9"/>
  <c r="AF227" i="9" s="1"/>
  <c r="AF228" i="9" s="1"/>
  <c r="AE226" i="9"/>
  <c r="R226" i="9"/>
  <c r="R227" i="9" s="1"/>
  <c r="R228" i="9" s="1"/>
  <c r="AL225" i="9"/>
  <c r="AL223" i="9"/>
  <c r="AJ220" i="9"/>
  <c r="AJ221" i="9" s="1"/>
  <c r="AI220" i="9"/>
  <c r="AI221" i="9" s="1"/>
  <c r="AH220" i="9"/>
  <c r="AH221" i="9" s="1"/>
  <c r="AG220" i="9"/>
  <c r="AG221" i="9" s="1"/>
  <c r="AF220" i="9"/>
  <c r="AF221" i="9" s="1"/>
  <c r="AE220" i="9"/>
  <c r="AE221" i="9" s="1"/>
  <c r="AD220" i="9"/>
  <c r="AD221" i="9" s="1"/>
  <c r="AC220" i="9"/>
  <c r="AC221" i="9" s="1"/>
  <c r="AB220" i="9"/>
  <c r="AB221" i="9" s="1"/>
  <c r="AA220" i="9"/>
  <c r="AA221" i="9" s="1"/>
  <c r="Z220" i="9"/>
  <c r="Z221" i="9" s="1"/>
  <c r="Y220" i="9"/>
  <c r="Y221" i="9" s="1"/>
  <c r="X220" i="9"/>
  <c r="X221" i="9" s="1"/>
  <c r="W220" i="9"/>
  <c r="W221" i="9" s="1"/>
  <c r="V220" i="9"/>
  <c r="V221" i="9" s="1"/>
  <c r="U220" i="9"/>
  <c r="U221" i="9" s="1"/>
  <c r="T220" i="9"/>
  <c r="T221" i="9" s="1"/>
  <c r="O220" i="9"/>
  <c r="O221" i="9" s="1"/>
  <c r="N220" i="9"/>
  <c r="N221" i="9" s="1"/>
  <c r="M220" i="9"/>
  <c r="M221" i="9" s="1"/>
  <c r="L220" i="9"/>
  <c r="L221" i="9" s="1"/>
  <c r="K220" i="9"/>
  <c r="K221" i="9" s="1"/>
  <c r="J220" i="9"/>
  <c r="J221" i="9" s="1"/>
  <c r="I220" i="9"/>
  <c r="I221" i="9" s="1"/>
  <c r="H220" i="9"/>
  <c r="H221" i="9" s="1"/>
  <c r="G220" i="9"/>
  <c r="G221" i="9" s="1"/>
  <c r="F220" i="9"/>
  <c r="F221" i="9" s="1"/>
  <c r="S219" i="9"/>
  <c r="S220" i="9" s="1"/>
  <c r="S221" i="9" s="1"/>
  <c r="R219" i="9"/>
  <c r="Q219" i="9"/>
  <c r="Q220" i="9" s="1"/>
  <c r="Q221" i="9" s="1"/>
  <c r="P219" i="9"/>
  <c r="AL217" i="9"/>
  <c r="AL216" i="9"/>
  <c r="AJ65" i="9"/>
  <c r="AI65" i="9"/>
  <c r="AH65" i="9"/>
  <c r="AG65" i="9"/>
  <c r="AF65" i="9"/>
  <c r="AE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AB62" i="9"/>
  <c r="AB63" i="9" s="1"/>
  <c r="AA62" i="9"/>
  <c r="AA63" i="9" s="1"/>
  <c r="Z62" i="9"/>
  <c r="Z63" i="9" s="1"/>
  <c r="Y62" i="9"/>
  <c r="Y63" i="9" s="1"/>
  <c r="X62" i="9"/>
  <c r="X63" i="9" s="1"/>
  <c r="W62" i="9"/>
  <c r="W63" i="9" s="1"/>
  <c r="V62" i="9"/>
  <c r="V63" i="9" s="1"/>
  <c r="T62" i="9"/>
  <c r="T63" i="9" s="1"/>
  <c r="N62" i="9"/>
  <c r="N63" i="9" s="1"/>
  <c r="M62" i="9"/>
  <c r="M63" i="9" s="1"/>
  <c r="L62" i="9"/>
  <c r="L63" i="9" s="1"/>
  <c r="AB61" i="9"/>
  <c r="AA61" i="9"/>
  <c r="Z61" i="9"/>
  <c r="Y61" i="9"/>
  <c r="X61" i="9"/>
  <c r="W61" i="9"/>
  <c r="V61" i="9"/>
  <c r="U61" i="9"/>
  <c r="T61" i="9"/>
  <c r="S61" i="9"/>
  <c r="Q61" i="9"/>
  <c r="P61" i="9"/>
  <c r="O61" i="9"/>
  <c r="N61" i="9"/>
  <c r="M61" i="9"/>
  <c r="L61" i="9"/>
  <c r="AD60" i="9"/>
  <c r="AL58" i="9"/>
  <c r="AD56" i="9"/>
  <c r="AD65" i="9" s="1"/>
  <c r="AB44" i="9"/>
  <c r="AA44" i="9"/>
  <c r="Z44" i="9"/>
  <c r="Y44" i="9"/>
  <c r="X44" i="9"/>
  <c r="W44" i="9"/>
  <c r="V44" i="9"/>
  <c r="T44" i="9"/>
  <c r="N44" i="9"/>
  <c r="M44" i="9"/>
  <c r="L44" i="9"/>
  <c r="AB43" i="9"/>
  <c r="AA43" i="9"/>
  <c r="Z43" i="9"/>
  <c r="Y43" i="9"/>
  <c r="X43" i="9"/>
  <c r="W43" i="9"/>
  <c r="V43" i="9"/>
  <c r="U43" i="9"/>
  <c r="T43" i="9"/>
  <c r="S43" i="9"/>
  <c r="P43" i="9"/>
  <c r="N43" i="9"/>
  <c r="M43" i="9"/>
  <c r="L43" i="9"/>
  <c r="AL41" i="9"/>
  <c r="AL40" i="9"/>
  <c r="AL39" i="9"/>
  <c r="AL38" i="9"/>
  <c r="AJ37" i="9"/>
  <c r="AI37" i="9"/>
  <c r="AI54" i="9" s="1"/>
  <c r="AH37" i="9"/>
  <c r="AH54" i="9" s="1"/>
  <c r="AG37" i="9"/>
  <c r="AF37" i="9"/>
  <c r="AE37" i="9"/>
  <c r="AD37" i="9"/>
  <c r="AD54" i="9" s="1"/>
  <c r="AC37" i="9"/>
  <c r="AB37" i="9"/>
  <c r="AB54" i="9" s="1"/>
  <c r="AA37" i="9"/>
  <c r="Z37" i="9"/>
  <c r="Y37" i="9"/>
  <c r="X37" i="9"/>
  <c r="X54" i="9" s="1"/>
  <c r="W37" i="9"/>
  <c r="W54" i="9" s="1"/>
  <c r="V37" i="9"/>
  <c r="U37" i="9"/>
  <c r="T37" i="9"/>
  <c r="S37" i="9"/>
  <c r="S54" i="9" s="1"/>
  <c r="R37" i="9"/>
  <c r="R54" i="9" s="1"/>
  <c r="Q37" i="9"/>
  <c r="P37" i="9"/>
  <c r="O37" i="9"/>
  <c r="N37" i="9"/>
  <c r="N54" i="9" s="1"/>
  <c r="M37" i="9"/>
  <c r="L37" i="9"/>
  <c r="L54" i="9" s="1"/>
  <c r="K37" i="9"/>
  <c r="J37" i="9"/>
  <c r="I37" i="9"/>
  <c r="H37" i="9"/>
  <c r="H54" i="9" s="1"/>
  <c r="G37" i="9"/>
  <c r="G54" i="9" s="1"/>
  <c r="F37" i="9"/>
  <c r="AL36" i="9"/>
  <c r="AJ34" i="9"/>
  <c r="AI34" i="9"/>
  <c r="AH34" i="9"/>
  <c r="AG34" i="9"/>
  <c r="AF34" i="9"/>
  <c r="AE34" i="9"/>
  <c r="AE52" i="9" s="1"/>
  <c r="T34" i="9"/>
  <c r="S34" i="9"/>
  <c r="R34" i="9"/>
  <c r="Q34" i="9"/>
  <c r="P34" i="9"/>
  <c r="N34" i="9"/>
  <c r="L34" i="9"/>
  <c r="K34" i="9"/>
  <c r="G34" i="9"/>
  <c r="F34" i="9"/>
  <c r="AJ33" i="9"/>
  <c r="AI33" i="9"/>
  <c r="AH33" i="9"/>
  <c r="AH51" i="9" s="1"/>
  <c r="AG33" i="9"/>
  <c r="AF33" i="9"/>
  <c r="AF51" i="9" s="1"/>
  <c r="AE33" i="9"/>
  <c r="AD33" i="9"/>
  <c r="T33" i="9"/>
  <c r="S33" i="9"/>
  <c r="R33" i="9"/>
  <c r="Q33" i="9"/>
  <c r="P33" i="9"/>
  <c r="P51" i="9" s="1"/>
  <c r="N33" i="9"/>
  <c r="J33" i="9"/>
  <c r="J51" i="9" s="1"/>
  <c r="I33" i="9"/>
  <c r="H33" i="9"/>
  <c r="G33" i="9"/>
  <c r="F33" i="9"/>
  <c r="AB32" i="9"/>
  <c r="AA32" i="9"/>
  <c r="Z32" i="9"/>
  <c r="Y32" i="9"/>
  <c r="X32" i="9"/>
  <c r="W32" i="9"/>
  <c r="V32" i="9"/>
  <c r="U32" i="9"/>
  <c r="D32" i="9"/>
  <c r="AL30" i="9"/>
  <c r="AL29" i="9"/>
  <c r="AJ28" i="9"/>
  <c r="AJ50" i="9" s="1"/>
  <c r="AI28" i="9"/>
  <c r="AH28" i="9"/>
  <c r="AG28" i="9"/>
  <c r="AG50" i="9" s="1"/>
  <c r="AF28" i="9"/>
  <c r="AF50" i="9" s="1"/>
  <c r="AE28" i="9"/>
  <c r="AD28" i="9"/>
  <c r="AC28" i="9"/>
  <c r="AC50" i="9" s="1"/>
  <c r="AB28" i="9"/>
  <c r="AB50" i="9" s="1"/>
  <c r="AA28" i="9"/>
  <c r="Z28" i="9"/>
  <c r="Y28" i="9"/>
  <c r="Y50" i="9" s="1"/>
  <c r="X28" i="9"/>
  <c r="X50" i="9" s="1"/>
  <c r="W28" i="9"/>
  <c r="V28" i="9"/>
  <c r="U28" i="9"/>
  <c r="U50" i="9" s="1"/>
  <c r="T28" i="9"/>
  <c r="T50" i="9" s="1"/>
  <c r="S28" i="9"/>
  <c r="R28" i="9"/>
  <c r="Q28" i="9"/>
  <c r="Q50" i="9" s="1"/>
  <c r="P28" i="9"/>
  <c r="P50" i="9" s="1"/>
  <c r="O28" i="9"/>
  <c r="N28" i="9"/>
  <c r="M28" i="9"/>
  <c r="M50" i="9" s="1"/>
  <c r="L28" i="9"/>
  <c r="L50" i="9" s="1"/>
  <c r="K28" i="9"/>
  <c r="J28" i="9"/>
  <c r="I28" i="9"/>
  <c r="I50" i="9" s="1"/>
  <c r="H28" i="9"/>
  <c r="H50" i="9" s="1"/>
  <c r="G28" i="9"/>
  <c r="F28" i="9"/>
  <c r="AL27" i="9"/>
  <c r="AL25" i="9"/>
  <c r="AL24" i="9"/>
  <c r="AJ23" i="9"/>
  <c r="AJ48" i="9" s="1"/>
  <c r="AI23" i="9"/>
  <c r="AH23" i="9"/>
  <c r="AG23" i="9"/>
  <c r="AF23" i="9"/>
  <c r="AF48" i="9" s="1"/>
  <c r="AE23" i="9"/>
  <c r="AD23" i="9"/>
  <c r="AC23" i="9"/>
  <c r="AB23" i="9"/>
  <c r="AB48" i="9" s="1"/>
  <c r="AA23" i="9"/>
  <c r="Z23" i="9"/>
  <c r="Y23" i="9"/>
  <c r="X23" i="9"/>
  <c r="X48" i="9" s="1"/>
  <c r="W23" i="9"/>
  <c r="V23" i="9"/>
  <c r="U23" i="9"/>
  <c r="T23" i="9"/>
  <c r="T48" i="9" s="1"/>
  <c r="S23" i="9"/>
  <c r="R23" i="9"/>
  <c r="Q23" i="9"/>
  <c r="P23" i="9"/>
  <c r="P48" i="9" s="1"/>
  <c r="O23" i="9"/>
  <c r="N23" i="9"/>
  <c r="M23" i="9"/>
  <c r="L23" i="9"/>
  <c r="L48" i="9" s="1"/>
  <c r="K23" i="9"/>
  <c r="J23" i="9"/>
  <c r="I23" i="9"/>
  <c r="H23" i="9"/>
  <c r="H48" i="9" s="1"/>
  <c r="G23" i="9"/>
  <c r="AL21" i="9"/>
  <c r="AL20" i="9"/>
  <c r="AJ46" i="9"/>
  <c r="AI46" i="9"/>
  <c r="AG46" i="9"/>
  <c r="AF46" i="9"/>
  <c r="AE46" i="9"/>
  <c r="AD46" i="9"/>
  <c r="AC46" i="9"/>
  <c r="AB46" i="9"/>
  <c r="AA46" i="9"/>
  <c r="Y46" i="9"/>
  <c r="X46" i="9"/>
  <c r="W46" i="9"/>
  <c r="U46" i="9"/>
  <c r="T46" i="9"/>
  <c r="S46" i="9"/>
  <c r="Q46" i="9"/>
  <c r="P46" i="9"/>
  <c r="O46" i="9"/>
  <c r="M46" i="9"/>
  <c r="L46" i="9"/>
  <c r="K46" i="9"/>
  <c r="I46" i="9"/>
  <c r="H46" i="9"/>
  <c r="G46" i="9"/>
  <c r="AJ17" i="9"/>
  <c r="AI17" i="9"/>
  <c r="AH17" i="9"/>
  <c r="AG17" i="9"/>
  <c r="AF17" i="9"/>
  <c r="AE17" i="9"/>
  <c r="AD17" i="9"/>
  <c r="AC17" i="9"/>
  <c r="U17" i="9"/>
  <c r="S62" i="9"/>
  <c r="S63" i="9" s="1"/>
  <c r="R17" i="9"/>
  <c r="Q17" i="9"/>
  <c r="P17" i="9"/>
  <c r="O17" i="9"/>
  <c r="I17" i="9"/>
  <c r="H17" i="9"/>
  <c r="G17" i="9"/>
  <c r="AJ16" i="9"/>
  <c r="AI16" i="9"/>
  <c r="AH16" i="9"/>
  <c r="AG16" i="9"/>
  <c r="AF16" i="9"/>
  <c r="AE16" i="9"/>
  <c r="Q16" i="9"/>
  <c r="O16" i="9"/>
  <c r="S13" i="9"/>
  <c r="K13" i="9"/>
  <c r="I13" i="9"/>
  <c r="S12" i="9"/>
  <c r="K12" i="9"/>
  <c r="I12" i="9"/>
  <c r="AJ11" i="9"/>
  <c r="AJ59" i="9" s="1"/>
  <c r="AI11" i="9"/>
  <c r="AI59" i="9" s="1"/>
  <c r="AH11" i="9"/>
  <c r="AH59" i="9" s="1"/>
  <c r="AG11" i="9"/>
  <c r="AG59" i="9" s="1"/>
  <c r="AF11" i="9"/>
  <c r="AF59" i="9" s="1"/>
  <c r="AE11" i="9"/>
  <c r="AE59" i="9" s="1"/>
  <c r="AD11" i="9"/>
  <c r="AD59" i="9" s="1"/>
  <c r="AC11" i="9"/>
  <c r="AC59" i="9" s="1"/>
  <c r="AB11" i="9"/>
  <c r="AB59" i="9" s="1"/>
  <c r="AA11" i="9"/>
  <c r="AA59" i="9" s="1"/>
  <c r="Z11" i="9"/>
  <c r="Z59" i="9" s="1"/>
  <c r="Y11" i="9"/>
  <c r="Y59" i="9" s="1"/>
  <c r="X11" i="9"/>
  <c r="X59" i="9" s="1"/>
  <c r="W11" i="9"/>
  <c r="W59" i="9" s="1"/>
  <c r="V11" i="9"/>
  <c r="V59" i="9" s="1"/>
  <c r="U11" i="9"/>
  <c r="U59" i="9" s="1"/>
  <c r="T11" i="9"/>
  <c r="T59" i="9" s="1"/>
  <c r="S11" i="9"/>
  <c r="S59" i="9" s="1"/>
  <c r="R11" i="9"/>
  <c r="R59" i="9" s="1"/>
  <c r="Q11" i="9"/>
  <c r="Q59" i="9" s="1"/>
  <c r="P11" i="9"/>
  <c r="P59" i="9" s="1"/>
  <c r="O11" i="9"/>
  <c r="O59" i="9" s="1"/>
  <c r="N11" i="9"/>
  <c r="N59" i="9" s="1"/>
  <c r="M11" i="9"/>
  <c r="M59" i="9" s="1"/>
  <c r="L11" i="9"/>
  <c r="L59" i="9" s="1"/>
  <c r="K11" i="9"/>
  <c r="K59" i="9" s="1"/>
  <c r="J11" i="9"/>
  <c r="J59" i="9" s="1"/>
  <c r="I11" i="9"/>
  <c r="I59" i="9" s="1"/>
  <c r="H11" i="9"/>
  <c r="H59" i="9" s="1"/>
  <c r="G11" i="9"/>
  <c r="G59" i="9" s="1"/>
  <c r="F11" i="9"/>
  <c r="AB10" i="9"/>
  <c r="AB57" i="9" s="1"/>
  <c r="AA10" i="9"/>
  <c r="AA57" i="9" s="1"/>
  <c r="Z10" i="9"/>
  <c r="Z57" i="9" s="1"/>
  <c r="Y10" i="9"/>
  <c r="Y57" i="9" s="1"/>
  <c r="X10" i="9"/>
  <c r="X57" i="9" s="1"/>
  <c r="W10" i="9"/>
  <c r="W57" i="9" s="1"/>
  <c r="V10" i="9"/>
  <c r="V57" i="9" s="1"/>
  <c r="U10" i="9"/>
  <c r="U57" i="9" s="1"/>
  <c r="T10" i="9"/>
  <c r="T57" i="9" s="1"/>
  <c r="S10" i="9"/>
  <c r="S57" i="9" s="1"/>
  <c r="Q10" i="9"/>
  <c r="Q57" i="9" s="1"/>
  <c r="P10" i="9"/>
  <c r="P57" i="9" s="1"/>
  <c r="O10" i="9"/>
  <c r="O57" i="9" s="1"/>
  <c r="N10" i="9"/>
  <c r="N57" i="9" s="1"/>
  <c r="M10" i="9"/>
  <c r="M57" i="9" s="1"/>
  <c r="L10" i="9"/>
  <c r="L57" i="9" s="1"/>
  <c r="AJ8" i="9"/>
  <c r="AI8" i="9"/>
  <c r="AH61" i="9"/>
  <c r="AG61" i="9"/>
  <c r="AE8" i="9"/>
  <c r="AD10" i="9"/>
  <c r="AC10" i="9"/>
  <c r="AC57" i="9" s="1"/>
  <c r="R9" i="9"/>
  <c r="H8" i="9"/>
  <c r="AF8" i="9"/>
  <c r="AB8" i="9"/>
  <c r="AA8" i="9"/>
  <c r="Z8" i="9"/>
  <c r="Y8" i="9"/>
  <c r="X8" i="9"/>
  <c r="W8" i="9"/>
  <c r="V8" i="9"/>
  <c r="U8" i="9"/>
  <c r="T8" i="9"/>
  <c r="S8" i="9"/>
  <c r="Q8" i="9"/>
  <c r="P8" i="9"/>
  <c r="O8" i="9"/>
  <c r="N8" i="9"/>
  <c r="M8" i="9"/>
  <c r="L8" i="9"/>
  <c r="AJ7" i="9"/>
  <c r="AI7" i="9"/>
  <c r="AH7" i="9"/>
  <c r="AF7" i="9"/>
  <c r="AE7" i="9"/>
  <c r="V7" i="9"/>
  <c r="U7" i="9"/>
  <c r="R7" i="9"/>
  <c r="Q7" i="9"/>
  <c r="P7" i="9"/>
  <c r="O7" i="9"/>
  <c r="N7" i="9"/>
  <c r="M7" i="9"/>
  <c r="L7" i="9"/>
  <c r="K7" i="9"/>
  <c r="J7" i="9"/>
  <c r="I7" i="9"/>
  <c r="H7" i="9"/>
  <c r="G7" i="9"/>
  <c r="F7" i="9"/>
  <c r="AL6" i="9"/>
  <c r="AC17" i="6"/>
  <c r="F52" i="9" l="1"/>
  <c r="T51" i="9"/>
  <c r="N51" i="9"/>
  <c r="AG51" i="9"/>
  <c r="AI52" i="9"/>
  <c r="R52" i="9"/>
  <c r="Q51" i="9"/>
  <c r="AJ52" i="9"/>
  <c r="G52" i="9"/>
  <c r="S52" i="9"/>
  <c r="L52" i="9"/>
  <c r="L51" i="9"/>
  <c r="F51" i="9"/>
  <c r="R51" i="9"/>
  <c r="AI51" i="9"/>
  <c r="P52" i="9"/>
  <c r="AH52" i="9"/>
  <c r="AG52" i="9"/>
  <c r="G51" i="9"/>
  <c r="S51" i="9"/>
  <c r="AJ51" i="9"/>
  <c r="Q52" i="9"/>
  <c r="N52" i="9"/>
  <c r="H51" i="9"/>
  <c r="H52" i="9"/>
  <c r="I51" i="9"/>
  <c r="I52" i="9"/>
  <c r="AD52" i="9"/>
  <c r="AD51" i="9"/>
  <c r="K51" i="9"/>
  <c r="K52" i="9"/>
  <c r="AF52" i="9"/>
  <c r="AE51" i="9"/>
  <c r="J52" i="9"/>
  <c r="T52" i="9"/>
  <c r="R61" i="9"/>
  <c r="AL9" i="9"/>
  <c r="AL16" i="9"/>
  <c r="F8" i="9"/>
  <c r="J8" i="9"/>
  <c r="P62" i="9"/>
  <c r="P63" i="9" s="1"/>
  <c r="Q44" i="9"/>
  <c r="G8" i="9"/>
  <c r="K8" i="9"/>
  <c r="U62" i="9"/>
  <c r="U63" i="9" s="1"/>
  <c r="I8" i="9"/>
  <c r="O44" i="9"/>
  <c r="AD8" i="9"/>
  <c r="W53" i="9"/>
  <c r="AH8" i="9"/>
  <c r="AM7" i="9"/>
  <c r="AC8" i="9"/>
  <c r="AG8" i="9"/>
  <c r="AH10" i="9"/>
  <c r="AH57" i="9" s="1"/>
  <c r="AH44" i="9"/>
  <c r="AH53" i="9"/>
  <c r="AL56" i="9"/>
  <c r="AL235" i="9"/>
  <c r="AP235" i="9" s="1"/>
  <c r="AQ235" i="9" s="1"/>
  <c r="AL7" i="9"/>
  <c r="AL240" i="9"/>
  <c r="AG44" i="9"/>
  <c r="AL219" i="9"/>
  <c r="AL226" i="9"/>
  <c r="O62" i="9"/>
  <c r="O63" i="9" s="1"/>
  <c r="J10" i="9"/>
  <c r="J57" i="9" s="1"/>
  <c r="G62" i="9"/>
  <c r="G63" i="9" s="1"/>
  <c r="Q62" i="9"/>
  <c r="Q63" i="9" s="1"/>
  <c r="AF10" i="9"/>
  <c r="AF57" i="9" s="1"/>
  <c r="AF61" i="9"/>
  <c r="AJ10" i="9"/>
  <c r="AJ57" i="9" s="1"/>
  <c r="AJ61" i="9"/>
  <c r="AF44" i="9"/>
  <c r="AJ44" i="9"/>
  <c r="I61" i="9"/>
  <c r="I43" i="9"/>
  <c r="AC61" i="9"/>
  <c r="AC43" i="9"/>
  <c r="AL11" i="9"/>
  <c r="AL59" i="9" s="1"/>
  <c r="F59" i="9"/>
  <c r="AF62" i="9"/>
  <c r="AF63" i="9" s="1"/>
  <c r="AJ62" i="9"/>
  <c r="AJ63" i="9" s="1"/>
  <c r="AL17" i="9"/>
  <c r="AC44" i="9"/>
  <c r="AL19" i="9"/>
  <c r="AL45" i="9" s="1"/>
  <c r="F46" i="9"/>
  <c r="F45" i="9"/>
  <c r="J46" i="9"/>
  <c r="J45" i="9"/>
  <c r="N46" i="9"/>
  <c r="N45" i="9"/>
  <c r="R46" i="9"/>
  <c r="R45" i="9"/>
  <c r="V46" i="9"/>
  <c r="V45" i="9"/>
  <c r="Z46" i="9"/>
  <c r="Z45" i="9"/>
  <c r="AH46" i="9"/>
  <c r="AH45" i="9"/>
  <c r="AD45" i="9"/>
  <c r="H61" i="9"/>
  <c r="H10" i="9"/>
  <c r="H57" i="9" s="1"/>
  <c r="H43" i="9"/>
  <c r="AL64" i="9"/>
  <c r="AL13" i="9"/>
  <c r="AL12" i="9"/>
  <c r="R8" i="9"/>
  <c r="F61" i="9"/>
  <c r="F43" i="9"/>
  <c r="J62" i="9"/>
  <c r="J63" i="9" s="1"/>
  <c r="J44" i="9"/>
  <c r="J43" i="9"/>
  <c r="J61" i="9"/>
  <c r="F10" i="9"/>
  <c r="AL14" i="9"/>
  <c r="R62" i="9"/>
  <c r="R63" i="9" s="1"/>
  <c r="R43" i="9"/>
  <c r="AG62" i="9"/>
  <c r="AG63" i="9" s="1"/>
  <c r="AG43" i="9"/>
  <c r="I62" i="9"/>
  <c r="I63" i="9" s="1"/>
  <c r="I44" i="9"/>
  <c r="R44" i="9"/>
  <c r="AD44" i="9"/>
  <c r="G61" i="9"/>
  <c r="G43" i="9"/>
  <c r="G10" i="9"/>
  <c r="G57" i="9" s="1"/>
  <c r="K44" i="9"/>
  <c r="K61" i="9"/>
  <c r="K10" i="9"/>
  <c r="K57" i="9" s="1"/>
  <c r="AE61" i="9"/>
  <c r="AE10" i="9"/>
  <c r="AE57" i="9" s="1"/>
  <c r="AI61" i="9"/>
  <c r="AN61" i="9" s="1"/>
  <c r="AI10" i="9"/>
  <c r="AI57" i="9" s="1"/>
  <c r="AN57" i="9" s="1"/>
  <c r="I10" i="9"/>
  <c r="I57" i="9" s="1"/>
  <c r="R10" i="9"/>
  <c r="R57" i="9" s="1"/>
  <c r="AE44" i="9"/>
  <c r="AI44" i="9"/>
  <c r="I48" i="9"/>
  <c r="I47" i="9"/>
  <c r="M48" i="9"/>
  <c r="M47" i="9"/>
  <c r="Q48" i="9"/>
  <c r="Q47" i="9"/>
  <c r="U48" i="9"/>
  <c r="U47" i="9"/>
  <c r="Y48" i="9"/>
  <c r="Y47" i="9"/>
  <c r="AC48" i="9"/>
  <c r="AC47" i="9"/>
  <c r="AG48" i="9"/>
  <c r="AG47" i="9"/>
  <c r="AL23" i="9"/>
  <c r="AL46" i="9" s="1"/>
  <c r="F50" i="9"/>
  <c r="F49" i="9"/>
  <c r="AL28" i="9"/>
  <c r="AL49" i="9" s="1"/>
  <c r="J50" i="9"/>
  <c r="J49" i="9"/>
  <c r="N50" i="9"/>
  <c r="N49" i="9"/>
  <c r="R50" i="9"/>
  <c r="R49" i="9"/>
  <c r="V50" i="9"/>
  <c r="V49" i="9"/>
  <c r="Z50" i="9"/>
  <c r="Z49" i="9"/>
  <c r="AD50" i="9"/>
  <c r="AD49" i="9"/>
  <c r="AH50" i="9"/>
  <c r="AH49" i="9"/>
  <c r="AL34" i="9"/>
  <c r="AS21" i="9" s="1"/>
  <c r="P54" i="9"/>
  <c r="P53" i="9"/>
  <c r="T54" i="9"/>
  <c r="T53" i="9"/>
  <c r="AF54" i="9"/>
  <c r="AF53" i="9"/>
  <c r="AJ54" i="9"/>
  <c r="AJ53" i="9"/>
  <c r="AF43" i="9"/>
  <c r="AJ43" i="9"/>
  <c r="H44" i="9"/>
  <c r="P44" i="9"/>
  <c r="H45" i="9"/>
  <c r="L45" i="9"/>
  <c r="P45" i="9"/>
  <c r="T45" i="9"/>
  <c r="X45" i="9"/>
  <c r="AB45" i="9"/>
  <c r="AF45" i="9"/>
  <c r="AJ45" i="9"/>
  <c r="H47" i="9"/>
  <c r="P47" i="9"/>
  <c r="X47" i="9"/>
  <c r="AF47" i="9"/>
  <c r="H49" i="9"/>
  <c r="P49" i="9"/>
  <c r="X49" i="9"/>
  <c r="AF49" i="9"/>
  <c r="L53" i="9"/>
  <c r="H62" i="9"/>
  <c r="H63" i="9" s="1"/>
  <c r="K62" i="9"/>
  <c r="K63" i="9" s="1"/>
  <c r="AD62" i="9"/>
  <c r="AD63" i="9" s="1"/>
  <c r="AH62" i="9"/>
  <c r="AH63" i="9" s="1"/>
  <c r="F63" i="9"/>
  <c r="F48" i="9"/>
  <c r="F47" i="9"/>
  <c r="J48" i="9"/>
  <c r="J47" i="9"/>
  <c r="N48" i="9"/>
  <c r="N47" i="9"/>
  <c r="R48" i="9"/>
  <c r="R47" i="9"/>
  <c r="V48" i="9"/>
  <c r="V47" i="9"/>
  <c r="Z48" i="9"/>
  <c r="Z47" i="9"/>
  <c r="AD48" i="9"/>
  <c r="AD47" i="9"/>
  <c r="AH48" i="9"/>
  <c r="AH47" i="9"/>
  <c r="G50" i="9"/>
  <c r="G49" i="9"/>
  <c r="K50" i="9"/>
  <c r="K49" i="9"/>
  <c r="O50" i="9"/>
  <c r="O49" i="9"/>
  <c r="S50" i="9"/>
  <c r="S49" i="9"/>
  <c r="W50" i="9"/>
  <c r="W49" i="9"/>
  <c r="AA50" i="9"/>
  <c r="AA49" i="9"/>
  <c r="AE50" i="9"/>
  <c r="AE49" i="9"/>
  <c r="AI50" i="9"/>
  <c r="AI49" i="9"/>
  <c r="I54" i="9"/>
  <c r="I53" i="9"/>
  <c r="M54" i="9"/>
  <c r="M53" i="9"/>
  <c r="Q54" i="9"/>
  <c r="Q53" i="9"/>
  <c r="U54" i="9"/>
  <c r="U53" i="9"/>
  <c r="Y54" i="9"/>
  <c r="Y53" i="9"/>
  <c r="AC54" i="9"/>
  <c r="AC53" i="9"/>
  <c r="AG54" i="9"/>
  <c r="AG53" i="9"/>
  <c r="AL37" i="9"/>
  <c r="AL54" i="9" s="1"/>
  <c r="Q43" i="9"/>
  <c r="U44" i="9"/>
  <c r="I45" i="9"/>
  <c r="M45" i="9"/>
  <c r="Q45" i="9"/>
  <c r="U45" i="9"/>
  <c r="Y45" i="9"/>
  <c r="AC45" i="9"/>
  <c r="AG45" i="9"/>
  <c r="I49" i="9"/>
  <c r="Q49" i="9"/>
  <c r="Y49" i="9"/>
  <c r="AG49" i="9"/>
  <c r="N53" i="9"/>
  <c r="X53" i="9"/>
  <c r="AI53" i="9"/>
  <c r="AE62" i="9"/>
  <c r="AE63" i="9" s="1"/>
  <c r="AI62" i="9"/>
  <c r="AI63" i="9" s="1"/>
  <c r="G48" i="9"/>
  <c r="G47" i="9"/>
  <c r="K48" i="9"/>
  <c r="K47" i="9"/>
  <c r="O48" i="9"/>
  <c r="O47" i="9"/>
  <c r="S48" i="9"/>
  <c r="S47" i="9"/>
  <c r="W48" i="9"/>
  <c r="W47" i="9"/>
  <c r="AA48" i="9"/>
  <c r="AA47" i="9"/>
  <c r="AE48" i="9"/>
  <c r="AE47" i="9"/>
  <c r="AI48" i="9"/>
  <c r="AI47" i="9"/>
  <c r="F54" i="9"/>
  <c r="F53" i="9"/>
  <c r="J54" i="9"/>
  <c r="J53" i="9"/>
  <c r="V54" i="9"/>
  <c r="V53" i="9"/>
  <c r="Z54" i="9"/>
  <c r="Z53" i="9"/>
  <c r="AD43" i="9"/>
  <c r="AH43" i="9"/>
  <c r="F44" i="9"/>
  <c r="L47" i="9"/>
  <c r="T47" i="9"/>
  <c r="AB47" i="9"/>
  <c r="AJ47" i="9"/>
  <c r="L49" i="9"/>
  <c r="T49" i="9"/>
  <c r="AB49" i="9"/>
  <c r="AJ49" i="9"/>
  <c r="G53" i="9"/>
  <c r="R53" i="9"/>
  <c r="AB53" i="9"/>
  <c r="AL60" i="9"/>
  <c r="AD61" i="9"/>
  <c r="AO61" i="9" s="1"/>
  <c r="AG10" i="9"/>
  <c r="AG57" i="9" s="1"/>
  <c r="AC62" i="9"/>
  <c r="AC63" i="9" s="1"/>
  <c r="AL33" i="9"/>
  <c r="K54" i="9"/>
  <c r="K53" i="9"/>
  <c r="O54" i="9"/>
  <c r="O53" i="9"/>
  <c r="AA54" i="9"/>
  <c r="AA53" i="9"/>
  <c r="AE54" i="9"/>
  <c r="AE53" i="9"/>
  <c r="K43" i="9"/>
  <c r="O43" i="9"/>
  <c r="AE43" i="9"/>
  <c r="AI43" i="9"/>
  <c r="G44" i="9"/>
  <c r="S44" i="9"/>
  <c r="G45" i="9"/>
  <c r="K45" i="9"/>
  <c r="O45" i="9"/>
  <c r="S45" i="9"/>
  <c r="W45" i="9"/>
  <c r="AA45" i="9"/>
  <c r="AE45" i="9"/>
  <c r="AI45" i="9"/>
  <c r="M49" i="9"/>
  <c r="U49" i="9"/>
  <c r="AC49" i="9"/>
  <c r="H53" i="9"/>
  <c r="S53" i="9"/>
  <c r="AD53" i="9"/>
  <c r="AM217" i="9"/>
  <c r="AD57" i="9"/>
  <c r="AO57" i="9" s="1"/>
  <c r="P220" i="9"/>
  <c r="P221" i="9" s="1"/>
  <c r="AE227" i="9"/>
  <c r="AE228" i="9" s="1"/>
  <c r="AI227" i="9"/>
  <c r="AI228" i="9" s="1"/>
  <c r="AJ227" i="9"/>
  <c r="AJ228" i="9" s="1"/>
  <c r="R220" i="9"/>
  <c r="R221" i="9" s="1"/>
  <c r="AG227" i="9"/>
  <c r="AG228" i="9" s="1"/>
  <c r="AQ235" i="6"/>
  <c r="AP235" i="6"/>
  <c r="U235" i="6"/>
  <c r="AL235" i="6"/>
  <c r="S17" i="6"/>
  <c r="AL43" i="9" l="1"/>
  <c r="AL62" i="9"/>
  <c r="AL63" i="9" s="1"/>
  <c r="AL52" i="9"/>
  <c r="AL51" i="9"/>
  <c r="AL61" i="9"/>
  <c r="AM61" i="9" s="1"/>
  <c r="AL65" i="9"/>
  <c r="AL53" i="9"/>
  <c r="AL8" i="9"/>
  <c r="AL50" i="9"/>
  <c r="AL221" i="9"/>
  <c r="AL48" i="9"/>
  <c r="AL228" i="9"/>
  <c r="AL47" i="9"/>
  <c r="AL44" i="9"/>
  <c r="AL227" i="9"/>
  <c r="AL220" i="9"/>
  <c r="AL10" i="9"/>
  <c r="AL57" i="9" s="1"/>
  <c r="AM57" i="9" s="1"/>
  <c r="F57" i="9"/>
  <c r="AL32" i="9"/>
  <c r="AM9" i="9"/>
  <c r="AM43" i="9" s="1"/>
  <c r="AN9" i="9"/>
  <c r="AN43" i="9" s="1"/>
  <c r="G17" i="6"/>
  <c r="AM19" i="9" l="1"/>
  <c r="AN19" i="9" s="1"/>
  <c r="K16" i="6"/>
  <c r="K9" i="6"/>
  <c r="R16" i="6"/>
  <c r="AL6" i="6" l="1"/>
  <c r="O17" i="6"/>
  <c r="AJ226" i="6" l="1"/>
  <c r="AJ34" i="6"/>
  <c r="AJ33" i="6"/>
  <c r="AJ17" i="6"/>
  <c r="AJ16" i="6"/>
  <c r="AJ9" i="6"/>
  <c r="AJ7" i="6"/>
  <c r="S16" i="8" l="1"/>
  <c r="AI11" i="6"/>
  <c r="AI59" i="6" s="1"/>
  <c r="AI226" i="6"/>
  <c r="AI240" i="6"/>
  <c r="AJ240" i="6"/>
  <c r="AI65" i="6"/>
  <c r="AJ65" i="6"/>
  <c r="AI9" i="6"/>
  <c r="AI62" i="6" s="1"/>
  <c r="AI63" i="6" s="1"/>
  <c r="AI34" i="6"/>
  <c r="AI33" i="6"/>
  <c r="AI17" i="6"/>
  <c r="AI16" i="6"/>
  <c r="AI7" i="6"/>
  <c r="AI61" i="6" l="1"/>
  <c r="AN61" i="6" s="1"/>
  <c r="AI235" i="6"/>
  <c r="AI227" i="6"/>
  <c r="AI228" i="6" s="1"/>
  <c r="AJ227" i="6"/>
  <c r="AJ228" i="6" s="1"/>
  <c r="AI220" i="6"/>
  <c r="AJ220" i="6"/>
  <c r="AJ221" i="6" s="1"/>
  <c r="AL219" i="6"/>
  <c r="AL217" i="6"/>
  <c r="AL216" i="6"/>
  <c r="AL60" i="6"/>
  <c r="AL58" i="6"/>
  <c r="AL56" i="6"/>
  <c r="AI43" i="6"/>
  <c r="AI44" i="6"/>
  <c r="AI49" i="6"/>
  <c r="AI50" i="6"/>
  <c r="AI53" i="6"/>
  <c r="AI54" i="6"/>
  <c r="AI37" i="6"/>
  <c r="AI32" i="6"/>
  <c r="AI28" i="6"/>
  <c r="AI23" i="6"/>
  <c r="AI47" i="6" s="1"/>
  <c r="AI19" i="6"/>
  <c r="AI46" i="6" s="1"/>
  <c r="AI10" i="6"/>
  <c r="AI8" i="6"/>
  <c r="AL39" i="6"/>
  <c r="AL40" i="6"/>
  <c r="AL41" i="6"/>
  <c r="AL38" i="6"/>
  <c r="AL36" i="6"/>
  <c r="AL21" i="6"/>
  <c r="AL20" i="6"/>
  <c r="AL64" i="6"/>
  <c r="AL11" i="6"/>
  <c r="AH34" i="6"/>
  <c r="AH33" i="6"/>
  <c r="AH17" i="6"/>
  <c r="AH16" i="6"/>
  <c r="AH9" i="6"/>
  <c r="AH10" i="6" s="1"/>
  <c r="AH7" i="6"/>
  <c r="AL220" i="6" l="1"/>
  <c r="AI221" i="6"/>
  <c r="AI57" i="6"/>
  <c r="AN57" i="6" s="1"/>
  <c r="AI48" i="6"/>
  <c r="AI45" i="6"/>
  <c r="AI52" i="6"/>
  <c r="AI51" i="6"/>
  <c r="AH235" i="6"/>
  <c r="AG226" i="6"/>
  <c r="AF226" i="6"/>
  <c r="AE226" i="6"/>
  <c r="AG34" i="6"/>
  <c r="AG33" i="6"/>
  <c r="AG17" i="6"/>
  <c r="AG16" i="6"/>
  <c r="AG9" i="6"/>
  <c r="AF34" i="6"/>
  <c r="AF33" i="6"/>
  <c r="AF17" i="6"/>
  <c r="AF16" i="6"/>
  <c r="AF9" i="6"/>
  <c r="AF7" i="6"/>
  <c r="AE34" i="6"/>
  <c r="AE33" i="6"/>
  <c r="AE17" i="6"/>
  <c r="AE16" i="6"/>
  <c r="AE9" i="6"/>
  <c r="AE7" i="6"/>
  <c r="AE65" i="6" l="1"/>
  <c r="AD16" i="6"/>
  <c r="AD20" i="6"/>
  <c r="AD34" i="6" l="1"/>
  <c r="AD33" i="6"/>
  <c r="AD17" i="6"/>
  <c r="AD9" i="6"/>
  <c r="AD60" i="6" l="1"/>
  <c r="AD56" i="6"/>
  <c r="AC7" i="6" l="1"/>
  <c r="V7" i="6" l="1"/>
  <c r="AL14" i="6" l="1"/>
  <c r="AL13" i="6"/>
  <c r="AL12" i="6"/>
  <c r="W240" i="6"/>
  <c r="U17" i="6"/>
  <c r="U7" i="6"/>
  <c r="S18" i="8" l="1"/>
  <c r="R21" i="8"/>
  <c r="R39" i="8" l="1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K8" i="6" l="1"/>
  <c r="AL249" i="6"/>
  <c r="AL248" i="6"/>
  <c r="AL246" i="6"/>
  <c r="AL245" i="6"/>
  <c r="AL243" i="6"/>
  <c r="AL242" i="6"/>
  <c r="AH240" i="6"/>
  <c r="AG240" i="6"/>
  <c r="AF240" i="6"/>
  <c r="AE240" i="6"/>
  <c r="AD240" i="6"/>
  <c r="AC240" i="6"/>
  <c r="AB240" i="6"/>
  <c r="AA240" i="6"/>
  <c r="Z240" i="6"/>
  <c r="Y240" i="6"/>
  <c r="X240" i="6"/>
  <c r="V240" i="6"/>
  <c r="U240" i="6"/>
  <c r="T240" i="6"/>
  <c r="S240" i="6"/>
  <c r="R240" i="6"/>
  <c r="Q240" i="6"/>
  <c r="P240" i="6"/>
  <c r="O240" i="6"/>
  <c r="N240" i="6"/>
  <c r="M240" i="6"/>
  <c r="L240" i="6"/>
  <c r="K240" i="6"/>
  <c r="J240" i="6"/>
  <c r="I240" i="6"/>
  <c r="H240" i="6"/>
  <c r="G240" i="6"/>
  <c r="F240" i="6"/>
  <c r="AL239" i="6"/>
  <c r="AM239" i="6" s="1"/>
  <c r="AL236" i="6"/>
  <c r="AJ235" i="6"/>
  <c r="AG235" i="6"/>
  <c r="AF235" i="6"/>
  <c r="AE235" i="6"/>
  <c r="AD235" i="6"/>
  <c r="AC235" i="6"/>
  <c r="AB235" i="6"/>
  <c r="AA235" i="6"/>
  <c r="Y235" i="6"/>
  <c r="X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F235" i="6"/>
  <c r="AL234" i="6"/>
  <c r="AL233" i="6"/>
  <c r="AL232" i="6"/>
  <c r="AM230" i="6"/>
  <c r="AH227" i="6"/>
  <c r="AH228" i="6" s="1"/>
  <c r="AG227" i="6"/>
  <c r="AG228" i="6" s="1"/>
  <c r="AF227" i="6"/>
  <c r="AF228" i="6" s="1"/>
  <c r="AE227" i="6"/>
  <c r="AE228" i="6" s="1"/>
  <c r="AD227" i="6"/>
  <c r="AD228" i="6" s="1"/>
  <c r="AC227" i="6"/>
  <c r="AC228" i="6" s="1"/>
  <c r="AB227" i="6"/>
  <c r="AB228" i="6" s="1"/>
  <c r="AA227" i="6"/>
  <c r="AA228" i="6" s="1"/>
  <c r="Z227" i="6"/>
  <c r="Z228" i="6" s="1"/>
  <c r="Y227" i="6"/>
  <c r="Y228" i="6" s="1"/>
  <c r="X227" i="6"/>
  <c r="X228" i="6" s="1"/>
  <c r="W227" i="6"/>
  <c r="W228" i="6" s="1"/>
  <c r="V227" i="6"/>
  <c r="V228" i="6" s="1"/>
  <c r="U227" i="6"/>
  <c r="U228" i="6" s="1"/>
  <c r="T227" i="6"/>
  <c r="T228" i="6" s="1"/>
  <c r="S227" i="6"/>
  <c r="S228" i="6" s="1"/>
  <c r="Q227" i="6"/>
  <c r="Q228" i="6" s="1"/>
  <c r="P227" i="6"/>
  <c r="P228" i="6" s="1"/>
  <c r="O227" i="6"/>
  <c r="O228" i="6" s="1"/>
  <c r="N227" i="6"/>
  <c r="N228" i="6" s="1"/>
  <c r="M227" i="6"/>
  <c r="M228" i="6" s="1"/>
  <c r="L227" i="6"/>
  <c r="L228" i="6" s="1"/>
  <c r="K227" i="6"/>
  <c r="K228" i="6" s="1"/>
  <c r="J227" i="6"/>
  <c r="J228" i="6" s="1"/>
  <c r="I227" i="6"/>
  <c r="I228" i="6" s="1"/>
  <c r="H227" i="6"/>
  <c r="H228" i="6" s="1"/>
  <c r="G227" i="6"/>
  <c r="G228" i="6" s="1"/>
  <c r="F227" i="6"/>
  <c r="R226" i="6"/>
  <c r="AL226" i="6" s="1"/>
  <c r="AL225" i="6"/>
  <c r="AL223" i="6"/>
  <c r="AH220" i="6"/>
  <c r="AH221" i="6" s="1"/>
  <c r="AG220" i="6"/>
  <c r="AG221" i="6" s="1"/>
  <c r="AF220" i="6"/>
  <c r="AF221" i="6" s="1"/>
  <c r="AE220" i="6"/>
  <c r="AE221" i="6" s="1"/>
  <c r="AD220" i="6"/>
  <c r="AD221" i="6" s="1"/>
  <c r="AC220" i="6"/>
  <c r="AC221" i="6" s="1"/>
  <c r="AB220" i="6"/>
  <c r="AB221" i="6" s="1"/>
  <c r="AA220" i="6"/>
  <c r="AA221" i="6" s="1"/>
  <c r="Z220" i="6"/>
  <c r="Z221" i="6" s="1"/>
  <c r="Y220" i="6"/>
  <c r="Y221" i="6" s="1"/>
  <c r="X220" i="6"/>
  <c r="X221" i="6" s="1"/>
  <c r="W220" i="6"/>
  <c r="W221" i="6" s="1"/>
  <c r="V220" i="6"/>
  <c r="V221" i="6" s="1"/>
  <c r="U220" i="6"/>
  <c r="U221" i="6" s="1"/>
  <c r="T220" i="6"/>
  <c r="T221" i="6" s="1"/>
  <c r="O220" i="6"/>
  <c r="O221" i="6" s="1"/>
  <c r="N220" i="6"/>
  <c r="N221" i="6" s="1"/>
  <c r="M220" i="6"/>
  <c r="M221" i="6" s="1"/>
  <c r="L220" i="6"/>
  <c r="L221" i="6" s="1"/>
  <c r="K220" i="6"/>
  <c r="K221" i="6" s="1"/>
  <c r="J220" i="6"/>
  <c r="J221" i="6" s="1"/>
  <c r="I220" i="6"/>
  <c r="I221" i="6" s="1"/>
  <c r="H220" i="6"/>
  <c r="H221" i="6" s="1"/>
  <c r="G220" i="6"/>
  <c r="G221" i="6" s="1"/>
  <c r="F220" i="6"/>
  <c r="F221" i="6" s="1"/>
  <c r="AM217" i="6"/>
  <c r="AH65" i="6"/>
  <c r="AG65" i="6"/>
  <c r="AF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AJ62" i="6"/>
  <c r="AJ63" i="6" s="1"/>
  <c r="AH62" i="6"/>
  <c r="AH63" i="6" s="1"/>
  <c r="AG62" i="6"/>
  <c r="AG63" i="6" s="1"/>
  <c r="AF62" i="6"/>
  <c r="AF63" i="6" s="1"/>
  <c r="AE62" i="6"/>
  <c r="AE63" i="6" s="1"/>
  <c r="AD62" i="6"/>
  <c r="AD63" i="6" s="1"/>
  <c r="AB62" i="6"/>
  <c r="AB63" i="6" s="1"/>
  <c r="AA62" i="6"/>
  <c r="AA63" i="6" s="1"/>
  <c r="Z62" i="6"/>
  <c r="Z63" i="6" s="1"/>
  <c r="Y62" i="6"/>
  <c r="Y63" i="6" s="1"/>
  <c r="X62" i="6"/>
  <c r="X63" i="6" s="1"/>
  <c r="W62" i="6"/>
  <c r="W63" i="6" s="1"/>
  <c r="V62" i="6"/>
  <c r="V63" i="6" s="1"/>
  <c r="U62" i="6"/>
  <c r="U63" i="6" s="1"/>
  <c r="T62" i="6"/>
  <c r="T63" i="6" s="1"/>
  <c r="AJ61" i="6"/>
  <c r="AH61" i="6"/>
  <c r="AG61" i="6"/>
  <c r="AF61" i="6"/>
  <c r="AE61" i="6"/>
  <c r="AD61" i="6"/>
  <c r="AO61" i="6" s="1"/>
  <c r="AB61" i="6"/>
  <c r="AA61" i="6"/>
  <c r="Z61" i="6"/>
  <c r="Y61" i="6"/>
  <c r="X61" i="6"/>
  <c r="W61" i="6"/>
  <c r="V61" i="6"/>
  <c r="U61" i="6"/>
  <c r="T61" i="6"/>
  <c r="O61" i="6"/>
  <c r="AJ44" i="6"/>
  <c r="AH44" i="6"/>
  <c r="AG44" i="6"/>
  <c r="AF44" i="6"/>
  <c r="AE44" i="6"/>
  <c r="AD44" i="6"/>
  <c r="AB44" i="6"/>
  <c r="AA44" i="6"/>
  <c r="Z44" i="6"/>
  <c r="Y44" i="6"/>
  <c r="X44" i="6"/>
  <c r="W44" i="6"/>
  <c r="V44" i="6"/>
  <c r="U44" i="6"/>
  <c r="T44" i="6"/>
  <c r="AJ43" i="6"/>
  <c r="AH43" i="6"/>
  <c r="AG43" i="6"/>
  <c r="AF43" i="6"/>
  <c r="AE43" i="6"/>
  <c r="AD43" i="6"/>
  <c r="AB43" i="6"/>
  <c r="AA43" i="6"/>
  <c r="Z43" i="6"/>
  <c r="Y43" i="6"/>
  <c r="X43" i="6"/>
  <c r="W43" i="6"/>
  <c r="V43" i="6"/>
  <c r="U43" i="6"/>
  <c r="T43" i="6"/>
  <c r="N43" i="6"/>
  <c r="AJ37" i="6"/>
  <c r="AJ54" i="6" s="1"/>
  <c r="AH37" i="6"/>
  <c r="AG37" i="6"/>
  <c r="AG54" i="6" s="1"/>
  <c r="AF37" i="6"/>
  <c r="AF54" i="6" s="1"/>
  <c r="AE37" i="6"/>
  <c r="AE54" i="6" s="1"/>
  <c r="AD37" i="6"/>
  <c r="AD54" i="6" s="1"/>
  <c r="AC37" i="6"/>
  <c r="AC54" i="6" s="1"/>
  <c r="AB37" i="6"/>
  <c r="AB54" i="6" s="1"/>
  <c r="AA37" i="6"/>
  <c r="AA53" i="6" s="1"/>
  <c r="Z37" i="6"/>
  <c r="Z54" i="6" s="1"/>
  <c r="Y37" i="6"/>
  <c r="Y53" i="6" s="1"/>
  <c r="X37" i="6"/>
  <c r="X54" i="6" s="1"/>
  <c r="W37" i="6"/>
  <c r="W54" i="6" s="1"/>
  <c r="V37" i="6"/>
  <c r="V53" i="6" s="1"/>
  <c r="U37" i="6"/>
  <c r="U54" i="6" s="1"/>
  <c r="T37" i="6"/>
  <c r="T54" i="6" s="1"/>
  <c r="S37" i="6"/>
  <c r="S54" i="6" s="1"/>
  <c r="R37" i="6"/>
  <c r="R54" i="6" s="1"/>
  <c r="Q37" i="6"/>
  <c r="Q54" i="6" s="1"/>
  <c r="P37" i="6"/>
  <c r="P54" i="6" s="1"/>
  <c r="O37" i="6"/>
  <c r="O54" i="6" s="1"/>
  <c r="N37" i="6"/>
  <c r="N54" i="6" s="1"/>
  <c r="M37" i="6"/>
  <c r="M54" i="6" s="1"/>
  <c r="L37" i="6"/>
  <c r="L54" i="6" s="1"/>
  <c r="K37" i="6"/>
  <c r="K54" i="6" s="1"/>
  <c r="J37" i="6"/>
  <c r="J54" i="6" s="1"/>
  <c r="I37" i="6"/>
  <c r="I54" i="6" s="1"/>
  <c r="H37" i="6"/>
  <c r="H54" i="6" s="1"/>
  <c r="G37" i="6"/>
  <c r="F37" i="6"/>
  <c r="F53" i="6" s="1"/>
  <c r="T34" i="6"/>
  <c r="S34" i="6"/>
  <c r="R34" i="6"/>
  <c r="Q34" i="6"/>
  <c r="P34" i="6"/>
  <c r="N34" i="6"/>
  <c r="L34" i="6"/>
  <c r="K34" i="6"/>
  <c r="J34" i="6"/>
  <c r="I34" i="6"/>
  <c r="H34" i="6"/>
  <c r="G34" i="6"/>
  <c r="F34" i="6"/>
  <c r="T33" i="6"/>
  <c r="S33" i="6"/>
  <c r="R33" i="6"/>
  <c r="Q33" i="6"/>
  <c r="P33" i="6"/>
  <c r="N33" i="6"/>
  <c r="L33" i="6"/>
  <c r="K33" i="6"/>
  <c r="K32" i="6" s="1"/>
  <c r="J33" i="6"/>
  <c r="I33" i="6"/>
  <c r="H33" i="6"/>
  <c r="G33" i="6"/>
  <c r="F33" i="6"/>
  <c r="AJ32" i="6"/>
  <c r="AH32" i="6"/>
  <c r="AH52" i="6" s="1"/>
  <c r="AG32" i="6"/>
  <c r="AG52" i="6" s="1"/>
  <c r="AF32" i="6"/>
  <c r="AF52" i="6" s="1"/>
  <c r="AE32" i="6"/>
  <c r="AE52" i="6" s="1"/>
  <c r="AD32" i="6"/>
  <c r="AD52" i="6" s="1"/>
  <c r="AC32" i="6"/>
  <c r="AC52" i="6" s="1"/>
  <c r="AB32" i="6"/>
  <c r="AB52" i="6" s="1"/>
  <c r="AA32" i="6"/>
  <c r="AA52" i="6" s="1"/>
  <c r="Z32" i="6"/>
  <c r="Z52" i="6" s="1"/>
  <c r="Y32" i="6"/>
  <c r="Y52" i="6" s="1"/>
  <c r="X32" i="6"/>
  <c r="X52" i="6" s="1"/>
  <c r="W32" i="6"/>
  <c r="W52" i="6" s="1"/>
  <c r="V32" i="6"/>
  <c r="V51" i="6" s="1"/>
  <c r="U32" i="6"/>
  <c r="U52" i="6" s="1"/>
  <c r="O32" i="6"/>
  <c r="O52" i="6" s="1"/>
  <c r="M32" i="6"/>
  <c r="M52" i="6" s="1"/>
  <c r="AL30" i="6"/>
  <c r="AL29" i="6"/>
  <c r="AJ28" i="6"/>
  <c r="AJ50" i="6" s="1"/>
  <c r="AH28" i="6"/>
  <c r="AH50" i="6" s="1"/>
  <c r="AG28" i="6"/>
  <c r="AG50" i="6" s="1"/>
  <c r="AF28" i="6"/>
  <c r="AF50" i="6" s="1"/>
  <c r="AE28" i="6"/>
  <c r="AE50" i="6" s="1"/>
  <c r="AD28" i="6"/>
  <c r="AD50" i="6" s="1"/>
  <c r="AC28" i="6"/>
  <c r="AC49" i="6" s="1"/>
  <c r="AB28" i="6"/>
  <c r="AB50" i="6" s="1"/>
  <c r="AA28" i="6"/>
  <c r="AA50" i="6" s="1"/>
  <c r="Z28" i="6"/>
  <c r="Z50" i="6" s="1"/>
  <c r="Y28" i="6"/>
  <c r="Y50" i="6" s="1"/>
  <c r="X28" i="6"/>
  <c r="X50" i="6" s="1"/>
  <c r="W28" i="6"/>
  <c r="W50" i="6" s="1"/>
  <c r="V28" i="6"/>
  <c r="V49" i="6" s="1"/>
  <c r="U28" i="6"/>
  <c r="U50" i="6" s="1"/>
  <c r="T28" i="6"/>
  <c r="T50" i="6" s="1"/>
  <c r="S28" i="6"/>
  <c r="S50" i="6" s="1"/>
  <c r="R28" i="6"/>
  <c r="R50" i="6" s="1"/>
  <c r="Q28" i="6"/>
  <c r="Q50" i="6" s="1"/>
  <c r="P28" i="6"/>
  <c r="P50" i="6" s="1"/>
  <c r="O28" i="6"/>
  <c r="O50" i="6" s="1"/>
  <c r="N28" i="6"/>
  <c r="N49" i="6" s="1"/>
  <c r="M28" i="6"/>
  <c r="M50" i="6" s="1"/>
  <c r="L28" i="6"/>
  <c r="L50" i="6" s="1"/>
  <c r="K28" i="6"/>
  <c r="K50" i="6" s="1"/>
  <c r="J28" i="6"/>
  <c r="J50" i="6" s="1"/>
  <c r="I28" i="6"/>
  <c r="I50" i="6" s="1"/>
  <c r="H28" i="6"/>
  <c r="H50" i="6" s="1"/>
  <c r="G28" i="6"/>
  <c r="G50" i="6" s="1"/>
  <c r="F28" i="6"/>
  <c r="F49" i="6" s="1"/>
  <c r="AL27" i="6"/>
  <c r="AL25" i="6"/>
  <c r="AL24" i="6"/>
  <c r="AJ23" i="6"/>
  <c r="AJ48" i="6" s="1"/>
  <c r="AH23" i="6"/>
  <c r="AH48" i="6" s="1"/>
  <c r="AG23" i="6"/>
  <c r="AG48" i="6" s="1"/>
  <c r="AF23" i="6"/>
  <c r="AF48" i="6" s="1"/>
  <c r="AE23" i="6"/>
  <c r="AE48" i="6" s="1"/>
  <c r="AD23" i="6"/>
  <c r="AD48" i="6" s="1"/>
  <c r="AC23" i="6"/>
  <c r="AC47" i="6" s="1"/>
  <c r="AB23" i="6"/>
  <c r="AB48" i="6" s="1"/>
  <c r="AA23" i="6"/>
  <c r="AA48" i="6" s="1"/>
  <c r="Z23" i="6"/>
  <c r="Z48" i="6" s="1"/>
  <c r="Y23" i="6"/>
  <c r="Y48" i="6" s="1"/>
  <c r="X23" i="6"/>
  <c r="X48" i="6" s="1"/>
  <c r="W23" i="6"/>
  <c r="W48" i="6" s="1"/>
  <c r="V23" i="6"/>
  <c r="V47" i="6" s="1"/>
  <c r="U23" i="6"/>
  <c r="U48" i="6" s="1"/>
  <c r="T23" i="6"/>
  <c r="T48" i="6" s="1"/>
  <c r="S23" i="6"/>
  <c r="S48" i="6" s="1"/>
  <c r="R23" i="6"/>
  <c r="R48" i="6" s="1"/>
  <c r="Q23" i="6"/>
  <c r="Q48" i="6" s="1"/>
  <c r="P23" i="6"/>
  <c r="P48" i="6" s="1"/>
  <c r="O23" i="6"/>
  <c r="O48" i="6" s="1"/>
  <c r="N23" i="6"/>
  <c r="N47" i="6" s="1"/>
  <c r="M23" i="6"/>
  <c r="M48" i="6" s="1"/>
  <c r="L23" i="6"/>
  <c r="L48" i="6" s="1"/>
  <c r="K23" i="6"/>
  <c r="K48" i="6" s="1"/>
  <c r="J23" i="6"/>
  <c r="J48" i="6" s="1"/>
  <c r="I23" i="6"/>
  <c r="I48" i="6" s="1"/>
  <c r="H23" i="6"/>
  <c r="H48" i="6" s="1"/>
  <c r="G23" i="6"/>
  <c r="G48" i="6" s="1"/>
  <c r="F23" i="6"/>
  <c r="F48" i="6" s="1"/>
  <c r="AJ19" i="6"/>
  <c r="AJ46" i="6" s="1"/>
  <c r="AH19" i="6"/>
  <c r="AH46" i="6" s="1"/>
  <c r="AG19" i="6"/>
  <c r="AG46" i="6" s="1"/>
  <c r="AF19" i="6"/>
  <c r="AF46" i="6" s="1"/>
  <c r="AE19" i="6"/>
  <c r="AD19" i="6"/>
  <c r="AD46" i="6" s="1"/>
  <c r="AC19" i="6"/>
  <c r="AC46" i="6" s="1"/>
  <c r="AB19" i="6"/>
  <c r="AB46" i="6" s="1"/>
  <c r="AA19" i="6"/>
  <c r="AA46" i="6" s="1"/>
  <c r="Z19" i="6"/>
  <c r="Z46" i="6" s="1"/>
  <c r="Y19" i="6"/>
  <c r="Y46" i="6" s="1"/>
  <c r="X19" i="6"/>
  <c r="X46" i="6" s="1"/>
  <c r="W19" i="6"/>
  <c r="W46" i="6" s="1"/>
  <c r="V19" i="6"/>
  <c r="V45" i="6" s="1"/>
  <c r="U19" i="6"/>
  <c r="U46" i="6" s="1"/>
  <c r="T19" i="6"/>
  <c r="T46" i="6" s="1"/>
  <c r="S19" i="6"/>
  <c r="S46" i="6" s="1"/>
  <c r="R19" i="6"/>
  <c r="R46" i="6" s="1"/>
  <c r="Q19" i="6"/>
  <c r="Q46" i="6" s="1"/>
  <c r="P19" i="6"/>
  <c r="P46" i="6" s="1"/>
  <c r="O19" i="6"/>
  <c r="O46" i="6" s="1"/>
  <c r="N19" i="6"/>
  <c r="N45" i="6" s="1"/>
  <c r="M19" i="6"/>
  <c r="M46" i="6" s="1"/>
  <c r="L19" i="6"/>
  <c r="L46" i="6" s="1"/>
  <c r="K19" i="6"/>
  <c r="K46" i="6" s="1"/>
  <c r="J19" i="6"/>
  <c r="J46" i="6" s="1"/>
  <c r="I19" i="6"/>
  <c r="I46" i="6" s="1"/>
  <c r="H19" i="6"/>
  <c r="H46" i="6" s="1"/>
  <c r="G19" i="6"/>
  <c r="G46" i="6" s="1"/>
  <c r="F19" i="6"/>
  <c r="F46" i="6" s="1"/>
  <c r="S44" i="6"/>
  <c r="R17" i="6"/>
  <c r="Q17" i="6"/>
  <c r="Q44" i="6" s="1"/>
  <c r="P17" i="6"/>
  <c r="P44" i="6" s="1"/>
  <c r="O44" i="6"/>
  <c r="N44" i="6"/>
  <c r="M44" i="6"/>
  <c r="L44" i="6"/>
  <c r="I17" i="6"/>
  <c r="H17" i="6"/>
  <c r="F17" i="6"/>
  <c r="S43" i="6"/>
  <c r="Q16" i="6"/>
  <c r="O16" i="6"/>
  <c r="N62" i="6"/>
  <c r="N63" i="6" s="1"/>
  <c r="M43" i="6"/>
  <c r="L43" i="6"/>
  <c r="S13" i="6"/>
  <c r="K13" i="6"/>
  <c r="I13" i="6"/>
  <c r="S12" i="6"/>
  <c r="K12" i="6"/>
  <c r="I12" i="6"/>
  <c r="AJ11" i="6"/>
  <c r="AJ59" i="6" s="1"/>
  <c r="AH11" i="6"/>
  <c r="AH59" i="6" s="1"/>
  <c r="AG11" i="6"/>
  <c r="AG59" i="6" s="1"/>
  <c r="AF11" i="6"/>
  <c r="AF59" i="6" s="1"/>
  <c r="AE11" i="6"/>
  <c r="AE59" i="6" s="1"/>
  <c r="AD11" i="6"/>
  <c r="AD59" i="6" s="1"/>
  <c r="AC11" i="6"/>
  <c r="AC59" i="6" s="1"/>
  <c r="AB11" i="6"/>
  <c r="AB59" i="6" s="1"/>
  <c r="AA11" i="6"/>
  <c r="AA59" i="6" s="1"/>
  <c r="Z11" i="6"/>
  <c r="Z59" i="6" s="1"/>
  <c r="Y11" i="6"/>
  <c r="Y59" i="6" s="1"/>
  <c r="X11" i="6"/>
  <c r="X59" i="6" s="1"/>
  <c r="W11" i="6"/>
  <c r="W59" i="6" s="1"/>
  <c r="V11" i="6"/>
  <c r="V59" i="6" s="1"/>
  <c r="U11" i="6"/>
  <c r="U59" i="6" s="1"/>
  <c r="T11" i="6"/>
  <c r="T59" i="6" s="1"/>
  <c r="S11" i="6"/>
  <c r="S59" i="6" s="1"/>
  <c r="R11" i="6"/>
  <c r="R59" i="6" s="1"/>
  <c r="Q11" i="6"/>
  <c r="Q59" i="6" s="1"/>
  <c r="P11" i="6"/>
  <c r="P59" i="6" s="1"/>
  <c r="O11" i="6"/>
  <c r="O59" i="6" s="1"/>
  <c r="N11" i="6"/>
  <c r="N59" i="6" s="1"/>
  <c r="M11" i="6"/>
  <c r="M59" i="6" s="1"/>
  <c r="L11" i="6"/>
  <c r="L59" i="6" s="1"/>
  <c r="K11" i="6"/>
  <c r="K59" i="6" s="1"/>
  <c r="J11" i="6"/>
  <c r="J59" i="6" s="1"/>
  <c r="I11" i="6"/>
  <c r="I59" i="6" s="1"/>
  <c r="H11" i="6"/>
  <c r="H59" i="6" s="1"/>
  <c r="G11" i="6"/>
  <c r="G59" i="6" s="1"/>
  <c r="F11" i="6"/>
  <c r="F59" i="6" s="1"/>
  <c r="AJ10" i="6"/>
  <c r="AH57" i="6"/>
  <c r="AG10" i="6"/>
  <c r="AG57" i="6" s="1"/>
  <c r="AF10" i="6"/>
  <c r="AF57" i="6" s="1"/>
  <c r="AE10" i="6"/>
  <c r="AE57" i="6" s="1"/>
  <c r="AD10" i="6"/>
  <c r="AD57" i="6" s="1"/>
  <c r="AO57" i="6" s="1"/>
  <c r="AB10" i="6"/>
  <c r="AB57" i="6" s="1"/>
  <c r="AA10" i="6"/>
  <c r="AA57" i="6" s="1"/>
  <c r="Z10" i="6"/>
  <c r="Z57" i="6" s="1"/>
  <c r="Y10" i="6"/>
  <c r="Y57" i="6" s="1"/>
  <c r="X10" i="6"/>
  <c r="X57" i="6" s="1"/>
  <c r="W10" i="6"/>
  <c r="W57" i="6" s="1"/>
  <c r="V10" i="6"/>
  <c r="V57" i="6" s="1"/>
  <c r="U10" i="6"/>
  <c r="U57" i="6" s="1"/>
  <c r="T10" i="6"/>
  <c r="T57" i="6" s="1"/>
  <c r="O10" i="6"/>
  <c r="O57" i="6" s="1"/>
  <c r="S10" i="6"/>
  <c r="S57" i="6" s="1"/>
  <c r="R9" i="6"/>
  <c r="R10" i="6" s="1"/>
  <c r="R57" i="6" s="1"/>
  <c r="Q61" i="6"/>
  <c r="P61" i="6"/>
  <c r="N61" i="6"/>
  <c r="M61" i="6"/>
  <c r="L10" i="6"/>
  <c r="L57" i="6" s="1"/>
  <c r="J9" i="6"/>
  <c r="J10" i="6" s="1"/>
  <c r="J57" i="6" s="1"/>
  <c r="I9" i="6"/>
  <c r="I61" i="6" s="1"/>
  <c r="H9" i="6"/>
  <c r="H61" i="6" s="1"/>
  <c r="G9" i="6"/>
  <c r="G61" i="6" s="1"/>
  <c r="F9" i="6"/>
  <c r="AJ8" i="6"/>
  <c r="AH8" i="6"/>
  <c r="AG8" i="6"/>
  <c r="AF8" i="6"/>
  <c r="AE8" i="6"/>
  <c r="AD8" i="6"/>
  <c r="AB8" i="6"/>
  <c r="AA8" i="6"/>
  <c r="Z8" i="6"/>
  <c r="Y8" i="6"/>
  <c r="X8" i="6"/>
  <c r="W8" i="6"/>
  <c r="V8" i="6"/>
  <c r="U8" i="6"/>
  <c r="T8" i="6"/>
  <c r="P8" i="6"/>
  <c r="O8" i="6"/>
  <c r="N8" i="6"/>
  <c r="M8" i="6"/>
  <c r="R7" i="6"/>
  <c r="Q7" i="6"/>
  <c r="P7" i="6"/>
  <c r="O7" i="6"/>
  <c r="N7" i="6"/>
  <c r="M7" i="6"/>
  <c r="L7" i="6"/>
  <c r="K7" i="6"/>
  <c r="J7" i="6"/>
  <c r="I7" i="6"/>
  <c r="H7" i="6"/>
  <c r="G7" i="6"/>
  <c r="F7" i="6"/>
  <c r="T44" i="1"/>
  <c r="AL64" i="1"/>
  <c r="T34" i="1"/>
  <c r="T33" i="1"/>
  <c r="R32" i="6" l="1"/>
  <c r="AL16" i="6"/>
  <c r="AL33" i="6"/>
  <c r="F37" i="14" s="1"/>
  <c r="G37" i="14" s="1"/>
  <c r="AL17" i="6"/>
  <c r="F17" i="14" s="1"/>
  <c r="AL7" i="6"/>
  <c r="F43" i="6"/>
  <c r="AL34" i="6"/>
  <c r="F38" i="14" s="1"/>
  <c r="AJ52" i="6"/>
  <c r="AJ57" i="6"/>
  <c r="AE46" i="6"/>
  <c r="AL19" i="6"/>
  <c r="AH54" i="6"/>
  <c r="AL37" i="6"/>
  <c r="K53" i="6"/>
  <c r="F62" i="6"/>
  <c r="F63" i="6" s="1"/>
  <c r="J32" i="6"/>
  <c r="J51" i="6" s="1"/>
  <c r="N48" i="6"/>
  <c r="F50" i="6"/>
  <c r="R62" i="6"/>
  <c r="R63" i="6" s="1"/>
  <c r="N50" i="6"/>
  <c r="I53" i="6"/>
  <c r="AC53" i="6"/>
  <c r="AF53" i="6"/>
  <c r="V54" i="6"/>
  <c r="F8" i="6"/>
  <c r="N46" i="6"/>
  <c r="V48" i="6"/>
  <c r="V50" i="6"/>
  <c r="N53" i="6"/>
  <c r="AH53" i="6"/>
  <c r="Y54" i="6"/>
  <c r="G8" i="6"/>
  <c r="V46" i="6"/>
  <c r="AC48" i="6"/>
  <c r="AC50" i="6"/>
  <c r="Q53" i="6"/>
  <c r="F54" i="6"/>
  <c r="AA54" i="6"/>
  <c r="AL53" i="6"/>
  <c r="F47" i="6"/>
  <c r="S53" i="6"/>
  <c r="AL28" i="6"/>
  <c r="AL49" i="6" s="1"/>
  <c r="AC51" i="6"/>
  <c r="Q62" i="6"/>
  <c r="Q63" i="6" s="1"/>
  <c r="F45" i="6"/>
  <c r="H32" i="6"/>
  <c r="H52" i="6" s="1"/>
  <c r="AL65" i="6"/>
  <c r="O62" i="6"/>
  <c r="O63" i="6" s="1"/>
  <c r="AM7" i="6"/>
  <c r="G62" i="6"/>
  <c r="G63" i="6" s="1"/>
  <c r="F44" i="6"/>
  <c r="R51" i="6"/>
  <c r="R43" i="6"/>
  <c r="R44" i="6"/>
  <c r="R61" i="6"/>
  <c r="R52" i="6"/>
  <c r="R8" i="6"/>
  <c r="I44" i="6"/>
  <c r="AC45" i="6"/>
  <c r="V52" i="6"/>
  <c r="AL240" i="6"/>
  <c r="T32" i="6"/>
  <c r="T51" i="6" s="1"/>
  <c r="P62" i="6"/>
  <c r="P63" i="6" s="1"/>
  <c r="L32" i="6"/>
  <c r="L52" i="6" s="1"/>
  <c r="H62" i="6"/>
  <c r="H63" i="6" s="1"/>
  <c r="F32" i="6"/>
  <c r="F52" i="6" s="1"/>
  <c r="H8" i="6"/>
  <c r="I8" i="6"/>
  <c r="K52" i="6"/>
  <c r="J8" i="6"/>
  <c r="N32" i="6"/>
  <c r="N52" i="6" s="1"/>
  <c r="J62" i="6"/>
  <c r="J63" i="6" s="1"/>
  <c r="G44" i="6"/>
  <c r="J61" i="6"/>
  <c r="I62" i="6"/>
  <c r="I63" i="6" s="1"/>
  <c r="H44" i="6"/>
  <c r="G32" i="6"/>
  <c r="G52" i="6" s="1"/>
  <c r="P32" i="6"/>
  <c r="P52" i="6" s="1"/>
  <c r="K51" i="6"/>
  <c r="K10" i="6"/>
  <c r="K57" i="6" s="1"/>
  <c r="K44" i="6"/>
  <c r="K43" i="6"/>
  <c r="AL54" i="6"/>
  <c r="AL23" i="6"/>
  <c r="M10" i="6"/>
  <c r="M57" i="6" s="1"/>
  <c r="AL59" i="6"/>
  <c r="G43" i="6"/>
  <c r="O43" i="6"/>
  <c r="G45" i="6"/>
  <c r="O45" i="6"/>
  <c r="W45" i="6"/>
  <c r="AD45" i="6"/>
  <c r="G47" i="6"/>
  <c r="O47" i="6"/>
  <c r="W47" i="6"/>
  <c r="AD47" i="6"/>
  <c r="G49" i="6"/>
  <c r="O49" i="6"/>
  <c r="W49" i="6"/>
  <c r="AD49" i="6"/>
  <c r="O51" i="6"/>
  <c r="W51" i="6"/>
  <c r="AD51" i="6"/>
  <c r="G53" i="6"/>
  <c r="O53" i="6"/>
  <c r="W53" i="6"/>
  <c r="AD53" i="6"/>
  <c r="G54" i="6"/>
  <c r="K61" i="6"/>
  <c r="S61" i="6"/>
  <c r="K62" i="6"/>
  <c r="K63" i="6" s="1"/>
  <c r="S62" i="6"/>
  <c r="S63" i="6" s="1"/>
  <c r="F10" i="6"/>
  <c r="N10" i="6"/>
  <c r="N57" i="6" s="1"/>
  <c r="I32" i="6"/>
  <c r="I51" i="6" s="1"/>
  <c r="Q32" i="6"/>
  <c r="Q52" i="6" s="1"/>
  <c r="H43" i="6"/>
  <c r="P43" i="6"/>
  <c r="H45" i="6"/>
  <c r="P45" i="6"/>
  <c r="X45" i="6"/>
  <c r="AE45" i="6"/>
  <c r="H47" i="6"/>
  <c r="P47" i="6"/>
  <c r="X47" i="6"/>
  <c r="AE47" i="6"/>
  <c r="H49" i="6"/>
  <c r="P49" i="6"/>
  <c r="X49" i="6"/>
  <c r="AE49" i="6"/>
  <c r="X51" i="6"/>
  <c r="AE51" i="6"/>
  <c r="H53" i="6"/>
  <c r="P53" i="6"/>
  <c r="X53" i="6"/>
  <c r="AE53" i="6"/>
  <c r="L61" i="6"/>
  <c r="L62" i="6"/>
  <c r="L63" i="6" s="1"/>
  <c r="F228" i="6"/>
  <c r="G10" i="6"/>
  <c r="G57" i="6" s="1"/>
  <c r="I43" i="6"/>
  <c r="Q43" i="6"/>
  <c r="I45" i="6"/>
  <c r="Q45" i="6"/>
  <c r="Y45" i="6"/>
  <c r="AF45" i="6"/>
  <c r="I47" i="6"/>
  <c r="Q47" i="6"/>
  <c r="Y47" i="6"/>
  <c r="AF47" i="6"/>
  <c r="I49" i="6"/>
  <c r="Q49" i="6"/>
  <c r="Y49" i="6"/>
  <c r="AF49" i="6"/>
  <c r="Y51" i="6"/>
  <c r="AF51" i="6"/>
  <c r="M62" i="6"/>
  <c r="M63" i="6" s="1"/>
  <c r="H10" i="6"/>
  <c r="H57" i="6" s="1"/>
  <c r="P10" i="6"/>
  <c r="P57" i="6" s="1"/>
  <c r="S32" i="6"/>
  <c r="S52" i="6" s="1"/>
  <c r="J43" i="6"/>
  <c r="J44" i="6"/>
  <c r="J45" i="6"/>
  <c r="R45" i="6"/>
  <c r="Z45" i="6"/>
  <c r="AG45" i="6"/>
  <c r="J47" i="6"/>
  <c r="R47" i="6"/>
  <c r="Z47" i="6"/>
  <c r="AG47" i="6"/>
  <c r="J49" i="6"/>
  <c r="R49" i="6"/>
  <c r="Z49" i="6"/>
  <c r="AG49" i="6"/>
  <c r="Z51" i="6"/>
  <c r="AG51" i="6"/>
  <c r="J53" i="6"/>
  <c r="R53" i="6"/>
  <c r="Z53" i="6"/>
  <c r="AG53" i="6"/>
  <c r="F61" i="6"/>
  <c r="R227" i="6"/>
  <c r="AL227" i="6" s="1"/>
  <c r="R228" i="6"/>
  <c r="L8" i="6"/>
  <c r="Q8" i="6"/>
  <c r="I10" i="6"/>
  <c r="I57" i="6" s="1"/>
  <c r="Q10" i="6"/>
  <c r="Q57" i="6" s="1"/>
  <c r="K45" i="6"/>
  <c r="S45" i="6"/>
  <c r="AA45" i="6"/>
  <c r="AH45" i="6"/>
  <c r="K47" i="6"/>
  <c r="S47" i="6"/>
  <c r="AA47" i="6"/>
  <c r="AH47" i="6"/>
  <c r="K49" i="6"/>
  <c r="S49" i="6"/>
  <c r="AA49" i="6"/>
  <c r="AH49" i="6"/>
  <c r="AA51" i="6"/>
  <c r="AH51" i="6"/>
  <c r="L45" i="6"/>
  <c r="T45" i="6"/>
  <c r="AB45" i="6"/>
  <c r="AJ45" i="6"/>
  <c r="L47" i="6"/>
  <c r="T47" i="6"/>
  <c r="AB47" i="6"/>
  <c r="AJ47" i="6"/>
  <c r="L49" i="6"/>
  <c r="T49" i="6"/>
  <c r="AB49" i="6"/>
  <c r="AJ49" i="6"/>
  <c r="AB51" i="6"/>
  <c r="AJ51" i="6"/>
  <c r="L53" i="6"/>
  <c r="T53" i="6"/>
  <c r="AB53" i="6"/>
  <c r="AJ53" i="6"/>
  <c r="S8" i="6"/>
  <c r="M45" i="6"/>
  <c r="U45" i="6"/>
  <c r="M47" i="6"/>
  <c r="U47" i="6"/>
  <c r="AL48" i="6"/>
  <c r="M49" i="6"/>
  <c r="U49" i="6"/>
  <c r="M51" i="6"/>
  <c r="U51" i="6"/>
  <c r="M53" i="6"/>
  <c r="U53" i="6"/>
  <c r="F53" i="14" l="1"/>
  <c r="G53" i="14" s="1"/>
  <c r="G38" i="14"/>
  <c r="G17" i="14"/>
  <c r="AT7" i="6"/>
  <c r="F10" i="14"/>
  <c r="F16" i="14"/>
  <c r="J52" i="6"/>
  <c r="H51" i="6"/>
  <c r="L51" i="6"/>
  <c r="AL32" i="6"/>
  <c r="AL47" i="6"/>
  <c r="AL50" i="6"/>
  <c r="T52" i="6"/>
  <c r="G51" i="6"/>
  <c r="P51" i="6"/>
  <c r="F51" i="6"/>
  <c r="N51" i="6"/>
  <c r="I52" i="6"/>
  <c r="S51" i="6"/>
  <c r="Q51" i="6"/>
  <c r="AL228" i="6"/>
  <c r="F57" i="6"/>
  <c r="AT19" i="6" l="1"/>
  <c r="G7" i="16" s="1"/>
  <c r="H7" i="16" s="1"/>
  <c r="F36" i="14"/>
  <c r="G16" i="14"/>
  <c r="AL51" i="6"/>
  <c r="AM19" i="6"/>
  <c r="AN19" i="6" s="1"/>
  <c r="AL52" i="6"/>
  <c r="S16" i="1"/>
  <c r="S33" i="1"/>
  <c r="S34" i="1"/>
  <c r="S17" i="1"/>
  <c r="S9" i="1"/>
  <c r="R34" i="1"/>
  <c r="R33" i="1"/>
  <c r="R17" i="1"/>
  <c r="R16" i="1"/>
  <c r="R9" i="1"/>
  <c r="R7" i="1"/>
  <c r="Q34" i="1"/>
  <c r="Q33" i="1"/>
  <c r="Q17" i="1"/>
  <c r="Q16" i="1"/>
  <c r="Q9" i="1"/>
  <c r="Q7" i="1"/>
  <c r="G36" i="14" l="1"/>
  <c r="F54" i="14"/>
  <c r="G54" i="14" s="1"/>
  <c r="E22" i="3"/>
  <c r="F22" i="3" s="1"/>
  <c r="H22" i="3" s="1"/>
  <c r="J22" i="3" s="1"/>
  <c r="E23" i="3"/>
  <c r="F23" i="3" s="1"/>
  <c r="H23" i="3" s="1"/>
  <c r="J23" i="3" s="1"/>
  <c r="E24" i="3"/>
  <c r="F24" i="3" s="1"/>
  <c r="H24" i="3" s="1"/>
  <c r="J24" i="3" s="1"/>
  <c r="E25" i="3"/>
  <c r="F25" i="3" s="1"/>
  <c r="H25" i="3" s="1"/>
  <c r="J25" i="3" s="1"/>
  <c r="E26" i="3"/>
  <c r="F26" i="3" s="1"/>
  <c r="H26" i="3" s="1"/>
  <c r="J26" i="3" s="1"/>
  <c r="E27" i="3"/>
  <c r="F27" i="3" s="1"/>
  <c r="H27" i="3" s="1"/>
  <c r="J27" i="3" s="1"/>
  <c r="E28" i="3"/>
  <c r="F28" i="3" s="1"/>
  <c r="H28" i="3" s="1"/>
  <c r="J28" i="3" s="1"/>
  <c r="E29" i="3"/>
  <c r="F29" i="3" s="1"/>
  <c r="H29" i="3" s="1"/>
  <c r="J29" i="3" s="1"/>
  <c r="E30" i="3"/>
  <c r="F30" i="3" s="1"/>
  <c r="H30" i="3" s="1"/>
  <c r="J30" i="3" s="1"/>
  <c r="E31" i="3"/>
  <c r="F31" i="3" s="1"/>
  <c r="H31" i="3" s="1"/>
  <c r="J31" i="3" s="1"/>
  <c r="E32" i="3"/>
  <c r="F32" i="3" s="1"/>
  <c r="H32" i="3" s="1"/>
  <c r="J32" i="3" s="1"/>
  <c r="E33" i="3"/>
  <c r="F33" i="3" s="1"/>
  <c r="H33" i="3" s="1"/>
  <c r="J33" i="3" s="1"/>
  <c r="E34" i="3"/>
  <c r="F34" i="3" s="1"/>
  <c r="H34" i="3" s="1"/>
  <c r="J34" i="3" s="1"/>
  <c r="E35" i="3"/>
  <c r="F35" i="3" s="1"/>
  <c r="H35" i="3" s="1"/>
  <c r="J35" i="3" s="1"/>
  <c r="E36" i="3"/>
  <c r="F36" i="3" s="1"/>
  <c r="H36" i="3" s="1"/>
  <c r="J36" i="3" s="1"/>
  <c r="E37" i="3"/>
  <c r="F37" i="3" s="1"/>
  <c r="H37" i="3" s="1"/>
  <c r="J37" i="3" s="1"/>
  <c r="E38" i="3"/>
  <c r="F38" i="3" s="1"/>
  <c r="H38" i="3" s="1"/>
  <c r="J38" i="3" s="1"/>
  <c r="K24" i="3" l="1"/>
  <c r="N24" i="3" s="1"/>
  <c r="M24" i="3"/>
  <c r="K37" i="3"/>
  <c r="N37" i="3" s="1"/>
  <c r="M37" i="3"/>
  <c r="K28" i="3"/>
  <c r="N28" i="3" s="1"/>
  <c r="M28" i="3"/>
  <c r="K35" i="3"/>
  <c r="N35" i="3" s="1"/>
  <c r="M35" i="3"/>
  <c r="K31" i="3"/>
  <c r="N31" i="3" s="1"/>
  <c r="M31" i="3"/>
  <c r="K23" i="3"/>
  <c r="N23" i="3" s="1"/>
  <c r="M23" i="3"/>
  <c r="K36" i="3"/>
  <c r="N36" i="3" s="1"/>
  <c r="M36" i="3"/>
  <c r="K27" i="3"/>
  <c r="N27" i="3" s="1"/>
  <c r="M27" i="3"/>
  <c r="K33" i="3"/>
  <c r="N33" i="3" s="1"/>
  <c r="M33" i="3"/>
  <c r="K38" i="3"/>
  <c r="N38" i="3" s="1"/>
  <c r="M38" i="3"/>
  <c r="K30" i="3"/>
  <c r="N30" i="3" s="1"/>
  <c r="M30" i="3"/>
  <c r="K26" i="3"/>
  <c r="N26" i="3" s="1"/>
  <c r="M26" i="3"/>
  <c r="K29" i="3"/>
  <c r="N29" i="3" s="1"/>
  <c r="M29" i="3"/>
  <c r="K32" i="3"/>
  <c r="N32" i="3" s="1"/>
  <c r="M32" i="3"/>
  <c r="K34" i="3"/>
  <c r="N34" i="3" s="1"/>
  <c r="M34" i="3"/>
  <c r="K22" i="3"/>
  <c r="N22" i="3" s="1"/>
  <c r="M22" i="3"/>
  <c r="K25" i="3"/>
  <c r="N25" i="3" s="1"/>
  <c r="M25" i="3"/>
  <c r="AL249" i="1" l="1"/>
  <c r="AL248" i="1"/>
  <c r="AL246" i="1"/>
  <c r="AL245" i="1"/>
  <c r="AL243" i="1"/>
  <c r="AL242" i="1"/>
  <c r="AL236" i="1"/>
  <c r="AL234" i="1"/>
  <c r="AL233" i="1"/>
  <c r="AL232" i="1"/>
  <c r="AL230" i="1"/>
  <c r="AL226" i="1"/>
  <c r="AL225" i="1"/>
  <c r="AL223" i="1"/>
  <c r="AL60" i="1"/>
  <c r="AL217" i="1"/>
  <c r="AL216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L56" i="1"/>
  <c r="AL21" i="1"/>
  <c r="AL20" i="1"/>
  <c r="AL19" i="1"/>
  <c r="AL14" i="1"/>
  <c r="AL13" i="1"/>
  <c r="AL12" i="1"/>
  <c r="AL11" i="1"/>
  <c r="R226" i="1" l="1"/>
  <c r="S13" i="1"/>
  <c r="S12" i="1"/>
  <c r="Q62" i="1"/>
  <c r="Q63" i="1" s="1"/>
  <c r="R62" i="1"/>
  <c r="R63" i="1" s="1"/>
  <c r="S62" i="1"/>
  <c r="S63" i="1" s="1"/>
  <c r="Q43" i="1"/>
  <c r="R43" i="1"/>
  <c r="S43" i="1"/>
  <c r="Q44" i="1"/>
  <c r="R44" i="1"/>
  <c r="S44" i="1"/>
  <c r="Q45" i="1"/>
  <c r="R45" i="1"/>
  <c r="S45" i="1"/>
  <c r="Q46" i="1"/>
  <c r="R46" i="1"/>
  <c r="S46" i="1"/>
  <c r="Q47" i="1"/>
  <c r="R47" i="1"/>
  <c r="S47" i="1"/>
  <c r="Q48" i="1"/>
  <c r="R48" i="1"/>
  <c r="S48" i="1"/>
  <c r="Q49" i="1"/>
  <c r="R49" i="1"/>
  <c r="S49" i="1"/>
  <c r="Q50" i="1"/>
  <c r="R50" i="1"/>
  <c r="S50" i="1"/>
  <c r="Q59" i="1"/>
  <c r="R59" i="1"/>
  <c r="S59" i="1"/>
  <c r="Q61" i="1"/>
  <c r="R61" i="1"/>
  <c r="S61" i="1"/>
  <c r="Q65" i="1"/>
  <c r="R65" i="1"/>
  <c r="S65" i="1"/>
  <c r="Q227" i="1"/>
  <c r="Q228" i="1" s="1"/>
  <c r="R227" i="1"/>
  <c r="R228" i="1" s="1"/>
  <c r="S227" i="1"/>
  <c r="S228" i="1" s="1"/>
  <c r="Q235" i="1"/>
  <c r="R235" i="1"/>
  <c r="S235" i="1"/>
  <c r="Q240" i="1"/>
  <c r="R240" i="1"/>
  <c r="S240" i="1"/>
  <c r="P16" i="1" l="1"/>
  <c r="P9" i="1" l="1"/>
  <c r="AC9" i="6"/>
  <c r="AL9" i="6" s="1"/>
  <c r="AT220" i="6" l="1"/>
  <c r="G6" i="16"/>
  <c r="F11" i="14"/>
  <c r="AL43" i="6"/>
  <c r="AN9" i="6"/>
  <c r="AC10" i="6"/>
  <c r="AL10" i="6" s="1"/>
  <c r="AC61" i="6"/>
  <c r="AC8" i="6"/>
  <c r="AL8" i="6" s="1"/>
  <c r="AC62" i="6"/>
  <c r="AC63" i="6" s="1"/>
  <c r="AC43" i="6"/>
  <c r="P61" i="1"/>
  <c r="P34" i="1"/>
  <c r="P33" i="1"/>
  <c r="P17" i="1"/>
  <c r="P7" i="1"/>
  <c r="G11" i="14" l="1"/>
  <c r="F46" i="14"/>
  <c r="G46" i="14" s="1"/>
  <c r="F45" i="14"/>
  <c r="G45" i="14" s="1"/>
  <c r="H6" i="16"/>
  <c r="G27" i="16"/>
  <c r="H27" i="16" s="1"/>
  <c r="G32" i="16"/>
  <c r="H32" i="16" s="1"/>
  <c r="G30" i="16"/>
  <c r="H30" i="16" s="1"/>
  <c r="G29" i="16"/>
  <c r="H29" i="16" s="1"/>
  <c r="G26" i="16"/>
  <c r="H26" i="16" s="1"/>
  <c r="G34" i="16"/>
  <c r="H34" i="16" s="1"/>
  <c r="G33" i="16"/>
  <c r="H33" i="16" s="1"/>
  <c r="G39" i="16"/>
  <c r="H39" i="16" s="1"/>
  <c r="G28" i="16"/>
  <c r="H28" i="16" s="1"/>
  <c r="G36" i="16"/>
  <c r="H36" i="16" s="1"/>
  <c r="G37" i="16"/>
  <c r="H37" i="16" s="1"/>
  <c r="G31" i="16"/>
  <c r="H31" i="16" s="1"/>
  <c r="G38" i="16"/>
  <c r="H38" i="16" s="1"/>
  <c r="AM9" i="6"/>
  <c r="AL61" i="6"/>
  <c r="AL62" i="6"/>
  <c r="AL44" i="6"/>
  <c r="AC57" i="6"/>
  <c r="AL57" i="6"/>
  <c r="P62" i="1"/>
  <c r="P63" i="1" s="1"/>
  <c r="O7" i="1"/>
  <c r="AM57" i="6" l="1"/>
  <c r="F59" i="14"/>
  <c r="G59" i="14" s="1"/>
  <c r="AL63" i="6"/>
  <c r="F65" i="14"/>
  <c r="G65" i="14" s="1"/>
  <c r="AM61" i="6"/>
  <c r="F63" i="14"/>
  <c r="G63" i="14" s="1"/>
  <c r="O16" i="1"/>
  <c r="O43" i="1" s="1"/>
  <c r="O17" i="1"/>
  <c r="N34" i="1" l="1"/>
  <c r="N33" i="1"/>
  <c r="N17" i="1"/>
  <c r="N16" i="1"/>
  <c r="N7" i="1"/>
  <c r="N9" i="1"/>
  <c r="M17" i="1"/>
  <c r="M16" i="1"/>
  <c r="M9" i="1"/>
  <c r="M7" i="1"/>
  <c r="L34" i="1"/>
  <c r="L33" i="1"/>
  <c r="L17" i="1"/>
  <c r="L16" i="1"/>
  <c r="L9" i="1"/>
  <c r="L7" i="1"/>
  <c r="K34" i="1"/>
  <c r="K33" i="1"/>
  <c r="K17" i="1"/>
  <c r="K16" i="1"/>
  <c r="K9" i="1"/>
  <c r="K7" i="1"/>
  <c r="J34" i="1"/>
  <c r="J33" i="1"/>
  <c r="J9" i="1"/>
  <c r="J7" i="1"/>
  <c r="I34" i="1"/>
  <c r="I33" i="1"/>
  <c r="I17" i="1"/>
  <c r="I16" i="1"/>
  <c r="I9" i="1"/>
  <c r="I7" i="1"/>
  <c r="H34" i="1"/>
  <c r="H33" i="1"/>
  <c r="H17" i="1"/>
  <c r="H16" i="1"/>
  <c r="H9" i="1"/>
  <c r="H7" i="1"/>
  <c r="G34" i="1"/>
  <c r="G33" i="1"/>
  <c r="G17" i="1"/>
  <c r="G16" i="1"/>
  <c r="G9" i="1"/>
  <c r="G7" i="1"/>
  <c r="F34" i="1"/>
  <c r="F33" i="1"/>
  <c r="F17" i="1"/>
  <c r="F16" i="1"/>
  <c r="AL16" i="1" s="1"/>
  <c r="F7" i="1"/>
  <c r="F9" i="1"/>
  <c r="AL17" i="1" l="1"/>
  <c r="AL33" i="1"/>
  <c r="AL34" i="1"/>
  <c r="AL9" i="1"/>
  <c r="AL43" i="1" s="1"/>
  <c r="AL7" i="1"/>
  <c r="AO7" i="1" s="1"/>
  <c r="AM7" i="1"/>
  <c r="AL44" i="1" l="1"/>
  <c r="AL62" i="1"/>
  <c r="M227" i="1"/>
  <c r="K13" i="1" l="1"/>
  <c r="K12" i="1"/>
  <c r="J8" i="1"/>
  <c r="I220" i="1"/>
  <c r="H220" i="1"/>
  <c r="D32" i="1"/>
  <c r="I13" i="1"/>
  <c r="I12" i="1"/>
  <c r="I61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J10" i="1"/>
  <c r="J57" i="1" s="1"/>
  <c r="K10" i="1"/>
  <c r="K57" i="1" s="1"/>
  <c r="L10" i="1"/>
  <c r="L57" i="1" s="1"/>
  <c r="M10" i="1"/>
  <c r="M57" i="1" s="1"/>
  <c r="N10" i="1"/>
  <c r="N57" i="1" s="1"/>
  <c r="O10" i="1"/>
  <c r="P10" i="1"/>
  <c r="Q10" i="1"/>
  <c r="Q57" i="1" s="1"/>
  <c r="R10" i="1"/>
  <c r="R57" i="1" s="1"/>
  <c r="S10" i="1"/>
  <c r="S57" i="1" s="1"/>
  <c r="T10" i="1"/>
  <c r="T57" i="1" s="1"/>
  <c r="U10" i="1"/>
  <c r="V10" i="1"/>
  <c r="V57" i="1" s="1"/>
  <c r="W10" i="1"/>
  <c r="X10" i="1"/>
  <c r="Y10" i="1"/>
  <c r="Z10" i="1"/>
  <c r="Z57" i="1" s="1"/>
  <c r="AA10" i="1"/>
  <c r="AB10" i="1"/>
  <c r="AB57" i="1" s="1"/>
  <c r="AC10" i="1"/>
  <c r="AD10" i="1"/>
  <c r="AE10" i="1"/>
  <c r="AF10" i="1"/>
  <c r="AG10" i="1"/>
  <c r="AH10" i="1"/>
  <c r="AH57" i="1" s="1"/>
  <c r="AI10" i="1"/>
  <c r="AJ10" i="1"/>
  <c r="AJ57" i="1" s="1"/>
  <c r="J11" i="1"/>
  <c r="J59" i="1" s="1"/>
  <c r="K11" i="1"/>
  <c r="K59" i="1" s="1"/>
  <c r="L11" i="1"/>
  <c r="L59" i="1" s="1"/>
  <c r="M11" i="1"/>
  <c r="M59" i="1" s="1"/>
  <c r="N11" i="1"/>
  <c r="N59" i="1" s="1"/>
  <c r="O11" i="1"/>
  <c r="O59" i="1" s="1"/>
  <c r="P11" i="1"/>
  <c r="P59" i="1" s="1"/>
  <c r="Q11" i="1"/>
  <c r="R11" i="1"/>
  <c r="S11" i="1"/>
  <c r="T11" i="1"/>
  <c r="T59" i="1" s="1"/>
  <c r="U11" i="1"/>
  <c r="U59" i="1" s="1"/>
  <c r="V11" i="1"/>
  <c r="V59" i="1" s="1"/>
  <c r="W11" i="1"/>
  <c r="W59" i="1" s="1"/>
  <c r="X11" i="1"/>
  <c r="X59" i="1" s="1"/>
  <c r="Y11" i="1"/>
  <c r="Y59" i="1" s="1"/>
  <c r="Z11" i="1"/>
  <c r="Z59" i="1" s="1"/>
  <c r="AA11" i="1"/>
  <c r="AA59" i="1" s="1"/>
  <c r="AB11" i="1"/>
  <c r="AB59" i="1" s="1"/>
  <c r="AC11" i="1"/>
  <c r="AC59" i="1" s="1"/>
  <c r="AD11" i="1"/>
  <c r="AD59" i="1" s="1"/>
  <c r="AE11" i="1"/>
  <c r="AE59" i="1" s="1"/>
  <c r="AF11" i="1"/>
  <c r="AF59" i="1" s="1"/>
  <c r="AG11" i="1"/>
  <c r="AG59" i="1" s="1"/>
  <c r="AH11" i="1"/>
  <c r="AH59" i="1" s="1"/>
  <c r="AI11" i="1"/>
  <c r="AI59" i="1" s="1"/>
  <c r="AJ11" i="1"/>
  <c r="AJ59" i="1" s="1"/>
  <c r="J19" i="1"/>
  <c r="K19" i="1"/>
  <c r="K46" i="1" s="1"/>
  <c r="L19" i="1"/>
  <c r="L45" i="1" s="1"/>
  <c r="M19" i="1"/>
  <c r="N19" i="1"/>
  <c r="N45" i="1" s="1"/>
  <c r="O19" i="1"/>
  <c r="P19" i="1"/>
  <c r="P46" i="1" s="1"/>
  <c r="Q19" i="1"/>
  <c r="R19" i="1"/>
  <c r="S19" i="1"/>
  <c r="T19" i="1"/>
  <c r="T45" i="1" s="1"/>
  <c r="U19" i="1"/>
  <c r="V19" i="1"/>
  <c r="V45" i="1" s="1"/>
  <c r="W19" i="1"/>
  <c r="X19" i="1"/>
  <c r="X45" i="1" s="1"/>
  <c r="Y19" i="1"/>
  <c r="Z19" i="1"/>
  <c r="AA19" i="1"/>
  <c r="AA45" i="1" s="1"/>
  <c r="AB19" i="1"/>
  <c r="AB45" i="1" s="1"/>
  <c r="AC19" i="1"/>
  <c r="AD19" i="1"/>
  <c r="AD45" i="1" s="1"/>
  <c r="AE19" i="1"/>
  <c r="AE46" i="1" s="1"/>
  <c r="AF19" i="1"/>
  <c r="AF45" i="1" s="1"/>
  <c r="AG19" i="1"/>
  <c r="AH19" i="1"/>
  <c r="AI19" i="1"/>
  <c r="AJ19" i="1"/>
  <c r="AJ45" i="1" s="1"/>
  <c r="J23" i="1"/>
  <c r="J48" i="1" s="1"/>
  <c r="K23" i="1"/>
  <c r="K48" i="1" s="1"/>
  <c r="L23" i="1"/>
  <c r="L48" i="1" s="1"/>
  <c r="M23" i="1"/>
  <c r="M48" i="1" s="1"/>
  <c r="N23" i="1"/>
  <c r="O23" i="1"/>
  <c r="P23" i="1"/>
  <c r="Q23" i="1"/>
  <c r="R23" i="1"/>
  <c r="S23" i="1"/>
  <c r="T23" i="1"/>
  <c r="U23" i="1"/>
  <c r="U47" i="1" s="1"/>
  <c r="V23" i="1"/>
  <c r="W23" i="1"/>
  <c r="X23" i="1"/>
  <c r="X48" i="1" s="1"/>
  <c r="Y23" i="1"/>
  <c r="Y47" i="1" s="1"/>
  <c r="Z23" i="1"/>
  <c r="AA23" i="1"/>
  <c r="AA47" i="1" s="1"/>
  <c r="AB23" i="1"/>
  <c r="AC23" i="1"/>
  <c r="AC47" i="1" s="1"/>
  <c r="AD23" i="1"/>
  <c r="AE23" i="1"/>
  <c r="AF23" i="1"/>
  <c r="AF47" i="1" s="1"/>
  <c r="AG23" i="1"/>
  <c r="AG47" i="1" s="1"/>
  <c r="AH23" i="1"/>
  <c r="AI23" i="1"/>
  <c r="AI47" i="1" s="1"/>
  <c r="AJ23" i="1"/>
  <c r="J28" i="1"/>
  <c r="J49" i="1" s="1"/>
  <c r="K28" i="1"/>
  <c r="L28" i="1"/>
  <c r="L49" i="1" s="1"/>
  <c r="M28" i="1"/>
  <c r="N28" i="1"/>
  <c r="N49" i="1" s="1"/>
  <c r="O28" i="1"/>
  <c r="P28" i="1"/>
  <c r="P50" i="1" s="1"/>
  <c r="Q28" i="1"/>
  <c r="R28" i="1"/>
  <c r="S28" i="1"/>
  <c r="T28" i="1"/>
  <c r="U28" i="1"/>
  <c r="U50" i="1" s="1"/>
  <c r="V28" i="1"/>
  <c r="V49" i="1" s="1"/>
  <c r="W28" i="1"/>
  <c r="X28" i="1"/>
  <c r="X50" i="1" s="1"/>
  <c r="Y28" i="1"/>
  <c r="Y50" i="1" s="1"/>
  <c r="Z28" i="1"/>
  <c r="Z49" i="1" s="1"/>
  <c r="AA28" i="1"/>
  <c r="AB28" i="1"/>
  <c r="AC28" i="1"/>
  <c r="AC49" i="1" s="1"/>
  <c r="AD28" i="1"/>
  <c r="AD49" i="1" s="1"/>
  <c r="AE28" i="1"/>
  <c r="AF28" i="1"/>
  <c r="AF50" i="1" s="1"/>
  <c r="AG28" i="1"/>
  <c r="AH28" i="1"/>
  <c r="AH50" i="1" s="1"/>
  <c r="AI28" i="1"/>
  <c r="AJ28" i="1"/>
  <c r="J32" i="1"/>
  <c r="J52" i="1" s="1"/>
  <c r="K32" i="1"/>
  <c r="K51" i="1" s="1"/>
  <c r="L32" i="1"/>
  <c r="L51" i="1" s="1"/>
  <c r="M32" i="1"/>
  <c r="M51" i="1" s="1"/>
  <c r="N32" i="1"/>
  <c r="N52" i="1" s="1"/>
  <c r="O32" i="1"/>
  <c r="O52" i="1" s="1"/>
  <c r="P32" i="1"/>
  <c r="Q32" i="1"/>
  <c r="R32" i="1"/>
  <c r="S32" i="1"/>
  <c r="T32" i="1"/>
  <c r="T51" i="1" s="1"/>
  <c r="U32" i="1"/>
  <c r="U51" i="1" s="1"/>
  <c r="V32" i="1"/>
  <c r="W32" i="1"/>
  <c r="W51" i="1" s="1"/>
  <c r="X32" i="1"/>
  <c r="Y32" i="1"/>
  <c r="Z32" i="1"/>
  <c r="Z52" i="1" s="1"/>
  <c r="AA32" i="1"/>
  <c r="AA51" i="1" s="1"/>
  <c r="AB32" i="1"/>
  <c r="AC32" i="1"/>
  <c r="AC51" i="1" s="1"/>
  <c r="AD32" i="1"/>
  <c r="AE32" i="1"/>
  <c r="AE52" i="1" s="1"/>
  <c r="AF32" i="1"/>
  <c r="AG32" i="1"/>
  <c r="AH32" i="1"/>
  <c r="AI32" i="1"/>
  <c r="AI51" i="1" s="1"/>
  <c r="AJ32" i="1"/>
  <c r="J37" i="1"/>
  <c r="J54" i="1" s="1"/>
  <c r="K37" i="1"/>
  <c r="K53" i="1" s="1"/>
  <c r="L37" i="1"/>
  <c r="L54" i="1" s="1"/>
  <c r="M37" i="1"/>
  <c r="N37" i="1"/>
  <c r="O37" i="1"/>
  <c r="P37" i="1"/>
  <c r="P53" i="1" s="1"/>
  <c r="Q37" i="1"/>
  <c r="R37" i="1"/>
  <c r="S37" i="1"/>
  <c r="T37" i="1"/>
  <c r="T54" i="1" s="1"/>
  <c r="U37" i="1"/>
  <c r="V37" i="1"/>
  <c r="W37" i="1"/>
  <c r="W53" i="1" s="1"/>
  <c r="X37" i="1"/>
  <c r="X53" i="1" s="1"/>
  <c r="Y37" i="1"/>
  <c r="Z37" i="1"/>
  <c r="Z54" i="1" s="1"/>
  <c r="AA37" i="1"/>
  <c r="AB37" i="1"/>
  <c r="AB54" i="1" s="1"/>
  <c r="AC37" i="1"/>
  <c r="AD37" i="1"/>
  <c r="AE37" i="1"/>
  <c r="AF37" i="1"/>
  <c r="AF53" i="1" s="1"/>
  <c r="AG37" i="1"/>
  <c r="AH37" i="1"/>
  <c r="AH54" i="1" s="1"/>
  <c r="AI37" i="1"/>
  <c r="AI53" i="1" s="1"/>
  <c r="AJ37" i="1"/>
  <c r="J43" i="1"/>
  <c r="K43" i="1"/>
  <c r="L43" i="1"/>
  <c r="M43" i="1"/>
  <c r="N43" i="1"/>
  <c r="P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J44" i="1"/>
  <c r="K44" i="1"/>
  <c r="L44" i="1"/>
  <c r="M44" i="1"/>
  <c r="N44" i="1"/>
  <c r="O44" i="1"/>
  <c r="P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J45" i="1"/>
  <c r="K45" i="1"/>
  <c r="M45" i="1"/>
  <c r="O45" i="1"/>
  <c r="P45" i="1"/>
  <c r="U45" i="1"/>
  <c r="W45" i="1"/>
  <c r="Y45" i="1"/>
  <c r="Z45" i="1"/>
  <c r="AC45" i="1"/>
  <c r="AE45" i="1"/>
  <c r="AG45" i="1"/>
  <c r="AH45" i="1"/>
  <c r="AI45" i="1"/>
  <c r="J46" i="1"/>
  <c r="M46" i="1"/>
  <c r="O46" i="1"/>
  <c r="U46" i="1"/>
  <c r="W46" i="1"/>
  <c r="X46" i="1"/>
  <c r="Y46" i="1"/>
  <c r="Z46" i="1"/>
  <c r="AA46" i="1"/>
  <c r="AC46" i="1"/>
  <c r="AG46" i="1"/>
  <c r="AH46" i="1"/>
  <c r="AI46" i="1"/>
  <c r="J47" i="1"/>
  <c r="L47" i="1"/>
  <c r="M47" i="1"/>
  <c r="N47" i="1"/>
  <c r="O47" i="1"/>
  <c r="P47" i="1"/>
  <c r="T47" i="1"/>
  <c r="V47" i="1"/>
  <c r="W47" i="1"/>
  <c r="X47" i="1"/>
  <c r="Z47" i="1"/>
  <c r="AB47" i="1"/>
  <c r="AD47" i="1"/>
  <c r="AE47" i="1"/>
  <c r="AH47" i="1"/>
  <c r="AJ47" i="1"/>
  <c r="N48" i="1"/>
  <c r="O48" i="1"/>
  <c r="P48" i="1"/>
  <c r="T48" i="1"/>
  <c r="V48" i="1"/>
  <c r="W48" i="1"/>
  <c r="Z48" i="1"/>
  <c r="AA48" i="1"/>
  <c r="AB48" i="1"/>
  <c r="AD48" i="1"/>
  <c r="AE48" i="1"/>
  <c r="AH48" i="1"/>
  <c r="AI48" i="1"/>
  <c r="AJ48" i="1"/>
  <c r="K49" i="1"/>
  <c r="M49" i="1"/>
  <c r="O49" i="1"/>
  <c r="T49" i="1"/>
  <c r="U49" i="1"/>
  <c r="W49" i="1"/>
  <c r="Y49" i="1"/>
  <c r="AA49" i="1"/>
  <c r="AB49" i="1"/>
  <c r="AE49" i="1"/>
  <c r="AG49" i="1"/>
  <c r="AH49" i="1"/>
  <c r="AI49" i="1"/>
  <c r="AJ49" i="1"/>
  <c r="J50" i="1"/>
  <c r="K50" i="1"/>
  <c r="L50" i="1"/>
  <c r="M50" i="1"/>
  <c r="O50" i="1"/>
  <c r="T50" i="1"/>
  <c r="W50" i="1"/>
  <c r="AA50" i="1"/>
  <c r="AB50" i="1"/>
  <c r="AC50" i="1"/>
  <c r="AE50" i="1"/>
  <c r="AG50" i="1"/>
  <c r="AI50" i="1"/>
  <c r="AJ50" i="1"/>
  <c r="V51" i="1"/>
  <c r="X51" i="1"/>
  <c r="Y51" i="1"/>
  <c r="AB51" i="1"/>
  <c r="AD51" i="1"/>
  <c r="AE51" i="1"/>
  <c r="AF51" i="1"/>
  <c r="AG51" i="1"/>
  <c r="AH51" i="1"/>
  <c r="AJ51" i="1"/>
  <c r="V52" i="1"/>
  <c r="W52" i="1"/>
  <c r="X52" i="1"/>
  <c r="Y52" i="1"/>
  <c r="AB52" i="1"/>
  <c r="AD52" i="1"/>
  <c r="AF52" i="1"/>
  <c r="AG52" i="1"/>
  <c r="AH52" i="1"/>
  <c r="AJ52" i="1"/>
  <c r="L53" i="1"/>
  <c r="M53" i="1"/>
  <c r="N53" i="1"/>
  <c r="O53" i="1"/>
  <c r="T53" i="1"/>
  <c r="U53" i="1"/>
  <c r="V53" i="1"/>
  <c r="Y53" i="1"/>
  <c r="AA53" i="1"/>
  <c r="AC53" i="1"/>
  <c r="AD53" i="1"/>
  <c r="AE53" i="1"/>
  <c r="AG53" i="1"/>
  <c r="AJ53" i="1"/>
  <c r="K54" i="1"/>
  <c r="M54" i="1"/>
  <c r="N54" i="1"/>
  <c r="O54" i="1"/>
  <c r="U54" i="1"/>
  <c r="V54" i="1"/>
  <c r="Y54" i="1"/>
  <c r="AA54" i="1"/>
  <c r="AC54" i="1"/>
  <c r="AD54" i="1"/>
  <c r="AE54" i="1"/>
  <c r="AG54" i="1"/>
  <c r="AI54" i="1"/>
  <c r="AJ54" i="1"/>
  <c r="O57" i="1"/>
  <c r="U57" i="1"/>
  <c r="W57" i="1"/>
  <c r="X57" i="1"/>
  <c r="Y57" i="1"/>
  <c r="AA57" i="1"/>
  <c r="AC57" i="1"/>
  <c r="AD57" i="1"/>
  <c r="AE57" i="1"/>
  <c r="AF57" i="1"/>
  <c r="AG57" i="1"/>
  <c r="AI57" i="1"/>
  <c r="J61" i="1"/>
  <c r="K61" i="1"/>
  <c r="L61" i="1"/>
  <c r="M61" i="1"/>
  <c r="N61" i="1"/>
  <c r="O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J62" i="1"/>
  <c r="J63" i="1" s="1"/>
  <c r="K62" i="1"/>
  <c r="K63" i="1" s="1"/>
  <c r="L62" i="1"/>
  <c r="L63" i="1" s="1"/>
  <c r="M62" i="1"/>
  <c r="M63" i="1" s="1"/>
  <c r="N62" i="1"/>
  <c r="N63" i="1" s="1"/>
  <c r="O62" i="1"/>
  <c r="O63" i="1" s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J65" i="1"/>
  <c r="K65" i="1"/>
  <c r="L65" i="1"/>
  <c r="M65" i="1"/>
  <c r="N65" i="1"/>
  <c r="O65" i="1"/>
  <c r="P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J220" i="1"/>
  <c r="J221" i="1" s="1"/>
  <c r="K220" i="1"/>
  <c r="K221" i="1" s="1"/>
  <c r="L220" i="1"/>
  <c r="L221" i="1" s="1"/>
  <c r="M220" i="1"/>
  <c r="M221" i="1" s="1"/>
  <c r="N220" i="1"/>
  <c r="N221" i="1" s="1"/>
  <c r="O220" i="1"/>
  <c r="O221" i="1" s="1"/>
  <c r="T220" i="1"/>
  <c r="T221" i="1" s="1"/>
  <c r="U220" i="1"/>
  <c r="U221" i="1" s="1"/>
  <c r="V220" i="1"/>
  <c r="V221" i="1" s="1"/>
  <c r="W220" i="1"/>
  <c r="W221" i="1" s="1"/>
  <c r="X220" i="1"/>
  <c r="X221" i="1" s="1"/>
  <c r="Y220" i="1"/>
  <c r="Y221" i="1" s="1"/>
  <c r="Z220" i="1"/>
  <c r="Z221" i="1" s="1"/>
  <c r="AA220" i="1"/>
  <c r="AA221" i="1" s="1"/>
  <c r="AB220" i="1"/>
  <c r="AB221" i="1" s="1"/>
  <c r="AC220" i="1"/>
  <c r="AC221" i="1" s="1"/>
  <c r="AD220" i="1"/>
  <c r="AD221" i="1" s="1"/>
  <c r="AE220" i="1"/>
  <c r="AE221" i="1" s="1"/>
  <c r="AF220" i="1"/>
  <c r="AF221" i="1" s="1"/>
  <c r="AG220" i="1"/>
  <c r="AG221" i="1" s="1"/>
  <c r="AH220" i="1"/>
  <c r="AH221" i="1" s="1"/>
  <c r="AI220" i="1"/>
  <c r="AI221" i="1" s="1"/>
  <c r="AJ220" i="1"/>
  <c r="AJ221" i="1" s="1"/>
  <c r="J227" i="1"/>
  <c r="J228" i="1" s="1"/>
  <c r="K227" i="1"/>
  <c r="K228" i="1" s="1"/>
  <c r="L227" i="1"/>
  <c r="L228" i="1" s="1"/>
  <c r="M228" i="1"/>
  <c r="N227" i="1"/>
  <c r="N228" i="1" s="1"/>
  <c r="O227" i="1"/>
  <c r="O228" i="1" s="1"/>
  <c r="P227" i="1"/>
  <c r="P228" i="1" s="1"/>
  <c r="T227" i="1"/>
  <c r="U227" i="1"/>
  <c r="U228" i="1" s="1"/>
  <c r="V227" i="1"/>
  <c r="W227" i="1"/>
  <c r="W228" i="1" s="1"/>
  <c r="X227" i="1"/>
  <c r="X228" i="1" s="1"/>
  <c r="Y227" i="1"/>
  <c r="Y228" i="1" s="1"/>
  <c r="Z227" i="1"/>
  <c r="Z228" i="1" s="1"/>
  <c r="AA227" i="1"/>
  <c r="AA228" i="1" s="1"/>
  <c r="AB227" i="1"/>
  <c r="AB228" i="1" s="1"/>
  <c r="AC227" i="1"/>
  <c r="AC228" i="1" s="1"/>
  <c r="AD227" i="1"/>
  <c r="AD228" i="1" s="1"/>
  <c r="AE227" i="1"/>
  <c r="AE228" i="1" s="1"/>
  <c r="AF227" i="1"/>
  <c r="AF228" i="1" s="1"/>
  <c r="AG227" i="1"/>
  <c r="AG228" i="1" s="1"/>
  <c r="AH227" i="1"/>
  <c r="AH228" i="1" s="1"/>
  <c r="AI227" i="1"/>
  <c r="AI228" i="1" s="1"/>
  <c r="AJ227" i="1"/>
  <c r="AJ228" i="1" s="1"/>
  <c r="V228" i="1"/>
  <c r="J235" i="1"/>
  <c r="K235" i="1"/>
  <c r="L235" i="1"/>
  <c r="M235" i="1"/>
  <c r="N235" i="1"/>
  <c r="O235" i="1"/>
  <c r="P235" i="1"/>
  <c r="T235" i="1"/>
  <c r="AL235" i="1" s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J240" i="1"/>
  <c r="K240" i="1"/>
  <c r="L240" i="1"/>
  <c r="M240" i="1"/>
  <c r="N240" i="1"/>
  <c r="O240" i="1"/>
  <c r="P240" i="1"/>
  <c r="T240" i="1"/>
  <c r="AL240" i="1" s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H19" i="1"/>
  <c r="H43" i="1"/>
  <c r="I43" i="1"/>
  <c r="H44" i="1"/>
  <c r="I44" i="1"/>
  <c r="T52" i="1" l="1"/>
  <c r="T228" i="1"/>
  <c r="AL228" i="1" s="1"/>
  <c r="AL227" i="1"/>
  <c r="P57" i="1"/>
  <c r="P52" i="1"/>
  <c r="S52" i="1"/>
  <c r="S51" i="1"/>
  <c r="R51" i="1"/>
  <c r="R52" i="1"/>
  <c r="Q51" i="1"/>
  <c r="Q52" i="1"/>
  <c r="S54" i="1"/>
  <c r="S53" i="1"/>
  <c r="R54" i="1"/>
  <c r="R53" i="1"/>
  <c r="Q54" i="1"/>
  <c r="Q53" i="1"/>
  <c r="X54" i="1"/>
  <c r="Z50" i="1"/>
  <c r="AG48" i="1"/>
  <c r="Y48" i="1"/>
  <c r="AF46" i="1"/>
  <c r="AF54" i="1"/>
  <c r="W54" i="1"/>
  <c r="AB53" i="1"/>
  <c r="Z51" i="1"/>
  <c r="AF48" i="1"/>
  <c r="V50" i="1"/>
  <c r="AD50" i="1"/>
  <c r="AC48" i="1"/>
  <c r="U48" i="1"/>
  <c r="P54" i="1"/>
  <c r="N50" i="1"/>
  <c r="AH53" i="1"/>
  <c r="Z53" i="1"/>
  <c r="J53" i="1"/>
  <c r="AC52" i="1"/>
  <c r="U52" i="1"/>
  <c r="AF49" i="1"/>
  <c r="X49" i="1"/>
  <c r="P49" i="1"/>
  <c r="K47" i="1"/>
  <c r="AD46" i="1"/>
  <c r="V46" i="1"/>
  <c r="N46" i="1"/>
  <c r="AI52" i="1"/>
  <c r="AA52" i="1"/>
  <c r="AJ46" i="1"/>
  <c r="AB46" i="1"/>
  <c r="T46" i="1"/>
  <c r="L46" i="1"/>
  <c r="P51" i="1"/>
  <c r="O51" i="1"/>
  <c r="N51" i="1"/>
  <c r="M52" i="1"/>
  <c r="L52" i="1"/>
  <c r="K52" i="1"/>
  <c r="J51" i="1"/>
  <c r="H62" i="1"/>
  <c r="H63" i="1" s="1"/>
  <c r="I62" i="1"/>
  <c r="I63" i="1" s="1"/>
  <c r="AL58" i="1"/>
  <c r="AL59" i="1" s="1"/>
  <c r="G62" i="1" l="1"/>
  <c r="G63" i="1" s="1"/>
  <c r="AL41" i="1"/>
  <c r="H61" i="1"/>
  <c r="H65" i="1"/>
  <c r="I65" i="1"/>
  <c r="H221" i="1"/>
  <c r="I221" i="1"/>
  <c r="I235" i="1"/>
  <c r="H235" i="1"/>
  <c r="H240" i="1"/>
  <c r="I240" i="1"/>
  <c r="AL239" i="1" l="1"/>
  <c r="AM239" i="1" s="1"/>
  <c r="AN239" i="1" s="1"/>
  <c r="G61" i="1"/>
  <c r="G65" i="1"/>
  <c r="G220" i="1"/>
  <c r="G221" i="1" s="1"/>
  <c r="F220" i="1"/>
  <c r="G240" i="1"/>
  <c r="G235" i="1"/>
  <c r="G227" i="1"/>
  <c r="H227" i="1"/>
  <c r="I227" i="1"/>
  <c r="G19" i="1"/>
  <c r="G46" i="1" s="1"/>
  <c r="G43" i="1"/>
  <c r="G44" i="1"/>
  <c r="I49" i="1"/>
  <c r="G37" i="1"/>
  <c r="G53" i="1" s="1"/>
  <c r="H37" i="1"/>
  <c r="H53" i="1" s="1"/>
  <c r="I37" i="1"/>
  <c r="I53" i="1" s="1"/>
  <c r="G32" i="1"/>
  <c r="G51" i="1" s="1"/>
  <c r="H32" i="1"/>
  <c r="I32" i="1"/>
  <c r="F32" i="1"/>
  <c r="G28" i="1"/>
  <c r="G49" i="1" s="1"/>
  <c r="H28" i="1"/>
  <c r="H49" i="1" s="1"/>
  <c r="I28" i="1"/>
  <c r="I50" i="1" s="1"/>
  <c r="G23" i="1"/>
  <c r="G47" i="1" s="1"/>
  <c r="H23" i="1"/>
  <c r="H47" i="1" s="1"/>
  <c r="I23" i="1"/>
  <c r="I47" i="1" s="1"/>
  <c r="F23" i="1"/>
  <c r="I19" i="1"/>
  <c r="I45" i="1" s="1"/>
  <c r="G10" i="1"/>
  <c r="G57" i="1" s="1"/>
  <c r="H10" i="1"/>
  <c r="H57" i="1" s="1"/>
  <c r="I10" i="1"/>
  <c r="I57" i="1" s="1"/>
  <c r="G11" i="1"/>
  <c r="G59" i="1" s="1"/>
  <c r="H11" i="1"/>
  <c r="H59" i="1" s="1"/>
  <c r="I11" i="1"/>
  <c r="I59" i="1" s="1"/>
  <c r="G8" i="1"/>
  <c r="H8" i="1"/>
  <c r="I8" i="1"/>
  <c r="F43" i="1"/>
  <c r="AM230" i="1"/>
  <c r="AN230" i="1" s="1"/>
  <c r="AM217" i="1"/>
  <c r="AN217" i="1" s="1"/>
  <c r="AL65" i="1"/>
  <c r="AL40" i="1"/>
  <c r="AL39" i="1"/>
  <c r="AL38" i="1"/>
  <c r="AL36" i="1"/>
  <c r="AL29" i="1"/>
  <c r="AL27" i="1"/>
  <c r="AL30" i="1"/>
  <c r="AL25" i="1"/>
  <c r="AL24" i="1"/>
  <c r="AL6" i="1"/>
  <c r="F37" i="1"/>
  <c r="F28" i="1"/>
  <c r="F61" i="1"/>
  <c r="F19" i="1"/>
  <c r="F45" i="1" s="1"/>
  <c r="F10" i="1"/>
  <c r="F11" i="1"/>
  <c r="F8" i="1"/>
  <c r="C48" i="3"/>
  <c r="L39" i="3"/>
  <c r="I39" i="3"/>
  <c r="C50" i="3" s="1"/>
  <c r="E21" i="3"/>
  <c r="F21" i="3" s="1"/>
  <c r="H21" i="3" s="1"/>
  <c r="J21" i="3" s="1"/>
  <c r="E20" i="3"/>
  <c r="F20" i="3" s="1"/>
  <c r="H20" i="3" s="1"/>
  <c r="J20" i="3" s="1"/>
  <c r="E19" i="3"/>
  <c r="F19" i="3" s="1"/>
  <c r="H19" i="3" s="1"/>
  <c r="J19" i="3" s="1"/>
  <c r="E18" i="3"/>
  <c r="F18" i="3" s="1"/>
  <c r="H18" i="3" s="1"/>
  <c r="J18" i="3" s="1"/>
  <c r="E17" i="3"/>
  <c r="F17" i="3" s="1"/>
  <c r="H17" i="3" s="1"/>
  <c r="J17" i="3" s="1"/>
  <c r="E16" i="3"/>
  <c r="F16" i="3" s="1"/>
  <c r="H16" i="3" s="1"/>
  <c r="J16" i="3" s="1"/>
  <c r="E15" i="3"/>
  <c r="F15" i="3" s="1"/>
  <c r="H15" i="3" s="1"/>
  <c r="J15" i="3" s="1"/>
  <c r="E14" i="3"/>
  <c r="F14" i="3" s="1"/>
  <c r="H14" i="3" s="1"/>
  <c r="J14" i="3" s="1"/>
  <c r="E13" i="3"/>
  <c r="F13" i="3" s="1"/>
  <c r="H13" i="3" s="1"/>
  <c r="J13" i="3" s="1"/>
  <c r="E12" i="3"/>
  <c r="F12" i="3" s="1"/>
  <c r="H12" i="3" s="1"/>
  <c r="J12" i="3" s="1"/>
  <c r="E11" i="3"/>
  <c r="F11" i="3" s="1"/>
  <c r="H11" i="3" s="1"/>
  <c r="J11" i="3" s="1"/>
  <c r="E10" i="3"/>
  <c r="F10" i="3" s="1"/>
  <c r="H10" i="3" s="1"/>
  <c r="J10" i="3" s="1"/>
  <c r="E9" i="3"/>
  <c r="F9" i="3" s="1"/>
  <c r="H9" i="3" s="1"/>
  <c r="J9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E8" i="3"/>
  <c r="F8" i="3" s="1"/>
  <c r="R219" i="1" l="1"/>
  <c r="R220" i="1" s="1"/>
  <c r="R221" i="1" s="1"/>
  <c r="R219" i="6"/>
  <c r="R220" i="6" s="1"/>
  <c r="R221" i="6" s="1"/>
  <c r="P219" i="1"/>
  <c r="P220" i="1" s="1"/>
  <c r="P219" i="6"/>
  <c r="Q219" i="1"/>
  <c r="Q220" i="1" s="1"/>
  <c r="Q221" i="1" s="1"/>
  <c r="Q219" i="6"/>
  <c r="Q220" i="6" s="1"/>
  <c r="Q221" i="6" s="1"/>
  <c r="S219" i="1"/>
  <c r="S220" i="1" s="1"/>
  <c r="S221" i="1" s="1"/>
  <c r="S219" i="6"/>
  <c r="AL32" i="1"/>
  <c r="AL8" i="1"/>
  <c r="AL10" i="1"/>
  <c r="AL57" i="1" s="1"/>
  <c r="AM57" i="1" s="1"/>
  <c r="AN9" i="1"/>
  <c r="AM9" i="1"/>
  <c r="I48" i="1"/>
  <c r="I54" i="1"/>
  <c r="I51" i="1"/>
  <c r="I52" i="1"/>
  <c r="H50" i="1"/>
  <c r="G50" i="1"/>
  <c r="H45" i="1"/>
  <c r="AL45" i="1"/>
  <c r="H46" i="1"/>
  <c r="H51" i="1"/>
  <c r="H52" i="1"/>
  <c r="AL61" i="1"/>
  <c r="G45" i="1"/>
  <c r="H48" i="1"/>
  <c r="G52" i="1"/>
  <c r="AL28" i="1"/>
  <c r="AL48" i="1" s="1"/>
  <c r="G48" i="1"/>
  <c r="I46" i="1"/>
  <c r="AL37" i="1"/>
  <c r="AL54" i="1" s="1"/>
  <c r="H54" i="1"/>
  <c r="G54" i="1"/>
  <c r="M9" i="3"/>
  <c r="K9" i="3"/>
  <c r="N9" i="3" s="1"/>
  <c r="M16" i="3"/>
  <c r="K16" i="3"/>
  <c r="N16" i="3" s="1"/>
  <c r="K21" i="3"/>
  <c r="N21" i="3" s="1"/>
  <c r="M21" i="3"/>
  <c r="M10" i="3"/>
  <c r="K10" i="3"/>
  <c r="N10" i="3" s="1"/>
  <c r="M17" i="3"/>
  <c r="K17" i="3"/>
  <c r="N17" i="3" s="1"/>
  <c r="M18" i="3"/>
  <c r="K18" i="3"/>
  <c r="N18" i="3" s="1"/>
  <c r="M13" i="3"/>
  <c r="K13" i="3"/>
  <c r="N13" i="3" s="1"/>
  <c r="M11" i="3"/>
  <c r="K11" i="3"/>
  <c r="N11" i="3" s="1"/>
  <c r="M12" i="3"/>
  <c r="K12" i="3"/>
  <c r="N12" i="3" s="1"/>
  <c r="M14" i="3"/>
  <c r="K14" i="3"/>
  <c r="N14" i="3" s="1"/>
  <c r="K19" i="3"/>
  <c r="N19" i="3" s="1"/>
  <c r="M19" i="3"/>
  <c r="F40" i="3"/>
  <c r="H8" i="3"/>
  <c r="F39" i="3"/>
  <c r="M15" i="3"/>
  <c r="K15" i="3"/>
  <c r="N15" i="3" s="1"/>
  <c r="M20" i="3"/>
  <c r="K20" i="3"/>
  <c r="N20" i="3" s="1"/>
  <c r="C40" i="3"/>
  <c r="E40" i="3"/>
  <c r="P220" i="6" l="1"/>
  <c r="P221" i="6" s="1"/>
  <c r="AL219" i="1"/>
  <c r="S220" i="6"/>
  <c r="P221" i="1"/>
  <c r="AL220" i="1"/>
  <c r="AL47" i="1"/>
  <c r="AL52" i="1"/>
  <c r="AL51" i="1"/>
  <c r="AL53" i="1"/>
  <c r="AL49" i="1"/>
  <c r="AL50" i="1"/>
  <c r="G46" i="3"/>
  <c r="C45" i="3"/>
  <c r="C47" i="3" s="1"/>
  <c r="C49" i="3" s="1"/>
  <c r="C51" i="3" s="1"/>
  <c r="F45" i="3"/>
  <c r="F47" i="3" s="1"/>
  <c r="J8" i="3"/>
  <c r="H40" i="3"/>
  <c r="H42" i="3" s="1"/>
  <c r="H39" i="3"/>
  <c r="S221" i="6" l="1"/>
  <c r="AL221" i="6" s="1"/>
  <c r="J40" i="3"/>
  <c r="J42" i="3" s="1"/>
  <c r="J39" i="3"/>
  <c r="M8" i="3"/>
  <c r="M39" i="3" s="1"/>
  <c r="K8" i="3"/>
  <c r="K39" i="3" l="1"/>
  <c r="N8" i="3"/>
  <c r="N39" i="3" s="1"/>
  <c r="F44" i="1" l="1"/>
  <c r="F65" i="1"/>
  <c r="F221" i="1" l="1"/>
  <c r="AL221" i="1" s="1"/>
  <c r="F57" i="1"/>
  <c r="F62" i="1" l="1"/>
  <c r="F63" i="1" s="1"/>
  <c r="AL63" i="1" s="1"/>
  <c r="G228" i="1" l="1"/>
  <c r="H228" i="1"/>
  <c r="I228" i="1"/>
  <c r="F227" i="1"/>
  <c r="F235" i="1"/>
  <c r="F240" i="1"/>
  <c r="F228" i="1" l="1"/>
  <c r="F59" i="1"/>
  <c r="F51" i="1" l="1"/>
  <c r="F54" i="1"/>
  <c r="F53" i="1"/>
  <c r="F52" i="1"/>
  <c r="F50" i="1"/>
  <c r="F48" i="1" l="1"/>
  <c r="AL23" i="1"/>
  <c r="AL46" i="1" s="1"/>
  <c r="F47" i="1"/>
  <c r="F46" i="1"/>
  <c r="F49" i="1"/>
  <c r="J31" i="15" l="1"/>
  <c r="H32" i="15"/>
  <c r="J32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W3" authorId="0" shapeId="0" xr:uid="{91A9414C-BFB8-4044-A1D2-9A571D25034A}">
      <text>
        <r>
          <rPr>
            <b/>
            <sz val="9"/>
            <color indexed="81"/>
            <rFont val="Tahoma"/>
            <family val="2"/>
          </rPr>
          <t xml:space="preserve">User:
Prepare Start up OIP 254.235 Kg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tc={A01EDD15-49CD-406A-9F83-C906BF11F6AC}</author>
    <author>tc={E8E21D69-8D35-479B-80FB-E04AC78EC7FD}</author>
    <author>tc={9967A159-986A-4FDE-999F-3BA2DAC153B1}</author>
  </authors>
  <commentList>
    <comment ref="W3" authorId="0" shapeId="0" xr:uid="{A3222837-05AB-4179-A4D3-991D8249189C}">
      <text>
        <r>
          <rPr>
            <b/>
            <sz val="9"/>
            <color indexed="81"/>
            <rFont val="Tahoma"/>
            <family val="2"/>
          </rPr>
          <t xml:space="preserve">User:
Prepare Start up OIP 254.235 Kg
</t>
        </r>
      </text>
    </comment>
    <comment ref="AC9" authorId="0" shapeId="0" xr:uid="{45015970-EDA3-42CC-A000-F0C19EC552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 xml:space="preserve">OIP Start Plant : 244.128 Kg </t>
        </r>
      </text>
    </comment>
    <comment ref="T16" authorId="1" shapeId="0" xr:uid="{A01EDD15-49CD-406A-9F83-C906BF11F6AC}">
      <text>
        <t>[Komentar beralur]
Versi Excel memungkinkan Anda untuk membaca komentar beralur; namun, setiap pengeditan pada komentar akan dihapus jika file dibuka di versi Excel yang lebih baru. Pelajari selengkapnya: https://go.microsoft.com/fwlink/?linkid=870924
Komentar:
    OIP Plant RBDPO Continues Empty
Balas:
Sudah dilakukan pengosongan minyak didalam Plant</t>
      </text>
    </comment>
    <comment ref="U16" authorId="2" shapeId="0" xr:uid="{E8E21D69-8D35-479B-80FB-E04AC78EC7FD}">
      <text>
        <t>[Komentar beralur]
Versi Excel memungkinkan Anda untuk membaca komentar beralur; namun, setiap pengeditan pada komentar akan dihapus jika file dibuka di versi Excel yang lebih baru. Pelajari selengkapnya: https://go.microsoft.com/fwlink/?linkid=870924
Komentar:
    OIP Plant Kosong</t>
      </text>
    </comment>
    <comment ref="AD16" authorId="0" shapeId="0" xr:uid="{D35DE71F-5CBC-47E0-BB76-26298FD329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Filling CR : 97.800 Kg</t>
        </r>
      </text>
    </comment>
    <comment ref="AE242" authorId="3" shapeId="0" xr:uid="{9967A159-986A-4FDE-999F-3BA2DAC153B1}">
      <text>
        <t>[Komentar beralur]
Versi Excel memungkinkan Anda untuk membaca komentar beralur; namun, setiap pengeditan pada komentar akan dihapus jika file dibuka di versi Excel yang lebih baru. Pelajari selengkapnya: https://go.microsoft.com/fwlink/?linkid=870924
Komentar:
    Full kapasitas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tc={B22D3D5D-39F1-4158-9C9D-8D43689E415D}</author>
    <author>tc={DEB482CE-5F71-44D3-976C-5C22EF5E133E}</author>
    <author>tc={012557D3-2321-4DBF-8C19-DF2EAB8C50E7}</author>
  </authors>
  <commentList>
    <comment ref="W3" authorId="0" shapeId="0" xr:uid="{2E0B4BE1-D792-4B15-B00B-F1F25D01CEDE}">
      <text>
        <r>
          <rPr>
            <b/>
            <sz val="9"/>
            <color indexed="81"/>
            <rFont val="Tahoma"/>
            <family val="2"/>
          </rPr>
          <t xml:space="preserve">User:
Prepare Start up OIP 254.235 Kg
</t>
        </r>
      </text>
    </comment>
    <comment ref="AC9" authorId="0" shapeId="0" xr:uid="{1E4A280C-248E-4E31-9D03-AAC79B5A00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 xml:space="preserve">OIP Start Plant : 244.128 Kg </t>
        </r>
      </text>
    </comment>
    <comment ref="T16" authorId="1" shapeId="0" xr:uid="{B22D3D5D-39F1-4158-9C9D-8D43689E415D}">
      <text>
        <t>[Komentar beralur]
Versi Excel memungkinkan Anda untuk membaca komentar beralur; namun, setiap pengeditan pada komentar akan dihapus jika file dibuka di versi Excel yang lebih baru. Pelajari selengkapnya: https://go.microsoft.com/fwlink/?linkid=870924
Komentar:
    OIP Plant RBDPO Continues Empty
Balas:
Sudah dilakukan pengosongan minyak didalam Plant</t>
      </text>
    </comment>
    <comment ref="U16" authorId="2" shapeId="0" xr:uid="{DEB482CE-5F71-44D3-976C-5C22EF5E133E}">
      <text>
        <t>[Komentar beralur]
Versi Excel memungkinkan Anda untuk membaca komentar beralur; namun, setiap pengeditan pada komentar akan dihapus jika file dibuka di versi Excel yang lebih baru. Pelajari selengkapnya: https://go.microsoft.com/fwlink/?linkid=870924
Komentar:
    OIP Plant Kosong</t>
      </text>
    </comment>
    <comment ref="AD16" authorId="0" shapeId="0" xr:uid="{A012B0BA-AB82-4B6A-8831-F3BC0CA80D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Filling CR : 97.800 Kg</t>
        </r>
      </text>
    </comment>
    <comment ref="AE242" authorId="3" shapeId="0" xr:uid="{012557D3-2321-4DBF-8C19-DF2EAB8C50E7}">
      <text>
        <t>[Komentar beralur]
Versi Excel memungkinkan Anda untuk membaca komentar beralur; namun, setiap pengeditan pada komentar akan dihapus jika file dibuka di versi Excel yang lebih baru. Pelajari selengkapnya: https://go.microsoft.com/fwlink/?linkid=870924
Komentar:
    Full kapasitas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tc={C0F8AD9A-356F-4E30-A50C-8F0A8470038A}</author>
  </authors>
  <commentList>
    <comment ref="E20" authorId="0" shapeId="0" xr:uid="{C0F8AD9A-356F-4E30-A50C-8F0A8470038A}">
      <text>
        <t>[Komentar beralur]
Versi Excel memungkinkan Anda untuk membaca komentar beralur; namun, setiap pengeditan pada komentar akan dihapus jika file dibuka di versi Excel yang lebih baru. Pelajari selengkapnya: https://go.microsoft.com/fwlink/?linkid=870924
Komentar:
    Oil In Plant Refinery sudah empty Tank</t>
      </text>
    </comment>
  </commentList>
</comments>
</file>

<file path=xl/sharedStrings.xml><?xml version="1.0" encoding="utf-8"?>
<sst xmlns="http://schemas.openxmlformats.org/spreadsheetml/2006/main" count="2167" uniqueCount="402">
  <si>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</si>
  <si>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</si>
  <si>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</si>
  <si>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</si>
  <si>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</si>
  <si>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</si>
  <si>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</si>
  <si>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</si>
  <si>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</si>
  <si>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</si>
  <si>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</si>
  <si>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</si>
  <si>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</si>
  <si>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</si>
  <si>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</si>
  <si>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</si>
  <si>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</si>
  <si>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</si>
  <si>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</si>
  <si>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</si>
  <si>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</si>
  <si>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</si>
  <si>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</si>
  <si>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</si>
  <si>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</si>
  <si>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</si>
  <si>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</si>
  <si>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</si>
  <si>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</si>
  <si>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</si>
  <si>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</si>
  <si>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</si>
  <si>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</si>
  <si>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</si>
  <si>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</si>
  <si>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</si>
  <si>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</si>
  <si>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</si>
  <si>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</si>
  <si>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</si>
  <si>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</si>
  <si>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</si>
  <si>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</si>
  <si>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</si>
  <si>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</si>
  <si>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</si>
  <si>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</si>
  <si>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</si>
  <si>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</si>
  <si>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</si>
  <si>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</si>
  <si>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</si>
  <si>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</si>
  <si>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</si>
  <si>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</si>
  <si>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</si>
  <si>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</si>
  <si>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</si>
  <si>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</si>
  <si>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</si>
  <si>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</si>
  <si>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</si>
  <si>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</si>
  <si>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</si>
  <si>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</si>
  <si>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</si>
  <si>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</si>
  <si>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</si>
  <si>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</si>
  <si>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</si>
  <si>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</si>
  <si>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</si>
  <si>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</si>
  <si>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</si>
  <si>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</si>
  <si>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</si>
  <si>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</si>
  <si>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</si>
  <si>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</si>
  <si>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</si>
  <si>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</si>
  <si>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</si>
  <si>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</si>
  <si>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</si>
  <si>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</si>
  <si>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</si>
  <si>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</si>
  <si>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</si>
  <si>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</si>
  <si>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</si>
  <si>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</si>
  <si>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</si>
  <si>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</si>
  <si>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</si>
  <si>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</si>
  <si>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</si>
  <si>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</si>
  <si>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</si>
  <si>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</si>
  <si>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</si>
  <si>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</si>
  <si>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</si>
  <si>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</si>
  <si>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</si>
  <si>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</si>
  <si>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</si>
  <si>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</si>
  <si>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</si>
  <si>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</si>
  <si>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</si>
  <si>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</si>
  <si>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</si>
  <si>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</si>
  <si>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</si>
  <si>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</si>
  <si>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</si>
  <si>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</si>
  <si>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</si>
  <si>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</si>
  <si>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</si>
  <si>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</si>
  <si>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</si>
  <si>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</si>
  <si>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</si>
  <si>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</si>
  <si>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</si>
  <si>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</si>
  <si>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</si>
  <si>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</si>
  <si>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</si>
  <si>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</si>
  <si>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</si>
  <si>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</si>
  <si>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</si>
  <si>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</si>
  <si>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</si>
  <si>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</si>
  <si>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JulI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</si>
  <si>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</si>
  <si>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</si>
  <si>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</si>
  <si>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</si>
  <si>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</si>
  <si>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</si>
  <si>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r>
      <rPr>
        <b/>
        <sz val="11"/>
        <color theme="1"/>
        <rFont val="Arial"/>
        <family val="2"/>
      </rPr>
      <t>UNCORRECTED VOLUME (UV)
(m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</si>
  <si>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</si>
  <si>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</si>
  <si>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</si>
  <si>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</si>
  <si>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</si>
  <si>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</si>
  <si>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</si>
  <si>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</si>
  <si>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</si>
  <si>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</si>
  <si>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</si>
  <si>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</si>
  <si>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</si>
  <si>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</si>
  <si>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</si>
  <si>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</si>
  <si>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</si>
  <si>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</si>
  <si>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</si>
  <si>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</si>
  <si>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</si>
  <si>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</si>
  <si>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</si>
  <si>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</si>
  <si>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</si>
  <si>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</si>
  <si>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</si>
  <si>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>Oil In Plant Refinery</t>
  </si>
  <si>
    <t xml:space="preserve">No </t>
  </si>
  <si>
    <t xml:space="preserve">Tanggal </t>
  </si>
  <si>
    <t xml:space="preserve">Opening Stock </t>
  </si>
  <si>
    <t>Closing Stock</t>
  </si>
  <si>
    <t>01 Juli 2024</t>
  </si>
  <si>
    <t>02 Juli 2024</t>
  </si>
  <si>
    <t>03 Juli 2024</t>
  </si>
  <si>
    <t>04 Juli 2024</t>
  </si>
  <si>
    <t>05 Juli 2024</t>
  </si>
  <si>
    <t>06 Juli 2024</t>
  </si>
  <si>
    <t>07 Juli 2024</t>
  </si>
  <si>
    <t>08 Juli 2024</t>
  </si>
  <si>
    <t>09 Juli 2024</t>
  </si>
  <si>
    <t>10 Juli 2024</t>
  </si>
  <si>
    <t>11 Juli 2024</t>
  </si>
  <si>
    <t>12 Juli 2024</t>
  </si>
  <si>
    <t>13 Juli 2024</t>
  </si>
  <si>
    <t>14 Juli 2024</t>
  </si>
  <si>
    <t>15 Juli 2024</t>
  </si>
  <si>
    <t>16 Juli 2024</t>
  </si>
  <si>
    <t>17 Juli 2024</t>
  </si>
  <si>
    <t>18 Juli 2024</t>
  </si>
  <si>
    <t>19 Juli 2024</t>
  </si>
  <si>
    <t>20 Juli 2024</t>
  </si>
  <si>
    <t>21 Juli 2024</t>
  </si>
  <si>
    <t>22 Juli 2024</t>
  </si>
  <si>
    <t>23 Juli 2024</t>
  </si>
  <si>
    <t>24 Juli 2024</t>
  </si>
  <si>
    <t>25 Juli 2024</t>
  </si>
  <si>
    <t>26 Juli 2024</t>
  </si>
  <si>
    <t>27 Juli 2024</t>
  </si>
  <si>
    <t>28 Juli 2024</t>
  </si>
  <si>
    <t>29 Juli 2024</t>
  </si>
  <si>
    <t>30 Juli 2024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</si>
  <si>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</si>
  <si>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</si>
  <si>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</si>
  <si>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</si>
  <si>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</si>
  <si>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</si>
  <si>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</si>
  <si>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</si>
  <si>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</si>
  <si>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</si>
  <si>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</si>
  <si>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</si>
  <si>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</si>
  <si>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</si>
  <si>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</si>
  <si>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</si>
  <si>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</si>
  <si>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</si>
  <si>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</si>
  <si>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</si>
  <si>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</si>
  <si>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</si>
  <si>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</si>
  <si>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</si>
  <si>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</si>
  <si>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</si>
  <si>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</si>
  <si>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</si>
  <si>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</si>
  <si>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</si>
  <si>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</si>
  <si>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</si>
  <si>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</si>
  <si>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</si>
  <si>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</si>
  <si>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</si>
  <si>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</si>
  <si>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</si>
  <si>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</si>
  <si>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</si>
  <si>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</si>
  <si>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</si>
  <si>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</si>
  <si>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Juli</t>
  </si>
  <si>
    <t>31 Juli 2024</t>
  </si>
  <si>
    <t xml:space="preserve">stok oil </t>
  </si>
  <si>
    <t>1 agustus 2024</t>
  </si>
  <si>
    <t>01 Agustus 2024</t>
  </si>
  <si>
    <t>Oil In Plant Fraksinasi</t>
  </si>
  <si>
    <t xml:space="preserve">stok minyak </t>
  </si>
  <si>
    <t xml:space="preserve">Quantity </t>
  </si>
  <si>
    <t>Remark</t>
  </si>
  <si>
    <t>Direct Refinery To Fract Juli 2024</t>
  </si>
  <si>
    <t>MONTHLY PRODUCTION REPORT</t>
  </si>
  <si>
    <t>PT. INDUSTRI NABATI LESTARI</t>
  </si>
  <si>
    <t>Item</t>
  </si>
  <si>
    <t>Unit</t>
  </si>
  <si>
    <t>Remaks</t>
  </si>
  <si>
    <t>Budget</t>
  </si>
  <si>
    <t>Actual</t>
  </si>
  <si>
    <t>Percentage Act.</t>
  </si>
  <si>
    <t>1.</t>
  </si>
  <si>
    <t>Refinery Plant</t>
  </si>
  <si>
    <t>Days</t>
  </si>
  <si>
    <t>Tercapai</t>
  </si>
  <si>
    <t>CPO Incoming</t>
  </si>
  <si>
    <t>Tidak Tercapai</t>
  </si>
  <si>
    <t>- Avg. FFA</t>
  </si>
  <si>
    <t>- Avg. Moist &amp; Impurities</t>
  </si>
  <si>
    <t>- Avg. DOBI</t>
  </si>
  <si>
    <t>Fraksinasi  Plant</t>
  </si>
  <si>
    <t>Total Proses RBDPO</t>
  </si>
  <si>
    <t>Total Olah RBDPO ( Feed )</t>
  </si>
  <si>
    <t>Fractionation Olein IV 56</t>
  </si>
  <si>
    <t>Fractionation Olein IV 57 ( Bulk )</t>
  </si>
  <si>
    <t>Olein IV 57</t>
  </si>
  <si>
    <t>Fractionation Olein IV 57 ( Retail )</t>
  </si>
  <si>
    <t>Fractionation Olein IV 58</t>
  </si>
  <si>
    <t>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</si>
  <si>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</si>
  <si>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</si>
  <si>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</si>
  <si>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</si>
  <si>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</si>
  <si>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</si>
  <si>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Kg/MT</t>
  </si>
  <si>
    <t>Bleaching Earth to Branded Spec</t>
  </si>
  <si>
    <t>Phosporic Acid</t>
  </si>
  <si>
    <t>4.</t>
  </si>
  <si>
    <t>(Loss)/Gain</t>
  </si>
  <si>
    <t xml:space="preserve">NB : </t>
  </si>
  <si>
    <t>- Untuk hari olah Produksi terpenuhi namun dalam kondisi Slow Flowrate dikarenakan Shortage CPO dan target Shipment yang
   tercapai hanya Olein IV 58</t>
  </si>
  <si>
    <t>Prepared by,</t>
  </si>
  <si>
    <t>Checked by,</t>
  </si>
  <si>
    <t>Approved by,</t>
  </si>
  <si>
    <t>Triana Bayu Pramoedito</t>
  </si>
  <si>
    <t>Sudarianto</t>
  </si>
  <si>
    <t>Eben Jaya Ginting</t>
  </si>
  <si>
    <t>Process Engineer</t>
  </si>
  <si>
    <t>Manager Produksi</t>
  </si>
  <si>
    <t>Operation GM - Plant 1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</si>
  <si>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</si>
  <si>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</si>
  <si>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</si>
  <si>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</si>
  <si>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</si>
  <si>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</si>
  <si>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</si>
  <si>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&lt; 90</t>
  </si>
  <si>
    <t>&lt; 61</t>
  </si>
  <si>
    <t>Incoming Raw Water</t>
  </si>
  <si>
    <t>- Suplay To RO Product</t>
  </si>
  <si>
    <t>- Suplay To Proses dan Sanitary</t>
  </si>
  <si>
    <t>Rincian Outgoing Proses</t>
  </si>
  <si>
    <t>&lt; 0,5</t>
  </si>
  <si>
    <t>&lt; 0,4</t>
  </si>
  <si>
    <t>PLN *base on BA Kinra</t>
  </si>
  <si>
    <t>- Physical Refinery Plant</t>
  </si>
  <si>
    <t>- Refinery - Cooling Water System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</si>
  <si>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</si>
  <si>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</si>
  <si>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</si>
  <si>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</si>
  <si>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</si>
  <si>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Selisih antara incoming dan outgoing dikarenakan hal berikut :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</si>
  <si>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</si>
  <si>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</si>
  <si>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</si>
  <si>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</si>
  <si>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</si>
  <si>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</si>
  <si>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</si>
  <si>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</si>
  <si>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(MP Boiler)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</si>
  <si>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</si>
  <si>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</si>
  <si>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</si>
  <si>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</si>
  <si>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</si>
  <si>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 xml:space="preserve"> </t>
  </si>
  <si>
    <t>Nm3/MT</t>
  </si>
  <si>
    <t>Gas Consumption (HP Boiler) **)</t>
  </si>
  <si>
    <t>mmbtu/MT</t>
  </si>
  <si>
    <t>m3/MT</t>
  </si>
  <si>
    <t xml:space="preserve">Steam </t>
  </si>
  <si>
    <t>Steam Refinery Over dikarenakan kapasitas tidak tercapai</t>
  </si>
  <si>
    <t>Kwh/MT</t>
  </si>
  <si>
    <t>Power Over dikarenakan kapasitas tidak tercapai</t>
  </si>
  <si>
    <t>Steam Over dikarenakan menggunakan 2 unit chiller</t>
  </si>
  <si>
    <t>* Steam Refinery Over dikarenakan kapasitas tidak tercapai</t>
  </si>
  <si>
    <t>* Power Fractionation Over dikarenakan kapasitas tidak tercapai</t>
  </si>
  <si>
    <t xml:space="preserve">                              Approved by,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</si>
  <si>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Eben Jaya Ginting</t>
    </r>
  </si>
  <si>
    <t xml:space="preserve">                             Operation GM - Plant 1</t>
  </si>
  <si>
    <t>Periode 01 s/d 31 Juli 2024</t>
  </si>
  <si>
    <t>- BE Over dengan pemakaian consume Bleaching Earth 10,3 Kg/MT</t>
  </si>
  <si>
    <t>- Total CPO Proses sebesar : 15.752 MT dengan total CPO Incoming ke INL sebanyak : 17.367 MT</t>
  </si>
  <si>
    <t>- Rata rata incoming CPO perhari 789 MT</t>
  </si>
  <si>
    <t>Done</t>
  </si>
  <si>
    <t>- Over pemakaian Gas dikarenakan running sesuai RKAP 19 hari namun plant running 22 hari</t>
  </si>
  <si>
    <t>done</t>
  </si>
  <si>
    <t>DOWN TIME SLOW FLOWRATE PRODUCTION REFINERY</t>
  </si>
  <si>
    <t>CAPACITY (Kg)</t>
  </si>
  <si>
    <t>REMARKS</t>
  </si>
  <si>
    <t>Down time</t>
  </si>
  <si>
    <t>Tph</t>
  </si>
  <si>
    <t>Stop</t>
  </si>
  <si>
    <t>Slow</t>
  </si>
  <si>
    <t>Penyesuaian incoming CPO</t>
  </si>
  <si>
    <t>STOP PLANT</t>
  </si>
  <si>
    <t>START UP</t>
  </si>
  <si>
    <t>Summary</t>
  </si>
  <si>
    <t>1. Slow flow rate due to Space Tank High</t>
  </si>
  <si>
    <t>hours</t>
  </si>
  <si>
    <t>2. Slow flow rate due to Olein IV 60 process</t>
  </si>
  <si>
    <t>3. Hold plant due to trip MP boiler &amp; maintenance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</si>
  <si>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</si>
  <si>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</si>
  <si>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</si>
  <si>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</si>
  <si>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</si>
  <si>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</si>
  <si>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10, Stop Plant</t>
  </si>
  <si>
    <t>11.HOLD CPO Shortage</t>
  </si>
  <si>
    <t>Note : Kapasitas 2200 TPD</t>
  </si>
  <si>
    <t>DOWN TIME SLOW FLOWRATE PRODUCTION FRACTIONATION</t>
  </si>
  <si>
    <t>Slow flow rate due to Olein IV 58 process</t>
  </si>
  <si>
    <t>3. Slow flow rate due to Olein IV 57 process</t>
  </si>
  <si>
    <t xml:space="preserve">4. Slow Flow rate terkait material sortage &amp; menyesuaikan </t>
  </si>
  <si>
    <t>5. Downtime due to Start/Stop Up Plant</t>
  </si>
  <si>
    <t>10. Slow flow rate due to Olein IV 58 process</t>
  </si>
  <si>
    <t>11. STOP PLANT</t>
  </si>
  <si>
    <t>8. Note : Kapasitas 2000 TPD</t>
  </si>
  <si>
    <t>Periode 01/31 Juli 2024</t>
  </si>
  <si>
    <t>12.Slow flow rate due to Olein IV 56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</si>
</sst>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0.00_);_(* \(#,##0.00\);_(* &quot;-&quot;??.0_);_(@_)"/>
    <numFmt numFmtId="171" formatCode="_(* #,##0.0_);_(* \(#,##0.0\);_(* &quot;-&quot;??.0_);_(@_)"/>
    <numFmt numFmtId="172" formatCode="_(* #,##0.000_);_(* \(#,##0.000\);_(* &quot;-&quot;??.00_);_(@_)"/>
    <numFmt numFmtId="173" formatCode="_(* #.##0_);_(* \(#.##0\);_(* &quot;-&quot;??_);_(@_)"/>
    <numFmt numFmtId="174" formatCode="_(* #,##0.0_);_(* \(#,##0.0\);_(* &quot;-&quot;??_);_(@_)"/>
    <numFmt numFmtId="175" formatCode="_-* #,##0.0000_-;\-* #,##0.0000_-;_-* &quot;-&quot;_-;_-@_-"/>
    <numFmt numFmtId="176" formatCode="_-* #,##0_-;\-* #,##0_-;_-* &quot;-&quot;????_-;_-@_-"/>
    <numFmt numFmtId="177" formatCode="_-* #,##0_-;\-* #,##0_-;_-* &quot;-&quot;??_-;_-@_-"/>
    <numFmt numFmtId="178" formatCode="_(* #,##0_);_(* \(#,##0\);_(* &quot;-&quot;_);_(@_)"/>
    <numFmt numFmtId="179" formatCode="_(* #,##0.00_);_(* \(#,##0.00\);_(* &quot;-&quot;??.00_);_(@_)"/>
    <numFmt numFmtId="180" formatCode="_(* #,##0.0000_);_(* \(#,##0.0000\);_(* &quot;-&quot;??.00_);_(@_)"/>
    <numFmt numFmtId="181" formatCode="_(* #,##0.0000_);_(* \(#,##0.0000\);_(* &quot;-&quot;??.0000_);_(@_)"/>
    <numFmt numFmtId="182" formatCode="_(* #,##0.0000_);_(* \(#,##0.0000\);_(* &quot;-&quot;??.000_);_(@_)"/>
    <numFmt numFmtId="183" formatCode="_-* #,##0.00_-;\-* #,##0.00_-;_-* &quot;-&quot;????_-;_-@_-"/>
    <numFmt numFmtId="184" formatCode="[$-409]d\-mmm;@"/>
    <numFmt numFmtId="185" formatCode="_(* #,##0.00_);_(* \(#,##0.00\);_(* &quot;-&quot;_);_(@_)"/>
    <numFmt numFmtId="186" formatCode="_(* #,##0.000_);_(* \(#,##0.000\);_(* &quot;-&quot;_);_(@_)"/>
    <numFmt numFmtId="187" formatCode="_(* #,##0.0_);_(* \(#,##0.0\);_(* &quot;-&quot;_);_(@_)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color indexed="81"/>
      <name val="Tahoma"/>
      <family val="2"/>
    </font>
    <font>
      <b/>
      <sz val="25"/>
      <color theme="1"/>
      <name val="Arial"/>
      <family val="2"/>
    </font>
    <font>
      <b/>
      <sz val="16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sz val="15"/>
      <color indexed="81"/>
      <name val="Tahoma"/>
      <family val="2"/>
    </font>
    <font>
      <sz val="12"/>
      <color indexed="81"/>
      <name val="Tahoma"/>
      <family val="2"/>
    </font>
    <font>
      <b/>
      <sz val="11"/>
      <color rgb="FFFF0000"/>
      <name val="Arial"/>
      <family val="2"/>
    </font>
    <font>
      <sz val="11"/>
      <name val="Calibri"/>
      <family val="2"/>
      <scheme val="minor"/>
    </font>
    <font>
      <b/>
      <sz val="11"/>
      <color rgb="FF00B0F0"/>
      <name val="Arial"/>
      <family val="2"/>
    </font>
    <font>
      <b/>
      <sz val="11"/>
      <color theme="4"/>
      <name val="Arial"/>
      <family val="2"/>
    </font>
    <font>
      <sz val="16"/>
      <color theme="1"/>
      <name val="Calibri"/>
      <family val="2"/>
      <scheme val="minor"/>
    </font>
    <font>
      <i/>
      <sz val="11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</fills>
  <borders count="11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/>
    <xf numFmtId="0" fontId="1" fillId="0" borderId="0"/>
    <xf numFmtId="178" fontId="1" fillId="0" borderId="0" applyFont="0" applyFill="0" applyBorder="0" applyAlignment="0" applyProtection="0"/>
  </cellStyleXfs>
  <cellXfs count="897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7" xfId="0" applyFont="1" applyBorder="1"/>
    <xf numFmtId="0" fontId="3" fillId="0" borderId="9" xfId="0" quotePrefix="1" applyFont="1" applyBorder="1" applyAlignment="1">
      <alignment horizontal="center"/>
    </xf>
    <xf numFmtId="0" fontId="2" fillId="0" borderId="28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2" fillId="0" borderId="29" xfId="1" applyNumberFormat="1" applyFont="1" applyFill="1" applyBorder="1"/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9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8" xfId="0" quotePrefix="1" applyFont="1" applyBorder="1"/>
    <xf numFmtId="164" fontId="3" fillId="0" borderId="4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8" xfId="0" quotePrefix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32" xfId="0" applyFont="1" applyBorder="1"/>
    <xf numFmtId="0" fontId="3" fillId="0" borderId="4" xfId="0" applyFont="1" applyBorder="1"/>
    <xf numFmtId="166" fontId="2" fillId="0" borderId="0" xfId="1" applyNumberFormat="1" applyFont="1"/>
    <xf numFmtId="0" fontId="1" fillId="0" borderId="0" xfId="0" applyFont="1"/>
    <xf numFmtId="0" fontId="3" fillId="2" borderId="1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6" xfId="1" applyNumberFormat="1" applyFont="1" applyFill="1" applyBorder="1" applyAlignment="1">
      <alignment horizontal="right" vertical="center"/>
    </xf>
    <xf numFmtId="166" fontId="2" fillId="4" borderId="13" xfId="1" applyNumberFormat="1" applyFont="1" applyFill="1" applyBorder="1"/>
    <xf numFmtId="166" fontId="2" fillId="4" borderId="24" xfId="1" applyNumberFormat="1" applyFont="1" applyFill="1" applyBorder="1"/>
    <xf numFmtId="0" fontId="3" fillId="4" borderId="34" xfId="0" quotePrefix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6" fontId="2" fillId="6" borderId="3" xfId="0" applyNumberFormat="1" applyFont="1" applyFill="1" applyBorder="1"/>
    <xf numFmtId="164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6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8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28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34" xfId="1" applyNumberFormat="1" applyFont="1" applyFill="1" applyBorder="1"/>
    <xf numFmtId="165" fontId="3" fillId="6" borderId="21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0" fontId="6" fillId="0" borderId="3" xfId="0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7" fontId="6" fillId="0" borderId="3" xfId="0" applyNumberFormat="1" applyFont="1" applyBorder="1"/>
    <xf numFmtId="166" fontId="6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6" fontId="3" fillId="0" borderId="3" xfId="1" applyNumberFormat="1" applyFont="1" applyBorder="1"/>
    <xf numFmtId="164" fontId="2" fillId="3" borderId="4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64" fontId="2" fillId="6" borderId="11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5" fontId="2" fillId="5" borderId="0" xfId="2" applyNumberFormat="1" applyFont="1" applyFill="1"/>
    <xf numFmtId="165" fontId="3" fillId="6" borderId="35" xfId="2" applyNumberFormat="1" applyFont="1" applyFill="1" applyBorder="1" applyAlignment="1">
      <alignment horizontal="center" vertical="center" wrapText="1"/>
    </xf>
    <xf numFmtId="165" fontId="15" fillId="6" borderId="35" xfId="2" applyNumberFormat="1" applyFont="1" applyFill="1" applyBorder="1" applyAlignment="1">
      <alignment horizontal="center" vertical="center" wrapText="1"/>
    </xf>
    <xf numFmtId="165" fontId="2" fillId="6" borderId="43" xfId="2" applyNumberFormat="1" applyFont="1" applyFill="1" applyBorder="1"/>
    <xf numFmtId="174" fontId="2" fillId="0" borderId="17" xfId="5" applyNumberFormat="1" applyFont="1" applyBorder="1"/>
    <xf numFmtId="164" fontId="2" fillId="0" borderId="17" xfId="5" applyFont="1" applyBorder="1"/>
    <xf numFmtId="168" fontId="2" fillId="0" borderId="17" xfId="5" applyNumberFormat="1" applyFont="1" applyBorder="1"/>
    <xf numFmtId="168" fontId="2" fillId="0" borderId="44" xfId="5" applyNumberFormat="1" applyFont="1" applyBorder="1"/>
    <xf numFmtId="175" fontId="2" fillId="6" borderId="45" xfId="2" applyNumberFormat="1" applyFont="1" applyFill="1" applyBorder="1"/>
    <xf numFmtId="10" fontId="2" fillId="0" borderId="44" xfId="3" applyNumberFormat="1" applyFont="1" applyBorder="1"/>
    <xf numFmtId="174" fontId="2" fillId="0" borderId="11" xfId="5" applyNumberFormat="1" applyFont="1" applyBorder="1"/>
    <xf numFmtId="164" fontId="2" fillId="0" borderId="11" xfId="5" applyFont="1" applyBorder="1"/>
    <xf numFmtId="168" fontId="2" fillId="0" borderId="11" xfId="5" applyNumberFormat="1" applyFont="1" applyBorder="1"/>
    <xf numFmtId="168" fontId="2" fillId="0" borderId="22" xfId="5" applyNumberFormat="1" applyFont="1" applyBorder="1"/>
    <xf numFmtId="175" fontId="2" fillId="6" borderId="22" xfId="2" applyNumberFormat="1" applyFont="1" applyFill="1" applyBorder="1"/>
    <xf numFmtId="10" fontId="2" fillId="0" borderId="34" xfId="3" applyNumberFormat="1" applyFont="1" applyBorder="1"/>
    <xf numFmtId="10" fontId="2" fillId="0" borderId="22" xfId="3" applyNumberFormat="1" applyFont="1" applyBorder="1"/>
    <xf numFmtId="168" fontId="2" fillId="6" borderId="4" xfId="5" applyNumberFormat="1" applyFont="1" applyFill="1" applyBorder="1"/>
    <xf numFmtId="165" fontId="3" fillId="6" borderId="19" xfId="2" applyNumberFormat="1" applyFont="1" applyFill="1" applyBorder="1" applyAlignment="1"/>
    <xf numFmtId="165" fontId="3" fillId="6" borderId="51" xfId="2" applyNumberFormat="1" applyFont="1" applyFill="1" applyBorder="1" applyAlignment="1"/>
    <xf numFmtId="165" fontId="3" fillId="6" borderId="53" xfId="2" applyNumberFormat="1" applyFont="1" applyFill="1" applyBorder="1" applyAlignment="1">
      <alignment vertical="center"/>
    </xf>
    <xf numFmtId="169" fontId="2" fillId="5" borderId="0" xfId="0" applyNumberFormat="1" applyFont="1" applyFill="1"/>
    <xf numFmtId="165" fontId="3" fillId="5" borderId="0" xfId="2" applyNumberFormat="1" applyFont="1" applyFill="1"/>
    <xf numFmtId="165" fontId="2" fillId="6" borderId="0" xfId="2" applyNumberFormat="1" applyFont="1" applyFill="1"/>
    <xf numFmtId="0" fontId="2" fillId="5" borderId="0" xfId="6" applyFont="1" applyFill="1"/>
    <xf numFmtId="17" fontId="6" fillId="5" borderId="0" xfId="6" applyNumberFormat="1" applyFont="1" applyFill="1"/>
    <xf numFmtId="0" fontId="3" fillId="0" borderId="35" xfId="6" applyFont="1" applyBorder="1" applyAlignment="1">
      <alignment horizontal="center" vertical="center" wrapText="1"/>
    </xf>
    <xf numFmtId="0" fontId="3" fillId="0" borderId="35" xfId="6" applyFont="1" applyBorder="1" applyAlignment="1">
      <alignment vertical="center" wrapText="1"/>
    </xf>
    <xf numFmtId="0" fontId="3" fillId="6" borderId="35" xfId="6" applyFont="1" applyFill="1" applyBorder="1" applyAlignment="1">
      <alignment vertical="center" wrapText="1"/>
    </xf>
    <xf numFmtId="0" fontId="2" fillId="0" borderId="0" xfId="6" applyFont="1"/>
    <xf numFmtId="0" fontId="3" fillId="6" borderId="35" xfId="6" applyFont="1" applyFill="1" applyBorder="1" applyAlignment="1">
      <alignment horizontal="center" vertical="center" wrapText="1"/>
    </xf>
    <xf numFmtId="0" fontId="15" fillId="0" borderId="35" xfId="6" applyFont="1" applyBorder="1" applyAlignment="1">
      <alignment horizontal="center" vertical="center" wrapText="1"/>
    </xf>
    <xf numFmtId="0" fontId="15" fillId="6" borderId="35" xfId="6" applyFont="1" applyFill="1" applyBorder="1" applyAlignment="1">
      <alignment horizontal="center" vertical="center" wrapText="1"/>
    </xf>
    <xf numFmtId="0" fontId="15" fillId="0" borderId="38" xfId="6" applyFont="1" applyBorder="1" applyAlignment="1">
      <alignment horizontal="center" vertical="center" wrapText="1"/>
    </xf>
    <xf numFmtId="0" fontId="16" fillId="0" borderId="0" xfId="6" applyFont="1"/>
    <xf numFmtId="0" fontId="2" fillId="0" borderId="42" xfId="6" applyFont="1" applyBorder="1" applyAlignment="1">
      <alignment horizontal="center"/>
    </xf>
    <xf numFmtId="168" fontId="2" fillId="6" borderId="43" xfId="5" applyNumberFormat="1" applyFont="1" applyFill="1" applyBorder="1"/>
    <xf numFmtId="169" fontId="2" fillId="0" borderId="39" xfId="6" applyNumberFormat="1" applyFont="1" applyBorder="1"/>
    <xf numFmtId="0" fontId="2" fillId="0" borderId="46" xfId="6" applyFont="1" applyBorder="1" applyAlignment="1">
      <alignment horizontal="center"/>
    </xf>
    <xf numFmtId="165" fontId="2" fillId="6" borderId="11" xfId="2" applyNumberFormat="1" applyFont="1" applyFill="1" applyBorder="1"/>
    <xf numFmtId="168" fontId="2" fillId="6" borderId="11" xfId="5" applyNumberFormat="1" applyFont="1" applyFill="1" applyBorder="1"/>
    <xf numFmtId="169" fontId="2" fillId="0" borderId="47" xfId="6" applyNumberFormat="1" applyFont="1" applyBorder="1"/>
    <xf numFmtId="0" fontId="3" fillId="0" borderId="48" xfId="6" applyFont="1" applyBorder="1"/>
    <xf numFmtId="0" fontId="3" fillId="0" borderId="19" xfId="6" applyFont="1" applyBorder="1"/>
    <xf numFmtId="168" fontId="3" fillId="0" borderId="43" xfId="6" applyNumberFormat="1" applyFont="1" applyBorder="1"/>
    <xf numFmtId="168" fontId="3" fillId="6" borderId="43" xfId="6" applyNumberFormat="1" applyFont="1" applyFill="1" applyBorder="1"/>
    <xf numFmtId="168" fontId="3" fillId="0" borderId="45" xfId="6" applyNumberFormat="1" applyFont="1" applyBorder="1"/>
    <xf numFmtId="168" fontId="3" fillId="0" borderId="19" xfId="6" applyNumberFormat="1" applyFont="1" applyBorder="1"/>
    <xf numFmtId="168" fontId="3" fillId="6" borderId="49" xfId="6" applyNumberFormat="1" applyFont="1" applyFill="1" applyBorder="1"/>
    <xf numFmtId="168" fontId="3" fillId="0" borderId="49" xfId="6" applyNumberFormat="1" applyFont="1" applyBorder="1"/>
    <xf numFmtId="0" fontId="3" fillId="0" borderId="46" xfId="6" applyFont="1" applyBorder="1" applyAlignment="1">
      <alignment horizontal="center"/>
    </xf>
    <xf numFmtId="168" fontId="2" fillId="0" borderId="16" xfId="6" applyNumberFormat="1" applyFont="1" applyBorder="1"/>
    <xf numFmtId="168" fontId="3" fillId="0" borderId="11" xfId="6" applyNumberFormat="1" applyFont="1" applyBorder="1"/>
    <xf numFmtId="0" fontId="3" fillId="6" borderId="11" xfId="6" applyFont="1" applyFill="1" applyBorder="1"/>
    <xf numFmtId="168" fontId="3" fillId="0" borderId="22" xfId="6" applyNumberFormat="1" applyFont="1" applyBorder="1"/>
    <xf numFmtId="0" fontId="2" fillId="0" borderId="47" xfId="6" applyFont="1" applyBorder="1"/>
    <xf numFmtId="0" fontId="2" fillId="6" borderId="25" xfId="6" applyFont="1" applyFill="1" applyBorder="1"/>
    <xf numFmtId="0" fontId="2" fillId="0" borderId="22" xfId="6" applyFont="1" applyBorder="1"/>
    <xf numFmtId="0" fontId="3" fillId="0" borderId="50" xfId="6" applyFont="1" applyBorder="1"/>
    <xf numFmtId="0" fontId="3" fillId="0" borderId="51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2" xfId="6" applyFont="1" applyBorder="1" applyAlignment="1">
      <alignment vertical="center"/>
    </xf>
    <xf numFmtId="0" fontId="3" fillId="0" borderId="53" xfId="6" applyFont="1" applyBorder="1" applyAlignment="1">
      <alignment vertical="center"/>
    </xf>
    <xf numFmtId="0" fontId="2" fillId="0" borderId="54" xfId="6" applyFont="1" applyBorder="1"/>
    <xf numFmtId="168" fontId="3" fillId="0" borderId="54" xfId="6" applyNumberFormat="1" applyFont="1" applyBorder="1" applyAlignment="1">
      <alignment vertical="center"/>
    </xf>
    <xf numFmtId="0" fontId="2" fillId="6" borderId="54" xfId="6" applyFont="1" applyFill="1" applyBorder="1"/>
    <xf numFmtId="168" fontId="3" fillId="0" borderId="55" xfId="6" applyNumberFormat="1" applyFont="1" applyBorder="1" applyAlignment="1">
      <alignment vertical="center"/>
    </xf>
    <xf numFmtId="0" fontId="2" fillId="0" borderId="56" xfId="6" applyFont="1" applyBorder="1"/>
    <xf numFmtId="0" fontId="2" fillId="6" borderId="55" xfId="6" applyFont="1" applyFill="1" applyBorder="1"/>
    <xf numFmtId="0" fontId="2" fillId="0" borderId="55" xfId="6" applyFont="1" applyBorder="1"/>
    <xf numFmtId="169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6" fontId="2" fillId="5" borderId="0" xfId="6" applyNumberFormat="1" applyFont="1" applyFill="1"/>
    <xf numFmtId="165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6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0" fontId="10" fillId="4" borderId="6" xfId="1" applyNumberFormat="1" applyFont="1" applyFill="1" applyBorder="1" applyAlignment="1">
      <alignment horizontal="center"/>
    </xf>
    <xf numFmtId="0" fontId="9" fillId="4" borderId="6" xfId="0" quotePrefix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4" fontId="3" fillId="7" borderId="4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2" xfId="0" applyFont="1" applyFill="1" applyBorder="1"/>
    <xf numFmtId="0" fontId="2" fillId="7" borderId="33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4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1" fontId="2" fillId="8" borderId="4" xfId="1" applyNumberFormat="1" applyFont="1" applyFill="1" applyBorder="1" applyAlignment="1">
      <alignment horizontal="center"/>
    </xf>
    <xf numFmtId="170" fontId="2" fillId="8" borderId="4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6" fontId="3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 applyAlignment="1">
      <alignment horizontal="right"/>
    </xf>
    <xf numFmtId="0" fontId="2" fillId="8" borderId="4" xfId="0" applyFont="1" applyFill="1" applyBorder="1"/>
    <xf numFmtId="0" fontId="2" fillId="8" borderId="12" xfId="0" applyFont="1" applyFill="1" applyBorder="1"/>
    <xf numFmtId="166" fontId="2" fillId="0" borderId="1" xfId="1" applyNumberFormat="1" applyFont="1" applyBorder="1"/>
    <xf numFmtId="166" fontId="2" fillId="0" borderId="6" xfId="1" applyNumberFormat="1" applyFont="1" applyFill="1" applyBorder="1" applyAlignment="1">
      <alignment vertical="center"/>
    </xf>
    <xf numFmtId="164" fontId="2" fillId="0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73" fontId="2" fillId="4" borderId="6" xfId="1" applyNumberFormat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6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4" fontId="10" fillId="7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 applyAlignment="1">
      <alignment vertical="center"/>
    </xf>
    <xf numFmtId="165" fontId="2" fillId="5" borderId="4" xfId="2" applyNumberFormat="1" applyFont="1" applyFill="1" applyBorder="1" applyAlignment="1">
      <alignment vertical="center"/>
    </xf>
    <xf numFmtId="165" fontId="2" fillId="0" borderId="4" xfId="2" applyNumberFormat="1" applyFont="1" applyBorder="1" applyAlignment="1">
      <alignment vertical="center"/>
    </xf>
    <xf numFmtId="166" fontId="2" fillId="0" borderId="4" xfId="1" applyNumberFormat="1" applyFont="1" applyFill="1" applyBorder="1" applyAlignment="1">
      <alignment vertical="center" wrapText="1"/>
    </xf>
    <xf numFmtId="166" fontId="2" fillId="0" borderId="8" xfId="1" applyNumberFormat="1" applyFont="1" applyFill="1" applyBorder="1" applyAlignment="1">
      <alignment vertical="center" wrapText="1"/>
    </xf>
    <xf numFmtId="164" fontId="2" fillId="4" borderId="6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4" fontId="2" fillId="6" borderId="6" xfId="1" applyNumberFormat="1" applyFont="1" applyFill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vertical="center"/>
    </xf>
    <xf numFmtId="164" fontId="2" fillId="6" borderId="11" xfId="1" applyNumberFormat="1" applyFont="1" applyFill="1" applyBorder="1" applyAlignment="1">
      <alignment vertical="center"/>
    </xf>
    <xf numFmtId="165" fontId="3" fillId="6" borderId="11" xfId="2" applyNumberFormat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horizontal="center" vertical="center"/>
    </xf>
    <xf numFmtId="168" fontId="2" fillId="7" borderId="4" xfId="1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166" fontId="3" fillId="7" borderId="4" xfId="1" applyNumberFormat="1" applyFont="1" applyFill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4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7" xfId="1" applyFont="1" applyFill="1" applyBorder="1"/>
    <xf numFmtId="172" fontId="2" fillId="0" borderId="3" xfId="1" applyNumberFormat="1" applyFont="1" applyBorder="1"/>
    <xf numFmtId="43" fontId="18" fillId="0" borderId="5" xfId="1" applyFont="1" applyFill="1" applyBorder="1"/>
    <xf numFmtId="41" fontId="2" fillId="4" borderId="6" xfId="2" applyFont="1" applyFill="1" applyBorder="1" applyAlignment="1">
      <alignment horizontal="center"/>
    </xf>
    <xf numFmtId="174" fontId="2" fillId="0" borderId="0" xfId="0" applyNumberFormat="1" applyFont="1"/>
    <xf numFmtId="164" fontId="2" fillId="0" borderId="0" xfId="0" applyNumberFormat="1" applyFont="1"/>
    <xf numFmtId="164" fontId="2" fillId="0" borderId="57" xfId="1" applyNumberFormat="1" applyFont="1" applyFill="1" applyBorder="1"/>
    <xf numFmtId="0" fontId="0" fillId="0" borderId="11" xfId="0" applyBorder="1" applyAlignment="1">
      <alignment horizontal="center" vertical="center"/>
    </xf>
    <xf numFmtId="41" fontId="0" fillId="0" borderId="11" xfId="2" applyFont="1" applyBorder="1" applyAlignment="1">
      <alignment horizontal="center" vertical="center"/>
    </xf>
    <xf numFmtId="41" fontId="0" fillId="0" borderId="11" xfId="2" applyFont="1" applyBorder="1"/>
    <xf numFmtId="43" fontId="10" fillId="4" borderId="4" xfId="1" applyFont="1" applyFill="1" applyBorder="1" applyAlignment="1">
      <alignment vertical="center"/>
    </xf>
    <xf numFmtId="0" fontId="9" fillId="0" borderId="8" xfId="0" quotePrefix="1" applyFont="1" applyBorder="1"/>
    <xf numFmtId="170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7" fontId="10" fillId="0" borderId="4" xfId="1" applyNumberFormat="1" applyFont="1" applyFill="1" applyBorder="1" applyAlignment="1">
      <alignment vertical="center"/>
    </xf>
    <xf numFmtId="177" fontId="18" fillId="0" borderId="3" xfId="1" applyNumberFormat="1" applyFont="1" applyFill="1" applyBorder="1"/>
    <xf numFmtId="0" fontId="2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7" fontId="0" fillId="0" borderId="11" xfId="1" applyNumberFormat="1" applyFont="1" applyBorder="1" applyAlignment="1">
      <alignment horizontal="left" vertical="center"/>
    </xf>
    <xf numFmtId="177" fontId="0" fillId="0" borderId="11" xfId="1" applyNumberFormat="1" applyFont="1" applyBorder="1"/>
    <xf numFmtId="177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7" fontId="0" fillId="0" borderId="0" xfId="0" applyNumberFormat="1"/>
    <xf numFmtId="10" fontId="0" fillId="0" borderId="0" xfId="0" applyNumberFormat="1"/>
    <xf numFmtId="177" fontId="0" fillId="0" borderId="11" xfId="1" applyNumberFormat="1" applyFont="1" applyBorder="1" applyAlignment="1">
      <alignment horizontal="center"/>
    </xf>
    <xf numFmtId="177" fontId="0" fillId="0" borderId="11" xfId="1" applyNumberFormat="1" applyFont="1" applyBorder="1" applyAlignment="1">
      <alignment horizontal="center" vertical="center" wrapText="1"/>
    </xf>
    <xf numFmtId="177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7" fontId="0" fillId="0" borderId="0" xfId="1" applyNumberFormat="1" applyFont="1" applyAlignment="1">
      <alignment horizontal="center" vertical="center" wrapText="1"/>
    </xf>
    <xf numFmtId="177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7" fontId="0" fillId="0" borderId="0" xfId="1" applyNumberFormat="1" applyFont="1"/>
    <xf numFmtId="177" fontId="1" fillId="0" borderId="4" xfId="1" applyNumberFormat="1" applyFont="1" applyFill="1" applyBorder="1" applyAlignment="1">
      <alignment vertical="center"/>
    </xf>
    <xf numFmtId="177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left" vertical="center"/>
    </xf>
    <xf numFmtId="177" fontId="0" fillId="0" borderId="0" xfId="1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21" fillId="0" borderId="11" xfId="1" applyNumberFormat="1" applyFont="1" applyBorder="1"/>
    <xf numFmtId="177" fontId="0" fillId="0" borderId="0" xfId="1" applyNumberFormat="1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7" fontId="0" fillId="4" borderId="11" xfId="0" applyNumberFormat="1" applyFill="1" applyBorder="1"/>
    <xf numFmtId="177" fontId="0" fillId="4" borderId="11" xfId="1" applyNumberFormat="1" applyFont="1" applyFill="1" applyBorder="1"/>
    <xf numFmtId="166" fontId="2" fillId="6" borderId="4" xfId="1" quotePrefix="1" applyNumberFormat="1" applyFont="1" applyFill="1" applyBorder="1" applyAlignment="1">
      <alignment vertic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177" fontId="0" fillId="0" borderId="59" xfId="1" applyNumberFormat="1" applyFont="1" applyBorder="1" applyAlignment="1">
      <alignment horizontal="left" vertical="center"/>
    </xf>
    <xf numFmtId="177" fontId="0" fillId="0" borderId="59" xfId="1" applyNumberFormat="1" applyFont="1" applyBorder="1"/>
    <xf numFmtId="177" fontId="0" fillId="0" borderId="59" xfId="0" applyNumberFormat="1" applyBorder="1"/>
    <xf numFmtId="177" fontId="0" fillId="4" borderId="59" xfId="1" applyNumberFormat="1" applyFont="1" applyFill="1" applyBorder="1"/>
    <xf numFmtId="10" fontId="0" fillId="0" borderId="59" xfId="0" applyNumberFormat="1" applyBorder="1"/>
    <xf numFmtId="177" fontId="0" fillId="5" borderId="11" xfId="1" applyNumberFormat="1" applyFont="1" applyFill="1" applyBorder="1"/>
    <xf numFmtId="177" fontId="0" fillId="4" borderId="11" xfId="1" applyNumberFormat="1" applyFont="1" applyFill="1" applyBorder="1" applyAlignment="1">
      <alignment horizontal="left" vertical="center"/>
    </xf>
    <xf numFmtId="177" fontId="1" fillId="4" borderId="11" xfId="1" applyNumberFormat="1" applyFont="1" applyFill="1" applyBorder="1"/>
    <xf numFmtId="177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65" fontId="2" fillId="0" borderId="4" xfId="2" applyNumberFormat="1" applyFont="1" applyFill="1" applyBorder="1" applyAlignment="1">
      <alignment horizontal="center" vertical="center"/>
    </xf>
    <xf numFmtId="177" fontId="1" fillId="0" borderId="0" xfId="1" applyNumberFormat="1" applyFont="1" applyFill="1" applyBorder="1" applyAlignment="1">
      <alignment vertical="center"/>
    </xf>
    <xf numFmtId="9" fontId="2" fillId="0" borderId="0" xfId="0" applyNumberFormat="1" applyFont="1"/>
    <xf numFmtId="0" fontId="28" fillId="2" borderId="11" xfId="0" applyFont="1" applyFill="1" applyBorder="1" applyAlignment="1">
      <alignment horizontal="center" vertical="center" wrapText="1"/>
    </xf>
    <xf numFmtId="166" fontId="2" fillId="5" borderId="0" xfId="0" applyNumberFormat="1" applyFont="1" applyFill="1"/>
    <xf numFmtId="166" fontId="2" fillId="5" borderId="4" xfId="1" applyNumberFormat="1" applyFont="1" applyFill="1" applyBorder="1" applyAlignment="1">
      <alignment vertical="center"/>
    </xf>
    <xf numFmtId="166" fontId="2" fillId="5" borderId="3" xfId="0" applyNumberFormat="1" applyFont="1" applyFill="1" applyBorder="1"/>
    <xf numFmtId="41" fontId="2" fillId="5" borderId="4" xfId="2" applyFont="1" applyFill="1" applyBorder="1" applyAlignment="1">
      <alignment horizontal="center"/>
    </xf>
    <xf numFmtId="9" fontId="2" fillId="5" borderId="0" xfId="0" applyNumberFormat="1" applyFont="1" applyFill="1"/>
    <xf numFmtId="41" fontId="0" fillId="0" borderId="11" xfId="0" applyNumberFormat="1" applyBorder="1"/>
    <xf numFmtId="41" fontId="0" fillId="0" borderId="0" xfId="0" applyNumberFormat="1"/>
    <xf numFmtId="43" fontId="2" fillId="6" borderId="4" xfId="1" applyFont="1" applyFill="1" applyBorder="1" applyAlignment="1">
      <alignment vertical="center"/>
    </xf>
    <xf numFmtId="0" fontId="10" fillId="0" borderId="0" xfId="0" applyFont="1"/>
    <xf numFmtId="0" fontId="9" fillId="2" borderId="11" xfId="0" applyFont="1" applyFill="1" applyBorder="1" applyAlignment="1">
      <alignment horizontal="center" vertical="center" wrapText="1"/>
    </xf>
    <xf numFmtId="41" fontId="10" fillId="0" borderId="0" xfId="2" applyFont="1"/>
    <xf numFmtId="0" fontId="29" fillId="0" borderId="0" xfId="0" applyFont="1"/>
    <xf numFmtId="0" fontId="30" fillId="2" borderId="11" xfId="0" applyFont="1" applyFill="1" applyBorder="1" applyAlignment="1">
      <alignment horizontal="center" vertical="center" wrapText="1"/>
    </xf>
    <xf numFmtId="0" fontId="31" fillId="2" borderId="11" xfId="0" applyFont="1" applyFill="1" applyBorder="1" applyAlignment="1">
      <alignment horizontal="center" vertical="center" wrapText="1"/>
    </xf>
    <xf numFmtId="41" fontId="0" fillId="0" borderId="11" xfId="2" applyFont="1" applyBorder="1" applyAlignment="1">
      <alignment horizontal="center"/>
    </xf>
    <xf numFmtId="41" fontId="0" fillId="0" borderId="0" xfId="2" applyFont="1"/>
    <xf numFmtId="0" fontId="10" fillId="0" borderId="0" xfId="7" applyFont="1" applyAlignment="1">
      <alignment horizontal="left" vertical="center"/>
    </xf>
    <xf numFmtId="0" fontId="29" fillId="0" borderId="0" xfId="7" applyFont="1"/>
    <xf numFmtId="0" fontId="29" fillId="0" borderId="0" xfId="7" applyFont="1" applyAlignment="1">
      <alignment horizontal="center" vertical="center"/>
    </xf>
    <xf numFmtId="0" fontId="29" fillId="5" borderId="0" xfId="7" applyFont="1" applyFill="1"/>
    <xf numFmtId="0" fontId="9" fillId="0" borderId="0" xfId="7" applyFont="1" applyAlignment="1">
      <alignment horizontal="center" vertical="center"/>
    </xf>
    <xf numFmtId="0" fontId="9" fillId="5" borderId="0" xfId="7" applyFont="1" applyFill="1" applyAlignment="1">
      <alignment horizontal="center" vertical="center"/>
    </xf>
    <xf numFmtId="0" fontId="33" fillId="0" borderId="0" xfId="7" applyFont="1" applyAlignment="1">
      <alignment horizontal="left" vertical="center"/>
    </xf>
    <xf numFmtId="0" fontId="34" fillId="0" borderId="0" xfId="7" applyFont="1" applyAlignment="1">
      <alignment horizontal="left" vertical="center"/>
    </xf>
    <xf numFmtId="0" fontId="35" fillId="0" borderId="0" xfId="7" applyFont="1" applyAlignment="1">
      <alignment horizontal="left" vertical="center"/>
    </xf>
    <xf numFmtId="0" fontId="35" fillId="0" borderId="0" xfId="7" applyFont="1" applyAlignment="1">
      <alignment horizontal="center" vertical="center"/>
    </xf>
    <xf numFmtId="0" fontId="35" fillId="5" borderId="0" xfId="7" applyFont="1" applyFill="1" applyAlignment="1">
      <alignment horizontal="left" vertical="center"/>
    </xf>
    <xf numFmtId="0" fontId="9" fillId="5" borderId="0" xfId="7" applyFont="1" applyFill="1" applyAlignment="1">
      <alignment horizontal="center" vertical="center" wrapText="1"/>
    </xf>
    <xf numFmtId="0" fontId="9" fillId="3" borderId="6" xfId="7" applyFont="1" applyFill="1" applyBorder="1" applyAlignment="1">
      <alignment horizontal="center" vertical="center" wrapText="1"/>
    </xf>
    <xf numFmtId="0" fontId="9" fillId="6" borderId="61" xfId="7" applyFont="1" applyFill="1" applyBorder="1" applyAlignment="1">
      <alignment horizontal="center" vertical="center"/>
    </xf>
    <xf numFmtId="0" fontId="9" fillId="6" borderId="6" xfId="7" applyFont="1" applyFill="1" applyBorder="1" applyAlignment="1">
      <alignment vertical="center"/>
    </xf>
    <xf numFmtId="0" fontId="10" fillId="6" borderId="6" xfId="7" applyFont="1" applyFill="1" applyBorder="1" applyAlignment="1">
      <alignment horizontal="center" vertical="center"/>
    </xf>
    <xf numFmtId="166" fontId="10" fillId="6" borderId="6" xfId="5" applyNumberFormat="1" applyFont="1" applyFill="1" applyBorder="1" applyAlignment="1">
      <alignment vertical="center"/>
    </xf>
    <xf numFmtId="166" fontId="10" fillId="6" borderId="24" xfId="5" applyNumberFormat="1" applyFont="1" applyFill="1" applyBorder="1" applyAlignment="1">
      <alignment horizontal="center" vertical="center"/>
    </xf>
    <xf numFmtId="166" fontId="10" fillId="5" borderId="0" xfId="5" applyNumberFormat="1" applyFont="1" applyFill="1" applyBorder="1" applyAlignment="1">
      <alignment vertical="center"/>
    </xf>
    <xf numFmtId="0" fontId="9" fillId="0" borderId="32" xfId="7" applyFont="1" applyBorder="1" applyAlignment="1">
      <alignment horizontal="center" vertical="center"/>
    </xf>
    <xf numFmtId="0" fontId="36" fillId="0" borderId="4" xfId="7" applyFont="1" applyBorder="1" applyAlignment="1">
      <alignment vertical="center"/>
    </xf>
    <xf numFmtId="0" fontId="10" fillId="0" borderId="4" xfId="7" applyFont="1" applyBorder="1" applyAlignment="1">
      <alignment horizontal="center" vertical="center"/>
    </xf>
    <xf numFmtId="166" fontId="10" fillId="0" borderId="4" xfId="5" applyNumberFormat="1" applyFont="1" applyFill="1" applyBorder="1" applyAlignment="1">
      <alignment vertical="center"/>
    </xf>
    <xf numFmtId="166" fontId="10" fillId="5" borderId="4" xfId="5" applyNumberFormat="1" applyFont="1" applyFill="1" applyBorder="1" applyAlignment="1">
      <alignment vertical="center"/>
    </xf>
    <xf numFmtId="166" fontId="10" fillId="0" borderId="62" xfId="5" applyNumberFormat="1" applyFont="1" applyFill="1" applyBorder="1" applyAlignment="1">
      <alignment horizontal="center" vertical="center"/>
    </xf>
    <xf numFmtId="166" fontId="29" fillId="0" borderId="0" xfId="7" applyNumberFormat="1" applyFont="1"/>
    <xf numFmtId="166" fontId="29" fillId="0" borderId="0" xfId="5" applyNumberFormat="1" applyFont="1"/>
    <xf numFmtId="0" fontId="10" fillId="9" borderId="4" xfId="7" applyFont="1" applyFill="1" applyBorder="1" applyAlignment="1">
      <alignment vertical="center"/>
    </xf>
    <xf numFmtId="0" fontId="10" fillId="9" borderId="4" xfId="7" applyFont="1" applyFill="1" applyBorder="1" applyAlignment="1">
      <alignment horizontal="center" vertical="center"/>
    </xf>
    <xf numFmtId="166" fontId="10" fillId="9" borderId="4" xfId="5" applyNumberFormat="1" applyFont="1" applyFill="1" applyBorder="1" applyAlignment="1">
      <alignment vertical="center"/>
    </xf>
    <xf numFmtId="9" fontId="10" fillId="9" borderId="4" xfId="5" applyNumberFormat="1" applyFont="1" applyFill="1" applyBorder="1" applyAlignment="1">
      <alignment horizontal="right" vertical="center"/>
    </xf>
    <xf numFmtId="166" fontId="9" fillId="9" borderId="29" xfId="5" applyNumberFormat="1" applyFont="1" applyFill="1" applyBorder="1" applyAlignment="1">
      <alignment horizontal="center" vertical="center"/>
    </xf>
    <xf numFmtId="178" fontId="29" fillId="0" borderId="0" xfId="8" applyFont="1"/>
    <xf numFmtId="0" fontId="10" fillId="5" borderId="4" xfId="7" applyFont="1" applyFill="1" applyBorder="1" applyAlignment="1">
      <alignment vertical="center"/>
    </xf>
    <xf numFmtId="0" fontId="10" fillId="5" borderId="4" xfId="7" applyFont="1" applyFill="1" applyBorder="1" applyAlignment="1">
      <alignment horizontal="center" vertical="center"/>
    </xf>
    <xf numFmtId="164" fontId="10" fillId="0" borderId="4" xfId="5" applyFont="1" applyFill="1" applyBorder="1" applyAlignment="1">
      <alignment horizontal="right" vertical="center"/>
    </xf>
    <xf numFmtId="164" fontId="10" fillId="0" borderId="62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horizontal="right" vertical="center"/>
    </xf>
    <xf numFmtId="166" fontId="10" fillId="9" borderId="29" xfId="5" applyNumberFormat="1" applyFont="1" applyFill="1" applyBorder="1" applyAlignment="1">
      <alignment horizontal="center" vertical="center"/>
    </xf>
    <xf numFmtId="164" fontId="10" fillId="0" borderId="0" xfId="7" applyNumberFormat="1" applyFont="1" applyAlignment="1">
      <alignment vertical="center"/>
    </xf>
    <xf numFmtId="0" fontId="35" fillId="5" borderId="4" xfId="7" quotePrefix="1" applyFont="1" applyFill="1" applyBorder="1" applyAlignment="1">
      <alignment vertical="center"/>
    </xf>
    <xf numFmtId="0" fontId="35" fillId="5" borderId="4" xfId="7" applyFont="1" applyFill="1" applyBorder="1" applyAlignment="1">
      <alignment horizontal="center" vertical="center"/>
    </xf>
    <xf numFmtId="179" fontId="10" fillId="5" borderId="4" xfId="5" applyNumberFormat="1" applyFont="1" applyFill="1" applyBorder="1" applyAlignment="1">
      <alignment vertical="center"/>
    </xf>
    <xf numFmtId="164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4" fontId="10" fillId="0" borderId="29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vertical="center"/>
    </xf>
    <xf numFmtId="164" fontId="29" fillId="0" borderId="0" xfId="5" applyFont="1"/>
    <xf numFmtId="0" fontId="33" fillId="5" borderId="4" xfId="7" applyFont="1" applyFill="1" applyBorder="1" applyAlignment="1">
      <alignment vertical="center"/>
    </xf>
    <xf numFmtId="9" fontId="10" fillId="0" borderId="62" xfId="5" applyNumberFormat="1" applyFont="1" applyFill="1" applyBorder="1" applyAlignment="1">
      <alignment horizontal="center" vertical="center"/>
    </xf>
    <xf numFmtId="0" fontId="10" fillId="5" borderId="4" xfId="7" quotePrefix="1" applyFont="1" applyFill="1" applyBorder="1" applyAlignment="1">
      <alignment vertical="center"/>
    </xf>
    <xf numFmtId="0" fontId="10" fillId="5" borderId="4" xfId="7" quotePrefix="1" applyFont="1" applyFill="1" applyBorder="1" applyAlignment="1">
      <alignment horizontal="center" vertical="center"/>
    </xf>
    <xf numFmtId="166" fontId="10" fillId="0" borderId="29" xfId="5" applyNumberFormat="1" applyFont="1" applyFill="1" applyBorder="1" applyAlignment="1">
      <alignment horizontal="center" vertical="center"/>
    </xf>
    <xf numFmtId="0" fontId="10" fillId="0" borderId="2" xfId="7" quotePrefix="1" applyFont="1" applyBorder="1" applyAlignment="1">
      <alignment vertical="center"/>
    </xf>
    <xf numFmtId="0" fontId="10" fillId="0" borderId="2" xfId="7" quotePrefix="1" applyFont="1" applyBorder="1" applyAlignment="1">
      <alignment horizontal="center" vertical="center"/>
    </xf>
    <xf numFmtId="166" fontId="10" fillId="0" borderId="2" xfId="5" applyNumberFormat="1" applyFont="1" applyFill="1" applyBorder="1" applyAlignment="1">
      <alignment vertical="center"/>
    </xf>
    <xf numFmtId="166" fontId="10" fillId="0" borderId="63" xfId="5" applyNumberFormat="1" applyFont="1" applyFill="1" applyBorder="1" applyAlignment="1">
      <alignment horizontal="center" vertical="center"/>
    </xf>
    <xf numFmtId="0" fontId="10" fillId="0" borderId="4" xfId="7" quotePrefix="1" applyFont="1" applyBorder="1" applyAlignment="1">
      <alignment vertical="center"/>
    </xf>
    <xf numFmtId="0" fontId="10" fillId="0" borderId="4" xfId="7" quotePrefix="1" applyFont="1" applyBorder="1" applyAlignment="1">
      <alignment horizontal="center" vertical="center"/>
    </xf>
    <xf numFmtId="166" fontId="10" fillId="5" borderId="6" xfId="5" applyNumberFormat="1" applyFont="1" applyFill="1" applyBorder="1" applyAlignment="1">
      <alignment vertical="center"/>
    </xf>
    <xf numFmtId="164" fontId="10" fillId="0" borderId="6" xfId="5" applyFont="1" applyFill="1" applyBorder="1" applyAlignment="1">
      <alignment horizontal="right" vertical="center"/>
    </xf>
    <xf numFmtId="0" fontId="29" fillId="0" borderId="0" xfId="7" applyFont="1" applyAlignment="1">
      <alignment vertical="center"/>
    </xf>
    <xf numFmtId="0" fontId="37" fillId="0" borderId="4" xfId="7" applyFont="1" applyBorder="1" applyAlignment="1">
      <alignment vertical="center"/>
    </xf>
    <xf numFmtId="166" fontId="10" fillId="5" borderId="2" xfId="5" applyNumberFormat="1" applyFont="1" applyFill="1" applyBorder="1" applyAlignment="1">
      <alignment vertical="center"/>
    </xf>
    <xf numFmtId="0" fontId="33" fillId="0" borderId="6" xfId="7" applyFont="1" applyBorder="1" applyAlignment="1">
      <alignment vertical="center"/>
    </xf>
    <xf numFmtId="0" fontId="37" fillId="0" borderId="6" xfId="7" applyFont="1" applyBorder="1" applyAlignment="1">
      <alignment horizontal="center" vertical="center"/>
    </xf>
    <xf numFmtId="166" fontId="10" fillId="0" borderId="6" xfId="5" applyNumberFormat="1" applyFont="1" applyFill="1" applyBorder="1" applyAlignment="1">
      <alignment vertical="center"/>
    </xf>
    <xf numFmtId="166" fontId="10" fillId="0" borderId="24" xfId="5" applyNumberFormat="1" applyFont="1" applyFill="1" applyBorder="1" applyAlignment="1">
      <alignment horizontal="center" vertical="center"/>
    </xf>
    <xf numFmtId="0" fontId="10" fillId="9" borderId="4" xfId="7" quotePrefix="1" applyFont="1" applyFill="1" applyBorder="1" applyAlignment="1">
      <alignment vertical="center"/>
    </xf>
    <xf numFmtId="0" fontId="10" fillId="9" borderId="4" xfId="7" quotePrefix="1" applyFont="1" applyFill="1" applyBorder="1" applyAlignment="1">
      <alignment horizontal="center" vertical="center"/>
    </xf>
    <xf numFmtId="43" fontId="29" fillId="0" borderId="0" xfId="7" applyNumberFormat="1" applyFont="1"/>
    <xf numFmtId="166" fontId="9" fillId="0" borderId="25" xfId="5" applyNumberFormat="1" applyFont="1" applyFill="1" applyBorder="1" applyAlignment="1">
      <alignment horizontal="center" vertical="center"/>
    </xf>
    <xf numFmtId="0" fontId="10" fillId="0" borderId="6" xfId="7" quotePrefix="1" applyFont="1" applyBorder="1" applyAlignment="1">
      <alignment horizontal="center" vertical="center"/>
    </xf>
    <xf numFmtId="0" fontId="10" fillId="0" borderId="2" xfId="7" applyFont="1" applyBorder="1" applyAlignment="1">
      <alignment horizontal="center" vertical="center"/>
    </xf>
    <xf numFmtId="0" fontId="9" fillId="5" borderId="32" xfId="7" applyFont="1" applyFill="1" applyBorder="1" applyAlignment="1">
      <alignment horizontal="center" vertical="center"/>
    </xf>
    <xf numFmtId="166" fontId="10" fillId="0" borderId="64" xfId="5" applyNumberFormat="1" applyFont="1" applyFill="1" applyBorder="1" applyAlignment="1">
      <alignment horizontal="center" vertical="center"/>
    </xf>
    <xf numFmtId="0" fontId="33" fillId="0" borderId="4" xfId="7" applyFont="1" applyBorder="1" applyAlignment="1">
      <alignment vertical="center"/>
    </xf>
    <xf numFmtId="164" fontId="10" fillId="9" borderId="4" xfId="5" applyFont="1" applyFill="1" applyBorder="1" applyAlignment="1">
      <alignment horizontal="right" vertical="center"/>
    </xf>
    <xf numFmtId="164" fontId="10" fillId="0" borderId="2" xfId="5" applyFont="1" applyFill="1" applyBorder="1" applyAlignment="1">
      <alignment horizontal="right" vertical="center"/>
    </xf>
    <xf numFmtId="0" fontId="37" fillId="0" borderId="4" xfId="7" applyFont="1" applyBorder="1" applyAlignment="1">
      <alignment horizontal="center" vertical="center"/>
    </xf>
    <xf numFmtId="0" fontId="10" fillId="0" borderId="2" xfId="7" applyFont="1" applyBorder="1" applyAlignment="1">
      <alignment vertical="center"/>
    </xf>
    <xf numFmtId="0" fontId="9" fillId="6" borderId="61" xfId="7" applyFont="1" applyFill="1" applyBorder="1" applyAlignment="1">
      <alignment horizontal="center" vertical="top"/>
    </xf>
    <xf numFmtId="0" fontId="9" fillId="6" borderId="6" xfId="7" quotePrefix="1" applyFont="1" applyFill="1" applyBorder="1" applyAlignment="1">
      <alignment vertical="center"/>
    </xf>
    <xf numFmtId="164" fontId="10" fillId="6" borderId="6" xfId="5" applyFont="1" applyFill="1" applyBorder="1" applyAlignment="1">
      <alignment horizontal="right" vertical="center"/>
    </xf>
    <xf numFmtId="166" fontId="10" fillId="6" borderId="64" xfId="5" applyNumberFormat="1" applyFont="1" applyFill="1" applyBorder="1" applyAlignment="1">
      <alignment horizontal="center" vertical="center"/>
    </xf>
    <xf numFmtId="0" fontId="9" fillId="0" borderId="32" xfId="7" applyFont="1" applyBorder="1" applyAlignment="1">
      <alignment horizontal="center" vertical="top"/>
    </xf>
    <xf numFmtId="0" fontId="10" fillId="5" borderId="6" xfId="7" quotePrefix="1" applyFont="1" applyFill="1" applyBorder="1" applyAlignment="1">
      <alignment vertical="center"/>
    </xf>
    <xf numFmtId="0" fontId="10" fillId="5" borderId="6" xfId="7" quotePrefix="1" applyFont="1" applyFill="1" applyBorder="1" applyAlignment="1">
      <alignment horizontal="center" vertical="center"/>
    </xf>
    <xf numFmtId="164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166" fontId="9" fillId="0" borderId="24" xfId="5" applyNumberFormat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vertical="center"/>
    </xf>
    <xf numFmtId="0" fontId="33" fillId="5" borderId="6" xfId="7" quotePrefix="1" applyFont="1" applyFill="1" applyBorder="1" applyAlignment="1">
      <alignment vertical="center"/>
    </xf>
    <xf numFmtId="164" fontId="2" fillId="5" borderId="6" xfId="5" applyFont="1" applyFill="1" applyBorder="1" applyAlignment="1">
      <alignment vertical="center"/>
    </xf>
    <xf numFmtId="164" fontId="10" fillId="0" borderId="24" xfId="5" applyFont="1" applyFill="1" applyBorder="1" applyAlignment="1">
      <alignment horizontal="center" vertical="center"/>
    </xf>
    <xf numFmtId="164" fontId="10" fillId="5" borderId="2" xfId="5" applyFont="1" applyFill="1" applyBorder="1" applyAlignment="1">
      <alignment vertical="center"/>
    </xf>
    <xf numFmtId="164" fontId="10" fillId="0" borderId="25" xfId="5" applyFont="1" applyFill="1" applyBorder="1" applyAlignment="1">
      <alignment horizontal="center" vertical="center"/>
    </xf>
    <xf numFmtId="166" fontId="9" fillId="0" borderId="29" xfId="5" applyNumberFormat="1" applyFont="1" applyFill="1" applyBorder="1" applyAlignment="1">
      <alignment horizontal="center" vertical="center"/>
    </xf>
    <xf numFmtId="164" fontId="9" fillId="0" borderId="64" xfId="5" applyFont="1" applyFill="1" applyBorder="1" applyAlignment="1">
      <alignment horizontal="center" vertical="center"/>
    </xf>
    <xf numFmtId="0" fontId="10" fillId="5" borderId="2" xfId="7" quotePrefix="1" applyFont="1" applyFill="1" applyBorder="1" applyAlignment="1">
      <alignment vertical="center"/>
    </xf>
    <xf numFmtId="0" fontId="10" fillId="5" borderId="2" xfId="7" quotePrefix="1" applyFont="1" applyFill="1" applyBorder="1" applyAlignment="1">
      <alignment horizontal="center" vertical="center"/>
    </xf>
    <xf numFmtId="164" fontId="10" fillId="0" borderId="63" xfId="5" applyFont="1" applyFill="1" applyBorder="1" applyAlignment="1">
      <alignment horizontal="center" vertical="center"/>
    </xf>
    <xf numFmtId="0" fontId="9" fillId="0" borderId="32" xfId="7" applyFont="1" applyBorder="1" applyAlignment="1">
      <alignment vertical="center"/>
    </xf>
    <xf numFmtId="0" fontId="10" fillId="0" borderId="4" xfId="7" applyFont="1" applyBorder="1" applyAlignment="1">
      <alignment vertical="center"/>
    </xf>
    <xf numFmtId="174" fontId="10" fillId="9" borderId="4" xfId="5" applyNumberFormat="1" applyFont="1" applyFill="1" applyBorder="1" applyAlignment="1">
      <alignment vertical="center"/>
    </xf>
    <xf numFmtId="164" fontId="10" fillId="9" borderId="4" xfId="5" applyFont="1" applyFill="1" applyBorder="1" applyAlignment="1">
      <alignment vertical="center"/>
    </xf>
    <xf numFmtId="164" fontId="9" fillId="9" borderId="29" xfId="5" applyFont="1" applyFill="1" applyBorder="1" applyAlignment="1">
      <alignment horizontal="center" vertical="center"/>
    </xf>
    <xf numFmtId="164" fontId="10" fillId="9" borderId="2" xfId="5" applyFont="1" applyFill="1" applyBorder="1" applyAlignment="1">
      <alignment horizontal="right" vertical="center"/>
    </xf>
    <xf numFmtId="0" fontId="10" fillId="5" borderId="32" xfId="7" applyFont="1" applyFill="1" applyBorder="1" applyAlignment="1">
      <alignment horizontal="center" vertical="center"/>
    </xf>
    <xf numFmtId="170" fontId="10" fillId="9" borderId="4" xfId="5" applyNumberFormat="1" applyFont="1" applyFill="1" applyBorder="1" applyAlignment="1">
      <alignment vertical="center"/>
    </xf>
    <xf numFmtId="0" fontId="10" fillId="5" borderId="33" xfId="7" applyFont="1" applyFill="1" applyBorder="1" applyAlignment="1">
      <alignment horizontal="center" vertical="center"/>
    </xf>
    <xf numFmtId="0" fontId="10" fillId="5" borderId="12" xfId="7" quotePrefix="1" applyFont="1" applyFill="1" applyBorder="1" applyAlignment="1">
      <alignment vertical="center"/>
    </xf>
    <xf numFmtId="0" fontId="10" fillId="5" borderId="12" xfId="7" quotePrefix="1" applyFont="1" applyFill="1" applyBorder="1" applyAlignment="1">
      <alignment horizontal="center" vertical="center"/>
    </xf>
    <xf numFmtId="166" fontId="10" fillId="5" borderId="12" xfId="5" applyNumberFormat="1" applyFont="1" applyFill="1" applyBorder="1" applyAlignment="1">
      <alignment vertical="center"/>
    </xf>
    <xf numFmtId="164" fontId="10" fillId="0" borderId="12" xfId="5" applyFont="1" applyFill="1" applyBorder="1" applyAlignment="1">
      <alignment horizontal="right" vertical="center"/>
    </xf>
    <xf numFmtId="0" fontId="10" fillId="5" borderId="0" xfId="7" quotePrefix="1" applyFont="1" applyFill="1" applyAlignment="1">
      <alignment vertical="center"/>
    </xf>
    <xf numFmtId="0" fontId="10" fillId="5" borderId="0" xfId="7" quotePrefix="1" applyFont="1" applyFill="1" applyAlignment="1">
      <alignment horizontal="center" vertical="center"/>
    </xf>
    <xf numFmtId="164" fontId="10" fillId="5" borderId="0" xfId="5" applyFont="1" applyFill="1" applyBorder="1" applyAlignment="1">
      <alignment horizontal="center" vertical="center"/>
    </xf>
    <xf numFmtId="0" fontId="21" fillId="5" borderId="0" xfId="7" quotePrefix="1" applyFont="1" applyFill="1" applyAlignment="1">
      <alignment horizontal="left" vertical="center"/>
    </xf>
    <xf numFmtId="0" fontId="21" fillId="5" borderId="0" xfId="7" quotePrefix="1" applyFont="1" applyFill="1" applyAlignment="1">
      <alignment horizontal="center" vertical="center"/>
    </xf>
    <xf numFmtId="0" fontId="9" fillId="0" borderId="0" xfId="7" applyFont="1" applyAlignment="1">
      <alignment vertical="center"/>
    </xf>
    <xf numFmtId="0" fontId="38" fillId="0" borderId="0" xfId="7" applyFont="1"/>
    <xf numFmtId="0" fontId="10" fillId="0" borderId="0" xfId="7" applyFont="1" applyAlignment="1">
      <alignment horizontal="center" vertical="center"/>
    </xf>
    <xf numFmtId="0" fontId="10" fillId="5" borderId="0" xfId="7" applyFont="1" applyFill="1" applyAlignment="1">
      <alignment horizontal="center" vertical="center"/>
    </xf>
    <xf numFmtId="0" fontId="36" fillId="0" borderId="0" xfId="7" applyFont="1" applyAlignment="1">
      <alignment horizontal="center" vertical="center"/>
    </xf>
    <xf numFmtId="0" fontId="36" fillId="0" borderId="0" xfId="7" applyFont="1" applyAlignment="1">
      <alignment vertical="center"/>
    </xf>
    <xf numFmtId="0" fontId="10" fillId="0" borderId="0" xfId="7" applyFont="1" applyAlignment="1">
      <alignment vertical="center"/>
    </xf>
    <xf numFmtId="0" fontId="2" fillId="0" borderId="0" xfId="7" applyFont="1" applyAlignment="1">
      <alignment horizontal="left"/>
    </xf>
    <xf numFmtId="0" fontId="2" fillId="0" borderId="0" xfId="7" applyFont="1"/>
    <xf numFmtId="0" fontId="2" fillId="0" borderId="0" xfId="7" applyFont="1" applyAlignment="1">
      <alignment horizontal="center" vertical="center"/>
    </xf>
    <xf numFmtId="0" fontId="10" fillId="0" borderId="0" xfId="7" applyFont="1"/>
    <xf numFmtId="0" fontId="2" fillId="0" borderId="0" xfId="7" applyFont="1" applyAlignment="1">
      <alignment horizontal="center"/>
    </xf>
    <xf numFmtId="0" fontId="6" fillId="0" borderId="0" xfId="7" applyFont="1" applyAlignment="1">
      <alignment horizontal="left"/>
    </xf>
    <xf numFmtId="0" fontId="3" fillId="3" borderId="4" xfId="7" applyFont="1" applyFill="1" applyBorder="1" applyAlignment="1">
      <alignment horizontal="center" vertical="center"/>
    </xf>
    <xf numFmtId="0" fontId="9" fillId="3" borderId="8" xfId="7" applyFont="1" applyFill="1" applyBorder="1" applyAlignment="1">
      <alignment horizontal="center" vertical="center" wrapText="1"/>
    </xf>
    <xf numFmtId="0" fontId="3" fillId="3" borderId="14" xfId="7" applyFont="1" applyFill="1" applyBorder="1" applyAlignment="1">
      <alignment horizontal="center" vertical="center" wrapText="1"/>
    </xf>
    <xf numFmtId="0" fontId="3" fillId="3" borderId="4" xfId="7" applyFont="1" applyFill="1" applyBorder="1" applyAlignment="1">
      <alignment horizontal="center" vertical="center" wrapText="1"/>
    </xf>
    <xf numFmtId="0" fontId="9" fillId="3" borderId="14" xfId="7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7" applyFont="1" applyFill="1" applyBorder="1" applyAlignment="1">
      <alignment horizontal="center"/>
    </xf>
    <xf numFmtId="0" fontId="3" fillId="6" borderId="6" xfId="7" quotePrefix="1" applyFont="1" applyFill="1" applyBorder="1"/>
    <xf numFmtId="0" fontId="3" fillId="6" borderId="6" xfId="7" quotePrefix="1" applyFont="1" applyFill="1" applyBorder="1" applyAlignment="1">
      <alignment horizontal="center" vertical="center"/>
    </xf>
    <xf numFmtId="0" fontId="2" fillId="6" borderId="6" xfId="7" applyFont="1" applyFill="1" applyBorder="1" applyAlignment="1">
      <alignment horizontal="center"/>
    </xf>
    <xf numFmtId="166" fontId="2" fillId="6" borderId="6" xfId="5" applyNumberFormat="1" applyFont="1" applyFill="1" applyBorder="1"/>
    <xf numFmtId="166" fontId="10" fillId="6" borderId="6" xfId="5" applyNumberFormat="1" applyFont="1" applyFill="1" applyBorder="1"/>
    <xf numFmtId="166" fontId="10" fillId="6" borderId="23" xfId="5" applyNumberFormat="1" applyFont="1" applyFill="1" applyBorder="1"/>
    <xf numFmtId="0" fontId="3" fillId="0" borderId="4" xfId="7" applyFont="1" applyBorder="1" applyAlignment="1">
      <alignment horizontal="center"/>
    </xf>
    <xf numFmtId="0" fontId="2" fillId="0" borderId="4" xfId="7" quotePrefix="1" applyFont="1" applyBorder="1"/>
    <xf numFmtId="0" fontId="2" fillId="0" borderId="4" xfId="7" quotePrefix="1" applyFont="1" applyBorder="1" applyAlignment="1">
      <alignment horizontal="center" vertical="center"/>
    </xf>
    <xf numFmtId="0" fontId="2" fillId="0" borderId="4" xfId="7" quotePrefix="1" applyFont="1" applyBorder="1" applyAlignment="1">
      <alignment horizontal="center"/>
    </xf>
    <xf numFmtId="166" fontId="2" fillId="0" borderId="4" xfId="5" applyNumberFormat="1" applyFont="1" applyFill="1" applyBorder="1"/>
    <xf numFmtId="168" fontId="2" fillId="0" borderId="4" xfId="5" applyNumberFormat="1" applyFont="1" applyFill="1" applyBorder="1"/>
    <xf numFmtId="166" fontId="10" fillId="0" borderId="4" xfId="5" applyNumberFormat="1" applyFont="1" applyFill="1" applyBorder="1"/>
    <xf numFmtId="166" fontId="10" fillId="5" borderId="4" xfId="5" applyNumberFormat="1" applyFont="1" applyFill="1" applyBorder="1"/>
    <xf numFmtId="166" fontId="10" fillId="0" borderId="8" xfId="5" applyNumberFormat="1" applyFont="1" applyFill="1" applyBorder="1"/>
    <xf numFmtId="0" fontId="2" fillId="5" borderId="4" xfId="7" applyFont="1" applyFill="1" applyBorder="1" applyAlignment="1">
      <alignment horizontal="center"/>
    </xf>
    <xf numFmtId="0" fontId="2" fillId="5" borderId="4" xfId="7" quotePrefix="1" applyFont="1" applyFill="1" applyBorder="1"/>
    <xf numFmtId="0" fontId="2" fillId="5" borderId="4" xfId="7" quotePrefix="1" applyFont="1" applyFill="1" applyBorder="1" applyAlignment="1">
      <alignment horizontal="center" vertical="center"/>
    </xf>
    <xf numFmtId="0" fontId="2" fillId="5" borderId="4" xfId="7" quotePrefix="1" applyFont="1" applyFill="1" applyBorder="1" applyAlignment="1">
      <alignment horizontal="center"/>
    </xf>
    <xf numFmtId="180" fontId="2" fillId="9" borderId="4" xfId="5" applyNumberFormat="1" applyFont="1" applyFill="1" applyBorder="1"/>
    <xf numFmtId="168" fontId="10" fillId="9" borderId="4" xfId="5" applyNumberFormat="1" applyFont="1" applyFill="1" applyBorder="1"/>
    <xf numFmtId="9" fontId="10" fillId="9" borderId="4" xfId="3" applyFont="1" applyFill="1" applyBorder="1"/>
    <xf numFmtId="164" fontId="9" fillId="9" borderId="4" xfId="5" applyFont="1" applyFill="1" applyBorder="1"/>
    <xf numFmtId="180" fontId="9" fillId="9" borderId="8" xfId="5" applyNumberFormat="1" applyFont="1" applyFill="1" applyBorder="1"/>
    <xf numFmtId="0" fontId="2" fillId="5" borderId="0" xfId="7" applyFont="1" applyFill="1"/>
    <xf numFmtId="169" fontId="2" fillId="5" borderId="0" xfId="7" applyNumberFormat="1" applyFont="1" applyFill="1"/>
    <xf numFmtId="0" fontId="6" fillId="5" borderId="4" xfId="7" quotePrefix="1" applyFont="1" applyFill="1" applyBorder="1"/>
    <xf numFmtId="0" fontId="6" fillId="5" borderId="4" xfId="7" quotePrefix="1" applyFont="1" applyFill="1" applyBorder="1" applyAlignment="1">
      <alignment horizontal="center" vertical="center"/>
    </xf>
    <xf numFmtId="180" fontId="2" fillId="5" borderId="4" xfId="5" applyNumberFormat="1" applyFont="1" applyFill="1" applyBorder="1"/>
    <xf numFmtId="164" fontId="2" fillId="5" borderId="4" xfId="5" applyFont="1" applyFill="1" applyBorder="1"/>
    <xf numFmtId="9" fontId="10" fillId="0" borderId="4" xfId="3" applyFont="1" applyFill="1" applyBorder="1"/>
    <xf numFmtId="164" fontId="10" fillId="5" borderId="4" xfId="5" applyFont="1" applyFill="1" applyBorder="1"/>
    <xf numFmtId="180" fontId="10" fillId="0" borderId="8" xfId="5" applyNumberFormat="1" applyFont="1" applyFill="1" applyBorder="1"/>
    <xf numFmtId="168" fontId="2" fillId="5" borderId="4" xfId="5" applyNumberFormat="1" applyFont="1" applyFill="1" applyBorder="1"/>
    <xf numFmtId="169" fontId="2" fillId="0" borderId="0" xfId="7" applyNumberFormat="1" applyFont="1"/>
    <xf numFmtId="181" fontId="10" fillId="5" borderId="4" xfId="5" applyNumberFormat="1" applyFont="1" applyFill="1" applyBorder="1"/>
    <xf numFmtId="182" fontId="10" fillId="0" borderId="8" xfId="5" applyNumberFormat="1" applyFont="1" applyFill="1" applyBorder="1"/>
    <xf numFmtId="168" fontId="2" fillId="0" borderId="0" xfId="7" applyNumberFormat="1" applyFont="1"/>
    <xf numFmtId="0" fontId="3" fillId="0" borderId="2" xfId="7" applyFont="1" applyBorder="1" applyAlignment="1">
      <alignment horizontal="center"/>
    </xf>
    <xf numFmtId="0" fontId="3" fillId="0" borderId="2" xfId="7" quotePrefix="1" applyFont="1" applyBorder="1"/>
    <xf numFmtId="0" fontId="3" fillId="0" borderId="2" xfId="7" quotePrefix="1" applyFont="1" applyBorder="1" applyAlignment="1">
      <alignment horizontal="center" vertical="center"/>
    </xf>
    <xf numFmtId="0" fontId="3" fillId="0" borderId="2" xfId="7" quotePrefix="1" applyFont="1" applyBorder="1" applyAlignment="1">
      <alignment horizontal="center"/>
    </xf>
    <xf numFmtId="180" fontId="3" fillId="0" borderId="2" xfId="5" applyNumberFormat="1" applyFont="1" applyFill="1" applyBorder="1"/>
    <xf numFmtId="168" fontId="3" fillId="0" borderId="2" xfId="5" applyNumberFormat="1" applyFont="1" applyFill="1" applyBorder="1"/>
    <xf numFmtId="9" fontId="10" fillId="0" borderId="2" xfId="3" applyFont="1" applyFill="1" applyBorder="1"/>
    <xf numFmtId="164" fontId="9" fillId="5" borderId="2" xfId="5" applyFont="1" applyFill="1" applyBorder="1"/>
    <xf numFmtId="180" fontId="9" fillId="0" borderId="28" xfId="5" applyNumberFormat="1" applyFont="1" applyFill="1" applyBorder="1"/>
    <xf numFmtId="0" fontId="3" fillId="0" borderId="0" xfId="7" applyFont="1"/>
    <xf numFmtId="0" fontId="3" fillId="6" borderId="4" xfId="7" applyFont="1" applyFill="1" applyBorder="1" applyAlignment="1">
      <alignment horizontal="center"/>
    </xf>
    <xf numFmtId="0" fontId="3" fillId="6" borderId="4" xfId="7" quotePrefix="1" applyFont="1" applyFill="1" applyBorder="1"/>
    <xf numFmtId="0" fontId="3" fillId="6" borderId="4" xfId="7" quotePrefix="1" applyFont="1" applyFill="1" applyBorder="1" applyAlignment="1">
      <alignment horizontal="center" vertical="center"/>
    </xf>
    <xf numFmtId="164" fontId="3" fillId="6" borderId="4" xfId="5" applyFont="1" applyFill="1" applyBorder="1"/>
    <xf numFmtId="9" fontId="10" fillId="6" borderId="6" xfId="3" applyFont="1" applyFill="1" applyBorder="1"/>
    <xf numFmtId="164" fontId="9" fillId="6" borderId="4" xfId="5" applyFont="1" applyFill="1" applyBorder="1"/>
    <xf numFmtId="164" fontId="9" fillId="6" borderId="8" xfId="5" applyFont="1" applyFill="1" applyBorder="1"/>
    <xf numFmtId="0" fontId="3" fillId="10" borderId="4" xfId="7" applyFont="1" applyFill="1" applyBorder="1" applyAlignment="1">
      <alignment horizontal="center"/>
    </xf>
    <xf numFmtId="0" fontId="2" fillId="10" borderId="4" xfId="7" quotePrefix="1" applyFont="1" applyFill="1" applyBorder="1"/>
    <xf numFmtId="0" fontId="2" fillId="10" borderId="4" xfId="7" quotePrefix="1" applyFont="1" applyFill="1" applyBorder="1" applyAlignment="1">
      <alignment horizontal="center" vertical="center"/>
    </xf>
    <xf numFmtId="0" fontId="2" fillId="10" borderId="4" xfId="7" quotePrefix="1" applyFont="1" applyFill="1" applyBorder="1" applyAlignment="1">
      <alignment horizontal="center"/>
    </xf>
    <xf numFmtId="166" fontId="2" fillId="10" borderId="4" xfId="5" applyNumberFormat="1" applyFont="1" applyFill="1" applyBorder="1"/>
    <xf numFmtId="164" fontId="9" fillId="5" borderId="4" xfId="5" applyFont="1" applyFill="1" applyBorder="1"/>
    <xf numFmtId="166" fontId="9" fillId="0" borderId="8" xfId="5" applyNumberFormat="1" applyFont="1" applyFill="1" applyBorder="1"/>
    <xf numFmtId="0" fontId="6" fillId="10" borderId="4" xfId="7" quotePrefix="1" applyFont="1" applyFill="1" applyBorder="1"/>
    <xf numFmtId="0" fontId="6" fillId="10" borderId="4" xfId="7" quotePrefix="1" applyFont="1" applyFill="1" applyBorder="1" applyAlignment="1">
      <alignment horizontal="center" vertical="center"/>
    </xf>
    <xf numFmtId="164" fontId="3" fillId="10" borderId="4" xfId="5" applyFont="1" applyFill="1" applyBorder="1"/>
    <xf numFmtId="41" fontId="2" fillId="10" borderId="4" xfId="2" quotePrefix="1" applyFont="1" applyFill="1" applyBorder="1" applyAlignment="1">
      <alignment horizontal="center" vertical="center"/>
    </xf>
    <xf numFmtId="166" fontId="2" fillId="0" borderId="14" xfId="5" applyNumberFormat="1" applyFont="1" applyFill="1" applyBorder="1"/>
    <xf numFmtId="0" fontId="3" fillId="0" borderId="4" xfId="7" quotePrefix="1" applyFont="1" applyBorder="1"/>
    <xf numFmtId="0" fontId="3" fillId="0" borderId="4" xfId="7" quotePrefix="1" applyFont="1" applyBorder="1" applyAlignment="1">
      <alignment horizontal="center" vertical="center"/>
    </xf>
    <xf numFmtId="0" fontId="3" fillId="10" borderId="4" xfId="7" quotePrefix="1" applyFont="1" applyFill="1" applyBorder="1" applyAlignment="1">
      <alignment horizontal="center"/>
    </xf>
    <xf numFmtId="166" fontId="3" fillId="0" borderId="4" xfId="5" applyNumberFormat="1" applyFont="1" applyFill="1" applyBorder="1"/>
    <xf numFmtId="164" fontId="10" fillId="6" borderId="6" xfId="5" applyFont="1" applyFill="1" applyBorder="1"/>
    <xf numFmtId="164" fontId="10" fillId="6" borderId="23" xfId="5" applyFont="1" applyFill="1" applyBorder="1"/>
    <xf numFmtId="164" fontId="2" fillId="9" borderId="4" xfId="5" applyFont="1" applyFill="1" applyBorder="1"/>
    <xf numFmtId="164" fontId="10" fillId="9" borderId="4" xfId="5" applyFont="1" applyFill="1" applyBorder="1"/>
    <xf numFmtId="179" fontId="9" fillId="9" borderId="8" xfId="5" applyNumberFormat="1" applyFont="1" applyFill="1" applyBorder="1"/>
    <xf numFmtId="164" fontId="2" fillId="0" borderId="4" xfId="5" applyFont="1" applyFill="1" applyBorder="1"/>
    <xf numFmtId="164" fontId="10" fillId="0" borderId="4" xfId="5" applyFont="1" applyFill="1" applyBorder="1"/>
    <xf numFmtId="179" fontId="9" fillId="0" borderId="8" xfId="5" applyNumberFormat="1" applyFont="1" applyFill="1" applyBorder="1"/>
    <xf numFmtId="179" fontId="10" fillId="0" borderId="8" xfId="5" applyNumberFormat="1" applyFont="1" applyFill="1" applyBorder="1"/>
    <xf numFmtId="170" fontId="2" fillId="5" borderId="4" xfId="5" applyNumberFormat="1" applyFont="1" applyFill="1" applyBorder="1"/>
    <xf numFmtId="0" fontId="3" fillId="0" borderId="4" xfId="7" quotePrefix="1" applyFont="1" applyBorder="1" applyAlignment="1">
      <alignment horizontal="center"/>
    </xf>
    <xf numFmtId="164" fontId="3" fillId="0" borderId="4" xfId="5" applyFont="1" applyFill="1" applyBorder="1"/>
    <xf numFmtId="164" fontId="9" fillId="0" borderId="4" xfId="5" applyFont="1" applyFill="1" applyBorder="1"/>
    <xf numFmtId="0" fontId="2" fillId="0" borderId="4" xfId="7" applyFont="1" applyBorder="1" applyAlignment="1">
      <alignment horizontal="center"/>
    </xf>
    <xf numFmtId="0" fontId="3" fillId="5" borderId="4" xfId="7" applyFont="1" applyFill="1" applyBorder="1" applyAlignment="1">
      <alignment horizontal="center"/>
    </xf>
    <xf numFmtId="164" fontId="9" fillId="9" borderId="8" xfId="5" applyFont="1" applyFill="1" applyBorder="1"/>
    <xf numFmtId="183" fontId="2" fillId="5" borderId="0" xfId="7" applyNumberFormat="1" applyFont="1" applyFill="1"/>
    <xf numFmtId="0" fontId="5" fillId="5" borderId="4" xfId="7" quotePrefix="1" applyFont="1" applyFill="1" applyBorder="1"/>
    <xf numFmtId="0" fontId="5" fillId="5" borderId="4" xfId="7" quotePrefix="1" applyFont="1" applyFill="1" applyBorder="1" applyAlignment="1">
      <alignment horizontal="center" vertical="center"/>
    </xf>
    <xf numFmtId="164" fontId="10" fillId="0" borderId="8" xfId="5" applyFont="1" applyFill="1" applyBorder="1"/>
    <xf numFmtId="0" fontId="2" fillId="5" borderId="14" xfId="7" applyFont="1" applyFill="1" applyBorder="1" applyAlignment="1">
      <alignment horizontal="center"/>
    </xf>
    <xf numFmtId="0" fontId="41" fillId="0" borderId="4" xfId="7" quotePrefix="1" applyFont="1" applyBorder="1" applyAlignment="1">
      <alignment vertical="center"/>
    </xf>
    <xf numFmtId="164" fontId="9" fillId="0" borderId="8" xfId="5" applyFont="1" applyFill="1" applyBorder="1"/>
    <xf numFmtId="164" fontId="2" fillId="0" borderId="0" xfId="5" applyFont="1"/>
    <xf numFmtId="164" fontId="2" fillId="0" borderId="0" xfId="7" applyNumberFormat="1" applyFont="1"/>
    <xf numFmtId="0" fontId="2" fillId="5" borderId="58" xfId="7" applyFont="1" applyFill="1" applyBorder="1" applyAlignment="1">
      <alignment horizontal="center"/>
    </xf>
    <xf numFmtId="0" fontId="41" fillId="0" borderId="2" xfId="7" quotePrefix="1" applyFont="1" applyBorder="1" applyAlignment="1">
      <alignment vertical="center"/>
    </xf>
    <xf numFmtId="0" fontId="2" fillId="0" borderId="2" xfId="7" quotePrefix="1" applyFont="1" applyBorder="1" applyAlignment="1">
      <alignment horizontal="center" vertical="center"/>
    </xf>
    <xf numFmtId="0" fontId="2" fillId="5" borderId="2" xfId="7" quotePrefix="1" applyFont="1" applyFill="1" applyBorder="1" applyAlignment="1">
      <alignment horizontal="center"/>
    </xf>
    <xf numFmtId="164" fontId="2" fillId="5" borderId="2" xfId="5" applyFont="1" applyFill="1" applyBorder="1"/>
    <xf numFmtId="164" fontId="10" fillId="0" borderId="2" xfId="5" applyFont="1" applyFill="1" applyBorder="1"/>
    <xf numFmtId="164" fontId="9" fillId="0" borderId="28" xfId="5" applyFont="1" applyFill="1" applyBorder="1"/>
    <xf numFmtId="0" fontId="2" fillId="5" borderId="0" xfId="7" applyFont="1" applyFill="1" applyAlignment="1">
      <alignment horizontal="center"/>
    </xf>
    <xf numFmtId="0" fontId="41" fillId="0" borderId="0" xfId="7" quotePrefix="1" applyFont="1" applyAlignment="1">
      <alignment vertical="center"/>
    </xf>
    <xf numFmtId="0" fontId="41" fillId="0" borderId="0" xfId="7" quotePrefix="1" applyFont="1" applyAlignment="1">
      <alignment horizontal="center" vertical="center"/>
    </xf>
    <xf numFmtId="0" fontId="2" fillId="5" borderId="0" xfId="7" quotePrefix="1" applyFont="1" applyFill="1" applyAlignment="1">
      <alignment horizontal="center"/>
    </xf>
    <xf numFmtId="164" fontId="2" fillId="5" borderId="0" xfId="5" applyFont="1" applyFill="1" applyBorder="1"/>
    <xf numFmtId="9" fontId="10" fillId="0" borderId="0" xfId="3" applyFont="1" applyFill="1" applyBorder="1"/>
    <xf numFmtId="164" fontId="10" fillId="0" borderId="0" xfId="5" applyFont="1" applyFill="1" applyBorder="1"/>
    <xf numFmtId="164" fontId="9" fillId="0" borderId="0" xfId="5" applyFont="1" applyFill="1" applyBorder="1"/>
    <xf numFmtId="0" fontId="33" fillId="0" borderId="0" xfId="7" applyFont="1" applyAlignment="1">
      <alignment horizontal="left"/>
    </xf>
    <xf numFmtId="166" fontId="10" fillId="0" borderId="0" xfId="5" applyNumberFormat="1" applyFont="1" applyFill="1" applyBorder="1"/>
    <xf numFmtId="0" fontId="10" fillId="0" borderId="0" xfId="7" quotePrefix="1" applyFont="1"/>
    <xf numFmtId="0" fontId="42" fillId="0" borderId="0" xfId="7" quotePrefix="1" applyFont="1" applyAlignment="1">
      <alignment horizontal="center" vertical="center"/>
    </xf>
    <xf numFmtId="0" fontId="42" fillId="0" borderId="0" xfId="7" quotePrefix="1" applyFont="1" applyAlignment="1">
      <alignment vertical="center"/>
    </xf>
    <xf numFmtId="164" fontId="2" fillId="0" borderId="0" xfId="5" applyFont="1" applyFill="1" applyBorder="1"/>
    <xf numFmtId="0" fontId="1" fillId="0" borderId="0" xfId="7"/>
    <xf numFmtId="0" fontId="45" fillId="0" borderId="0" xfId="7" applyFont="1" applyAlignment="1">
      <alignment horizontal="center" vertical="center"/>
    </xf>
    <xf numFmtId="0" fontId="45" fillId="0" borderId="0" xfId="7" applyFont="1"/>
    <xf numFmtId="40" fontId="45" fillId="0" borderId="0" xfId="7" applyNumberFormat="1" applyFont="1"/>
    <xf numFmtId="0" fontId="46" fillId="6" borderId="65" xfId="7" applyFont="1" applyFill="1" applyBorder="1" applyAlignment="1">
      <alignment horizontal="center" vertical="center"/>
    </xf>
    <xf numFmtId="0" fontId="46" fillId="6" borderId="66" xfId="7" applyFont="1" applyFill="1" applyBorder="1" applyAlignment="1">
      <alignment horizontal="center" vertical="center"/>
    </xf>
    <xf numFmtId="184" fontId="46" fillId="6" borderId="66" xfId="7" applyNumberFormat="1" applyFont="1" applyFill="1" applyBorder="1" applyAlignment="1">
      <alignment horizontal="center" vertical="center"/>
    </xf>
    <xf numFmtId="40" fontId="46" fillId="6" borderId="66" xfId="7" applyNumberFormat="1" applyFont="1" applyFill="1" applyBorder="1" applyAlignment="1">
      <alignment horizontal="center" vertical="center" wrapText="1"/>
    </xf>
    <xf numFmtId="184" fontId="46" fillId="6" borderId="67" xfId="7" applyNumberFormat="1" applyFont="1" applyFill="1" applyBorder="1" applyAlignment="1">
      <alignment horizontal="center" vertical="center"/>
    </xf>
    <xf numFmtId="0" fontId="47" fillId="0" borderId="32" xfId="7" applyFont="1" applyBorder="1" applyAlignment="1">
      <alignment vertical="center"/>
    </xf>
    <xf numFmtId="0" fontId="47" fillId="0" borderId="4" xfId="7" applyFont="1" applyBorder="1" applyAlignment="1">
      <alignment horizontal="center" vertical="center"/>
    </xf>
    <xf numFmtId="166" fontId="47" fillId="5" borderId="4" xfId="5" applyNumberFormat="1" applyFont="1" applyFill="1" applyBorder="1" applyAlignment="1">
      <alignment horizontal="center" vertical="center"/>
    </xf>
    <xf numFmtId="178" fontId="47" fillId="0" borderId="4" xfId="8" applyFont="1" applyFill="1" applyBorder="1" applyAlignment="1">
      <alignment horizontal="center" vertical="center"/>
    </xf>
    <xf numFmtId="10" fontId="47" fillId="5" borderId="68" xfId="5" applyNumberFormat="1" applyFont="1" applyFill="1" applyBorder="1" applyAlignment="1">
      <alignment horizontal="center" vertical="center" wrapText="1"/>
    </xf>
    <xf numFmtId="40" fontId="46" fillId="5" borderId="44" xfId="7" applyNumberFormat="1" applyFont="1" applyFill="1" applyBorder="1" applyAlignment="1">
      <alignment horizontal="left" vertical="center" wrapText="1"/>
    </xf>
    <xf numFmtId="2" fontId="1" fillId="0" borderId="0" xfId="7" applyNumberFormat="1"/>
    <xf numFmtId="164" fontId="47" fillId="0" borderId="0" xfId="5" applyFont="1" applyFill="1" applyAlignment="1">
      <alignment vertical="center"/>
    </xf>
    <xf numFmtId="0" fontId="47" fillId="0" borderId="69" xfId="7" applyFont="1" applyBorder="1" applyAlignment="1">
      <alignment vertical="center"/>
    </xf>
    <xf numFmtId="0" fontId="47" fillId="0" borderId="70" xfId="7" applyFont="1" applyBorder="1" applyAlignment="1">
      <alignment horizontal="center" vertical="center"/>
    </xf>
    <xf numFmtId="166" fontId="47" fillId="5" borderId="70" xfId="5" applyNumberFormat="1" applyFont="1" applyFill="1" applyBorder="1" applyAlignment="1">
      <alignment horizontal="center" vertical="center"/>
    </xf>
    <xf numFmtId="178" fontId="47" fillId="0" borderId="70" xfId="8" applyFont="1" applyFill="1" applyBorder="1" applyAlignment="1">
      <alignment horizontal="center" vertical="center"/>
    </xf>
    <xf numFmtId="10" fontId="47" fillId="5" borderId="71" xfId="5" applyNumberFormat="1" applyFont="1" applyFill="1" applyBorder="1" applyAlignment="1">
      <alignment horizontal="center" vertical="center" wrapText="1"/>
    </xf>
    <xf numFmtId="40" fontId="46" fillId="5" borderId="72" xfId="7" applyNumberFormat="1" applyFont="1" applyFill="1" applyBorder="1" applyAlignment="1">
      <alignment horizontal="left" vertical="center" wrapText="1"/>
    </xf>
    <xf numFmtId="0" fontId="46" fillId="6" borderId="32" xfId="7" applyFont="1" applyFill="1" applyBorder="1" applyAlignment="1">
      <alignment vertical="center"/>
    </xf>
    <xf numFmtId="0" fontId="47" fillId="6" borderId="71" xfId="7" applyFont="1" applyFill="1" applyBorder="1" applyAlignment="1">
      <alignment horizontal="center" vertical="center"/>
    </xf>
    <xf numFmtId="185" fontId="47" fillId="6" borderId="71" xfId="8" applyNumberFormat="1" applyFont="1" applyFill="1" applyBorder="1" applyAlignment="1">
      <alignment horizontal="center" vertical="center"/>
    </xf>
    <xf numFmtId="178" fontId="47" fillId="6" borderId="71" xfId="8" applyFont="1" applyFill="1" applyBorder="1" applyAlignment="1">
      <alignment horizontal="center" vertical="center"/>
    </xf>
    <xf numFmtId="40" fontId="47" fillId="6" borderId="71" xfId="7" applyNumberFormat="1" applyFont="1" applyFill="1" applyBorder="1" applyAlignment="1">
      <alignment horizontal="center" vertical="center" wrapText="1"/>
    </xf>
    <xf numFmtId="40" fontId="47" fillId="6" borderId="73" xfId="7" applyNumberFormat="1" applyFont="1" applyFill="1" applyBorder="1" applyAlignment="1">
      <alignment horizontal="center" vertical="center" wrapText="1"/>
    </xf>
    <xf numFmtId="0" fontId="47" fillId="0" borderId="74" xfId="7" applyFont="1" applyBorder="1"/>
    <xf numFmtId="0" fontId="47" fillId="0" borderId="75" xfId="7" applyFont="1" applyBorder="1" applyAlignment="1">
      <alignment horizontal="center"/>
    </xf>
    <xf numFmtId="178" fontId="47" fillId="5" borderId="75" xfId="8" applyFont="1" applyFill="1" applyBorder="1" applyAlignment="1">
      <alignment horizontal="center" vertical="center"/>
    </xf>
    <xf numFmtId="166" fontId="47" fillId="5" borderId="75" xfId="5" applyNumberFormat="1" applyFont="1" applyFill="1" applyBorder="1" applyAlignment="1">
      <alignment horizontal="center" vertical="center"/>
    </xf>
    <xf numFmtId="166" fontId="47" fillId="5" borderId="75" xfId="5" applyNumberFormat="1" applyFont="1" applyFill="1" applyBorder="1" applyAlignment="1">
      <alignment horizontal="right" vertical="center"/>
    </xf>
    <xf numFmtId="40" fontId="47" fillId="5" borderId="76" xfId="7" applyNumberFormat="1" applyFont="1" applyFill="1" applyBorder="1" applyAlignment="1">
      <alignment horizontal="left" vertical="center" wrapText="1"/>
    </xf>
    <xf numFmtId="40" fontId="47" fillId="5" borderId="76" xfId="7" applyNumberFormat="1" applyFont="1" applyFill="1" applyBorder="1" applyAlignment="1">
      <alignment horizontal="center" vertical="center" wrapText="1"/>
    </xf>
    <xf numFmtId="0" fontId="47" fillId="0" borderId="74" xfId="7" applyFont="1" applyBorder="1" applyAlignment="1">
      <alignment vertical="center"/>
    </xf>
    <xf numFmtId="0" fontId="47" fillId="0" borderId="75" xfId="7" applyFont="1" applyBorder="1" applyAlignment="1">
      <alignment horizontal="center" vertical="center"/>
    </xf>
    <xf numFmtId="0" fontId="46" fillId="6" borderId="74" xfId="7" applyFont="1" applyFill="1" applyBorder="1"/>
    <xf numFmtId="0" fontId="47" fillId="6" borderId="75" xfId="7" applyFont="1" applyFill="1" applyBorder="1" applyAlignment="1">
      <alignment horizontal="center"/>
    </xf>
    <xf numFmtId="186" fontId="47" fillId="6" borderId="75" xfId="7" applyNumberFormat="1" applyFont="1" applyFill="1" applyBorder="1" applyAlignment="1">
      <alignment horizontal="center" vertical="center"/>
    </xf>
    <xf numFmtId="185" fontId="47" fillId="6" borderId="75" xfId="7" applyNumberFormat="1" applyFont="1" applyFill="1" applyBorder="1"/>
    <xf numFmtId="40" fontId="47" fillId="6" borderId="75" xfId="7" applyNumberFormat="1" applyFont="1" applyFill="1" applyBorder="1"/>
    <xf numFmtId="40" fontId="47" fillId="6" borderId="76" xfId="7" applyNumberFormat="1" applyFont="1" applyFill="1" applyBorder="1" applyAlignment="1">
      <alignment horizontal="center"/>
    </xf>
    <xf numFmtId="178" fontId="47" fillId="5" borderId="75" xfId="7" applyNumberFormat="1" applyFont="1" applyFill="1" applyBorder="1" applyAlignment="1">
      <alignment horizontal="center" vertical="center"/>
    </xf>
    <xf numFmtId="166" fontId="47" fillId="5" borderId="75" xfId="5" applyNumberFormat="1" applyFont="1" applyFill="1" applyBorder="1" applyAlignment="1">
      <alignment vertical="center"/>
    </xf>
    <xf numFmtId="40" fontId="47" fillId="5" borderId="76" xfId="7" applyNumberFormat="1" applyFont="1" applyFill="1" applyBorder="1" applyAlignment="1">
      <alignment horizontal="center" vertical="center"/>
    </xf>
    <xf numFmtId="178" fontId="47" fillId="5" borderId="70" xfId="7" applyNumberFormat="1" applyFont="1" applyFill="1" applyBorder="1" applyAlignment="1">
      <alignment horizontal="center" vertical="center"/>
    </xf>
    <xf numFmtId="166" fontId="47" fillId="5" borderId="70" xfId="5" applyNumberFormat="1" applyFont="1" applyFill="1" applyBorder="1" applyAlignment="1">
      <alignment vertical="center"/>
    </xf>
    <xf numFmtId="40" fontId="47" fillId="5" borderId="72" xfId="7" applyNumberFormat="1" applyFont="1" applyFill="1" applyBorder="1" applyAlignment="1">
      <alignment horizontal="center" vertical="center"/>
    </xf>
    <xf numFmtId="0" fontId="46" fillId="6" borderId="4" xfId="7" applyFont="1" applyFill="1" applyBorder="1" applyAlignment="1">
      <alignment horizontal="center" vertical="center"/>
    </xf>
    <xf numFmtId="184" fontId="46" fillId="6" borderId="4" xfId="7" applyNumberFormat="1" applyFont="1" applyFill="1" applyBorder="1" applyAlignment="1">
      <alignment horizontal="center" vertical="center"/>
    </xf>
    <xf numFmtId="184" fontId="46" fillId="6" borderId="6" xfId="7" applyNumberFormat="1" applyFont="1" applyFill="1" applyBorder="1" applyAlignment="1">
      <alignment horizontal="center" vertical="center"/>
    </xf>
    <xf numFmtId="40" fontId="46" fillId="6" borderId="8" xfId="7" applyNumberFormat="1" applyFont="1" applyFill="1" applyBorder="1" applyAlignment="1">
      <alignment horizontal="center" vertical="center" wrapText="1"/>
    </xf>
    <xf numFmtId="40" fontId="46" fillId="6" borderId="73" xfId="7" applyNumberFormat="1" applyFont="1" applyFill="1" applyBorder="1" applyAlignment="1">
      <alignment horizontal="center" vertical="center" wrapText="1"/>
    </xf>
    <xf numFmtId="185" fontId="47" fillId="0" borderId="75" xfId="7" applyNumberFormat="1" applyFont="1" applyBorder="1" applyAlignment="1">
      <alignment horizontal="right" vertical="center"/>
    </xf>
    <xf numFmtId="2" fontId="47" fillId="0" borderId="70" xfId="7" applyNumberFormat="1" applyFont="1" applyBorder="1" applyAlignment="1">
      <alignment horizontal="right" vertical="center" wrapText="1"/>
    </xf>
    <xf numFmtId="164" fontId="47" fillId="0" borderId="77" xfId="5" applyFont="1" applyBorder="1" applyAlignment="1">
      <alignment horizontal="right" vertical="center"/>
    </xf>
    <xf numFmtId="0" fontId="47" fillId="0" borderId="78" xfId="7" applyFont="1" applyBorder="1" applyAlignment="1">
      <alignment horizontal="left" vertical="center" wrapText="1"/>
    </xf>
    <xf numFmtId="0" fontId="47" fillId="0" borderId="76" xfId="7" applyFont="1" applyBorder="1" applyAlignment="1">
      <alignment vertical="center" wrapText="1"/>
    </xf>
    <xf numFmtId="0" fontId="47" fillId="0" borderId="79" xfId="7" applyFont="1" applyBorder="1" applyAlignment="1">
      <alignment vertical="center" wrapText="1"/>
    </xf>
    <xf numFmtId="164" fontId="47" fillId="0" borderId="75" xfId="5" applyFont="1" applyBorder="1" applyAlignment="1">
      <alignment horizontal="right" vertical="center"/>
    </xf>
    <xf numFmtId="0" fontId="47" fillId="0" borderId="79" xfId="7" applyFont="1" applyBorder="1" applyAlignment="1">
      <alignment horizontal="left" vertical="center" wrapText="1"/>
    </xf>
    <xf numFmtId="185" fontId="47" fillId="0" borderId="76" xfId="8" applyNumberFormat="1" applyFont="1" applyBorder="1" applyAlignment="1">
      <alignment horizontal="left" vertical="center"/>
    </xf>
    <xf numFmtId="0" fontId="46" fillId="7" borderId="74" xfId="7" applyFont="1" applyFill="1" applyBorder="1" applyAlignment="1">
      <alignment vertical="center"/>
    </xf>
    <xf numFmtId="0" fontId="47" fillId="7" borderId="75" xfId="7" applyFont="1" applyFill="1" applyBorder="1" applyAlignment="1">
      <alignment horizontal="center" vertical="center"/>
    </xf>
    <xf numFmtId="186" fontId="47" fillId="7" borderId="75" xfId="7" applyNumberFormat="1" applyFont="1" applyFill="1" applyBorder="1" applyAlignment="1">
      <alignment horizontal="right" vertical="center"/>
    </xf>
    <xf numFmtId="185" fontId="47" fillId="7" borderId="75" xfId="7" applyNumberFormat="1" applyFont="1" applyFill="1" applyBorder="1" applyAlignment="1">
      <alignment horizontal="right" vertical="center"/>
    </xf>
    <xf numFmtId="40" fontId="47" fillId="7" borderId="77" xfId="7" applyNumberFormat="1" applyFont="1" applyFill="1" applyBorder="1" applyAlignment="1">
      <alignment horizontal="right" vertical="center"/>
    </xf>
    <xf numFmtId="40" fontId="47" fillId="7" borderId="76" xfId="7" applyNumberFormat="1" applyFont="1" applyFill="1" applyBorder="1" applyAlignment="1">
      <alignment horizontal="center" vertical="center"/>
    </xf>
    <xf numFmtId="187" fontId="47" fillId="0" borderId="75" xfId="7" applyNumberFormat="1" applyFont="1" applyBorder="1" applyAlignment="1">
      <alignment horizontal="right" vertical="center"/>
    </xf>
    <xf numFmtId="0" fontId="46" fillId="7" borderId="80" xfId="7" applyFont="1" applyFill="1" applyBorder="1" applyAlignment="1">
      <alignment vertical="center"/>
    </xf>
    <xf numFmtId="0" fontId="47" fillId="7" borderId="81" xfId="7" applyFont="1" applyFill="1" applyBorder="1" applyAlignment="1">
      <alignment horizontal="center" vertical="center"/>
    </xf>
    <xf numFmtId="186" fontId="47" fillId="7" borderId="81" xfId="7" applyNumberFormat="1" applyFont="1" applyFill="1" applyBorder="1" applyAlignment="1">
      <alignment horizontal="center" vertical="center"/>
    </xf>
    <xf numFmtId="40" fontId="47" fillId="7" borderId="82" xfId="7" applyNumberFormat="1" applyFont="1" applyFill="1" applyBorder="1" applyAlignment="1">
      <alignment vertical="center"/>
    </xf>
    <xf numFmtId="40" fontId="47" fillId="7" borderId="83" xfId="7" applyNumberFormat="1" applyFont="1" applyFill="1" applyBorder="1" applyAlignment="1">
      <alignment horizontal="center" vertical="center"/>
    </xf>
    <xf numFmtId="0" fontId="47" fillId="0" borderId="0" xfId="7" applyFont="1" applyAlignment="1">
      <alignment horizontal="center" vertical="center"/>
    </xf>
    <xf numFmtId="40" fontId="47" fillId="0" borderId="0" xfId="7" applyNumberFormat="1" applyFont="1" applyAlignment="1">
      <alignment vertical="center"/>
    </xf>
    <xf numFmtId="174" fontId="10" fillId="5" borderId="4" xfId="5" applyNumberFormat="1" applyFont="1" applyFill="1" applyBorder="1" applyAlignment="1">
      <alignment vertical="center"/>
    </xf>
    <xf numFmtId="166" fontId="10" fillId="9" borderId="4" xfId="5" applyNumberFormat="1" applyFont="1" applyFill="1" applyBorder="1" applyAlignment="1">
      <alignment horizontal="right" vertical="center"/>
    </xf>
    <xf numFmtId="185" fontId="47" fillId="7" borderId="81" xfId="7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3" fillId="2" borderId="19" xfId="0" applyFont="1" applyFill="1" applyBorder="1" applyAlignment="1">
      <alignment vertical="center"/>
    </xf>
    <xf numFmtId="0" fontId="13" fillId="2" borderId="20" xfId="0" applyFont="1" applyFill="1" applyBorder="1" applyAlignment="1">
      <alignment vertical="center"/>
    </xf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8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94" xfId="0" applyFont="1" applyBorder="1" applyAlignment="1">
      <alignment horizontal="center" vertical="center"/>
    </xf>
    <xf numFmtId="0" fontId="9" fillId="0" borderId="95" xfId="0" applyFont="1" applyBorder="1" applyAlignment="1">
      <alignment horizontal="center" vertical="center"/>
    </xf>
    <xf numFmtId="0" fontId="2" fillId="0" borderId="96" xfId="0" applyFont="1" applyBorder="1" applyAlignment="1">
      <alignment horizontal="center" vertical="center"/>
    </xf>
    <xf numFmtId="0" fontId="2" fillId="0" borderId="97" xfId="0" applyFont="1" applyBorder="1" applyAlignment="1">
      <alignment vertical="center" wrapText="1"/>
    </xf>
    <xf numFmtId="43" fontId="2" fillId="0" borderId="98" xfId="1" applyFont="1" applyFill="1" applyBorder="1" applyAlignment="1">
      <alignment vertical="center"/>
    </xf>
    <xf numFmtId="10" fontId="2" fillId="0" borderId="99" xfId="1" applyNumberFormat="1" applyFont="1" applyFill="1" applyBorder="1" applyAlignment="1">
      <alignment vertical="center"/>
    </xf>
    <xf numFmtId="10" fontId="2" fillId="0" borderId="0" xfId="1" applyNumberFormat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166" fontId="0" fillId="0" borderId="11" xfId="1" applyNumberFormat="1" applyFont="1" applyFill="1" applyBorder="1" applyAlignment="1"/>
    <xf numFmtId="166" fontId="21" fillId="0" borderId="11" xfId="1" applyNumberFormat="1" applyFont="1" applyFill="1" applyBorder="1" applyAlignment="1"/>
    <xf numFmtId="166" fontId="29" fillId="0" borderId="11" xfId="1" applyNumberFormat="1" applyFont="1" applyFill="1" applyBorder="1" applyAlignment="1"/>
    <xf numFmtId="0" fontId="2" fillId="0" borderId="100" xfId="0" applyFont="1" applyBorder="1" applyAlignment="1">
      <alignment horizontal="center" vertical="center"/>
    </xf>
    <xf numFmtId="43" fontId="2" fillId="0" borderId="101" xfId="1" applyFont="1" applyFill="1" applyBorder="1" applyAlignment="1">
      <alignment vertical="center"/>
    </xf>
    <xf numFmtId="10" fontId="2" fillId="0" borderId="102" xfId="1" applyNumberFormat="1" applyFont="1" applyFill="1" applyBorder="1" applyAlignment="1">
      <alignment vertical="center"/>
    </xf>
    <xf numFmtId="0" fontId="2" fillId="0" borderId="103" xfId="0" applyFont="1" applyBorder="1" applyAlignment="1">
      <alignment horizontal="center" vertical="center"/>
    </xf>
    <xf numFmtId="166" fontId="2" fillId="5" borderId="75" xfId="1" applyNumberFormat="1" applyFont="1" applyFill="1" applyBorder="1"/>
    <xf numFmtId="166" fontId="2" fillId="5" borderId="75" xfId="1" applyNumberFormat="1" applyFont="1" applyFill="1" applyBorder="1" applyAlignment="1">
      <alignment horizontal="center" vertical="center"/>
    </xf>
    <xf numFmtId="0" fontId="10" fillId="0" borderId="103" xfId="0" applyFont="1" applyBorder="1" applyAlignment="1">
      <alignment horizontal="center" vertical="center"/>
    </xf>
    <xf numFmtId="0" fontId="10" fillId="0" borderId="104" xfId="0" applyFont="1" applyBorder="1" applyAlignment="1">
      <alignment horizontal="center" vertical="center"/>
    </xf>
    <xf numFmtId="166" fontId="2" fillId="5" borderId="70" xfId="1" applyNumberFormat="1" applyFont="1" applyFill="1" applyBorder="1"/>
    <xf numFmtId="43" fontId="2" fillId="0" borderId="102" xfId="1" applyFont="1" applyFill="1" applyBorder="1" applyAlignment="1">
      <alignment vertical="center"/>
    </xf>
    <xf numFmtId="166" fontId="2" fillId="5" borderId="105" xfId="1" applyNumberFormat="1" applyFont="1" applyFill="1" applyBorder="1"/>
    <xf numFmtId="43" fontId="2" fillId="0" borderId="106" xfId="1" applyFont="1" applyFill="1" applyBorder="1" applyAlignment="1">
      <alignment vertical="center"/>
    </xf>
    <xf numFmtId="43" fontId="2" fillId="0" borderId="107" xfId="1" applyFont="1" applyFill="1" applyBorder="1" applyAlignment="1">
      <alignment vertical="center"/>
    </xf>
    <xf numFmtId="166" fontId="9" fillId="0" borderId="108" xfId="1" applyNumberFormat="1" applyFont="1" applyFill="1" applyBorder="1" applyAlignment="1">
      <alignment vertical="center"/>
    </xf>
    <xf numFmtId="0" fontId="9" fillId="0" borderId="109" xfId="0" applyFont="1" applyBorder="1" applyAlignment="1">
      <alignment vertical="center"/>
    </xf>
    <xf numFmtId="43" fontId="3" fillId="0" borderId="94" xfId="1" applyFont="1" applyFill="1" applyBorder="1" applyAlignment="1">
      <alignment vertical="center"/>
    </xf>
    <xf numFmtId="43" fontId="3" fillId="0" borderId="90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39" fillId="0" borderId="0" xfId="1" applyFont="1" applyFill="1" applyAlignment="1">
      <alignment vertical="center"/>
    </xf>
    <xf numFmtId="0" fontId="46" fillId="0" borderId="0" xfId="0" applyFont="1" applyAlignment="1">
      <alignment horizontal="center"/>
    </xf>
    <xf numFmtId="166" fontId="46" fillId="0" borderId="0" xfId="1" applyNumberFormat="1" applyFont="1" applyFill="1"/>
    <xf numFmtId="0" fontId="46" fillId="0" borderId="0" xfId="0" applyFont="1"/>
    <xf numFmtId="0" fontId="5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74" fontId="2" fillId="0" borderId="0" xfId="1" applyNumberFormat="1" applyFont="1" applyAlignment="1">
      <alignment vertical="center"/>
    </xf>
    <xf numFmtId="170" fontId="3" fillId="0" borderId="0" xfId="1" applyNumberFormat="1" applyFont="1"/>
    <xf numFmtId="0" fontId="2" fillId="5" borderId="103" xfId="0" applyFont="1" applyFill="1" applyBorder="1" applyAlignment="1">
      <alignment horizontal="center" vertical="center"/>
    </xf>
    <xf numFmtId="43" fontId="2" fillId="5" borderId="101" xfId="1" applyFont="1" applyFill="1" applyBorder="1" applyAlignment="1">
      <alignment vertical="center"/>
    </xf>
    <xf numFmtId="10" fontId="2" fillId="5" borderId="102" xfId="1" applyNumberFormat="1" applyFont="1" applyFill="1" applyBorder="1" applyAlignment="1">
      <alignment vertical="center"/>
    </xf>
    <xf numFmtId="10" fontId="2" fillId="5" borderId="0" xfId="1" applyNumberFormat="1" applyFont="1" applyFill="1" applyBorder="1" applyAlignment="1">
      <alignment vertical="center"/>
    </xf>
    <xf numFmtId="43" fontId="2" fillId="5" borderId="0" xfId="1" applyFont="1" applyFill="1" applyAlignment="1">
      <alignment vertical="center"/>
    </xf>
    <xf numFmtId="0" fontId="2" fillId="5" borderId="0" xfId="0" applyFont="1" applyFill="1" applyAlignment="1">
      <alignment vertical="center"/>
    </xf>
    <xf numFmtId="41" fontId="2" fillId="5" borderId="75" xfId="2" applyFont="1" applyFill="1" applyBorder="1" applyAlignment="1">
      <alignment vertical="center"/>
    </xf>
    <xf numFmtId="43" fontId="2" fillId="0" borderId="110" xfId="1" applyFont="1" applyFill="1" applyBorder="1" applyAlignment="1">
      <alignment vertical="center"/>
    </xf>
    <xf numFmtId="0" fontId="9" fillId="0" borderId="108" xfId="0" applyFont="1" applyBorder="1" applyAlignment="1">
      <alignment vertical="center"/>
    </xf>
    <xf numFmtId="43" fontId="3" fillId="0" borderId="92" xfId="1" applyFont="1" applyFill="1" applyBorder="1" applyAlignment="1">
      <alignment vertical="center"/>
    </xf>
    <xf numFmtId="43" fontId="2" fillId="0" borderId="111" xfId="1" applyFont="1" applyFill="1" applyBorder="1" applyAlignment="1">
      <alignment vertical="center"/>
    </xf>
    <xf numFmtId="10" fontId="2" fillId="0" borderId="106" xfId="1" applyNumberFormat="1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2" fillId="0" borderId="84" xfId="0" applyFont="1" applyBorder="1" applyAlignment="1">
      <alignment horizontal="center" vertical="center"/>
    </xf>
    <xf numFmtId="0" fontId="9" fillId="0" borderId="0" xfId="7" applyFont="1" applyAlignment="1">
      <alignment horizontal="center" vertical="center"/>
    </xf>
    <xf numFmtId="0" fontId="9" fillId="3" borderId="30" xfId="7" applyFont="1" applyFill="1" applyBorder="1" applyAlignment="1">
      <alignment horizontal="center" vertical="center"/>
    </xf>
    <xf numFmtId="0" fontId="9" fillId="3" borderId="32" xfId="7" applyFont="1" applyFill="1" applyBorder="1" applyAlignment="1">
      <alignment horizontal="center" vertical="center"/>
    </xf>
    <xf numFmtId="0" fontId="9" fillId="3" borderId="17" xfId="7" applyFont="1" applyFill="1" applyBorder="1" applyAlignment="1">
      <alignment horizontal="center" vertical="center"/>
    </xf>
    <xf numFmtId="0" fontId="9" fillId="3" borderId="4" xfId="7" applyFont="1" applyFill="1" applyBorder="1" applyAlignment="1">
      <alignment horizontal="center" vertical="center"/>
    </xf>
    <xf numFmtId="0" fontId="9" fillId="3" borderId="18" xfId="7" applyFont="1" applyFill="1" applyBorder="1" applyAlignment="1">
      <alignment horizontal="center" vertical="center"/>
    </xf>
    <xf numFmtId="0" fontId="9" fillId="3" borderId="19" xfId="7" applyFont="1" applyFill="1" applyBorder="1" applyAlignment="1">
      <alignment horizontal="center" vertical="center"/>
    </xf>
    <xf numFmtId="0" fontId="9" fillId="3" borderId="60" xfId="7" applyFont="1" applyFill="1" applyBorder="1" applyAlignment="1">
      <alignment horizontal="center" vertical="center"/>
    </xf>
    <xf numFmtId="0" fontId="9" fillId="3" borderId="39" xfId="7" applyFont="1" applyFill="1" applyBorder="1" applyAlignment="1">
      <alignment horizontal="center" vertical="center" wrapText="1"/>
    </xf>
    <xf numFmtId="0" fontId="9" fillId="3" borderId="29" xfId="7" applyFont="1" applyFill="1" applyBorder="1" applyAlignment="1">
      <alignment horizontal="center" vertical="center" wrapText="1"/>
    </xf>
    <xf numFmtId="0" fontId="36" fillId="0" borderId="0" xfId="7" applyFont="1" applyAlignment="1">
      <alignment horizontal="center" vertical="center"/>
    </xf>
    <xf numFmtId="0" fontId="10" fillId="0" borderId="0" xfId="7" applyFont="1" applyAlignment="1">
      <alignment horizontal="center" vertical="center"/>
    </xf>
    <xf numFmtId="0" fontId="21" fillId="5" borderId="0" xfId="7" quotePrefix="1" applyFont="1" applyFill="1" applyAlignment="1">
      <alignment horizontal="left" vertical="center"/>
    </xf>
    <xf numFmtId="0" fontId="21" fillId="5" borderId="0" xfId="7" quotePrefix="1" applyFont="1" applyFill="1" applyAlignment="1">
      <alignment horizontal="left" vertical="center" wrapText="1"/>
    </xf>
    <xf numFmtId="0" fontId="10" fillId="0" borderId="0" xfId="7" quotePrefix="1" applyFont="1" applyAlignment="1">
      <alignment horizontal="left" vertical="center"/>
    </xf>
    <xf numFmtId="0" fontId="39" fillId="0" borderId="0" xfId="7" applyFont="1" applyAlignment="1">
      <alignment horizontal="center"/>
    </xf>
    <xf numFmtId="0" fontId="40" fillId="0" borderId="0" xfId="7" applyFont="1" applyAlignment="1">
      <alignment horizontal="center"/>
    </xf>
    <xf numFmtId="0" fontId="3" fillId="3" borderId="11" xfId="7" applyFont="1" applyFill="1" applyBorder="1" applyAlignment="1">
      <alignment horizontal="center" vertical="center"/>
    </xf>
    <xf numFmtId="0" fontId="3" fillId="3" borderId="6" xfId="7" applyFont="1" applyFill="1" applyBorder="1" applyAlignment="1">
      <alignment horizontal="center" vertical="center"/>
    </xf>
    <xf numFmtId="0" fontId="3" fillId="3" borderId="4" xfId="7" applyFont="1" applyFill="1" applyBorder="1" applyAlignment="1">
      <alignment horizontal="center" vertical="center"/>
    </xf>
    <xf numFmtId="0" fontId="3" fillId="3" borderId="2" xfId="7" applyFont="1" applyFill="1" applyBorder="1" applyAlignment="1">
      <alignment horizontal="center" vertical="center"/>
    </xf>
    <xf numFmtId="0" fontId="3" fillId="3" borderId="51" xfId="7" applyFont="1" applyFill="1" applyBorder="1" applyAlignment="1">
      <alignment horizontal="center"/>
    </xf>
    <xf numFmtId="0" fontId="9" fillId="3" borderId="51" xfId="7" applyFont="1" applyFill="1" applyBorder="1" applyAlignment="1">
      <alignment horizontal="center"/>
    </xf>
    <xf numFmtId="0" fontId="9" fillId="3" borderId="6" xfId="7" applyFont="1" applyFill="1" applyBorder="1" applyAlignment="1">
      <alignment horizontal="center" vertical="center" wrapText="1"/>
    </xf>
    <xf numFmtId="0" fontId="9" fillId="3" borderId="4" xfId="7" applyFont="1" applyFill="1" applyBorder="1" applyAlignment="1">
      <alignment horizontal="center" vertical="center" wrapText="1"/>
    </xf>
    <xf numFmtId="0" fontId="9" fillId="3" borderId="2" xfId="7" applyFont="1" applyFill="1" applyBorder="1" applyAlignment="1">
      <alignment horizontal="center" vertical="center" wrapText="1"/>
    </xf>
    <xf numFmtId="0" fontId="9" fillId="3" borderId="23" xfId="7" applyFont="1" applyFill="1" applyBorder="1" applyAlignment="1">
      <alignment horizontal="center" vertical="center" wrapText="1"/>
    </xf>
    <xf numFmtId="0" fontId="9" fillId="3" borderId="8" xfId="7" applyFont="1" applyFill="1" applyBorder="1" applyAlignment="1">
      <alignment horizontal="center" vertical="center" wrapText="1"/>
    </xf>
    <xf numFmtId="0" fontId="9" fillId="3" borderId="28" xfId="7" applyFont="1" applyFill="1" applyBorder="1" applyAlignment="1">
      <alignment horizontal="center" vertical="center" wrapText="1"/>
    </xf>
    <xf numFmtId="0" fontId="3" fillId="3" borderId="13" xfId="7" applyFont="1" applyFill="1" applyBorder="1" applyAlignment="1">
      <alignment horizontal="center" vertical="center" wrapText="1"/>
    </xf>
    <xf numFmtId="0" fontId="3" fillId="3" borderId="58" xfId="7" applyFont="1" applyFill="1" applyBorder="1" applyAlignment="1">
      <alignment horizontal="center" vertical="center" wrapText="1"/>
    </xf>
    <xf numFmtId="0" fontId="3" fillId="3" borderId="6" xfId="7" applyFont="1" applyFill="1" applyBorder="1" applyAlignment="1">
      <alignment horizontal="center" vertical="center" wrapText="1"/>
    </xf>
    <xf numFmtId="0" fontId="3" fillId="3" borderId="2" xfId="7" applyFont="1" applyFill="1" applyBorder="1" applyAlignment="1">
      <alignment horizontal="center" vertical="center" wrapText="1"/>
    </xf>
    <xf numFmtId="0" fontId="9" fillId="3" borderId="13" xfId="7" applyFont="1" applyFill="1" applyBorder="1" applyAlignment="1">
      <alignment horizontal="center" vertical="center" wrapText="1"/>
    </xf>
    <xf numFmtId="0" fontId="9" fillId="3" borderId="58" xfId="7" applyFont="1" applyFill="1" applyBorder="1" applyAlignment="1">
      <alignment horizontal="center" vertical="center" wrapText="1"/>
    </xf>
    <xf numFmtId="0" fontId="42" fillId="0" borderId="0" xfId="7" quotePrefix="1" applyFont="1" applyAlignment="1">
      <alignment horizontal="left" vertical="center"/>
    </xf>
    <xf numFmtId="40" fontId="47" fillId="0" borderId="78" xfId="7" applyNumberFormat="1" applyFont="1" applyBorder="1" applyAlignment="1">
      <alignment horizontal="left" vertical="center"/>
    </xf>
    <xf numFmtId="40" fontId="47" fillId="0" borderId="79" xfId="7" applyNumberFormat="1" applyFont="1" applyBorder="1" applyAlignment="1">
      <alignment horizontal="left" vertical="center"/>
    </xf>
    <xf numFmtId="0" fontId="43" fillId="0" borderId="0" xfId="7" applyFont="1" applyAlignment="1">
      <alignment horizontal="center"/>
    </xf>
    <xf numFmtId="0" fontId="44" fillId="0" borderId="0" xfId="7" applyFont="1" applyAlignment="1">
      <alignment horizontal="center"/>
    </xf>
    <xf numFmtId="0" fontId="46" fillId="6" borderId="50" xfId="7" applyFont="1" applyFill="1" applyBorder="1" applyAlignment="1">
      <alignment horizontal="center" vertical="center"/>
    </xf>
    <xf numFmtId="0" fontId="46" fillId="6" borderId="51" xfId="7" applyFont="1" applyFill="1" applyBorder="1" applyAlignment="1">
      <alignment horizontal="center" vertical="center"/>
    </xf>
    <xf numFmtId="0" fontId="46" fillId="6" borderId="47" xfId="7" applyFont="1" applyFill="1" applyBorder="1" applyAlignment="1">
      <alignment horizontal="center" vertical="center"/>
    </xf>
    <xf numFmtId="0" fontId="47" fillId="0" borderId="78" xfId="7" applyFont="1" applyBorder="1" applyAlignment="1">
      <alignment horizontal="left" vertical="center" wrapText="1"/>
    </xf>
    <xf numFmtId="0" fontId="47" fillId="0" borderId="79" xfId="7" applyFont="1" applyBorder="1" applyAlignment="1">
      <alignment horizontal="left" vertical="center" wrapText="1"/>
    </xf>
    <xf numFmtId="0" fontId="48" fillId="0" borderId="0" xfId="7" quotePrefix="1" applyFont="1" applyAlignment="1">
      <alignment horizontal="left" vertical="center"/>
    </xf>
    <xf numFmtId="0" fontId="48" fillId="0" borderId="0" xfId="7" applyFont="1" applyAlignment="1">
      <alignment horizontal="left" vertical="center"/>
    </xf>
    <xf numFmtId="0" fontId="2" fillId="0" borderId="0" xfId="0" applyFont="1" applyAlignment="1">
      <alignment horizontal="left"/>
    </xf>
    <xf numFmtId="17" fontId="3" fillId="0" borderId="0" xfId="0" applyNumberFormat="1" applyFont="1" applyAlignment="1">
      <alignment horizontal="center" vertical="center"/>
    </xf>
    <xf numFmtId="0" fontId="9" fillId="0" borderId="85" xfId="0" applyFont="1" applyBorder="1" applyAlignment="1">
      <alignment horizontal="center" vertical="center"/>
    </xf>
    <xf numFmtId="0" fontId="9" fillId="0" borderId="91" xfId="0" applyFont="1" applyBorder="1" applyAlignment="1">
      <alignment horizontal="center" vertical="center"/>
    </xf>
    <xf numFmtId="0" fontId="9" fillId="0" borderId="86" xfId="0" applyFont="1" applyBorder="1" applyAlignment="1">
      <alignment horizontal="center" vertical="center" wrapText="1"/>
    </xf>
    <xf numFmtId="0" fontId="2" fillId="0" borderId="92" xfId="0" applyFont="1" applyBorder="1" applyAlignment="1">
      <alignment horizontal="center" vertical="center" wrapText="1"/>
    </xf>
    <xf numFmtId="0" fontId="9" fillId="0" borderId="87" xfId="0" applyFont="1" applyBorder="1" applyAlignment="1">
      <alignment horizontal="center" vertical="center"/>
    </xf>
    <xf numFmtId="0" fontId="9" fillId="0" borderId="93" xfId="0" applyFont="1" applyBorder="1" applyAlignment="1">
      <alignment horizontal="center" vertical="center"/>
    </xf>
    <xf numFmtId="0" fontId="9" fillId="0" borderId="88" xfId="0" applyFont="1" applyBorder="1" applyAlignment="1">
      <alignment horizontal="center" vertical="center"/>
    </xf>
    <xf numFmtId="0" fontId="9" fillId="0" borderId="89" xfId="0" applyFont="1" applyBorder="1" applyAlignment="1">
      <alignment horizontal="center" vertical="center"/>
    </xf>
    <xf numFmtId="0" fontId="9" fillId="0" borderId="9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5" borderId="0" xfId="6" applyFont="1" applyFill="1" applyAlignment="1">
      <alignment horizontal="center" vertical="center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0" fontId="3" fillId="0" borderId="41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center"/>
    </xf>
    <xf numFmtId="0" fontId="23" fillId="0" borderId="0" xfId="0" applyFont="1" applyAlignment="1">
      <alignment horizontal="center"/>
    </xf>
    <xf numFmtId="0" fontId="24" fillId="0" borderId="11" xfId="0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24" fillId="0" borderId="58" xfId="0" applyFont="1" applyBorder="1" applyAlignment="1">
      <alignment horizontal="center"/>
    </xf>
    <xf numFmtId="0" fontId="24" fillId="0" borderId="59" xfId="0" applyFont="1" applyBorder="1" applyAlignment="1">
      <alignment horizontal="center"/>
    </xf>
  </cellXfs>
  <cellStyles count="9">
    <cellStyle name="Comma [0] 7 6" xfId="4" xr:uid="{ECFD3BC1-7400-4267-8DA1-28CB919DA43E}"/>
    <cellStyle name="Koma" xfId="1" builtinId="3"/>
    <cellStyle name="Koma [0]" xfId="2" builtinId="6"/>
    <cellStyle name="Koma [0] 2" xfId="8" xr:uid="{49B3A131-61BC-4354-9006-B0C79C359EB1}"/>
    <cellStyle name="Koma 2" xfId="5" xr:uid="{18F76E38-5E99-403C-A587-8F4C77CDF59E}"/>
    <cellStyle name="Normal" xfId="0" builtinId="0"/>
    <cellStyle name="Normal 2" xfId="6" xr:uid="{A6D52D10-6F0D-4177-BF70-8FFCE34C9EC3}"/>
    <cellStyle name="Normal 4" xfId="7" xr:uid="{D32CE131-5C1E-4B50-BCFD-69AD674B7B15}"/>
    <cellStyle name="Persen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60325</xdr:colOff>
      <xdr:row>74</xdr:row>
      <xdr:rowOff>180975</xdr:rowOff>
    </xdr:from>
    <xdr:to>
      <xdr:col>8</xdr:col>
      <xdr:colOff>301625</xdr:colOff>
      <xdr:row>79</xdr:row>
      <xdr:rowOff>19051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1C52042-52A9-4F33-B31A-6790458688F9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/>
        <a:srcRect l="66553" t="60661" r="10969" b="31455"/>
        <a:stretch/>
      </xdr:blipFill>
      <xdr:spPr bwMode="auto">
        <a:xfrm>
          <a:off x="7165975" y="13487400"/>
          <a:ext cx="1698625" cy="7905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273611</xdr:colOff>
      <xdr:row>49</xdr:row>
      <xdr:rowOff>179294</xdr:rowOff>
    </xdr:from>
    <xdr:to>
      <xdr:col>12</xdr:col>
      <xdr:colOff>118036</xdr:colOff>
      <xdr:row>54</xdr:row>
      <xdr:rowOff>17370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A275E8A-1DD9-4A37-9577-A2FEE9D22FF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/>
        <a:srcRect l="66553" t="60661" r="10969" b="31455"/>
        <a:stretch/>
      </xdr:blipFill>
      <xdr:spPr bwMode="auto">
        <a:xfrm>
          <a:off x="9159876" y="9323294"/>
          <a:ext cx="1693395" cy="7905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1743075</xdr:colOff>
      <xdr:row>46</xdr:row>
      <xdr:rowOff>174625</xdr:rowOff>
    </xdr:from>
    <xdr:to>
      <xdr:col>8</xdr:col>
      <xdr:colOff>3444875</xdr:colOff>
      <xdr:row>51</xdr:row>
      <xdr:rowOff>12701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EE8E48E-F245-4AA6-9F39-83B5D6023082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/>
        <a:srcRect l="66553" t="60661" r="10969" b="31455"/>
        <a:stretch/>
      </xdr:blipFill>
      <xdr:spPr bwMode="auto">
        <a:xfrm>
          <a:off x="9525000" y="9232900"/>
          <a:ext cx="1701800" cy="7905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.%20INL%20Juli%202024%20(1).xlsx" TargetMode="External"/><Relationship Id="rId1" Type="http://schemas.openxmlformats.org/officeDocument/2006/relationships/externalLinkPath" Target="file:///C:\Users\User\Downloads\Copy%20of%2007.%20PT%20INL%20Monthly%20Storage%20Tangki%20PT.%20INL%20Juli%202024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1.xlsx" TargetMode="External"/><Relationship Id="rId1" Type="http://schemas.openxmlformats.org/officeDocument/2006/relationships/externalLinkPath" Target="file:///C:\Users\User\Downloads\Copy%20of%2007.%20PT%20INL%20Monthly%20Storage%20Tangki%20PT%20INL%20Juli%202024%20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.xlsx" TargetMode="External"/><Relationship Id="rId1" Type="http://schemas.openxmlformats.org/officeDocument/2006/relationships/externalLinkPath" Target="file:///C:\Users\User\Downloads\Copy%20of%2007.%20PT%20INL%20Monthly%20Storage%20Tangki%20PT%20INL%20Juli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2).xlsx" TargetMode="External"/><Relationship Id="rId1" Type="http://schemas.openxmlformats.org/officeDocument/2006/relationships/externalLinkPath" Target="file:///C:\Users\User\Downloads\Copy%20of%2007.%20PT%20INL%20Monthly%20Storage%20Tangki%20PT%20INL%20Juli%202024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4).xlsx" TargetMode="External"/><Relationship Id="rId1" Type="http://schemas.openxmlformats.org/officeDocument/2006/relationships/externalLinkPath" Target="file:///C:\Users\User\Downloads\Copy%20of%2007.%20PT%20INL%20Monthly%20Storage%20Tangki%20PT%20INL%20Juli%202024%20(4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07.%20PT_INL_Monthly%20Storage%20Tangki%20PT.INL%20Juli%202024%20Rev%201.xlsx" TargetMode="External"/><Relationship Id="rId1" Type="http://schemas.openxmlformats.org/officeDocument/2006/relationships/externalLinkPath" Target="file:///C:\Users\User\Downloads\07.%20PT_INL_Monthly%20Storage%20Tangki%20PT.INL%20Juli%202024%20Rev%201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_INL_Monthly%20Storage%20Tangki%20PT.INL%20Juli%202024%201%20(2).xlsx" TargetMode="External"/><Relationship Id="rId1" Type="http://schemas.openxmlformats.org/officeDocument/2006/relationships/externalLinkPath" Target="file:///C:\Users\User\Downloads\Copy%20of%2007.%20PT_INL_Monthly%20Storage%20Tangki%20PT.INL%20Juli%202024%201%20(2)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_INL_Monthly%20Storage%20Tangki%20PT.INL%20Juli%202024%201%20(3).xlsx" TargetMode="External"/><Relationship Id="rId1" Type="http://schemas.openxmlformats.org/officeDocument/2006/relationships/externalLinkPath" Target="file:///C:\Users\User\Downloads\Copy%20of%2007.%20PT_INL_Monthly%20Storage%20Tangki%20PT.INL%20Juli%202024%201%20(3)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_INL_Monthly%20Storage%20Tangki%20PT.INL%20Juli%202024%201%20(4).xlsx" TargetMode="External"/><Relationship Id="rId1" Type="http://schemas.openxmlformats.org/officeDocument/2006/relationships/externalLinkPath" Target="file:///C:\Users\User\Downloads\Copy%20of%2007.%20PT_INL_Monthly%20Storage%20Tangki%20PT.INL%20Juli%202024%201%20(4)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_INL_Monthly%20Storage%20Tangki%20PT.INL%20Juli%202024%201%20(5).xlsx" TargetMode="External"/><Relationship Id="rId1" Type="http://schemas.openxmlformats.org/officeDocument/2006/relationships/externalLinkPath" Target="file:///C:\Users\User\Downloads\Copy%20of%2007.%20PT_INL_Monthly%20Storage%20Tangki%20PT.INL%20Juli%202024%201%20(5)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7.%20PT%20INL%20Monthly%20Storage%20Tangki%20PT.%20INL%20Juli%202024.xlsx" TargetMode="External"/><Relationship Id="rId1" Type="http://schemas.openxmlformats.org/officeDocument/2006/relationships/externalLinkPath" Target="/07.%20PT%20INL%20Monthly%20Storage%20Tangki%20PT.%20INL%20Juli%202024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_INL_Monthly%20Storage%20Tangki%20PT.INL%20Juli%202024..xlsx" TargetMode="External"/><Relationship Id="rId1" Type="http://schemas.openxmlformats.org/officeDocument/2006/relationships/externalLinkPath" Target="file:///C:\Users\User\Downloads\Copy%20of%2007.%20PT_INL_Monthly%20Storage%20Tangki%20PT.INL%20Juli%202024.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_INL_Monthly%20Storage%20Tangki%20PT.INL%20Juli%202024%201.xlsx" TargetMode="External"/><Relationship Id="rId1" Type="http://schemas.openxmlformats.org/officeDocument/2006/relationships/externalLinkPath" Target="file:///C:\Users\User\Downloads\Copy%20of%2007.%20PT_INL_Monthly%20Storage%20Tangki%20PT.INL%20Juli%202024%201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2.2%20Draft%20RK)%20PT%20INL%202024%20TW%20I%20(%2007_02_2024)%20%20only%20PMG%201%20alternatif%202.xlsx" TargetMode="External"/><Relationship Id="rId1" Type="http://schemas.openxmlformats.org/officeDocument/2006/relationships/externalLinkPath" Target="file:///C:\Users\User\Downloads\2.2%20Draft%20RK)%20PT%20INL%202024%20TW%20I%20(%2007_02_2024)%20%20only%20PMG%201%20alternatif%202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6.DAILY%20REPORT%20PRODUCTION%20JUNI%202024%20Done.xlsx" TargetMode="External"/><Relationship Id="rId1" Type="http://schemas.openxmlformats.org/officeDocument/2006/relationships/externalLinkPath" Target="06.DAILY%20REPORT%20PRODUCTION%20JUNI%202024%20Done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9.%20DAILY%20REPORT%20PRODUCTION%20SEPTEMBER%202024.xlsx" TargetMode="External"/><Relationship Id="rId1" Type="http://schemas.openxmlformats.org/officeDocument/2006/relationships/externalLinkPath" Target="09.%20DAILY%20REPORT%20PRODUCTION%20SEPT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</sheetNames>
    <sheetDataSet>
      <sheetData sheetId="0" refreshError="1"/>
      <sheetData sheetId="1">
        <row r="14">
          <cell r="P14">
            <v>865877</v>
          </cell>
          <cell r="Q14">
            <v>744924</v>
          </cell>
        </row>
        <row r="15">
          <cell r="P15">
            <v>667300</v>
          </cell>
        </row>
        <row r="21">
          <cell r="P21">
            <v>437978</v>
          </cell>
        </row>
        <row r="24">
          <cell r="P24">
            <v>25659</v>
          </cell>
        </row>
        <row r="29">
          <cell r="P29">
            <v>198816</v>
          </cell>
        </row>
      </sheetData>
      <sheetData sheetId="2">
        <row r="14">
          <cell r="P14">
            <v>1020502</v>
          </cell>
          <cell r="Q14">
            <v>743972</v>
          </cell>
        </row>
        <row r="15">
          <cell r="P15">
            <v>695000</v>
          </cell>
        </row>
        <row r="21">
          <cell r="P21">
            <v>502403</v>
          </cell>
        </row>
        <row r="24">
          <cell r="P24">
            <v>18786</v>
          </cell>
        </row>
        <row r="29">
          <cell r="P29">
            <v>203229</v>
          </cell>
        </row>
      </sheetData>
      <sheetData sheetId="3">
        <row r="14">
          <cell r="P14">
            <v>623069</v>
          </cell>
          <cell r="Q14">
            <v>1048435</v>
          </cell>
        </row>
        <row r="15">
          <cell r="P15">
            <v>814100</v>
          </cell>
        </row>
        <row r="21">
          <cell r="P21">
            <v>540182</v>
          </cell>
        </row>
        <row r="24">
          <cell r="P24">
            <v>46938</v>
          </cell>
        </row>
        <row r="28">
          <cell r="P28">
            <v>187481</v>
          </cell>
        </row>
      </sheetData>
      <sheetData sheetId="4">
        <row r="14">
          <cell r="P14">
            <v>686156</v>
          </cell>
          <cell r="Q14">
            <v>1114821</v>
          </cell>
        </row>
        <row r="15">
          <cell r="P15">
            <v>760000</v>
          </cell>
        </row>
        <row r="21">
          <cell r="P21">
            <v>762960</v>
          </cell>
        </row>
        <row r="24">
          <cell r="P24">
            <v>48667</v>
          </cell>
        </row>
        <row r="30">
          <cell r="P30">
            <v>290816</v>
          </cell>
        </row>
      </sheetData>
      <sheetData sheetId="5">
        <row r="14">
          <cell r="P14">
            <v>500524</v>
          </cell>
          <cell r="Q14">
            <v>248126</v>
          </cell>
        </row>
        <row r="21">
          <cell r="P21">
            <v>360256</v>
          </cell>
        </row>
        <row r="28">
          <cell r="P28">
            <v>225296</v>
          </cell>
        </row>
      </sheetData>
      <sheetData sheetId="6">
        <row r="14">
          <cell r="P14">
            <v>286477</v>
          </cell>
          <cell r="Q14">
            <v>388487</v>
          </cell>
        </row>
        <row r="15">
          <cell r="P15">
            <v>587100</v>
          </cell>
        </row>
        <row r="21">
          <cell r="P21">
            <v>449507</v>
          </cell>
        </row>
        <row r="24">
          <cell r="P24">
            <v>32281</v>
          </cell>
        </row>
        <row r="28">
          <cell r="P28">
            <v>182848</v>
          </cell>
        </row>
      </sheetData>
      <sheetData sheetId="7">
        <row r="11">
          <cell r="P11">
            <v>40800</v>
          </cell>
        </row>
        <row r="14">
          <cell r="Q14">
            <v>57906</v>
          </cell>
        </row>
        <row r="15">
          <cell r="P15">
            <v>92106</v>
          </cell>
        </row>
        <row r="21">
          <cell r="P21">
            <v>208841</v>
          </cell>
        </row>
        <row r="28">
          <cell r="P28">
            <v>106305</v>
          </cell>
        </row>
      </sheetData>
      <sheetData sheetId="8">
        <row r="13">
          <cell r="P13">
            <v>167056</v>
          </cell>
          <cell r="Q13">
            <v>258343</v>
          </cell>
        </row>
        <row r="15">
          <cell r="P15">
            <v>26007</v>
          </cell>
        </row>
        <row r="16">
          <cell r="P16">
            <v>79213</v>
          </cell>
        </row>
        <row r="24">
          <cell r="P24">
            <v>26283</v>
          </cell>
        </row>
      </sheetData>
      <sheetData sheetId="9">
        <row r="11">
          <cell r="Q11">
            <v>154743</v>
          </cell>
        </row>
        <row r="13">
          <cell r="P13">
            <v>203264</v>
          </cell>
        </row>
        <row r="15">
          <cell r="P15">
            <v>68072</v>
          </cell>
        </row>
        <row r="16">
          <cell r="P16">
            <v>2765</v>
          </cell>
        </row>
        <row r="21">
          <cell r="P21">
            <v>295995</v>
          </cell>
        </row>
        <row r="23">
          <cell r="P23">
            <v>4000</v>
          </cell>
        </row>
        <row r="24">
          <cell r="P24">
            <v>2431</v>
          </cell>
        </row>
        <row r="28">
          <cell r="P28">
            <v>96081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4">
          <cell r="P14">
            <v>826180</v>
          </cell>
        </row>
        <row r="17">
          <cell r="P17">
            <v>488153</v>
          </cell>
        </row>
        <row r="23">
          <cell r="P23">
            <v>20426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1">
          <cell r="Q11">
            <v>441064</v>
          </cell>
        </row>
        <row r="14">
          <cell r="P14">
            <v>474327</v>
          </cell>
        </row>
        <row r="17">
          <cell r="P17">
            <v>379337</v>
          </cell>
        </row>
        <row r="21">
          <cell r="P21">
            <v>478550</v>
          </cell>
        </row>
        <row r="23">
          <cell r="P23">
            <v>23275</v>
          </cell>
        </row>
        <row r="28">
          <cell r="P28">
            <v>169774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1">
          <cell r="Q11">
            <v>302401</v>
          </cell>
        </row>
        <row r="13">
          <cell r="P13">
            <v>329989</v>
          </cell>
          <cell r="Q13">
            <v>224002</v>
          </cell>
        </row>
        <row r="17">
          <cell r="P17">
            <v>492952</v>
          </cell>
        </row>
        <row r="21">
          <cell r="P21">
            <v>209348</v>
          </cell>
        </row>
        <row r="25">
          <cell r="P25">
            <v>27655</v>
          </cell>
        </row>
        <row r="28">
          <cell r="P28">
            <v>111127</v>
          </cell>
        </row>
      </sheetData>
      <sheetData sheetId="13">
        <row r="13">
          <cell r="P13">
            <v>226358</v>
          </cell>
          <cell r="Q13">
            <v>568358</v>
          </cell>
        </row>
        <row r="17">
          <cell r="P17">
            <v>532902</v>
          </cell>
        </row>
        <row r="21">
          <cell r="P21">
            <v>245921</v>
          </cell>
        </row>
        <row r="25">
          <cell r="P25">
            <v>25803</v>
          </cell>
        </row>
        <row r="30">
          <cell r="P30">
            <v>83059</v>
          </cell>
        </row>
      </sheetData>
      <sheetData sheetId="14">
        <row r="11">
          <cell r="Q11">
            <v>144048</v>
          </cell>
        </row>
        <row r="13">
          <cell r="Q13">
            <v>286339</v>
          </cell>
        </row>
        <row r="16">
          <cell r="P16">
            <v>497845</v>
          </cell>
        </row>
        <row r="21">
          <cell r="P21">
            <v>428023</v>
          </cell>
        </row>
        <row r="30">
          <cell r="P30">
            <v>191480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1">
          <cell r="P21">
            <v>212137</v>
          </cell>
        </row>
        <row r="29">
          <cell r="P29">
            <v>137546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3">
          <cell r="P13">
            <v>24674</v>
          </cell>
        </row>
        <row r="25">
          <cell r="P25">
            <v>8852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 Stock Opname"/>
    </sheetNames>
    <sheetDataSet>
      <sheetData sheetId="0"/>
      <sheetData sheetId="1">
        <row r="17">
          <cell r="Q17">
            <v>591593</v>
          </cell>
        </row>
        <row r="24">
          <cell r="P24">
            <v>34831</v>
          </cell>
        </row>
      </sheetData>
      <sheetData sheetId="2"/>
      <sheetData sheetId="3"/>
      <sheetData sheetId="4">
        <row r="14">
          <cell r="Q14">
            <v>1065996</v>
          </cell>
        </row>
        <row r="30">
          <cell r="P30">
            <v>231602</v>
          </cell>
        </row>
      </sheetData>
      <sheetData sheetId="5">
        <row r="24">
          <cell r="P24">
            <v>9507</v>
          </cell>
        </row>
        <row r="30">
          <cell r="P30">
            <v>316794</v>
          </cell>
        </row>
      </sheetData>
      <sheetData sheetId="6">
        <row r="21">
          <cell r="P21">
            <v>451075</v>
          </cell>
        </row>
        <row r="24">
          <cell r="P24">
            <v>32281</v>
          </cell>
        </row>
      </sheetData>
      <sheetData sheetId="7">
        <row r="24">
          <cell r="P24">
            <v>5827</v>
          </cell>
        </row>
      </sheetData>
      <sheetData sheetId="8">
        <row r="24">
          <cell r="P24">
            <v>25683</v>
          </cell>
        </row>
      </sheetData>
      <sheetData sheetId="9">
        <row r="11">
          <cell r="Q11">
            <v>165639</v>
          </cell>
        </row>
        <row r="23">
          <cell r="P23">
            <v>4000</v>
          </cell>
        </row>
        <row r="24">
          <cell r="P24">
            <v>2431</v>
          </cell>
        </row>
      </sheetData>
      <sheetData sheetId="10"/>
      <sheetData sheetId="11"/>
      <sheetData sheetId="12"/>
      <sheetData sheetId="13"/>
      <sheetData sheetId="14"/>
      <sheetData sheetId="15">
        <row r="15">
          <cell r="P15">
            <v>91674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1">
          <cell r="P11">
            <v>1168304</v>
          </cell>
        </row>
      </sheetData>
      <sheetData sheetId="25">
        <row r="17">
          <cell r="Q17">
            <v>451846</v>
          </cell>
        </row>
      </sheetData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1">
          <cell r="Q11">
            <v>1387596</v>
          </cell>
        </row>
        <row r="13">
          <cell r="Q13">
            <v>417245</v>
          </cell>
        </row>
        <row r="14">
          <cell r="P14">
            <v>767842</v>
          </cell>
        </row>
        <row r="17">
          <cell r="P17">
            <v>1732070</v>
          </cell>
        </row>
        <row r="21">
          <cell r="P21">
            <v>500561</v>
          </cell>
        </row>
        <row r="25">
          <cell r="P25">
            <v>66898</v>
          </cell>
        </row>
        <row r="27">
          <cell r="P27">
            <v>196065</v>
          </cell>
        </row>
      </sheetData>
      <sheetData sheetId="28">
        <row r="11">
          <cell r="Q11">
            <v>1260772</v>
          </cell>
        </row>
        <row r="13">
          <cell r="P13">
            <v>703530</v>
          </cell>
        </row>
        <row r="17">
          <cell r="P17">
            <v>1207599</v>
          </cell>
        </row>
        <row r="21">
          <cell r="P21">
            <v>492337</v>
          </cell>
        </row>
        <row r="25">
          <cell r="P25">
            <v>56338</v>
          </cell>
        </row>
        <row r="27">
          <cell r="P27">
            <v>198863</v>
          </cell>
        </row>
      </sheetData>
      <sheetData sheetId="29">
        <row r="13">
          <cell r="Q13">
            <v>1188247</v>
          </cell>
        </row>
        <row r="17">
          <cell r="P17">
            <v>1126383</v>
          </cell>
        </row>
        <row r="21">
          <cell r="P21">
            <v>482763</v>
          </cell>
        </row>
        <row r="23">
          <cell r="P23">
            <v>49512</v>
          </cell>
        </row>
        <row r="27">
          <cell r="P27">
            <v>180437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3">
          <cell r="Q13">
            <v>1067679</v>
          </cell>
        </row>
        <row r="14">
          <cell r="P14">
            <v>290049</v>
          </cell>
        </row>
        <row r="15">
          <cell r="P15">
            <v>1031434</v>
          </cell>
        </row>
        <row r="21">
          <cell r="P21">
            <v>458502</v>
          </cell>
        </row>
        <row r="25">
          <cell r="P25">
            <v>39750</v>
          </cell>
        </row>
        <row r="27">
          <cell r="P27">
            <v>179685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 Stock Opnam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3">
          <cell r="Q13">
            <v>273183</v>
          </cell>
        </row>
      </sheetData>
      <sheetData sheetId="26">
        <row r="13">
          <cell r="Q13">
            <v>1638148</v>
          </cell>
        </row>
      </sheetData>
      <sheetData sheetId="27"/>
      <sheetData sheetId="28"/>
      <sheetData sheetId="29"/>
      <sheetData sheetId="30"/>
      <sheetData sheetId="31">
        <row r="14">
          <cell r="P14">
            <v>484162</v>
          </cell>
          <cell r="Q14">
            <v>719332</v>
          </cell>
        </row>
        <row r="17">
          <cell r="P17">
            <v>691482</v>
          </cell>
        </row>
        <row r="21">
          <cell r="P21">
            <v>687238</v>
          </cell>
        </row>
        <row r="25">
          <cell r="P25">
            <v>25672</v>
          </cell>
        </row>
        <row r="30">
          <cell r="P30">
            <v>227514</v>
          </cell>
        </row>
      </sheetData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 Stock Opn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4">
          <cell r="P14">
            <v>1179398</v>
          </cell>
          <cell r="Q14">
            <v>665278</v>
          </cell>
        </row>
        <row r="17">
          <cell r="P17">
            <v>608815</v>
          </cell>
        </row>
        <row r="21">
          <cell r="P21">
            <v>668717</v>
          </cell>
        </row>
        <row r="25">
          <cell r="P25">
            <v>29120</v>
          </cell>
        </row>
        <row r="27">
          <cell r="P27">
            <v>245249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</sheetNames>
    <sheetDataSet>
      <sheetData sheetId="0"/>
      <sheetData sheetId="1"/>
      <sheetData sheetId="2">
        <row r="24">
          <cell r="P24">
            <v>37276</v>
          </cell>
        </row>
      </sheetData>
      <sheetData sheetId="3"/>
      <sheetData sheetId="4"/>
      <sheetData sheetId="5"/>
      <sheetData sheetId="6">
        <row r="14">
          <cell r="Q14">
            <v>501147</v>
          </cell>
        </row>
        <row r="15">
          <cell r="P15">
            <v>480100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25">
          <cell r="P25">
            <v>26239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3">
          <cell r="P23">
            <v>4207</v>
          </cell>
        </row>
      </sheetData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3">
          <cell r="Q13">
            <v>273183</v>
          </cell>
        </row>
      </sheetData>
      <sheetData sheetId="25">
        <row r="13">
          <cell r="Q13">
            <v>1638148</v>
          </cell>
        </row>
        <row r="17">
          <cell r="P17">
            <v>1457222</v>
          </cell>
        </row>
        <row r="21">
          <cell r="P21">
            <v>202447</v>
          </cell>
        </row>
        <row r="23">
          <cell r="P23">
            <v>61867</v>
          </cell>
        </row>
        <row r="27">
          <cell r="P27">
            <v>106690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</sheetNames>
    <sheetDataSet>
      <sheetData sheetId="0">
        <row r="14">
          <cell r="P14">
            <v>339007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3">
          <cell r="P13">
            <v>27425</v>
          </cell>
        </row>
      </sheetData>
      <sheetData sheetId="19">
        <row r="14">
          <cell r="P14">
            <v>734033</v>
          </cell>
        </row>
      </sheetData>
      <sheetData sheetId="20">
        <row r="14">
          <cell r="P14">
            <v>1566855</v>
          </cell>
        </row>
      </sheetData>
      <sheetData sheetId="21">
        <row r="13">
          <cell r="P13">
            <v>606233</v>
          </cell>
        </row>
      </sheetData>
      <sheetData sheetId="22"/>
      <sheetData sheetId="23"/>
      <sheetData sheetId="2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umsi"/>
      <sheetName val="Ops Ref-1-P"/>
      <sheetName val="Sales-Highlight-P"/>
      <sheetName val="FinHigh-2-P"/>
      <sheetName val="PL Konsol-1-P"/>
      <sheetName val="CF Konsol-1-P"/>
      <sheetName val="Administrasi"/>
      <sheetName val="Sales Expense"/>
      <sheetName val="GAE"/>
      <sheetName val="Others"/>
      <sheetName val="1. Neraca LM"/>
      <sheetName val="2. LR LM"/>
      <sheetName val="2.1 LR per Produk"/>
      <sheetName val="2.2 Costing"/>
      <sheetName val="5. LM-2"/>
      <sheetName val="3. Arus Kas LM"/>
      <sheetName val="CAPEX RKAP 2024"/>
      <sheetName val="6. LM-13"/>
      <sheetName val="7. HPP"/>
      <sheetName val="4. Persediaan"/>
      <sheetName val="Cost "/>
      <sheetName val="3.1 Detail Cash Out"/>
      <sheetName val="8. Beban Penjualan "/>
      <sheetName val="Planning Production Plant 1 (22"/>
      <sheetName val="Produksi Retail Sei Mangkei"/>
      <sheetName val="Isian RKAP Produksi"/>
      <sheetName val="RKAP 2024 Produksi (Pemeliharaa"/>
      <sheetName val="Isian RKAP 2024 Produksi (Pemel"/>
      <sheetName val="Isian RKAP 2024 Produksi (Chemi"/>
      <sheetName val="Planning Production Plant 2 (25"/>
      <sheetName val="Produksi Retail Surabaya"/>
      <sheetName val="Isian RKAP Logistik 2024"/>
      <sheetName val="Isian RKAP Marketing 2024"/>
      <sheetName val="9. Beban Admin Umum"/>
      <sheetName val="Isian RKAP 2024 HC &amp; ICT"/>
      <sheetName val="10. Beban Keuangan"/>
      <sheetName val="11. Pendapatan Lain-lain LM"/>
      <sheetName val="12. Beban Lain-Lain LM"/>
      <sheetName val="Sheet6"/>
      <sheetName val="Sheet4"/>
      <sheetName val="Planning Production v.1 (2)"/>
      <sheetName val="Isian Marketing Bulk &amp; Retail"/>
      <sheetName val="Isian RKAP 2024 FRM"/>
      <sheetName val="Isian RKAP 2024 QSKM"/>
      <sheetName val="RKAP 2024 Warehouse"/>
      <sheetName val="3.2 Detail Cash In"/>
      <sheetName val="Prod-RKAPP"/>
      <sheetName val="Isian RKAP-P Produksi"/>
      <sheetName val="Isian RKAP Mkt Ritel"/>
      <sheetName val="Isian RKAPP Mkt Eksport &amp; Bulky"/>
      <sheetName val="Harga Gun"/>
      <sheetName val="Material Prod. Pack"/>
      <sheetName val="Sheet5"/>
      <sheetName val="Isian RKAP Plant 2 + Surabaya"/>
      <sheetName val="Sheet3"/>
      <sheetName val="Sheet2"/>
      <sheetName val="Sheet1"/>
      <sheetName val="Stock-3"/>
      <sheetName val="Stock-2"/>
      <sheetName val="Stock-1"/>
      <sheetName val="Stock-4"/>
      <sheetName val="Stock-5"/>
      <sheetName val="Stock-6"/>
      <sheetName val="Stock-7"/>
      <sheetName val="Stock-8"/>
      <sheetName val="Stock-9"/>
      <sheetName val="Stock-10"/>
      <sheetName val="Stock-11"/>
      <sheetName val="Stock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M7">
            <v>19</v>
          </cell>
        </row>
        <row r="10">
          <cell r="M10">
            <v>36359.123462309377</v>
          </cell>
        </row>
        <row r="13">
          <cell r="M13">
            <v>34457.541305230596</v>
          </cell>
        </row>
        <row r="39">
          <cell r="M39">
            <v>1636.1605558039219</v>
          </cell>
        </row>
        <row r="78">
          <cell r="M78">
            <v>232361.56930827216</v>
          </cell>
        </row>
        <row r="79">
          <cell r="M79">
            <v>131650.69137795648</v>
          </cell>
        </row>
        <row r="83">
          <cell r="M83">
            <v>21815.474077385625</v>
          </cell>
        </row>
        <row r="92">
          <cell r="M92">
            <v>28793.730000000003</v>
          </cell>
        </row>
        <row r="93">
          <cell r="M93">
            <v>4319.07</v>
          </cell>
        </row>
        <row r="94">
          <cell r="M94">
            <v>24474.660000000003</v>
          </cell>
        </row>
        <row r="97">
          <cell r="M97">
            <v>10080000</v>
          </cell>
        </row>
        <row r="98">
          <cell r="M98">
            <v>3780000</v>
          </cell>
        </row>
        <row r="99">
          <cell r="M99">
            <v>2562000</v>
          </cell>
        </row>
        <row r="100">
          <cell r="M100">
            <v>3738000</v>
          </cell>
        </row>
        <row r="102">
          <cell r="M102">
            <v>21136.71</v>
          </cell>
        </row>
        <row r="103">
          <cell r="M103">
            <v>1681.4699999999998</v>
          </cell>
        </row>
        <row r="104">
          <cell r="M104">
            <v>2904.51</v>
          </cell>
        </row>
        <row r="105">
          <cell r="M105">
            <v>12259.8</v>
          </cell>
        </row>
        <row r="112">
          <cell r="M112">
            <v>113487.49999999985</v>
          </cell>
        </row>
        <row r="113">
          <cell r="M113">
            <v>80858.749999999869</v>
          </cell>
        </row>
        <row r="115">
          <cell r="M115">
            <v>120960</v>
          </cell>
        </row>
        <row r="116">
          <cell r="M116">
            <v>31773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 - 24"/>
      <sheetName val="Prod"/>
      <sheetName val="Utility"/>
      <sheetName val="Qty cons analysis"/>
      <sheetName val="Downtime Ref Juni"/>
      <sheetName val="Downtime Fract Juni"/>
    </sheetNames>
    <sheetDataSet>
      <sheetData sheetId="0">
        <row r="26">
          <cell r="AL26">
            <v>0</v>
          </cell>
        </row>
        <row r="27">
          <cell r="AL27">
            <v>0</v>
          </cell>
        </row>
        <row r="28">
          <cell r="AL28">
            <v>0</v>
          </cell>
        </row>
        <row r="31">
          <cell r="AL31">
            <v>0</v>
          </cell>
        </row>
        <row r="32">
          <cell r="AL32">
            <v>0</v>
          </cell>
        </row>
        <row r="33">
          <cell r="AL33">
            <v>0</v>
          </cell>
        </row>
        <row r="35">
          <cell r="AL35">
            <v>7764784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tember - 2024"/>
      <sheetName val="SUMMARY HPP "/>
      <sheetName val="HPP REF "/>
      <sheetName val="HPP FRACT"/>
      <sheetName val="AMOR"/>
      <sheetName val="DEP"/>
      <sheetName val="MTC"/>
      <sheetName val="LOG"/>
      <sheetName val="OH"/>
      <sheetName val="Convert Gas"/>
      <sheetName val="OIP Refinery"/>
      <sheetName val="OIP Fract"/>
      <sheetName val="Time Sheet Bulanan"/>
      <sheetName val="2024"/>
      <sheetName val="Detail Septembe OIP Akhir Plant"/>
      <sheetName val="Prod"/>
      <sheetName val="Utility"/>
      <sheetName val="Qty cons analysis"/>
      <sheetName val="Downtime Ref September"/>
      <sheetName val="Downtime Fract September"/>
      <sheetName val="Downtime Ref"/>
      <sheetName val="Flow Meter"/>
    </sheetNames>
    <sheetDataSet>
      <sheetData sheetId="0">
        <row r="9">
          <cell r="AM9">
            <v>24046290</v>
          </cell>
        </row>
        <row r="23">
          <cell r="AM23">
            <v>22592969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YL01AP9N@outlook.com" id="{9F2CE1C9-1DA5-4E2A-833C-C7ECC8F7DBEA}" userId="d649dda74a6d6150" providerId="Windows Live"/>
</personList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6" dT="2024-07-17T01:49:50.66" personId="{9F2CE1C9-1DA5-4E2A-833C-C7ECC8F7DBEA}" id="{A01EDD15-49CD-406A-9F83-C906BF11F6AC}">
    <text>OIP Plant RBDPO Continues Empty</text>
  </threadedComment>
  <threadedComment ref="T16" dT="2024-07-17T02:08:47.46" personId="{9F2CE1C9-1DA5-4E2A-833C-C7ECC8F7DBEA}" id="{29865C5F-D4EA-43D3-B397-3A1E59512332}" parentId="{A01EDD15-49CD-406A-9F83-C906BF11F6AC}">
    <text>Sudah dilakukan pengosongan minyak didalam Plant</text>
  </threadedComment>
  <threadedComment ref="U16" dT="2024-07-17T01:50:26.16" personId="{9F2CE1C9-1DA5-4E2A-833C-C7ECC8F7DBEA}" id="{E8E21D69-8D35-479B-80FB-E04AC78EC7FD}">
    <text>OIP Plant Kosong</text>
  </threadedComment>
  <threadedComment ref="AE242" dT="2024-07-29T01:35:29.64" personId="{9F2CE1C9-1DA5-4E2A-833C-C7ECC8F7DBEA}" id="{9967A159-986A-4FDE-999F-3BA2DAC153B1}">
    <text>Full kapasitas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16" dT="2024-07-17T01:49:50.66" personId="{9F2CE1C9-1DA5-4E2A-833C-C7ECC8F7DBEA}" id="{B22D3D5D-39F1-4158-9C9D-8D43689E415D}">
    <text>OIP Plant RBDPO Continues Empty</text>
  </threadedComment>
  <threadedComment ref="T16" dT="2024-07-17T02:08:47.46" personId="{9F2CE1C9-1DA5-4E2A-833C-C7ECC8F7DBEA}" id="{938CF706-704B-4FC5-9117-1907E1056D6C}" parentId="{B22D3D5D-39F1-4158-9C9D-8D43689E415D}">
    <text>Sudah dilakukan pengosongan minyak didalam Plant</text>
  </threadedComment>
  <threadedComment ref="U16" dT="2024-07-17T01:50:26.16" personId="{9F2CE1C9-1DA5-4E2A-833C-C7ECC8F7DBEA}" id="{DEB482CE-5F71-44D3-976C-5C22EF5E133E}">
    <text>OIP Plant Kosong</text>
  </threadedComment>
  <threadedComment ref="AE242" dT="2024-07-29T01:35:29.64" personId="{9F2CE1C9-1DA5-4E2A-833C-C7ECC8F7DBEA}" id="{012557D3-2321-4DBF-8C19-DF2EAB8C50E7}">
    <text>Full kapasitas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20" dT="2024-07-17T02:14:48.57" personId="{9F2CE1C9-1DA5-4E2A-833C-C7ECC8F7DBEA}" id="{C0F8AD9A-356F-4E30-A50C-8F0A8470038A}">
    <text>Oil In Plant Refinery sudah empty Tank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VN272"/>
  <sheetViews>
    <sheetView zoomScale="70" zoomScaleNormal="70" workbookViewId="0">
      <pane ySplit="3" topLeftCell="A4" activePane="bottomLeft" state="frozen"/>
      <selection pane="bottomLeft" activeCell="E44" sqref="E44"/>
    </sheetView>
  </sheetViews>
  <sheetFormatPr defaultColWidth="9" defaultRowHeight="15" x14ac:dyDescent="0.25"/>
  <cols>
    <col min="1" max="1" width="3" style="1" customWidth="1"/>
    <col min="2" max="2" width="4.7109375" style="5" customWidth="1"/>
    <col min="3" max="3" width="41.28515625" style="1" customWidth="1"/>
    <col min="4" max="4" width="14.7109375" style="1" customWidth="1"/>
    <col min="5" max="5" width="9.5703125" style="2" customWidth="1"/>
    <col min="6" max="6" width="15.85546875" style="1" customWidth="1"/>
    <col min="7" max="7" width="15.28515625" style="1" customWidth="1"/>
    <col min="8" max="8" width="16.28515625" style="1" customWidth="1"/>
    <col min="9" max="9" width="16.42578125" style="1" customWidth="1"/>
    <col min="10" max="11" width="18" style="1" customWidth="1"/>
    <col min="12" max="14" width="13.5703125" style="1" customWidth="1"/>
    <col min="15" max="16" width="18.140625" style="1" customWidth="1"/>
    <col min="17" max="17" width="16" style="1" bestFit="1" customWidth="1"/>
    <col min="18" max="18" width="15.7109375" style="1" bestFit="1" customWidth="1"/>
    <col min="19" max="19" width="15.28515625" style="1" bestFit="1" customWidth="1"/>
    <col min="20" max="20" width="18.5703125" style="1" customWidth="1"/>
    <col min="21" max="22" width="13.5703125" style="1" hidden="1" customWidth="1"/>
    <col min="23" max="23" width="15.7109375" style="1" hidden="1" customWidth="1"/>
    <col min="24" max="28" width="13.5703125" style="1" hidden="1" customWidth="1"/>
    <col min="29" max="29" width="13.140625" style="1" hidden="1" customWidth="1"/>
    <col min="30" max="31" width="13.5703125" style="1" hidden="1" customWidth="1"/>
    <col min="32" max="32" width="14.28515625" style="1" hidden="1" customWidth="1"/>
    <col min="33" max="35" width="13.5703125" style="1" hidden="1" customWidth="1"/>
    <col min="36" max="36" width="8.85546875" style="1" hidden="1" customWidth="1"/>
    <col min="37" max="37" width="3.85546875" style="1" customWidth="1"/>
    <col min="38" max="38" width="25.7109375" style="1" customWidth="1"/>
    <col min="39" max="39" width="15.7109375" style="1" hidden="1" customWidth="1"/>
    <col min="40" max="40" width="14.85546875" style="1" hidden="1" customWidth="1"/>
    <col min="41" max="41" width="10.5703125" style="1" bestFit="1" customWidth="1"/>
    <col min="42" max="42" width="10" style="1" customWidth="1"/>
    <col min="43" max="61" width="8.140625" style="1" customWidth="1"/>
    <col min="62" max="63" width="7.5703125" style="1" customWidth="1"/>
    <col min="64" max="68" width="8.140625" style="1" customWidth="1"/>
    <col min="69" max="80" width="9" style="1"/>
    <col min="81" max="81" width="12.7109375" style="1" customWidth="1"/>
    <col min="82" max="82" width="12.140625" style="1" customWidth="1"/>
    <col min="83" max="83" width="9.140625" style="1" customWidth="1"/>
    <col min="84" max="84" width="9.85546875" style="1" customWidth="1"/>
    <col min="85" max="85" width="15.85546875" style="1" customWidth="1"/>
    <col min="86" max="86" width="12.85546875" style="1" customWidth="1"/>
    <col min="87" max="87" width="14.140625" style="1" customWidth="1"/>
    <col min="88" max="99" width="9" style="1"/>
    <col min="100" max="100" width="9.5703125" style="151" customWidth="1"/>
    <col min="101" max="101" width="12.42578125" style="1" customWidth="1"/>
    <col min="102" max="15065" width="9" style="1"/>
    <col min="15066" max="16384" width="9" style="50"/>
  </cols>
  <sheetData>
    <row r="1" spans="2:100 15069:15113" ht="45" customHeight="1" thickBot="1" x14ac:dyDescent="0.3">
      <c r="B1" s="803" t="s">
        <v>86</v>
      </c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803"/>
      <c r="AA1" s="803"/>
      <c r="AB1" s="803"/>
      <c r="AC1" s="803"/>
      <c r="AD1" s="803"/>
      <c r="AE1" s="803"/>
      <c r="AF1" s="803"/>
      <c r="AG1" s="803"/>
      <c r="AH1" s="803"/>
      <c r="AI1" s="803"/>
      <c r="AJ1" s="803"/>
      <c r="AK1" s="803"/>
      <c r="AL1" s="803"/>
    </row>
    <row r="2" spans="2:100 15069:15113" ht="30" customHeight="1" x14ac:dyDescent="0.25">
      <c r="B2" s="809" t="s">
        <v>100</v>
      </c>
      <c r="C2" s="811" t="s">
        <v>101</v>
      </c>
      <c r="D2" s="813" t="s">
        <v>102</v>
      </c>
      <c r="E2" s="815" t="s">
        <v>103</v>
      </c>
      <c r="F2" s="806" t="s">
        <v>137</v>
      </c>
      <c r="G2" s="807"/>
      <c r="H2" s="807"/>
      <c r="I2" s="807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07"/>
      <c r="U2" s="807"/>
      <c r="V2" s="807"/>
      <c r="W2" s="807"/>
      <c r="X2" s="807"/>
      <c r="Y2" s="807"/>
      <c r="Z2" s="807"/>
      <c r="AA2" s="807"/>
      <c r="AB2" s="807"/>
      <c r="AC2" s="807"/>
      <c r="AD2" s="807"/>
      <c r="AE2" s="807"/>
      <c r="AF2" s="807"/>
      <c r="AG2" s="807"/>
      <c r="AH2" s="807"/>
      <c r="AI2" s="807"/>
      <c r="AJ2" s="808"/>
      <c r="AL2" s="804" t="s">
        <v>127</v>
      </c>
    </row>
    <row r="3" spans="2:100 15069:15113" x14ac:dyDescent="0.25">
      <c r="B3" s="810"/>
      <c r="C3" s="812"/>
      <c r="D3" s="814"/>
      <c r="E3" s="816"/>
      <c r="F3" s="51">
        <v>1</v>
      </c>
      <c r="G3" s="51">
        <v>2</v>
      </c>
      <c r="H3" s="51">
        <v>3</v>
      </c>
      <c r="I3" s="51">
        <v>4</v>
      </c>
      <c r="J3" s="51">
        <v>5</v>
      </c>
      <c r="K3" s="51">
        <v>6</v>
      </c>
      <c r="L3" s="51">
        <v>7</v>
      </c>
      <c r="M3" s="51">
        <v>8</v>
      </c>
      <c r="N3" s="51">
        <v>9</v>
      </c>
      <c r="O3" s="51">
        <v>10</v>
      </c>
      <c r="P3" s="51">
        <v>11</v>
      </c>
      <c r="Q3" s="51">
        <v>12</v>
      </c>
      <c r="R3" s="51">
        <v>13</v>
      </c>
      <c r="S3" s="51">
        <v>14</v>
      </c>
      <c r="T3" s="51">
        <v>15</v>
      </c>
      <c r="U3" s="51">
        <v>16</v>
      </c>
      <c r="V3" s="51">
        <v>17</v>
      </c>
      <c r="W3" s="51">
        <v>18</v>
      </c>
      <c r="X3" s="51">
        <v>19</v>
      </c>
      <c r="Y3" s="51">
        <v>20</v>
      </c>
      <c r="Z3" s="51">
        <v>21</v>
      </c>
      <c r="AA3" s="51">
        <v>22</v>
      </c>
      <c r="AB3" s="51">
        <v>23</v>
      </c>
      <c r="AC3" s="51">
        <v>24</v>
      </c>
      <c r="AD3" s="51">
        <v>25</v>
      </c>
      <c r="AE3" s="51">
        <v>26</v>
      </c>
      <c r="AF3" s="51">
        <v>27</v>
      </c>
      <c r="AG3" s="51">
        <v>28</v>
      </c>
      <c r="AH3" s="51">
        <v>29</v>
      </c>
      <c r="AI3" s="51">
        <v>30</v>
      </c>
      <c r="AJ3" s="52">
        <v>31</v>
      </c>
      <c r="AL3" s="805"/>
    </row>
    <row r="4" spans="2:100 15069:15113" x14ac:dyDescent="0.25">
      <c r="B4" s="7">
        <v>1</v>
      </c>
      <c r="C4" s="53" t="s">
        <v>85</v>
      </c>
      <c r="D4" s="54"/>
      <c r="E4" s="55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7"/>
      <c r="AD4" s="56"/>
      <c r="AE4" s="56"/>
      <c r="AF4" s="56"/>
      <c r="AG4" s="58"/>
      <c r="AH4" s="58"/>
      <c r="AI4" s="58"/>
      <c r="AJ4" s="59"/>
      <c r="AK4" s="3"/>
      <c r="AL4" s="60" t="s">
        <v>128</v>
      </c>
    </row>
    <row r="5" spans="2:100 15069:15113" x14ac:dyDescent="0.25">
      <c r="B5" s="8"/>
      <c r="C5" s="9" t="s">
        <v>16</v>
      </c>
      <c r="D5" s="262"/>
      <c r="E5" s="10"/>
      <c r="F5" s="282"/>
      <c r="G5" s="283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3"/>
      <c r="AL5" s="61" t="s">
        <v>16</v>
      </c>
    </row>
    <row r="6" spans="2:100 15069:15113" x14ac:dyDescent="0.25">
      <c r="B6" s="8"/>
      <c r="C6" s="11" t="s">
        <v>84</v>
      </c>
      <c r="D6" s="263"/>
      <c r="E6" s="12" t="s">
        <v>83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"/>
      <c r="AL6" s="63">
        <f>SUM(F6:O6)</f>
        <v>10</v>
      </c>
    </row>
    <row r="7" spans="2:100 15069:15113" x14ac:dyDescent="0.25">
      <c r="B7" s="8"/>
      <c r="C7" s="80" t="s">
        <v>126</v>
      </c>
      <c r="D7" s="263"/>
      <c r="E7" s="81" t="s">
        <v>14</v>
      </c>
      <c r="F7" s="284">
        <f>'[1]01 '!$P$14</f>
        <v>865877</v>
      </c>
      <c r="G7" s="284">
        <f>'[1]02'!$P$14</f>
        <v>1020502</v>
      </c>
      <c r="H7" s="284">
        <f>'[1]03'!$P$14</f>
        <v>623069</v>
      </c>
      <c r="I7" s="284">
        <f>'[1]04'!$P$14</f>
        <v>686156</v>
      </c>
      <c r="J7" s="284">
        <f>'[1]05'!$P$14</f>
        <v>500524</v>
      </c>
      <c r="K7" s="284">
        <f>'[1]06'!$P$14</f>
        <v>286477</v>
      </c>
      <c r="L7" s="284">
        <f>'[1]07'!$P$11</f>
        <v>40800</v>
      </c>
      <c r="M7" s="284">
        <f>'[1]08'!$P$13+168651</f>
        <v>335707</v>
      </c>
      <c r="N7" s="284">
        <f>'[1]09'!$P$13</f>
        <v>203264</v>
      </c>
      <c r="O7" s="284">
        <f>'[2]10'!$P$14-22440</f>
        <v>803740</v>
      </c>
      <c r="P7" s="284">
        <f>'[3]11'!$P$14</f>
        <v>474327</v>
      </c>
      <c r="Q7" s="284">
        <f>'[4]12'!$P$13+156887</f>
        <v>486876</v>
      </c>
      <c r="R7" s="284">
        <f>186434+'[4]13'!$P$13</f>
        <v>412792</v>
      </c>
      <c r="S7" s="284">
        <v>0</v>
      </c>
      <c r="T7" s="284"/>
      <c r="U7" s="284"/>
      <c r="V7" s="284"/>
      <c r="W7" s="284"/>
      <c r="X7" s="284"/>
      <c r="Y7" s="284"/>
      <c r="Z7" s="284"/>
      <c r="AA7" s="284"/>
      <c r="AB7" s="284"/>
      <c r="AC7" s="284"/>
      <c r="AD7" s="284"/>
      <c r="AE7" s="284"/>
      <c r="AF7" s="284"/>
      <c r="AG7" s="284"/>
      <c r="AH7" s="284"/>
      <c r="AI7" s="284"/>
      <c r="AJ7" s="284"/>
      <c r="AK7" s="3"/>
      <c r="AL7" s="66">
        <f>SUM(F7:AI7)</f>
        <v>6740111</v>
      </c>
      <c r="AM7" s="3">
        <f>AVERAGE(G7:O7)</f>
        <v>500026.55555555556</v>
      </c>
      <c r="AO7" s="3">
        <f>AL7/14</f>
        <v>481436.5</v>
      </c>
    </row>
    <row r="8" spans="2:100 15069:15113" x14ac:dyDescent="0.25">
      <c r="B8" s="8"/>
      <c r="C8" s="11" t="s">
        <v>104</v>
      </c>
      <c r="D8" s="263"/>
      <c r="E8" s="13" t="s">
        <v>25</v>
      </c>
      <c r="F8" s="34">
        <f>F9/2200000*100</f>
        <v>33.860181818181815</v>
      </c>
      <c r="G8" s="34">
        <f t="shared" ref="G8:AJ8" si="0">G9/2200000*100</f>
        <v>33.816909090909093</v>
      </c>
      <c r="H8" s="34">
        <f t="shared" si="0"/>
        <v>47.656136363636364</v>
      </c>
      <c r="I8" s="34">
        <f t="shared" si="0"/>
        <v>50.673681818181812</v>
      </c>
      <c r="J8" s="34">
        <f>J9/2200000*100</f>
        <v>11.278454545454546</v>
      </c>
      <c r="K8" s="34">
        <f t="shared" si="0"/>
        <v>17.6585</v>
      </c>
      <c r="L8" s="34">
        <f t="shared" si="0"/>
        <v>2.632090909090909</v>
      </c>
      <c r="M8" s="34">
        <f t="shared" si="0"/>
        <v>11.742863636363635</v>
      </c>
      <c r="N8" s="34">
        <f t="shared" si="0"/>
        <v>7.0337727272727273</v>
      </c>
      <c r="O8" s="34">
        <f t="shared" si="0"/>
        <v>23.302136363636365</v>
      </c>
      <c r="P8" s="34">
        <f t="shared" si="0"/>
        <v>20.263136363636363</v>
      </c>
      <c r="Q8" s="34">
        <f t="shared" si="0"/>
        <v>24.149681818181818</v>
      </c>
      <c r="R8" s="34">
        <f t="shared" si="0"/>
        <v>25.834454545454545</v>
      </c>
      <c r="S8" s="34">
        <f t="shared" si="0"/>
        <v>19.238090909090911</v>
      </c>
      <c r="T8" s="34">
        <f t="shared" si="0"/>
        <v>0</v>
      </c>
      <c r="U8" s="34">
        <f t="shared" si="0"/>
        <v>0</v>
      </c>
      <c r="V8" s="34">
        <f t="shared" si="0"/>
        <v>0</v>
      </c>
      <c r="W8" s="34">
        <f t="shared" si="0"/>
        <v>0</v>
      </c>
      <c r="X8" s="34">
        <f t="shared" si="0"/>
        <v>0</v>
      </c>
      <c r="Y8" s="34">
        <f t="shared" si="0"/>
        <v>0</v>
      </c>
      <c r="Z8" s="34">
        <f t="shared" si="0"/>
        <v>0</v>
      </c>
      <c r="AA8" s="34">
        <f t="shared" si="0"/>
        <v>0</v>
      </c>
      <c r="AB8" s="34">
        <f t="shared" si="0"/>
        <v>0</v>
      </c>
      <c r="AC8" s="34">
        <f t="shared" si="0"/>
        <v>0</v>
      </c>
      <c r="AD8" s="34">
        <f t="shared" si="0"/>
        <v>0</v>
      </c>
      <c r="AE8" s="34">
        <f t="shared" si="0"/>
        <v>0</v>
      </c>
      <c r="AF8" s="34">
        <f t="shared" si="0"/>
        <v>0</v>
      </c>
      <c r="AG8" s="34">
        <f t="shared" si="0"/>
        <v>0</v>
      </c>
      <c r="AH8" s="34">
        <f t="shared" si="0"/>
        <v>0</v>
      </c>
      <c r="AI8" s="34">
        <f t="shared" si="0"/>
        <v>0</v>
      </c>
      <c r="AJ8" s="34">
        <f t="shared" si="0"/>
        <v>0</v>
      </c>
      <c r="AK8" s="3"/>
      <c r="AL8" s="67">
        <f>AVERAGE(F8:S8)</f>
        <v>23.510006493506491</v>
      </c>
    </row>
    <row r="9" spans="2:100 15069:15113" s="1" customFormat="1" x14ac:dyDescent="0.25">
      <c r="B9" s="8"/>
      <c r="C9" s="64" t="s">
        <v>97</v>
      </c>
      <c r="D9" s="246">
        <v>36359000</v>
      </c>
      <c r="E9" s="65" t="s">
        <v>14</v>
      </c>
      <c r="F9" s="284">
        <f>'[1]01 '!$Q$14</f>
        <v>744924</v>
      </c>
      <c r="G9" s="284">
        <f>'[1]02'!$Q$14</f>
        <v>743972</v>
      </c>
      <c r="H9" s="284">
        <f>'[1]03'!$Q$14</f>
        <v>1048435</v>
      </c>
      <c r="I9" s="284">
        <f>'[1]04'!$Q$14</f>
        <v>1114821</v>
      </c>
      <c r="J9" s="284">
        <f>'[1]05'!$Q$14</f>
        <v>248126</v>
      </c>
      <c r="K9" s="284">
        <f>'[1]06'!$Q$14</f>
        <v>388487</v>
      </c>
      <c r="L9" s="284">
        <f>'[1]07'!$Q$14</f>
        <v>57906</v>
      </c>
      <c r="M9" s="284">
        <f>'[1]08'!$Q$13</f>
        <v>258343</v>
      </c>
      <c r="N9" s="284">
        <f>'[1]09'!$Q$11</f>
        <v>154743</v>
      </c>
      <c r="O9" s="284">
        <v>512647</v>
      </c>
      <c r="P9" s="284">
        <f>'OIP Refinery'!D15+'[3]11'!$Q$11-'OIP Refinery'!E15</f>
        <v>445789</v>
      </c>
      <c r="Q9" s="284">
        <f>'OIP Refinery'!D16+'[4]12'!$Q$13+'[4]12'!$Q$11-'OIP Refinery'!E16</f>
        <v>531293</v>
      </c>
      <c r="R9" s="284">
        <f>'[4]13'!$Q$13</f>
        <v>568358</v>
      </c>
      <c r="S9" s="284">
        <f>'OIP Refinery'!D18+'[4]14'!$Q$13+'[4]14'!$Q$11-'OIP Refinery'!E18</f>
        <v>423238</v>
      </c>
      <c r="T9" s="371">
        <v>0</v>
      </c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L9" s="66">
        <f>SUM(F9:AI9)</f>
        <v>7241082</v>
      </c>
      <c r="AM9" s="1">
        <f>AL9/D9*100</f>
        <v>19.915514728127835</v>
      </c>
      <c r="AN9" s="3">
        <f>AL9/10</f>
        <v>724108.2</v>
      </c>
      <c r="AP9" s="3"/>
      <c r="BO9" s="4"/>
      <c r="CV9" s="152"/>
    </row>
    <row r="10" spans="2:100 15069:15113" s="1" customFormat="1" x14ac:dyDescent="0.25">
      <c r="B10" s="8"/>
      <c r="C10" s="21" t="s">
        <v>98</v>
      </c>
      <c r="D10" s="246">
        <v>29045000</v>
      </c>
      <c r="E10" s="13" t="s">
        <v>14</v>
      </c>
      <c r="F10" s="33">
        <f>F9-F27-F36</f>
        <v>744924</v>
      </c>
      <c r="G10" s="33">
        <f t="shared" ref="G10:I10" si="1">G9-G27-G36</f>
        <v>743972</v>
      </c>
      <c r="H10" s="33">
        <f t="shared" si="1"/>
        <v>1048435</v>
      </c>
      <c r="I10" s="33">
        <f t="shared" si="1"/>
        <v>1114821</v>
      </c>
      <c r="J10" s="33">
        <f t="shared" ref="J10:AJ10" si="2">J9-J27-J36</f>
        <v>248126</v>
      </c>
      <c r="K10" s="33">
        <f t="shared" si="2"/>
        <v>388487</v>
      </c>
      <c r="L10" s="33">
        <f t="shared" si="2"/>
        <v>57906</v>
      </c>
      <c r="M10" s="33">
        <f t="shared" si="2"/>
        <v>258343</v>
      </c>
      <c r="N10" s="33">
        <f t="shared" si="2"/>
        <v>154743</v>
      </c>
      <c r="O10" s="33">
        <f t="shared" si="2"/>
        <v>512647</v>
      </c>
      <c r="P10" s="33">
        <f t="shared" si="2"/>
        <v>445789</v>
      </c>
      <c r="Q10" s="33">
        <f t="shared" si="2"/>
        <v>531293</v>
      </c>
      <c r="R10" s="33">
        <f t="shared" si="2"/>
        <v>568358</v>
      </c>
      <c r="S10" s="33">
        <f t="shared" si="2"/>
        <v>423238</v>
      </c>
      <c r="T10" s="33">
        <f t="shared" si="2"/>
        <v>0</v>
      </c>
      <c r="U10" s="33">
        <f t="shared" si="2"/>
        <v>0</v>
      </c>
      <c r="V10" s="33">
        <f t="shared" si="2"/>
        <v>0</v>
      </c>
      <c r="W10" s="33">
        <f t="shared" si="2"/>
        <v>0</v>
      </c>
      <c r="X10" s="33">
        <f t="shared" si="2"/>
        <v>0</v>
      </c>
      <c r="Y10" s="33">
        <f t="shared" si="2"/>
        <v>0</v>
      </c>
      <c r="Z10" s="33">
        <f t="shared" si="2"/>
        <v>0</v>
      </c>
      <c r="AA10" s="33">
        <f t="shared" si="2"/>
        <v>0</v>
      </c>
      <c r="AB10" s="33">
        <f t="shared" si="2"/>
        <v>0</v>
      </c>
      <c r="AC10" s="33">
        <f t="shared" si="2"/>
        <v>0</v>
      </c>
      <c r="AD10" s="33">
        <f t="shared" si="2"/>
        <v>0</v>
      </c>
      <c r="AE10" s="33">
        <f t="shared" si="2"/>
        <v>0</v>
      </c>
      <c r="AF10" s="33">
        <f t="shared" si="2"/>
        <v>0</v>
      </c>
      <c r="AG10" s="33">
        <f t="shared" si="2"/>
        <v>0</v>
      </c>
      <c r="AH10" s="33">
        <f t="shared" si="2"/>
        <v>0</v>
      </c>
      <c r="AI10" s="33">
        <f t="shared" si="2"/>
        <v>0</v>
      </c>
      <c r="AJ10" s="33">
        <f t="shared" si="2"/>
        <v>0</v>
      </c>
      <c r="AL10" s="63">
        <f>SUM(F10:AI10)</f>
        <v>7241082</v>
      </c>
      <c r="CV10" s="152"/>
    </row>
    <row r="11" spans="2:100 15069:15113" s="1" customFormat="1" x14ac:dyDescent="0.25">
      <c r="B11" s="8"/>
      <c r="C11" s="21" t="s">
        <v>99</v>
      </c>
      <c r="D11" s="246">
        <v>7314000</v>
      </c>
      <c r="E11" s="13" t="s">
        <v>14</v>
      </c>
      <c r="F11" s="33">
        <f>F27+F36</f>
        <v>0</v>
      </c>
      <c r="G11" s="33">
        <f t="shared" ref="G11:I11" si="3">G27+G36</f>
        <v>0</v>
      </c>
      <c r="H11" s="33">
        <f t="shared" si="3"/>
        <v>0</v>
      </c>
      <c r="I11" s="33">
        <f t="shared" si="3"/>
        <v>0</v>
      </c>
      <c r="J11" s="33">
        <f t="shared" ref="J11:AJ11" si="4">J27+J36</f>
        <v>0</v>
      </c>
      <c r="K11" s="33">
        <f t="shared" si="4"/>
        <v>0</v>
      </c>
      <c r="L11" s="33">
        <f t="shared" si="4"/>
        <v>0</v>
      </c>
      <c r="M11" s="33">
        <f t="shared" si="4"/>
        <v>0</v>
      </c>
      <c r="N11" s="33">
        <f t="shared" si="4"/>
        <v>0</v>
      </c>
      <c r="O11" s="33">
        <f t="shared" si="4"/>
        <v>0</v>
      </c>
      <c r="P11" s="33">
        <f t="shared" si="4"/>
        <v>0</v>
      </c>
      <c r="Q11" s="33">
        <f t="shared" si="4"/>
        <v>0</v>
      </c>
      <c r="R11" s="33">
        <f t="shared" si="4"/>
        <v>0</v>
      </c>
      <c r="S11" s="33">
        <f t="shared" si="4"/>
        <v>0</v>
      </c>
      <c r="T11" s="33">
        <f t="shared" si="4"/>
        <v>0</v>
      </c>
      <c r="U11" s="33">
        <f t="shared" si="4"/>
        <v>0</v>
      </c>
      <c r="V11" s="33">
        <f t="shared" si="4"/>
        <v>0</v>
      </c>
      <c r="W11" s="33">
        <f t="shared" si="4"/>
        <v>0</v>
      </c>
      <c r="X11" s="33">
        <f t="shared" si="4"/>
        <v>0</v>
      </c>
      <c r="Y11" s="33">
        <f t="shared" si="4"/>
        <v>0</v>
      </c>
      <c r="Z11" s="33">
        <f t="shared" si="4"/>
        <v>0</v>
      </c>
      <c r="AA11" s="33">
        <f t="shared" si="4"/>
        <v>0</v>
      </c>
      <c r="AB11" s="33">
        <f t="shared" si="4"/>
        <v>0</v>
      </c>
      <c r="AC11" s="33">
        <f t="shared" si="4"/>
        <v>0</v>
      </c>
      <c r="AD11" s="33">
        <f t="shared" si="4"/>
        <v>0</v>
      </c>
      <c r="AE11" s="33">
        <f t="shared" si="4"/>
        <v>0</v>
      </c>
      <c r="AF11" s="33">
        <f t="shared" si="4"/>
        <v>0</v>
      </c>
      <c r="AG11" s="33">
        <f t="shared" si="4"/>
        <v>0</v>
      </c>
      <c r="AH11" s="33">
        <f t="shared" si="4"/>
        <v>0</v>
      </c>
      <c r="AI11" s="33">
        <f t="shared" si="4"/>
        <v>0</v>
      </c>
      <c r="AJ11" s="33">
        <f t="shared" si="4"/>
        <v>0</v>
      </c>
      <c r="AL11" s="63">
        <f>SUM(F11:AI11)</f>
        <v>0</v>
      </c>
      <c r="CV11" s="152"/>
    </row>
    <row r="12" spans="2:100 15069:15113" s="1" customFormat="1" x14ac:dyDescent="0.25">
      <c r="B12" s="8"/>
      <c r="C12" s="14" t="s">
        <v>82</v>
      </c>
      <c r="D12" s="264">
        <v>5</v>
      </c>
      <c r="E12" s="13" t="s">
        <v>25</v>
      </c>
      <c r="F12" s="29">
        <v>4.03</v>
      </c>
      <c r="G12" s="29">
        <v>4.1399999999999997</v>
      </c>
      <c r="H12" s="29">
        <v>4.0599999999999996</v>
      </c>
      <c r="I12" s="29">
        <f>(4.12+4.17+3.97)/3</f>
        <v>4.0866666666666669</v>
      </c>
      <c r="J12" s="29">
        <v>4.18</v>
      </c>
      <c r="K12" s="29">
        <f>4.14</f>
        <v>4.1399999999999997</v>
      </c>
      <c r="L12" s="29">
        <v>4.2</v>
      </c>
      <c r="M12" s="29">
        <v>4.08</v>
      </c>
      <c r="N12" s="29">
        <v>4.16</v>
      </c>
      <c r="O12" s="29">
        <v>4.18</v>
      </c>
      <c r="P12" s="29">
        <v>4.2</v>
      </c>
      <c r="Q12" s="29">
        <v>4.22</v>
      </c>
      <c r="R12" s="29">
        <v>3.96</v>
      </c>
      <c r="S12" s="29">
        <f>(4.29+4.09)/2</f>
        <v>4.1899999999999995</v>
      </c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L12" s="67">
        <f>AVERAGE(F12:AI12)</f>
        <v>4.1304761904761902</v>
      </c>
      <c r="CV12" s="151"/>
    </row>
    <row r="13" spans="2:100 15069:15113" s="1" customFormat="1" x14ac:dyDescent="0.25">
      <c r="B13" s="8"/>
      <c r="C13" s="14" t="s">
        <v>81</v>
      </c>
      <c r="D13" s="264">
        <v>0.5</v>
      </c>
      <c r="E13" s="13" t="s">
        <v>25</v>
      </c>
      <c r="F13" s="29">
        <v>0.44</v>
      </c>
      <c r="G13" s="29">
        <v>0.46</v>
      </c>
      <c r="H13" s="29">
        <v>0.45500000000000002</v>
      </c>
      <c r="I13" s="29">
        <f>(0.43+0.44+0.48)/3</f>
        <v>0.45</v>
      </c>
      <c r="J13" s="29">
        <v>0.49</v>
      </c>
      <c r="K13" s="29">
        <f>(0.44+0.49)/2</f>
        <v>0.46499999999999997</v>
      </c>
      <c r="L13" s="29">
        <v>0.4</v>
      </c>
      <c r="M13" s="29">
        <v>0.48</v>
      </c>
      <c r="N13" s="29">
        <v>0.4</v>
      </c>
      <c r="O13" s="29">
        <v>0.41</v>
      </c>
      <c r="P13" s="29">
        <v>0.47</v>
      </c>
      <c r="Q13" s="29">
        <v>0.4</v>
      </c>
      <c r="R13" s="29">
        <v>0.49</v>
      </c>
      <c r="S13" s="29">
        <f>(0.4+0.49)/2</f>
        <v>0.44500000000000001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L13" s="67">
        <f>AVERAGE(F13:AI13)</f>
        <v>0.44678571428571434</v>
      </c>
      <c r="BO13" s="4"/>
      <c r="CV13" s="152"/>
    </row>
    <row r="14" spans="2:100 15069:15113" s="1" customFormat="1" x14ac:dyDescent="0.25">
      <c r="B14" s="8"/>
      <c r="C14" s="14" t="s">
        <v>80</v>
      </c>
      <c r="D14" s="265" t="s">
        <v>79</v>
      </c>
      <c r="E14" s="13" t="s">
        <v>25</v>
      </c>
      <c r="F14" s="29">
        <v>2.21</v>
      </c>
      <c r="G14" s="29">
        <v>2.21</v>
      </c>
      <c r="H14" s="29">
        <v>2.2200000000000002</v>
      </c>
      <c r="I14" s="29">
        <v>2.21</v>
      </c>
      <c r="J14" s="29">
        <v>2.21</v>
      </c>
      <c r="K14" s="29">
        <v>2.21</v>
      </c>
      <c r="L14" s="29">
        <v>2.21</v>
      </c>
      <c r="M14" s="29">
        <v>2.2200000000000002</v>
      </c>
      <c r="N14" s="29">
        <v>2.21</v>
      </c>
      <c r="O14" s="29">
        <v>2.2200000000000002</v>
      </c>
      <c r="P14" s="29">
        <v>2.21</v>
      </c>
      <c r="Q14" s="29">
        <v>2.21</v>
      </c>
      <c r="R14" s="29">
        <v>2.2200000000000002</v>
      </c>
      <c r="S14" s="29">
        <v>2.2200000000000002</v>
      </c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L14" s="67">
        <f>AVERAGE(F14:AI14)</f>
        <v>2.2135714285714285</v>
      </c>
      <c r="CV14" s="152"/>
    </row>
    <row r="15" spans="2:100 15069:15113" s="1" customFormat="1" x14ac:dyDescent="0.25">
      <c r="B15" s="8"/>
      <c r="C15" s="68" t="s">
        <v>78</v>
      </c>
      <c r="D15" s="266"/>
      <c r="E15" s="70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71"/>
      <c r="AL15" s="72" t="s">
        <v>78</v>
      </c>
      <c r="CV15" s="152"/>
    </row>
    <row r="16" spans="2:100 15069:15113" s="1" customFormat="1" x14ac:dyDescent="0.25">
      <c r="B16" s="15"/>
      <c r="C16" s="73" t="s">
        <v>77</v>
      </c>
      <c r="D16" s="246">
        <v>34458000</v>
      </c>
      <c r="E16" s="74" t="s">
        <v>14</v>
      </c>
      <c r="F16" s="284">
        <f>'[1]01 '!$P$15</f>
        <v>667300</v>
      </c>
      <c r="G16" s="284">
        <f>'[1]02'!$P$15</f>
        <v>695000</v>
      </c>
      <c r="H16" s="284">
        <f>'[1]03'!$P$15</f>
        <v>814100</v>
      </c>
      <c r="I16" s="284">
        <f>'[1]04'!$P$15</f>
        <v>760000</v>
      </c>
      <c r="J16" s="284">
        <v>0</v>
      </c>
      <c r="K16" s="284">
        <f>'[1]06'!$P$15</f>
        <v>587100</v>
      </c>
      <c r="L16" s="284">
        <f>'[1]07'!$P$15</f>
        <v>92106</v>
      </c>
      <c r="M16" s="284">
        <f>'[1]08'!$P$16+'[1]08'!$P$15</f>
        <v>105220</v>
      </c>
      <c r="N16" s="284">
        <f>'[1]09'!$P$15+'[1]09'!$P$16</f>
        <v>70837</v>
      </c>
      <c r="O16" s="284">
        <f>'[2]10'!$P$17</f>
        <v>488153</v>
      </c>
      <c r="P16" s="284">
        <f>'[3]11'!$P$17</f>
        <v>379337</v>
      </c>
      <c r="Q16" s="284">
        <f>'[4]12'!$P$17</f>
        <v>492952</v>
      </c>
      <c r="R16" s="284">
        <f>'[4]13'!$P$17</f>
        <v>532902</v>
      </c>
      <c r="S16" s="284">
        <f>'[4]14'!$P$16</f>
        <v>497845</v>
      </c>
      <c r="T16" s="284">
        <v>91674</v>
      </c>
      <c r="U16" s="284"/>
      <c r="V16" s="284"/>
      <c r="W16" s="284"/>
      <c r="X16" s="284"/>
      <c r="Y16" s="284"/>
      <c r="Z16" s="284"/>
      <c r="AA16" s="284"/>
      <c r="AB16" s="284"/>
      <c r="AC16" s="284"/>
      <c r="AD16" s="284"/>
      <c r="AE16" s="284"/>
      <c r="AF16" s="284"/>
      <c r="AG16" s="284"/>
      <c r="AH16" s="284"/>
      <c r="AI16" s="284"/>
      <c r="AJ16" s="284"/>
      <c r="AL16" s="66">
        <f>SUM(F16:AI16)</f>
        <v>6274526</v>
      </c>
      <c r="CV16" s="151"/>
      <c r="VGO16" s="50"/>
      <c r="VGP16" s="50"/>
      <c r="VGQ16" s="50"/>
      <c r="VGR16" s="50"/>
      <c r="VGS16" s="50"/>
      <c r="VGT16" s="50"/>
      <c r="VGU16" s="50"/>
      <c r="VGV16" s="50"/>
      <c r="VGW16" s="50"/>
      <c r="VGX16" s="50"/>
      <c r="VGY16" s="50"/>
      <c r="VGZ16" s="50"/>
      <c r="VHA16" s="50"/>
      <c r="VHB16" s="50"/>
      <c r="VHC16" s="50"/>
      <c r="VHD16" s="50"/>
      <c r="VHE16" s="50"/>
      <c r="VHF16" s="50"/>
      <c r="VHG16" s="50"/>
      <c r="VHH16" s="50"/>
      <c r="VHI16" s="50"/>
      <c r="VHJ16" s="50"/>
      <c r="VHK16" s="50"/>
      <c r="VHL16" s="50"/>
      <c r="VHM16" s="50"/>
      <c r="VHN16" s="50"/>
      <c r="VHO16" s="50"/>
      <c r="VHP16" s="50"/>
      <c r="VHQ16" s="50"/>
      <c r="VHR16" s="50"/>
      <c r="VHS16" s="50"/>
      <c r="VHT16" s="50"/>
      <c r="VHU16" s="50"/>
      <c r="VHV16" s="50"/>
      <c r="VHW16" s="50"/>
      <c r="VHX16" s="50"/>
      <c r="VHY16" s="50"/>
      <c r="VHZ16" s="50"/>
      <c r="VIA16" s="50"/>
      <c r="VIB16" s="50"/>
      <c r="VIC16" s="50"/>
      <c r="VID16" s="50"/>
      <c r="VIE16" s="50"/>
      <c r="VIF16" s="50"/>
      <c r="VIG16" s="50"/>
    </row>
    <row r="17" spans="1:15113" s="1" customFormat="1" x14ac:dyDescent="0.25">
      <c r="B17" s="15"/>
      <c r="C17" s="73" t="s">
        <v>64</v>
      </c>
      <c r="D17" s="246">
        <v>1636000</v>
      </c>
      <c r="E17" s="74" t="s">
        <v>14</v>
      </c>
      <c r="F17" s="284">
        <f>'[1]01 '!$P$24</f>
        <v>25659</v>
      </c>
      <c r="G17" s="284">
        <f>'[1]02'!$P$24</f>
        <v>18786</v>
      </c>
      <c r="H17" s="284">
        <f>'[1]03'!$P$24</f>
        <v>46938</v>
      </c>
      <c r="I17" s="284">
        <f>'[1]04'!$P$24</f>
        <v>48667</v>
      </c>
      <c r="J17" s="284"/>
      <c r="K17" s="284">
        <f>'[1]06'!$P$24</f>
        <v>32281</v>
      </c>
      <c r="L17" s="284">
        <f>'[1]07'!$P$24</f>
        <v>0</v>
      </c>
      <c r="M17" s="284">
        <f>'[1]08'!$P$24</f>
        <v>26283</v>
      </c>
      <c r="N17" s="284">
        <f>'[1]09'!$P$23+'[1]09'!$P$24</f>
        <v>6431</v>
      </c>
      <c r="O17" s="284">
        <f>'[2]10'!$P$23</f>
        <v>20426</v>
      </c>
      <c r="P17" s="284">
        <f>'[3]11'!$P$23</f>
        <v>23275</v>
      </c>
      <c r="Q17" s="284">
        <f>'[4]12'!$P$25</f>
        <v>27655</v>
      </c>
      <c r="R17" s="284">
        <f>'[4]13'!$P$25</f>
        <v>25803</v>
      </c>
      <c r="S17" s="284">
        <f>'[4]13'!$P$25</f>
        <v>25803</v>
      </c>
      <c r="T17" s="284">
        <v>6643</v>
      </c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L17" s="66">
        <f>SUM(F17:AI17)</f>
        <v>334650</v>
      </c>
      <c r="CV17" s="151"/>
      <c r="VGO17" s="50"/>
      <c r="VGP17" s="50"/>
      <c r="VGQ17" s="50"/>
      <c r="VGR17" s="50"/>
      <c r="VGS17" s="50"/>
      <c r="VGT17" s="50"/>
      <c r="VGU17" s="50"/>
      <c r="VGV17" s="50"/>
      <c r="VGW17" s="50"/>
      <c r="VGX17" s="50"/>
      <c r="VGY17" s="50"/>
      <c r="VGZ17" s="50"/>
      <c r="VHA17" s="50"/>
      <c r="VHB17" s="50"/>
      <c r="VHC17" s="50"/>
      <c r="VHD17" s="50"/>
      <c r="VHE17" s="50"/>
      <c r="VHF17" s="50"/>
      <c r="VHG17" s="50"/>
      <c r="VHH17" s="50"/>
      <c r="VHI17" s="50"/>
      <c r="VHJ17" s="50"/>
      <c r="VHK17" s="50"/>
      <c r="VHL17" s="50"/>
      <c r="VHM17" s="50"/>
      <c r="VHN17" s="50"/>
      <c r="VHO17" s="50"/>
      <c r="VHP17" s="50"/>
      <c r="VHQ17" s="50"/>
      <c r="VHR17" s="50"/>
      <c r="VHS17" s="50"/>
      <c r="VHT17" s="50"/>
      <c r="VHU17" s="50"/>
      <c r="VHV17" s="50"/>
      <c r="VHW17" s="50"/>
      <c r="VHX17" s="50"/>
      <c r="VHY17" s="50"/>
      <c r="VHZ17" s="50"/>
      <c r="VIA17" s="50"/>
      <c r="VIB17" s="50"/>
      <c r="VIC17" s="50"/>
      <c r="VID17" s="50"/>
      <c r="VIE17" s="50"/>
      <c r="VIF17" s="50"/>
      <c r="VIG17" s="50"/>
    </row>
    <row r="18" spans="1:15113" x14ac:dyDescent="0.25">
      <c r="B18" s="15"/>
      <c r="C18" s="242" t="s">
        <v>76</v>
      </c>
      <c r="D18" s="243"/>
      <c r="E18" s="244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L18" s="75" t="s">
        <v>63</v>
      </c>
    </row>
    <row r="19" spans="1:15113" s="1" customFormat="1" x14ac:dyDescent="0.25">
      <c r="B19" s="15"/>
      <c r="C19" s="14" t="s">
        <v>75</v>
      </c>
      <c r="D19" s="267"/>
      <c r="E19" s="20" t="s">
        <v>14</v>
      </c>
      <c r="F19" s="33">
        <f>F20+F21</f>
        <v>0</v>
      </c>
      <c r="G19" s="33">
        <f t="shared" ref="G19:I19" si="5">G20+G21</f>
        <v>0</v>
      </c>
      <c r="H19" s="33">
        <f>H20+H21</f>
        <v>0</v>
      </c>
      <c r="I19" s="33">
        <f t="shared" si="5"/>
        <v>0</v>
      </c>
      <c r="J19" s="33">
        <f t="shared" ref="J19:AJ19" si="6">J20+J21</f>
        <v>0</v>
      </c>
      <c r="K19" s="33">
        <f t="shared" si="6"/>
        <v>0</v>
      </c>
      <c r="L19" s="33">
        <f t="shared" si="6"/>
        <v>0</v>
      </c>
      <c r="M19" s="33">
        <f t="shared" si="6"/>
        <v>0</v>
      </c>
      <c r="N19" s="33">
        <f t="shared" si="6"/>
        <v>0</v>
      </c>
      <c r="O19" s="33">
        <f t="shared" si="6"/>
        <v>0</v>
      </c>
      <c r="P19" s="33">
        <f t="shared" si="6"/>
        <v>0</v>
      </c>
      <c r="Q19" s="33">
        <f t="shared" si="6"/>
        <v>0</v>
      </c>
      <c r="R19" s="33">
        <f t="shared" si="6"/>
        <v>0</v>
      </c>
      <c r="S19" s="33">
        <f t="shared" si="6"/>
        <v>0</v>
      </c>
      <c r="T19" s="33">
        <f t="shared" si="6"/>
        <v>0</v>
      </c>
      <c r="U19" s="33">
        <f t="shared" si="6"/>
        <v>0</v>
      </c>
      <c r="V19" s="33">
        <f t="shared" si="6"/>
        <v>0</v>
      </c>
      <c r="W19" s="33">
        <f t="shared" si="6"/>
        <v>0</v>
      </c>
      <c r="X19" s="33">
        <f t="shared" si="6"/>
        <v>0</v>
      </c>
      <c r="Y19" s="33">
        <f t="shared" si="6"/>
        <v>0</v>
      </c>
      <c r="Z19" s="33">
        <f t="shared" si="6"/>
        <v>0</v>
      </c>
      <c r="AA19" s="33">
        <f t="shared" si="6"/>
        <v>0</v>
      </c>
      <c r="AB19" s="33">
        <f t="shared" si="6"/>
        <v>0</v>
      </c>
      <c r="AC19" s="33">
        <f t="shared" si="6"/>
        <v>0</v>
      </c>
      <c r="AD19" s="33">
        <f t="shared" si="6"/>
        <v>0</v>
      </c>
      <c r="AE19" s="33">
        <f t="shared" si="6"/>
        <v>0</v>
      </c>
      <c r="AF19" s="33">
        <f t="shared" si="6"/>
        <v>0</v>
      </c>
      <c r="AG19" s="33">
        <f t="shared" si="6"/>
        <v>0</v>
      </c>
      <c r="AH19" s="33">
        <f t="shared" si="6"/>
        <v>0</v>
      </c>
      <c r="AI19" s="33">
        <f t="shared" si="6"/>
        <v>0</v>
      </c>
      <c r="AJ19" s="33">
        <f t="shared" si="6"/>
        <v>0</v>
      </c>
      <c r="AL19" s="63">
        <f>SUM(F19:AI19)</f>
        <v>0</v>
      </c>
      <c r="CV19" s="152"/>
    </row>
    <row r="20" spans="1:15113" x14ac:dyDescent="0.25">
      <c r="B20" s="15"/>
      <c r="C20" s="73" t="s">
        <v>74</v>
      </c>
      <c r="D20" s="267"/>
      <c r="E20" s="74" t="s">
        <v>14</v>
      </c>
      <c r="F20" s="284">
        <v>0</v>
      </c>
      <c r="G20" s="284">
        <v>0</v>
      </c>
      <c r="H20" s="284">
        <v>0</v>
      </c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284"/>
      <c r="AC20" s="284"/>
      <c r="AD20" s="284"/>
      <c r="AE20" s="284"/>
      <c r="AF20" s="284"/>
      <c r="AG20" s="284"/>
      <c r="AH20" s="284"/>
      <c r="AI20" s="284"/>
      <c r="AJ20" s="284"/>
      <c r="AL20" s="66">
        <f>SUM(F20:AI20)</f>
        <v>0</v>
      </c>
    </row>
    <row r="21" spans="1:15113" x14ac:dyDescent="0.25">
      <c r="B21" s="15"/>
      <c r="C21" s="73" t="s">
        <v>73</v>
      </c>
      <c r="D21" s="267"/>
      <c r="E21" s="74" t="s">
        <v>14</v>
      </c>
      <c r="F21" s="285">
        <v>0</v>
      </c>
      <c r="G21" s="285">
        <v>0</v>
      </c>
      <c r="H21" s="285">
        <v>0</v>
      </c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  <c r="AE21" s="285"/>
      <c r="AF21" s="285"/>
      <c r="AG21" s="285"/>
      <c r="AH21" s="285"/>
      <c r="AI21" s="285"/>
      <c r="AJ21" s="285"/>
      <c r="AL21" s="66">
        <f>SUM(F21:AI21)</f>
        <v>0</v>
      </c>
    </row>
    <row r="22" spans="1:15113" s="79" customFormat="1" x14ac:dyDescent="0.25">
      <c r="A22" s="71"/>
      <c r="B22" s="77"/>
      <c r="C22" s="242" t="s">
        <v>105</v>
      </c>
      <c r="D22" s="322"/>
      <c r="E22" s="101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  <c r="AD22" s="286"/>
      <c r="AE22" s="286"/>
      <c r="AF22" s="286"/>
      <c r="AG22" s="286"/>
      <c r="AH22" s="286"/>
      <c r="AI22" s="286"/>
      <c r="AJ22" s="286"/>
      <c r="AK22" s="71"/>
      <c r="AL22" s="75" t="s">
        <v>107</v>
      </c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153"/>
      <c r="CW22" s="71"/>
      <c r="CX22" s="71"/>
      <c r="CY22" s="71"/>
      <c r="CZ22" s="71"/>
      <c r="DA22" s="71"/>
      <c r="DB22" s="71"/>
      <c r="DC22" s="71"/>
      <c r="DD22" s="71"/>
      <c r="DE22" s="71"/>
      <c r="DF22" s="71"/>
      <c r="DG22" s="71"/>
      <c r="DH22" s="71"/>
      <c r="DI22" s="71"/>
      <c r="DJ22" s="71"/>
      <c r="DK22" s="71"/>
      <c r="DL22" s="71"/>
      <c r="DM22" s="71"/>
      <c r="DN22" s="71"/>
      <c r="DO22" s="71"/>
      <c r="DP22" s="71"/>
      <c r="DQ22" s="71"/>
      <c r="DR22" s="71"/>
      <c r="DS22" s="71"/>
      <c r="DT22" s="71"/>
      <c r="DU22" s="71"/>
      <c r="DV22" s="71"/>
      <c r="DW22" s="71"/>
      <c r="DX22" s="71"/>
      <c r="DY22" s="71"/>
      <c r="DZ22" s="71"/>
      <c r="EA22" s="71"/>
      <c r="EB22" s="71"/>
      <c r="EC22" s="71"/>
      <c r="ED22" s="71"/>
      <c r="EE22" s="71"/>
      <c r="EF22" s="71"/>
      <c r="EG22" s="71"/>
      <c r="EH22" s="71"/>
      <c r="EI22" s="71"/>
      <c r="EJ22" s="71"/>
      <c r="EK22" s="71"/>
      <c r="EL22" s="71"/>
      <c r="EM22" s="71"/>
      <c r="EN22" s="71"/>
      <c r="EO22" s="71"/>
      <c r="EP22" s="71"/>
      <c r="EQ22" s="71"/>
      <c r="ER22" s="71"/>
      <c r="ES22" s="71"/>
      <c r="ET22" s="71"/>
      <c r="EU22" s="71"/>
      <c r="EV22" s="71"/>
      <c r="EW22" s="71"/>
      <c r="EX22" s="71"/>
      <c r="EY22" s="71"/>
      <c r="EZ22" s="71"/>
      <c r="FA22" s="71"/>
      <c r="FB22" s="71"/>
      <c r="FC22" s="71"/>
      <c r="FD22" s="71"/>
      <c r="FE22" s="71"/>
      <c r="FF22" s="71"/>
      <c r="FG22" s="71"/>
      <c r="FH22" s="71"/>
      <c r="FI22" s="71"/>
      <c r="FJ22" s="71"/>
      <c r="FK22" s="71"/>
      <c r="FL22" s="71"/>
      <c r="FM22" s="71"/>
      <c r="FN22" s="71"/>
      <c r="FO22" s="71"/>
      <c r="FP22" s="71"/>
      <c r="FQ22" s="71"/>
      <c r="FR22" s="71"/>
      <c r="FS22" s="71"/>
      <c r="FT22" s="71"/>
      <c r="FU22" s="71"/>
      <c r="FV22" s="71"/>
      <c r="FW22" s="71"/>
      <c r="FX22" s="71"/>
      <c r="FY22" s="71"/>
      <c r="FZ22" s="71"/>
      <c r="GA22" s="71"/>
      <c r="GB22" s="71"/>
      <c r="GC22" s="71"/>
      <c r="GD22" s="71"/>
      <c r="GE22" s="71"/>
      <c r="GF22" s="71"/>
      <c r="GG22" s="71"/>
      <c r="GH22" s="71"/>
      <c r="GI22" s="71"/>
      <c r="GJ22" s="71"/>
      <c r="GK22" s="71"/>
      <c r="GL22" s="71"/>
      <c r="GM22" s="71"/>
      <c r="GN22" s="71"/>
      <c r="GO22" s="71"/>
      <c r="GP22" s="71"/>
      <c r="GQ22" s="71"/>
      <c r="GR22" s="71"/>
      <c r="GS22" s="71"/>
      <c r="GT22" s="71"/>
      <c r="GU22" s="71"/>
      <c r="GV22" s="71"/>
      <c r="GW22" s="71"/>
      <c r="GX22" s="71"/>
      <c r="GY22" s="71"/>
      <c r="GZ22" s="71"/>
      <c r="HA22" s="71"/>
      <c r="HB22" s="71"/>
      <c r="HC22" s="71"/>
      <c r="HD22" s="71"/>
      <c r="HE22" s="71"/>
      <c r="HF22" s="71"/>
      <c r="HG22" s="71"/>
      <c r="HH22" s="71"/>
      <c r="HI22" s="71"/>
      <c r="HJ22" s="71"/>
      <c r="HK22" s="71"/>
      <c r="HL22" s="71"/>
      <c r="HM22" s="71"/>
      <c r="HN22" s="71"/>
      <c r="HO22" s="71"/>
      <c r="HP22" s="71"/>
      <c r="HQ22" s="71"/>
      <c r="HR22" s="71"/>
      <c r="HS22" s="71"/>
      <c r="HT22" s="71"/>
      <c r="HU22" s="71"/>
      <c r="HV22" s="71"/>
      <c r="HW22" s="71"/>
      <c r="HX22" s="71"/>
      <c r="HY22" s="71"/>
      <c r="HZ22" s="71"/>
      <c r="IA22" s="71"/>
      <c r="IB22" s="71"/>
      <c r="IC22" s="71"/>
      <c r="ID22" s="71"/>
      <c r="IE22" s="71"/>
      <c r="IF22" s="71"/>
      <c r="IG22" s="71"/>
      <c r="IH22" s="71"/>
      <c r="II22" s="71"/>
      <c r="IJ22" s="71"/>
      <c r="IK22" s="71"/>
      <c r="IL22" s="71"/>
      <c r="IM22" s="71"/>
      <c r="IN22" s="71"/>
      <c r="IO22" s="71"/>
      <c r="IP22" s="71"/>
      <c r="IQ22" s="71"/>
      <c r="IR22" s="71"/>
      <c r="IS22" s="71"/>
      <c r="IT22" s="71"/>
      <c r="IU22" s="71"/>
      <c r="IV22" s="71"/>
      <c r="IW22" s="71"/>
      <c r="IX22" s="71"/>
      <c r="IY22" s="71"/>
      <c r="IZ22" s="71"/>
      <c r="JA22" s="71"/>
      <c r="JB22" s="71"/>
      <c r="JC22" s="71"/>
      <c r="JD22" s="71"/>
      <c r="JE22" s="71"/>
      <c r="JF22" s="71"/>
      <c r="JG22" s="71"/>
      <c r="JH22" s="71"/>
      <c r="JI22" s="71"/>
      <c r="JJ22" s="71"/>
      <c r="JK22" s="71"/>
      <c r="JL22" s="71"/>
      <c r="JM22" s="71"/>
      <c r="JN22" s="71"/>
      <c r="JO22" s="71"/>
      <c r="JP22" s="71"/>
      <c r="JQ22" s="71"/>
      <c r="JR22" s="71"/>
      <c r="JS22" s="71"/>
      <c r="JT22" s="71"/>
      <c r="JU22" s="71"/>
      <c r="JV22" s="71"/>
      <c r="JW22" s="71"/>
      <c r="JX22" s="71"/>
      <c r="JY22" s="71"/>
      <c r="JZ22" s="71"/>
      <c r="KA22" s="71"/>
      <c r="KB22" s="71"/>
      <c r="KC22" s="71"/>
      <c r="KD22" s="71"/>
      <c r="KE22" s="71"/>
      <c r="KF22" s="71"/>
      <c r="KG22" s="71"/>
      <c r="KH22" s="71"/>
      <c r="KI22" s="71"/>
      <c r="KJ22" s="71"/>
      <c r="KK22" s="71"/>
      <c r="KL22" s="71"/>
      <c r="KM22" s="71"/>
      <c r="KN22" s="71"/>
      <c r="KO22" s="71"/>
      <c r="KP22" s="71"/>
      <c r="KQ22" s="71"/>
      <c r="KR22" s="71"/>
      <c r="KS22" s="71"/>
      <c r="KT22" s="71"/>
      <c r="KU22" s="71"/>
      <c r="KV22" s="71"/>
      <c r="KW22" s="71"/>
      <c r="KX22" s="71"/>
      <c r="KY22" s="71"/>
      <c r="KZ22" s="71"/>
      <c r="LA22" s="71"/>
      <c r="LB22" s="71"/>
      <c r="LC22" s="71"/>
      <c r="LD22" s="71"/>
      <c r="LE22" s="71"/>
      <c r="LF22" s="71"/>
      <c r="LG22" s="71"/>
      <c r="LH22" s="71"/>
      <c r="LI22" s="71"/>
      <c r="LJ22" s="71"/>
      <c r="LK22" s="71"/>
      <c r="LL22" s="71"/>
      <c r="LM22" s="71"/>
      <c r="LN22" s="71"/>
      <c r="LO22" s="71"/>
      <c r="LP22" s="71"/>
      <c r="LQ22" s="71"/>
      <c r="LR22" s="71"/>
      <c r="LS22" s="71"/>
      <c r="LT22" s="71"/>
      <c r="LU22" s="71"/>
      <c r="LV22" s="71"/>
      <c r="LW22" s="71"/>
      <c r="LX22" s="71"/>
      <c r="LY22" s="71"/>
      <c r="LZ22" s="71"/>
      <c r="MA22" s="71"/>
      <c r="MB22" s="71"/>
      <c r="MC22" s="71"/>
      <c r="MD22" s="71"/>
      <c r="ME22" s="71"/>
      <c r="MF22" s="71"/>
      <c r="MG22" s="71"/>
      <c r="MH22" s="71"/>
      <c r="MI22" s="71"/>
      <c r="MJ22" s="71"/>
      <c r="MK22" s="71"/>
      <c r="ML22" s="71"/>
      <c r="MM22" s="71"/>
      <c r="MN22" s="71"/>
      <c r="MO22" s="71"/>
      <c r="MP22" s="71"/>
      <c r="MQ22" s="71"/>
      <c r="MR22" s="71"/>
      <c r="MS22" s="71"/>
      <c r="MT22" s="71"/>
      <c r="MU22" s="71"/>
      <c r="MV22" s="71"/>
      <c r="MW22" s="71"/>
      <c r="MX22" s="71"/>
      <c r="MY22" s="71"/>
      <c r="MZ22" s="71"/>
      <c r="NA22" s="71"/>
      <c r="NB22" s="71"/>
      <c r="NC22" s="71"/>
      <c r="ND22" s="71"/>
      <c r="NE22" s="71"/>
      <c r="NF22" s="71"/>
      <c r="NG22" s="71"/>
      <c r="NH22" s="71"/>
      <c r="NI22" s="71"/>
      <c r="NJ22" s="71"/>
      <c r="NK22" s="71"/>
      <c r="NL22" s="71"/>
      <c r="NM22" s="71"/>
      <c r="NN22" s="71"/>
      <c r="NO22" s="71"/>
      <c r="NP22" s="71"/>
      <c r="NQ22" s="71"/>
      <c r="NR22" s="71"/>
      <c r="NS22" s="71"/>
      <c r="NT22" s="71"/>
      <c r="NU22" s="71"/>
      <c r="NV22" s="71"/>
      <c r="NW22" s="71"/>
      <c r="NX22" s="71"/>
      <c r="NY22" s="71"/>
      <c r="NZ22" s="71"/>
      <c r="OA22" s="71"/>
      <c r="OB22" s="71"/>
      <c r="OC22" s="71"/>
      <c r="OD22" s="71"/>
      <c r="OE22" s="71"/>
      <c r="OF22" s="71"/>
      <c r="OG22" s="71"/>
      <c r="OH22" s="71"/>
      <c r="OI22" s="71"/>
      <c r="OJ22" s="71"/>
      <c r="OK22" s="71"/>
      <c r="OL22" s="71"/>
      <c r="OM22" s="71"/>
      <c r="ON22" s="71"/>
      <c r="OO22" s="71"/>
      <c r="OP22" s="71"/>
      <c r="OQ22" s="71"/>
      <c r="OR22" s="71"/>
      <c r="OS22" s="71"/>
      <c r="OT22" s="71"/>
      <c r="OU22" s="71"/>
      <c r="OV22" s="71"/>
      <c r="OW22" s="71"/>
      <c r="OX22" s="71"/>
      <c r="OY22" s="71"/>
      <c r="OZ22" s="71"/>
      <c r="PA22" s="71"/>
      <c r="PB22" s="71"/>
      <c r="PC22" s="71"/>
      <c r="PD22" s="71"/>
      <c r="PE22" s="71"/>
      <c r="PF22" s="71"/>
      <c r="PG22" s="71"/>
      <c r="PH22" s="71"/>
      <c r="PI22" s="71"/>
      <c r="PJ22" s="71"/>
      <c r="PK22" s="71"/>
      <c r="PL22" s="71"/>
      <c r="PM22" s="71"/>
      <c r="PN22" s="71"/>
      <c r="PO22" s="71"/>
      <c r="PP22" s="71"/>
      <c r="PQ22" s="71"/>
      <c r="PR22" s="71"/>
      <c r="PS22" s="71"/>
      <c r="PT22" s="71"/>
      <c r="PU22" s="71"/>
      <c r="PV22" s="71"/>
      <c r="PW22" s="71"/>
      <c r="PX22" s="71"/>
      <c r="PY22" s="71"/>
      <c r="PZ22" s="71"/>
      <c r="QA22" s="71"/>
      <c r="QB22" s="71"/>
      <c r="QC22" s="71"/>
      <c r="QD22" s="71"/>
      <c r="QE22" s="71"/>
      <c r="QF22" s="71"/>
      <c r="QG22" s="71"/>
      <c r="QH22" s="71"/>
      <c r="QI22" s="71"/>
      <c r="QJ22" s="71"/>
      <c r="QK22" s="71"/>
      <c r="QL22" s="71"/>
      <c r="QM22" s="71"/>
      <c r="QN22" s="71"/>
      <c r="QO22" s="71"/>
      <c r="QP22" s="71"/>
      <c r="QQ22" s="71"/>
      <c r="QR22" s="71"/>
      <c r="QS22" s="71"/>
      <c r="QT22" s="71"/>
      <c r="QU22" s="71"/>
      <c r="QV22" s="71"/>
      <c r="QW22" s="71"/>
      <c r="QX22" s="71"/>
      <c r="QY22" s="71"/>
      <c r="QZ22" s="71"/>
      <c r="RA22" s="71"/>
      <c r="RB22" s="71"/>
      <c r="RC22" s="71"/>
      <c r="RD22" s="71"/>
      <c r="RE22" s="71"/>
      <c r="RF22" s="71"/>
      <c r="RG22" s="71"/>
      <c r="RH22" s="71"/>
      <c r="RI22" s="71"/>
      <c r="RJ22" s="71"/>
      <c r="RK22" s="71"/>
      <c r="RL22" s="71"/>
      <c r="RM22" s="71"/>
      <c r="RN22" s="71"/>
      <c r="RO22" s="71"/>
      <c r="RP22" s="71"/>
      <c r="RQ22" s="71"/>
      <c r="RR22" s="71"/>
      <c r="RS22" s="71"/>
      <c r="RT22" s="71"/>
      <c r="RU22" s="71"/>
      <c r="RV22" s="71"/>
      <c r="RW22" s="71"/>
      <c r="RX22" s="71"/>
      <c r="RY22" s="71"/>
      <c r="RZ22" s="71"/>
      <c r="SA22" s="71"/>
      <c r="SB22" s="71"/>
      <c r="SC22" s="71"/>
      <c r="SD22" s="71"/>
      <c r="SE22" s="71"/>
      <c r="SF22" s="71"/>
      <c r="SG22" s="71"/>
      <c r="SH22" s="71"/>
      <c r="SI22" s="71"/>
      <c r="SJ22" s="71"/>
      <c r="SK22" s="71"/>
      <c r="SL22" s="71"/>
      <c r="SM22" s="71"/>
      <c r="SN22" s="71"/>
      <c r="SO22" s="71"/>
      <c r="SP22" s="71"/>
      <c r="SQ22" s="71"/>
      <c r="SR22" s="71"/>
      <c r="SS22" s="71"/>
      <c r="ST22" s="71"/>
      <c r="SU22" s="71"/>
      <c r="SV22" s="71"/>
      <c r="SW22" s="71"/>
      <c r="SX22" s="71"/>
      <c r="SY22" s="71"/>
      <c r="SZ22" s="71"/>
      <c r="TA22" s="71"/>
      <c r="TB22" s="71"/>
      <c r="TC22" s="71"/>
      <c r="TD22" s="71"/>
      <c r="TE22" s="71"/>
      <c r="TF22" s="71"/>
      <c r="TG22" s="71"/>
      <c r="TH22" s="71"/>
      <c r="TI22" s="71"/>
      <c r="TJ22" s="71"/>
      <c r="TK22" s="71"/>
      <c r="TL22" s="71"/>
      <c r="TM22" s="71"/>
      <c r="TN22" s="71"/>
      <c r="TO22" s="71"/>
      <c r="TP22" s="71"/>
      <c r="TQ22" s="71"/>
      <c r="TR22" s="71"/>
      <c r="TS22" s="71"/>
      <c r="TT22" s="71"/>
      <c r="TU22" s="71"/>
      <c r="TV22" s="71"/>
      <c r="TW22" s="71"/>
      <c r="TX22" s="71"/>
      <c r="TY22" s="71"/>
      <c r="TZ22" s="71"/>
      <c r="UA22" s="71"/>
      <c r="UB22" s="71"/>
      <c r="UC22" s="71"/>
      <c r="UD22" s="71"/>
      <c r="UE22" s="71"/>
      <c r="UF22" s="71"/>
      <c r="UG22" s="71"/>
      <c r="UH22" s="71"/>
      <c r="UI22" s="71"/>
      <c r="UJ22" s="71"/>
      <c r="UK22" s="71"/>
      <c r="UL22" s="71"/>
      <c r="UM22" s="71"/>
      <c r="UN22" s="71"/>
      <c r="UO22" s="71"/>
      <c r="UP22" s="71"/>
      <c r="UQ22" s="71"/>
      <c r="UR22" s="71"/>
      <c r="US22" s="71"/>
      <c r="UT22" s="71"/>
      <c r="UU22" s="71"/>
      <c r="UV22" s="71"/>
      <c r="UW22" s="71"/>
      <c r="UX22" s="71"/>
      <c r="UY22" s="71"/>
      <c r="UZ22" s="71"/>
      <c r="VA22" s="71"/>
      <c r="VB22" s="71"/>
      <c r="VC22" s="71"/>
      <c r="VD22" s="71"/>
      <c r="VE22" s="71"/>
      <c r="VF22" s="71"/>
      <c r="VG22" s="71"/>
      <c r="VH22" s="71"/>
      <c r="VI22" s="71"/>
      <c r="VJ22" s="71"/>
      <c r="VK22" s="71"/>
      <c r="VL22" s="71"/>
      <c r="VM22" s="71"/>
      <c r="VN22" s="71"/>
      <c r="VO22" s="71"/>
      <c r="VP22" s="71"/>
      <c r="VQ22" s="71"/>
      <c r="VR22" s="71"/>
      <c r="VS22" s="71"/>
      <c r="VT22" s="71"/>
      <c r="VU22" s="71"/>
      <c r="VV22" s="71"/>
      <c r="VW22" s="71"/>
      <c r="VX22" s="71"/>
      <c r="VY22" s="71"/>
      <c r="VZ22" s="71"/>
      <c r="WA22" s="71"/>
      <c r="WB22" s="71"/>
      <c r="WC22" s="71"/>
      <c r="WD22" s="71"/>
      <c r="WE22" s="71"/>
      <c r="WF22" s="71"/>
      <c r="WG22" s="71"/>
      <c r="WH22" s="71"/>
      <c r="WI22" s="71"/>
      <c r="WJ22" s="71"/>
      <c r="WK22" s="71"/>
      <c r="WL22" s="71"/>
      <c r="WM22" s="71"/>
      <c r="WN22" s="71"/>
      <c r="WO22" s="71"/>
      <c r="WP22" s="71"/>
      <c r="WQ22" s="71"/>
      <c r="WR22" s="71"/>
      <c r="WS22" s="71"/>
      <c r="WT22" s="71"/>
      <c r="WU22" s="71"/>
      <c r="WV22" s="71"/>
      <c r="WW22" s="71"/>
      <c r="WX22" s="71"/>
      <c r="WY22" s="71"/>
      <c r="WZ22" s="71"/>
      <c r="XA22" s="71"/>
      <c r="XB22" s="71"/>
      <c r="XC22" s="71"/>
      <c r="XD22" s="71"/>
      <c r="XE22" s="71"/>
      <c r="XF22" s="71"/>
      <c r="XG22" s="71"/>
      <c r="XH22" s="71"/>
      <c r="XI22" s="71"/>
      <c r="XJ22" s="71"/>
      <c r="XK22" s="71"/>
      <c r="XL22" s="71"/>
      <c r="XM22" s="71"/>
      <c r="XN22" s="71"/>
      <c r="XO22" s="71"/>
      <c r="XP22" s="71"/>
      <c r="XQ22" s="71"/>
      <c r="XR22" s="71"/>
      <c r="XS22" s="71"/>
      <c r="XT22" s="71"/>
      <c r="XU22" s="71"/>
      <c r="XV22" s="71"/>
      <c r="XW22" s="71"/>
      <c r="XX22" s="71"/>
      <c r="XY22" s="71"/>
      <c r="XZ22" s="71"/>
      <c r="YA22" s="71"/>
      <c r="YB22" s="71"/>
      <c r="YC22" s="71"/>
      <c r="YD22" s="71"/>
      <c r="YE22" s="71"/>
      <c r="YF22" s="71"/>
      <c r="YG22" s="71"/>
      <c r="YH22" s="71"/>
      <c r="YI22" s="71"/>
      <c r="YJ22" s="71"/>
      <c r="YK22" s="71"/>
      <c r="YL22" s="71"/>
      <c r="YM22" s="71"/>
      <c r="YN22" s="71"/>
      <c r="YO22" s="71"/>
      <c r="YP22" s="71"/>
      <c r="YQ22" s="71"/>
      <c r="YR22" s="71"/>
      <c r="YS22" s="71"/>
      <c r="YT22" s="71"/>
      <c r="YU22" s="71"/>
      <c r="YV22" s="71"/>
      <c r="YW22" s="71"/>
      <c r="YX22" s="71"/>
      <c r="YY22" s="71"/>
      <c r="YZ22" s="71"/>
      <c r="ZA22" s="71"/>
      <c r="ZB22" s="71"/>
      <c r="ZC22" s="71"/>
      <c r="ZD22" s="71"/>
      <c r="ZE22" s="71"/>
      <c r="ZF22" s="71"/>
      <c r="ZG22" s="71"/>
      <c r="ZH22" s="71"/>
      <c r="ZI22" s="71"/>
      <c r="ZJ22" s="71"/>
      <c r="ZK22" s="71"/>
      <c r="ZL22" s="71"/>
      <c r="ZM22" s="71"/>
      <c r="ZN22" s="71"/>
      <c r="ZO22" s="71"/>
      <c r="ZP22" s="71"/>
      <c r="ZQ22" s="71"/>
      <c r="ZR22" s="71"/>
      <c r="ZS22" s="71"/>
      <c r="ZT22" s="71"/>
      <c r="ZU22" s="71"/>
      <c r="ZV22" s="71"/>
      <c r="ZW22" s="71"/>
      <c r="ZX22" s="71"/>
      <c r="ZY22" s="71"/>
      <c r="ZZ22" s="71"/>
      <c r="AAA22" s="71"/>
      <c r="AAB22" s="71"/>
      <c r="AAC22" s="71"/>
      <c r="AAD22" s="71"/>
      <c r="AAE22" s="71"/>
      <c r="AAF22" s="71"/>
      <c r="AAG22" s="71"/>
      <c r="AAH22" s="71"/>
      <c r="AAI22" s="71"/>
      <c r="AAJ22" s="71"/>
      <c r="AAK22" s="71"/>
      <c r="AAL22" s="71"/>
      <c r="AAM22" s="71"/>
      <c r="AAN22" s="71"/>
      <c r="AAO22" s="71"/>
      <c r="AAP22" s="71"/>
      <c r="AAQ22" s="71"/>
      <c r="AAR22" s="71"/>
      <c r="AAS22" s="71"/>
      <c r="AAT22" s="71"/>
      <c r="AAU22" s="71"/>
      <c r="AAV22" s="71"/>
      <c r="AAW22" s="71"/>
      <c r="AAX22" s="71"/>
      <c r="AAY22" s="71"/>
      <c r="AAZ22" s="71"/>
      <c r="ABA22" s="71"/>
      <c r="ABB22" s="71"/>
      <c r="ABC22" s="71"/>
      <c r="ABD22" s="71"/>
      <c r="ABE22" s="71"/>
      <c r="ABF22" s="71"/>
      <c r="ABG22" s="71"/>
      <c r="ABH22" s="71"/>
      <c r="ABI22" s="71"/>
      <c r="ABJ22" s="71"/>
      <c r="ABK22" s="71"/>
      <c r="ABL22" s="71"/>
      <c r="ABM22" s="71"/>
      <c r="ABN22" s="71"/>
      <c r="ABO22" s="71"/>
      <c r="ABP22" s="71"/>
      <c r="ABQ22" s="71"/>
      <c r="ABR22" s="71"/>
      <c r="ABS22" s="71"/>
      <c r="ABT22" s="71"/>
      <c r="ABU22" s="71"/>
      <c r="ABV22" s="71"/>
      <c r="ABW22" s="71"/>
      <c r="ABX22" s="71"/>
      <c r="ABY22" s="71"/>
      <c r="ABZ22" s="71"/>
      <c r="ACA22" s="71"/>
      <c r="ACB22" s="71"/>
      <c r="ACC22" s="71"/>
      <c r="ACD22" s="71"/>
      <c r="ACE22" s="71"/>
      <c r="ACF22" s="71"/>
      <c r="ACG22" s="71"/>
      <c r="ACH22" s="71"/>
      <c r="ACI22" s="71"/>
      <c r="ACJ22" s="71"/>
      <c r="ACK22" s="71"/>
      <c r="ACL22" s="71"/>
      <c r="ACM22" s="71"/>
      <c r="ACN22" s="71"/>
      <c r="ACO22" s="71"/>
      <c r="ACP22" s="71"/>
      <c r="ACQ22" s="71"/>
      <c r="ACR22" s="71"/>
      <c r="ACS22" s="71"/>
      <c r="ACT22" s="71"/>
      <c r="ACU22" s="71"/>
      <c r="ACV22" s="71"/>
      <c r="ACW22" s="71"/>
      <c r="ACX22" s="71"/>
      <c r="ACY22" s="71"/>
      <c r="ACZ22" s="71"/>
      <c r="ADA22" s="71"/>
      <c r="ADB22" s="71"/>
      <c r="ADC22" s="71"/>
      <c r="ADD22" s="71"/>
      <c r="ADE22" s="71"/>
      <c r="ADF22" s="71"/>
      <c r="ADG22" s="71"/>
      <c r="ADH22" s="71"/>
      <c r="ADI22" s="71"/>
      <c r="ADJ22" s="71"/>
      <c r="ADK22" s="71"/>
      <c r="ADL22" s="71"/>
      <c r="ADM22" s="71"/>
      <c r="ADN22" s="71"/>
      <c r="ADO22" s="71"/>
      <c r="ADP22" s="71"/>
      <c r="ADQ22" s="71"/>
      <c r="ADR22" s="71"/>
      <c r="ADS22" s="71"/>
      <c r="ADT22" s="71"/>
      <c r="ADU22" s="71"/>
      <c r="ADV22" s="71"/>
      <c r="ADW22" s="71"/>
      <c r="ADX22" s="71"/>
      <c r="ADY22" s="71"/>
      <c r="ADZ22" s="71"/>
      <c r="AEA22" s="71"/>
      <c r="AEB22" s="71"/>
      <c r="AEC22" s="71"/>
      <c r="AED22" s="71"/>
      <c r="AEE22" s="71"/>
      <c r="AEF22" s="71"/>
      <c r="AEG22" s="71"/>
      <c r="AEH22" s="71"/>
      <c r="AEI22" s="71"/>
      <c r="AEJ22" s="71"/>
      <c r="AEK22" s="71"/>
      <c r="AEL22" s="71"/>
      <c r="AEM22" s="71"/>
      <c r="AEN22" s="71"/>
      <c r="AEO22" s="71"/>
      <c r="AEP22" s="71"/>
      <c r="AEQ22" s="71"/>
      <c r="AER22" s="71"/>
      <c r="AES22" s="71"/>
      <c r="AET22" s="71"/>
      <c r="AEU22" s="71"/>
      <c r="AEV22" s="71"/>
      <c r="AEW22" s="71"/>
      <c r="AEX22" s="71"/>
      <c r="AEY22" s="71"/>
      <c r="AEZ22" s="71"/>
      <c r="AFA22" s="71"/>
      <c r="AFB22" s="71"/>
      <c r="AFC22" s="71"/>
      <c r="AFD22" s="71"/>
      <c r="AFE22" s="71"/>
      <c r="AFF22" s="71"/>
      <c r="AFG22" s="71"/>
      <c r="AFH22" s="71"/>
      <c r="AFI22" s="71"/>
      <c r="AFJ22" s="71"/>
      <c r="AFK22" s="71"/>
      <c r="AFL22" s="71"/>
      <c r="AFM22" s="71"/>
      <c r="AFN22" s="71"/>
      <c r="AFO22" s="71"/>
      <c r="AFP22" s="71"/>
      <c r="AFQ22" s="71"/>
      <c r="AFR22" s="71"/>
      <c r="AFS22" s="71"/>
      <c r="AFT22" s="71"/>
      <c r="AFU22" s="71"/>
      <c r="AFV22" s="71"/>
      <c r="AFW22" s="71"/>
      <c r="AFX22" s="71"/>
      <c r="AFY22" s="71"/>
      <c r="AFZ22" s="71"/>
      <c r="AGA22" s="71"/>
      <c r="AGB22" s="71"/>
      <c r="AGC22" s="71"/>
      <c r="AGD22" s="71"/>
      <c r="AGE22" s="71"/>
      <c r="AGF22" s="71"/>
      <c r="AGG22" s="71"/>
      <c r="AGH22" s="71"/>
      <c r="AGI22" s="71"/>
      <c r="AGJ22" s="71"/>
      <c r="AGK22" s="71"/>
      <c r="AGL22" s="71"/>
      <c r="AGM22" s="71"/>
      <c r="AGN22" s="71"/>
      <c r="AGO22" s="71"/>
      <c r="AGP22" s="71"/>
      <c r="AGQ22" s="71"/>
      <c r="AGR22" s="71"/>
      <c r="AGS22" s="71"/>
      <c r="AGT22" s="71"/>
      <c r="AGU22" s="71"/>
      <c r="AGV22" s="71"/>
      <c r="AGW22" s="71"/>
      <c r="AGX22" s="71"/>
      <c r="AGY22" s="71"/>
      <c r="AGZ22" s="71"/>
      <c r="AHA22" s="71"/>
      <c r="AHB22" s="71"/>
      <c r="AHC22" s="71"/>
      <c r="AHD22" s="71"/>
      <c r="AHE22" s="71"/>
      <c r="AHF22" s="71"/>
      <c r="AHG22" s="71"/>
      <c r="AHH22" s="71"/>
      <c r="AHI22" s="71"/>
      <c r="AHJ22" s="71"/>
      <c r="AHK22" s="71"/>
      <c r="AHL22" s="71"/>
      <c r="AHM22" s="71"/>
      <c r="AHN22" s="71"/>
      <c r="AHO22" s="71"/>
      <c r="AHP22" s="71"/>
      <c r="AHQ22" s="71"/>
      <c r="AHR22" s="71"/>
      <c r="AHS22" s="71"/>
      <c r="AHT22" s="71"/>
      <c r="AHU22" s="71"/>
      <c r="AHV22" s="71"/>
      <c r="AHW22" s="71"/>
      <c r="AHX22" s="71"/>
      <c r="AHY22" s="71"/>
      <c r="AHZ22" s="71"/>
      <c r="AIA22" s="71"/>
      <c r="AIB22" s="71"/>
      <c r="AIC22" s="71"/>
      <c r="AID22" s="71"/>
      <c r="AIE22" s="71"/>
      <c r="AIF22" s="71"/>
      <c r="AIG22" s="71"/>
      <c r="AIH22" s="71"/>
      <c r="AII22" s="71"/>
      <c r="AIJ22" s="71"/>
      <c r="AIK22" s="71"/>
      <c r="AIL22" s="71"/>
      <c r="AIM22" s="71"/>
      <c r="AIN22" s="71"/>
      <c r="AIO22" s="71"/>
      <c r="AIP22" s="71"/>
      <c r="AIQ22" s="71"/>
      <c r="AIR22" s="71"/>
      <c r="AIS22" s="71"/>
      <c r="AIT22" s="71"/>
      <c r="AIU22" s="71"/>
      <c r="AIV22" s="71"/>
      <c r="AIW22" s="71"/>
      <c r="AIX22" s="71"/>
      <c r="AIY22" s="71"/>
      <c r="AIZ22" s="71"/>
      <c r="AJA22" s="71"/>
      <c r="AJB22" s="71"/>
      <c r="AJC22" s="71"/>
      <c r="AJD22" s="71"/>
      <c r="AJE22" s="71"/>
      <c r="AJF22" s="71"/>
      <c r="AJG22" s="71"/>
      <c r="AJH22" s="71"/>
      <c r="AJI22" s="71"/>
      <c r="AJJ22" s="71"/>
      <c r="AJK22" s="71"/>
      <c r="AJL22" s="71"/>
      <c r="AJM22" s="71"/>
      <c r="AJN22" s="71"/>
      <c r="AJO22" s="71"/>
      <c r="AJP22" s="71"/>
      <c r="AJQ22" s="71"/>
      <c r="AJR22" s="71"/>
      <c r="AJS22" s="71"/>
      <c r="AJT22" s="71"/>
      <c r="AJU22" s="71"/>
      <c r="AJV22" s="71"/>
      <c r="AJW22" s="71"/>
      <c r="AJX22" s="71"/>
      <c r="AJY22" s="71"/>
      <c r="AJZ22" s="71"/>
      <c r="AKA22" s="71"/>
      <c r="AKB22" s="71"/>
      <c r="AKC22" s="71"/>
      <c r="AKD22" s="71"/>
      <c r="AKE22" s="71"/>
      <c r="AKF22" s="71"/>
      <c r="AKG22" s="71"/>
      <c r="AKH22" s="71"/>
      <c r="AKI22" s="71"/>
      <c r="AKJ22" s="71"/>
      <c r="AKK22" s="71"/>
      <c r="AKL22" s="71"/>
      <c r="AKM22" s="71"/>
      <c r="AKN22" s="71"/>
      <c r="AKO22" s="71"/>
      <c r="AKP22" s="71"/>
      <c r="AKQ22" s="71"/>
      <c r="AKR22" s="71"/>
      <c r="AKS22" s="71"/>
      <c r="AKT22" s="71"/>
      <c r="AKU22" s="71"/>
      <c r="AKV22" s="71"/>
      <c r="AKW22" s="71"/>
      <c r="AKX22" s="71"/>
      <c r="AKY22" s="71"/>
      <c r="AKZ22" s="71"/>
      <c r="ALA22" s="71"/>
      <c r="ALB22" s="71"/>
      <c r="ALC22" s="71"/>
      <c r="ALD22" s="71"/>
      <c r="ALE22" s="71"/>
      <c r="ALF22" s="71"/>
      <c r="ALG22" s="71"/>
      <c r="ALH22" s="71"/>
      <c r="ALI22" s="71"/>
      <c r="ALJ22" s="71"/>
      <c r="ALK22" s="71"/>
      <c r="ALL22" s="71"/>
      <c r="ALM22" s="71"/>
      <c r="ALN22" s="71"/>
      <c r="ALO22" s="71"/>
      <c r="ALP22" s="71"/>
      <c r="ALQ22" s="71"/>
      <c r="ALR22" s="71"/>
      <c r="ALS22" s="71"/>
      <c r="ALT22" s="71"/>
      <c r="ALU22" s="71"/>
      <c r="ALV22" s="71"/>
      <c r="ALW22" s="71"/>
      <c r="ALX22" s="71"/>
      <c r="ALY22" s="71"/>
      <c r="ALZ22" s="71"/>
      <c r="AMA22" s="71"/>
      <c r="AMB22" s="71"/>
      <c r="AMC22" s="71"/>
      <c r="AMD22" s="71"/>
      <c r="AME22" s="71"/>
      <c r="AMF22" s="71"/>
      <c r="AMG22" s="71"/>
      <c r="AMH22" s="71"/>
      <c r="AMI22" s="71"/>
      <c r="AMJ22" s="71"/>
      <c r="AMK22" s="71"/>
      <c r="AML22" s="71"/>
      <c r="AMM22" s="71"/>
      <c r="AMN22" s="71"/>
      <c r="AMO22" s="71"/>
      <c r="AMP22" s="71"/>
      <c r="AMQ22" s="71"/>
      <c r="AMR22" s="71"/>
      <c r="AMS22" s="71"/>
      <c r="AMT22" s="71"/>
      <c r="AMU22" s="71"/>
      <c r="AMV22" s="71"/>
      <c r="AMW22" s="71"/>
      <c r="AMX22" s="71"/>
      <c r="AMY22" s="71"/>
      <c r="AMZ22" s="71"/>
      <c r="ANA22" s="71"/>
      <c r="ANB22" s="71"/>
      <c r="ANC22" s="71"/>
      <c r="AND22" s="71"/>
      <c r="ANE22" s="71"/>
      <c r="ANF22" s="71"/>
      <c r="ANG22" s="71"/>
      <c r="ANH22" s="71"/>
      <c r="ANI22" s="71"/>
      <c r="ANJ22" s="71"/>
      <c r="ANK22" s="71"/>
      <c r="ANL22" s="71"/>
      <c r="ANM22" s="71"/>
      <c r="ANN22" s="71"/>
      <c r="ANO22" s="71"/>
      <c r="ANP22" s="71"/>
      <c r="ANQ22" s="71"/>
      <c r="ANR22" s="71"/>
      <c r="ANS22" s="71"/>
      <c r="ANT22" s="71"/>
      <c r="ANU22" s="71"/>
      <c r="ANV22" s="71"/>
      <c r="ANW22" s="71"/>
      <c r="ANX22" s="71"/>
      <c r="ANY22" s="71"/>
      <c r="ANZ22" s="71"/>
      <c r="AOA22" s="71"/>
      <c r="AOB22" s="71"/>
      <c r="AOC22" s="71"/>
      <c r="AOD22" s="71"/>
      <c r="AOE22" s="71"/>
      <c r="AOF22" s="71"/>
      <c r="AOG22" s="71"/>
      <c r="AOH22" s="71"/>
      <c r="AOI22" s="71"/>
      <c r="AOJ22" s="71"/>
      <c r="AOK22" s="71"/>
      <c r="AOL22" s="71"/>
      <c r="AOM22" s="71"/>
      <c r="AON22" s="71"/>
      <c r="AOO22" s="71"/>
      <c r="AOP22" s="71"/>
      <c r="AOQ22" s="71"/>
      <c r="AOR22" s="71"/>
      <c r="AOS22" s="71"/>
      <c r="AOT22" s="71"/>
      <c r="AOU22" s="71"/>
      <c r="AOV22" s="71"/>
      <c r="AOW22" s="71"/>
      <c r="AOX22" s="71"/>
      <c r="AOY22" s="71"/>
      <c r="AOZ22" s="71"/>
      <c r="APA22" s="71"/>
      <c r="APB22" s="71"/>
      <c r="APC22" s="71"/>
      <c r="APD22" s="71"/>
      <c r="APE22" s="71"/>
      <c r="APF22" s="71"/>
      <c r="APG22" s="71"/>
      <c r="APH22" s="71"/>
      <c r="API22" s="71"/>
      <c r="APJ22" s="71"/>
      <c r="APK22" s="71"/>
      <c r="APL22" s="71"/>
      <c r="APM22" s="71"/>
      <c r="APN22" s="71"/>
      <c r="APO22" s="71"/>
      <c r="APP22" s="71"/>
      <c r="APQ22" s="71"/>
      <c r="APR22" s="71"/>
      <c r="APS22" s="71"/>
      <c r="APT22" s="71"/>
      <c r="APU22" s="71"/>
      <c r="APV22" s="71"/>
      <c r="APW22" s="71"/>
      <c r="APX22" s="71"/>
      <c r="APY22" s="71"/>
      <c r="APZ22" s="71"/>
      <c r="AQA22" s="71"/>
      <c r="AQB22" s="71"/>
      <c r="AQC22" s="71"/>
      <c r="AQD22" s="71"/>
      <c r="AQE22" s="71"/>
      <c r="AQF22" s="71"/>
      <c r="AQG22" s="71"/>
      <c r="AQH22" s="71"/>
      <c r="AQI22" s="71"/>
      <c r="AQJ22" s="71"/>
      <c r="AQK22" s="71"/>
      <c r="AQL22" s="71"/>
      <c r="AQM22" s="71"/>
      <c r="AQN22" s="71"/>
      <c r="AQO22" s="71"/>
      <c r="AQP22" s="71"/>
      <c r="AQQ22" s="71"/>
      <c r="AQR22" s="71"/>
      <c r="AQS22" s="71"/>
      <c r="AQT22" s="71"/>
      <c r="AQU22" s="71"/>
      <c r="AQV22" s="71"/>
      <c r="AQW22" s="71"/>
      <c r="AQX22" s="71"/>
      <c r="AQY22" s="71"/>
      <c r="AQZ22" s="71"/>
      <c r="ARA22" s="71"/>
      <c r="ARB22" s="71"/>
      <c r="ARC22" s="71"/>
      <c r="ARD22" s="71"/>
      <c r="ARE22" s="71"/>
      <c r="ARF22" s="71"/>
      <c r="ARG22" s="71"/>
      <c r="ARH22" s="71"/>
      <c r="ARI22" s="71"/>
      <c r="ARJ22" s="71"/>
      <c r="ARK22" s="71"/>
      <c r="ARL22" s="71"/>
      <c r="ARM22" s="71"/>
      <c r="ARN22" s="71"/>
      <c r="ARO22" s="71"/>
      <c r="ARP22" s="71"/>
      <c r="ARQ22" s="71"/>
      <c r="ARR22" s="71"/>
      <c r="ARS22" s="71"/>
      <c r="ART22" s="71"/>
      <c r="ARU22" s="71"/>
      <c r="ARV22" s="71"/>
      <c r="ARW22" s="71"/>
      <c r="ARX22" s="71"/>
      <c r="ARY22" s="71"/>
      <c r="ARZ22" s="71"/>
      <c r="ASA22" s="71"/>
      <c r="ASB22" s="71"/>
      <c r="ASC22" s="71"/>
      <c r="ASD22" s="71"/>
      <c r="ASE22" s="71"/>
      <c r="ASF22" s="71"/>
      <c r="ASG22" s="71"/>
      <c r="ASH22" s="71"/>
      <c r="ASI22" s="71"/>
      <c r="ASJ22" s="71"/>
      <c r="ASK22" s="71"/>
      <c r="ASL22" s="71"/>
      <c r="ASM22" s="71"/>
      <c r="ASN22" s="71"/>
      <c r="ASO22" s="71"/>
      <c r="ASP22" s="71"/>
      <c r="ASQ22" s="71"/>
      <c r="ASR22" s="71"/>
      <c r="ASS22" s="71"/>
      <c r="AST22" s="71"/>
      <c r="ASU22" s="71"/>
      <c r="ASV22" s="71"/>
      <c r="ASW22" s="71"/>
      <c r="ASX22" s="71"/>
      <c r="ASY22" s="71"/>
      <c r="ASZ22" s="71"/>
      <c r="ATA22" s="71"/>
      <c r="ATB22" s="71"/>
      <c r="ATC22" s="71"/>
      <c r="ATD22" s="71"/>
      <c r="ATE22" s="71"/>
      <c r="ATF22" s="71"/>
      <c r="ATG22" s="71"/>
      <c r="ATH22" s="71"/>
      <c r="ATI22" s="71"/>
      <c r="ATJ22" s="71"/>
      <c r="ATK22" s="71"/>
      <c r="ATL22" s="71"/>
      <c r="ATM22" s="71"/>
      <c r="ATN22" s="71"/>
      <c r="ATO22" s="71"/>
      <c r="ATP22" s="71"/>
      <c r="ATQ22" s="71"/>
      <c r="ATR22" s="71"/>
      <c r="ATS22" s="71"/>
      <c r="ATT22" s="71"/>
      <c r="ATU22" s="71"/>
      <c r="ATV22" s="71"/>
      <c r="ATW22" s="71"/>
      <c r="ATX22" s="71"/>
      <c r="ATY22" s="71"/>
      <c r="ATZ22" s="71"/>
      <c r="AUA22" s="71"/>
      <c r="AUB22" s="71"/>
      <c r="AUC22" s="71"/>
      <c r="AUD22" s="71"/>
      <c r="AUE22" s="71"/>
      <c r="AUF22" s="71"/>
      <c r="AUG22" s="71"/>
      <c r="AUH22" s="71"/>
      <c r="AUI22" s="71"/>
      <c r="AUJ22" s="71"/>
      <c r="AUK22" s="71"/>
      <c r="AUL22" s="71"/>
      <c r="AUM22" s="71"/>
      <c r="AUN22" s="71"/>
      <c r="AUO22" s="71"/>
      <c r="AUP22" s="71"/>
      <c r="AUQ22" s="71"/>
      <c r="AUR22" s="71"/>
      <c r="AUS22" s="71"/>
      <c r="AUT22" s="71"/>
      <c r="AUU22" s="71"/>
      <c r="AUV22" s="71"/>
      <c r="AUW22" s="71"/>
      <c r="AUX22" s="71"/>
      <c r="AUY22" s="71"/>
      <c r="AUZ22" s="71"/>
      <c r="AVA22" s="71"/>
      <c r="AVB22" s="71"/>
      <c r="AVC22" s="71"/>
      <c r="AVD22" s="71"/>
      <c r="AVE22" s="71"/>
      <c r="AVF22" s="71"/>
      <c r="AVG22" s="71"/>
      <c r="AVH22" s="71"/>
      <c r="AVI22" s="71"/>
      <c r="AVJ22" s="71"/>
      <c r="AVK22" s="71"/>
      <c r="AVL22" s="71"/>
      <c r="AVM22" s="71"/>
      <c r="AVN22" s="71"/>
      <c r="AVO22" s="71"/>
      <c r="AVP22" s="71"/>
      <c r="AVQ22" s="71"/>
      <c r="AVR22" s="71"/>
      <c r="AVS22" s="71"/>
      <c r="AVT22" s="71"/>
      <c r="AVU22" s="71"/>
      <c r="AVV22" s="71"/>
      <c r="AVW22" s="71"/>
      <c r="AVX22" s="71"/>
      <c r="AVY22" s="71"/>
      <c r="AVZ22" s="71"/>
      <c r="AWA22" s="71"/>
      <c r="AWB22" s="71"/>
      <c r="AWC22" s="71"/>
      <c r="AWD22" s="71"/>
      <c r="AWE22" s="71"/>
      <c r="AWF22" s="71"/>
      <c r="AWG22" s="71"/>
      <c r="AWH22" s="71"/>
      <c r="AWI22" s="71"/>
      <c r="AWJ22" s="71"/>
      <c r="AWK22" s="71"/>
      <c r="AWL22" s="71"/>
      <c r="AWM22" s="71"/>
      <c r="AWN22" s="71"/>
      <c r="AWO22" s="71"/>
      <c r="AWP22" s="71"/>
      <c r="AWQ22" s="71"/>
      <c r="AWR22" s="71"/>
      <c r="AWS22" s="71"/>
      <c r="AWT22" s="71"/>
      <c r="AWU22" s="71"/>
      <c r="AWV22" s="71"/>
      <c r="AWW22" s="71"/>
      <c r="AWX22" s="71"/>
      <c r="AWY22" s="71"/>
      <c r="AWZ22" s="71"/>
      <c r="AXA22" s="71"/>
      <c r="AXB22" s="71"/>
      <c r="AXC22" s="71"/>
      <c r="AXD22" s="71"/>
      <c r="AXE22" s="71"/>
      <c r="AXF22" s="71"/>
      <c r="AXG22" s="71"/>
      <c r="AXH22" s="71"/>
      <c r="AXI22" s="71"/>
      <c r="AXJ22" s="71"/>
      <c r="AXK22" s="71"/>
      <c r="AXL22" s="71"/>
      <c r="AXM22" s="71"/>
      <c r="AXN22" s="71"/>
      <c r="AXO22" s="71"/>
      <c r="AXP22" s="71"/>
      <c r="AXQ22" s="71"/>
      <c r="AXR22" s="71"/>
      <c r="AXS22" s="71"/>
      <c r="AXT22" s="71"/>
      <c r="AXU22" s="71"/>
      <c r="AXV22" s="71"/>
      <c r="AXW22" s="71"/>
      <c r="AXX22" s="71"/>
      <c r="AXY22" s="71"/>
      <c r="AXZ22" s="71"/>
      <c r="AYA22" s="71"/>
      <c r="AYB22" s="71"/>
      <c r="AYC22" s="71"/>
      <c r="AYD22" s="71"/>
      <c r="AYE22" s="71"/>
      <c r="AYF22" s="71"/>
      <c r="AYG22" s="71"/>
      <c r="AYH22" s="71"/>
      <c r="AYI22" s="71"/>
      <c r="AYJ22" s="71"/>
      <c r="AYK22" s="71"/>
      <c r="AYL22" s="71"/>
      <c r="AYM22" s="71"/>
      <c r="AYN22" s="71"/>
      <c r="AYO22" s="71"/>
      <c r="AYP22" s="71"/>
      <c r="AYQ22" s="71"/>
      <c r="AYR22" s="71"/>
      <c r="AYS22" s="71"/>
      <c r="AYT22" s="71"/>
      <c r="AYU22" s="71"/>
      <c r="AYV22" s="71"/>
      <c r="AYW22" s="71"/>
      <c r="AYX22" s="71"/>
      <c r="AYY22" s="71"/>
      <c r="AYZ22" s="71"/>
      <c r="AZA22" s="71"/>
      <c r="AZB22" s="71"/>
      <c r="AZC22" s="71"/>
      <c r="AZD22" s="71"/>
      <c r="AZE22" s="71"/>
      <c r="AZF22" s="71"/>
      <c r="AZG22" s="71"/>
      <c r="AZH22" s="71"/>
      <c r="AZI22" s="71"/>
      <c r="AZJ22" s="71"/>
      <c r="AZK22" s="71"/>
      <c r="AZL22" s="71"/>
      <c r="AZM22" s="71"/>
      <c r="AZN22" s="71"/>
      <c r="AZO22" s="71"/>
      <c r="AZP22" s="71"/>
      <c r="AZQ22" s="71"/>
      <c r="AZR22" s="71"/>
      <c r="AZS22" s="71"/>
      <c r="AZT22" s="71"/>
      <c r="AZU22" s="71"/>
      <c r="AZV22" s="71"/>
      <c r="AZW22" s="71"/>
      <c r="AZX22" s="71"/>
      <c r="AZY22" s="71"/>
      <c r="AZZ22" s="71"/>
      <c r="BAA22" s="71"/>
      <c r="BAB22" s="71"/>
      <c r="BAC22" s="71"/>
      <c r="BAD22" s="71"/>
      <c r="BAE22" s="71"/>
      <c r="BAF22" s="71"/>
      <c r="BAG22" s="71"/>
      <c r="BAH22" s="71"/>
      <c r="BAI22" s="71"/>
      <c r="BAJ22" s="71"/>
      <c r="BAK22" s="71"/>
      <c r="BAL22" s="71"/>
      <c r="BAM22" s="71"/>
      <c r="BAN22" s="71"/>
      <c r="BAO22" s="71"/>
      <c r="BAP22" s="71"/>
      <c r="BAQ22" s="71"/>
      <c r="BAR22" s="71"/>
      <c r="BAS22" s="71"/>
      <c r="BAT22" s="71"/>
      <c r="BAU22" s="71"/>
      <c r="BAV22" s="71"/>
      <c r="BAW22" s="71"/>
      <c r="BAX22" s="71"/>
      <c r="BAY22" s="71"/>
      <c r="BAZ22" s="71"/>
      <c r="BBA22" s="71"/>
      <c r="BBB22" s="71"/>
      <c r="BBC22" s="71"/>
      <c r="BBD22" s="71"/>
      <c r="BBE22" s="71"/>
      <c r="BBF22" s="71"/>
      <c r="BBG22" s="71"/>
      <c r="BBH22" s="71"/>
      <c r="BBI22" s="71"/>
      <c r="BBJ22" s="71"/>
      <c r="BBK22" s="71"/>
      <c r="BBL22" s="71"/>
      <c r="BBM22" s="71"/>
      <c r="BBN22" s="71"/>
      <c r="BBO22" s="71"/>
      <c r="BBP22" s="71"/>
      <c r="BBQ22" s="71"/>
      <c r="BBR22" s="71"/>
      <c r="BBS22" s="71"/>
      <c r="BBT22" s="71"/>
      <c r="BBU22" s="71"/>
      <c r="BBV22" s="71"/>
      <c r="BBW22" s="71"/>
      <c r="BBX22" s="71"/>
      <c r="BBY22" s="71"/>
      <c r="BBZ22" s="71"/>
      <c r="BCA22" s="71"/>
      <c r="BCB22" s="71"/>
      <c r="BCC22" s="71"/>
      <c r="BCD22" s="71"/>
      <c r="BCE22" s="71"/>
      <c r="BCF22" s="71"/>
      <c r="BCG22" s="71"/>
      <c r="BCH22" s="71"/>
      <c r="BCI22" s="71"/>
      <c r="BCJ22" s="71"/>
      <c r="BCK22" s="71"/>
      <c r="BCL22" s="71"/>
      <c r="BCM22" s="71"/>
      <c r="BCN22" s="71"/>
      <c r="BCO22" s="71"/>
      <c r="BCP22" s="71"/>
      <c r="BCQ22" s="71"/>
      <c r="BCR22" s="71"/>
      <c r="BCS22" s="71"/>
      <c r="BCT22" s="71"/>
      <c r="BCU22" s="71"/>
      <c r="BCV22" s="71"/>
      <c r="BCW22" s="71"/>
      <c r="BCX22" s="71"/>
      <c r="BCY22" s="71"/>
      <c r="BCZ22" s="71"/>
      <c r="BDA22" s="71"/>
      <c r="BDB22" s="71"/>
      <c r="BDC22" s="71"/>
      <c r="BDD22" s="71"/>
      <c r="BDE22" s="71"/>
      <c r="BDF22" s="71"/>
      <c r="BDG22" s="71"/>
      <c r="BDH22" s="71"/>
      <c r="BDI22" s="71"/>
      <c r="BDJ22" s="71"/>
      <c r="BDK22" s="71"/>
      <c r="BDL22" s="71"/>
      <c r="BDM22" s="71"/>
      <c r="BDN22" s="71"/>
      <c r="BDO22" s="71"/>
      <c r="BDP22" s="71"/>
      <c r="BDQ22" s="71"/>
      <c r="BDR22" s="71"/>
      <c r="BDS22" s="71"/>
      <c r="BDT22" s="71"/>
      <c r="BDU22" s="71"/>
      <c r="BDV22" s="71"/>
      <c r="BDW22" s="71"/>
      <c r="BDX22" s="71"/>
      <c r="BDY22" s="71"/>
      <c r="BDZ22" s="71"/>
      <c r="BEA22" s="71"/>
      <c r="BEB22" s="71"/>
      <c r="BEC22" s="71"/>
      <c r="BED22" s="71"/>
      <c r="BEE22" s="71"/>
      <c r="BEF22" s="71"/>
      <c r="BEG22" s="71"/>
      <c r="BEH22" s="71"/>
      <c r="BEI22" s="71"/>
      <c r="BEJ22" s="71"/>
      <c r="BEK22" s="71"/>
      <c r="BEL22" s="71"/>
      <c r="BEM22" s="71"/>
      <c r="BEN22" s="71"/>
      <c r="BEO22" s="71"/>
      <c r="BEP22" s="71"/>
      <c r="BEQ22" s="71"/>
      <c r="BER22" s="71"/>
      <c r="BES22" s="71"/>
      <c r="BET22" s="71"/>
      <c r="BEU22" s="71"/>
      <c r="BEV22" s="71"/>
      <c r="BEW22" s="71"/>
      <c r="BEX22" s="71"/>
      <c r="BEY22" s="71"/>
      <c r="BEZ22" s="71"/>
      <c r="BFA22" s="71"/>
      <c r="BFB22" s="71"/>
      <c r="BFC22" s="71"/>
      <c r="BFD22" s="71"/>
      <c r="BFE22" s="71"/>
      <c r="BFF22" s="71"/>
      <c r="BFG22" s="71"/>
      <c r="BFH22" s="71"/>
      <c r="BFI22" s="71"/>
      <c r="BFJ22" s="71"/>
      <c r="BFK22" s="71"/>
      <c r="BFL22" s="71"/>
      <c r="BFM22" s="71"/>
      <c r="BFN22" s="71"/>
      <c r="BFO22" s="71"/>
      <c r="BFP22" s="71"/>
      <c r="BFQ22" s="71"/>
      <c r="BFR22" s="71"/>
      <c r="BFS22" s="71"/>
      <c r="BFT22" s="71"/>
      <c r="BFU22" s="71"/>
      <c r="BFV22" s="71"/>
      <c r="BFW22" s="71"/>
      <c r="BFX22" s="71"/>
      <c r="BFY22" s="71"/>
      <c r="BFZ22" s="71"/>
      <c r="BGA22" s="71"/>
      <c r="BGB22" s="71"/>
      <c r="BGC22" s="71"/>
      <c r="BGD22" s="71"/>
      <c r="BGE22" s="71"/>
      <c r="BGF22" s="71"/>
      <c r="BGG22" s="71"/>
      <c r="BGH22" s="71"/>
      <c r="BGI22" s="71"/>
      <c r="BGJ22" s="71"/>
      <c r="BGK22" s="71"/>
      <c r="BGL22" s="71"/>
      <c r="BGM22" s="71"/>
      <c r="BGN22" s="71"/>
      <c r="BGO22" s="71"/>
      <c r="BGP22" s="71"/>
      <c r="BGQ22" s="71"/>
      <c r="BGR22" s="71"/>
      <c r="BGS22" s="71"/>
      <c r="BGT22" s="71"/>
      <c r="BGU22" s="71"/>
      <c r="BGV22" s="71"/>
      <c r="BGW22" s="71"/>
      <c r="BGX22" s="71"/>
      <c r="BGY22" s="71"/>
      <c r="BGZ22" s="71"/>
      <c r="BHA22" s="71"/>
      <c r="BHB22" s="71"/>
      <c r="BHC22" s="71"/>
      <c r="BHD22" s="71"/>
      <c r="BHE22" s="71"/>
      <c r="BHF22" s="71"/>
      <c r="BHG22" s="71"/>
      <c r="BHH22" s="71"/>
      <c r="BHI22" s="71"/>
      <c r="BHJ22" s="71"/>
      <c r="BHK22" s="71"/>
      <c r="BHL22" s="71"/>
      <c r="BHM22" s="71"/>
      <c r="BHN22" s="71"/>
      <c r="BHO22" s="71"/>
      <c r="BHP22" s="71"/>
      <c r="BHQ22" s="71"/>
      <c r="BHR22" s="71"/>
      <c r="BHS22" s="71"/>
      <c r="BHT22" s="71"/>
      <c r="BHU22" s="71"/>
      <c r="BHV22" s="71"/>
      <c r="BHW22" s="71"/>
      <c r="BHX22" s="71"/>
      <c r="BHY22" s="71"/>
      <c r="BHZ22" s="71"/>
      <c r="BIA22" s="71"/>
      <c r="BIB22" s="71"/>
      <c r="BIC22" s="71"/>
      <c r="BID22" s="71"/>
      <c r="BIE22" s="71"/>
      <c r="BIF22" s="71"/>
      <c r="BIG22" s="71"/>
      <c r="BIH22" s="71"/>
      <c r="BII22" s="71"/>
      <c r="BIJ22" s="71"/>
      <c r="BIK22" s="71"/>
      <c r="BIL22" s="71"/>
      <c r="BIM22" s="71"/>
      <c r="BIN22" s="71"/>
      <c r="BIO22" s="71"/>
      <c r="BIP22" s="71"/>
      <c r="BIQ22" s="71"/>
      <c r="BIR22" s="71"/>
      <c r="BIS22" s="71"/>
      <c r="BIT22" s="71"/>
      <c r="BIU22" s="71"/>
      <c r="BIV22" s="71"/>
      <c r="BIW22" s="71"/>
      <c r="BIX22" s="71"/>
      <c r="BIY22" s="71"/>
      <c r="BIZ22" s="71"/>
      <c r="BJA22" s="71"/>
      <c r="BJB22" s="71"/>
      <c r="BJC22" s="71"/>
      <c r="BJD22" s="71"/>
      <c r="BJE22" s="71"/>
      <c r="BJF22" s="71"/>
      <c r="BJG22" s="71"/>
      <c r="BJH22" s="71"/>
      <c r="BJI22" s="71"/>
      <c r="BJJ22" s="71"/>
      <c r="BJK22" s="71"/>
      <c r="BJL22" s="71"/>
      <c r="BJM22" s="71"/>
      <c r="BJN22" s="71"/>
      <c r="BJO22" s="71"/>
      <c r="BJP22" s="71"/>
      <c r="BJQ22" s="71"/>
      <c r="BJR22" s="71"/>
      <c r="BJS22" s="71"/>
      <c r="BJT22" s="71"/>
      <c r="BJU22" s="71"/>
      <c r="BJV22" s="71"/>
      <c r="BJW22" s="71"/>
      <c r="BJX22" s="71"/>
      <c r="BJY22" s="71"/>
      <c r="BJZ22" s="71"/>
      <c r="BKA22" s="71"/>
      <c r="BKB22" s="71"/>
      <c r="BKC22" s="71"/>
      <c r="BKD22" s="71"/>
      <c r="BKE22" s="71"/>
      <c r="BKF22" s="71"/>
      <c r="BKG22" s="71"/>
      <c r="BKH22" s="71"/>
      <c r="BKI22" s="71"/>
      <c r="BKJ22" s="71"/>
      <c r="BKK22" s="71"/>
      <c r="BKL22" s="71"/>
      <c r="BKM22" s="71"/>
      <c r="BKN22" s="71"/>
      <c r="BKO22" s="71"/>
      <c r="BKP22" s="71"/>
      <c r="BKQ22" s="71"/>
      <c r="BKR22" s="71"/>
      <c r="BKS22" s="71"/>
      <c r="BKT22" s="71"/>
      <c r="BKU22" s="71"/>
      <c r="BKV22" s="71"/>
      <c r="BKW22" s="71"/>
      <c r="BKX22" s="71"/>
      <c r="BKY22" s="71"/>
      <c r="BKZ22" s="71"/>
      <c r="BLA22" s="71"/>
      <c r="BLB22" s="71"/>
      <c r="BLC22" s="71"/>
      <c r="BLD22" s="71"/>
      <c r="BLE22" s="71"/>
      <c r="BLF22" s="71"/>
      <c r="BLG22" s="71"/>
      <c r="BLH22" s="71"/>
      <c r="BLI22" s="71"/>
      <c r="BLJ22" s="71"/>
      <c r="BLK22" s="71"/>
      <c r="BLL22" s="71"/>
      <c r="BLM22" s="71"/>
      <c r="BLN22" s="71"/>
      <c r="BLO22" s="71"/>
      <c r="BLP22" s="71"/>
      <c r="BLQ22" s="71"/>
      <c r="BLR22" s="71"/>
      <c r="BLS22" s="71"/>
      <c r="BLT22" s="71"/>
      <c r="BLU22" s="71"/>
      <c r="BLV22" s="71"/>
      <c r="BLW22" s="71"/>
      <c r="BLX22" s="71"/>
      <c r="BLY22" s="71"/>
      <c r="BLZ22" s="71"/>
      <c r="BMA22" s="71"/>
      <c r="BMB22" s="71"/>
      <c r="BMC22" s="71"/>
      <c r="BMD22" s="71"/>
      <c r="BME22" s="71"/>
      <c r="BMF22" s="71"/>
      <c r="BMG22" s="71"/>
      <c r="BMH22" s="71"/>
      <c r="BMI22" s="71"/>
      <c r="BMJ22" s="71"/>
      <c r="BMK22" s="71"/>
      <c r="BML22" s="71"/>
      <c r="BMM22" s="71"/>
      <c r="BMN22" s="71"/>
      <c r="BMO22" s="71"/>
      <c r="BMP22" s="71"/>
      <c r="BMQ22" s="71"/>
      <c r="BMR22" s="71"/>
      <c r="BMS22" s="71"/>
      <c r="BMT22" s="71"/>
      <c r="BMU22" s="71"/>
      <c r="BMV22" s="71"/>
      <c r="BMW22" s="71"/>
      <c r="BMX22" s="71"/>
      <c r="BMY22" s="71"/>
      <c r="BMZ22" s="71"/>
      <c r="BNA22" s="71"/>
      <c r="BNB22" s="71"/>
      <c r="BNC22" s="71"/>
      <c r="BND22" s="71"/>
      <c r="BNE22" s="71"/>
      <c r="BNF22" s="71"/>
      <c r="BNG22" s="71"/>
      <c r="BNH22" s="71"/>
      <c r="BNI22" s="71"/>
      <c r="BNJ22" s="71"/>
      <c r="BNK22" s="71"/>
      <c r="BNL22" s="71"/>
      <c r="BNM22" s="71"/>
      <c r="BNN22" s="71"/>
      <c r="BNO22" s="71"/>
      <c r="BNP22" s="71"/>
      <c r="BNQ22" s="71"/>
      <c r="BNR22" s="71"/>
      <c r="BNS22" s="71"/>
      <c r="BNT22" s="71"/>
      <c r="BNU22" s="71"/>
      <c r="BNV22" s="71"/>
      <c r="BNW22" s="71"/>
      <c r="BNX22" s="71"/>
      <c r="BNY22" s="71"/>
      <c r="BNZ22" s="71"/>
      <c r="BOA22" s="71"/>
      <c r="BOB22" s="71"/>
      <c r="BOC22" s="71"/>
      <c r="BOD22" s="71"/>
      <c r="BOE22" s="71"/>
      <c r="BOF22" s="71"/>
      <c r="BOG22" s="71"/>
      <c r="BOH22" s="71"/>
      <c r="BOI22" s="71"/>
      <c r="BOJ22" s="71"/>
      <c r="BOK22" s="71"/>
      <c r="BOL22" s="71"/>
      <c r="BOM22" s="71"/>
      <c r="BON22" s="71"/>
      <c r="BOO22" s="71"/>
      <c r="BOP22" s="71"/>
      <c r="BOQ22" s="71"/>
      <c r="BOR22" s="71"/>
      <c r="BOS22" s="71"/>
      <c r="BOT22" s="71"/>
      <c r="BOU22" s="71"/>
      <c r="BOV22" s="71"/>
      <c r="BOW22" s="71"/>
      <c r="BOX22" s="71"/>
      <c r="BOY22" s="71"/>
      <c r="BOZ22" s="71"/>
      <c r="BPA22" s="71"/>
      <c r="BPB22" s="71"/>
      <c r="BPC22" s="71"/>
      <c r="BPD22" s="71"/>
      <c r="BPE22" s="71"/>
      <c r="BPF22" s="71"/>
      <c r="BPG22" s="71"/>
      <c r="BPH22" s="71"/>
      <c r="BPI22" s="71"/>
      <c r="BPJ22" s="71"/>
      <c r="BPK22" s="71"/>
      <c r="BPL22" s="71"/>
      <c r="BPM22" s="71"/>
      <c r="BPN22" s="71"/>
      <c r="BPO22" s="71"/>
      <c r="BPP22" s="71"/>
      <c r="BPQ22" s="71"/>
      <c r="BPR22" s="71"/>
      <c r="BPS22" s="71"/>
      <c r="BPT22" s="71"/>
      <c r="BPU22" s="71"/>
      <c r="BPV22" s="71"/>
      <c r="BPW22" s="71"/>
      <c r="BPX22" s="71"/>
      <c r="BPY22" s="71"/>
      <c r="BPZ22" s="71"/>
      <c r="BQA22" s="71"/>
      <c r="BQB22" s="71"/>
      <c r="BQC22" s="71"/>
      <c r="BQD22" s="71"/>
      <c r="BQE22" s="71"/>
      <c r="BQF22" s="71"/>
      <c r="BQG22" s="71"/>
      <c r="BQH22" s="71"/>
      <c r="BQI22" s="71"/>
      <c r="BQJ22" s="71"/>
      <c r="BQK22" s="71"/>
      <c r="BQL22" s="71"/>
      <c r="BQM22" s="71"/>
      <c r="BQN22" s="71"/>
      <c r="BQO22" s="71"/>
      <c r="BQP22" s="71"/>
      <c r="BQQ22" s="71"/>
      <c r="BQR22" s="71"/>
      <c r="BQS22" s="71"/>
      <c r="BQT22" s="71"/>
      <c r="BQU22" s="71"/>
      <c r="BQV22" s="71"/>
      <c r="BQW22" s="71"/>
      <c r="BQX22" s="71"/>
      <c r="BQY22" s="71"/>
      <c r="BQZ22" s="71"/>
      <c r="BRA22" s="71"/>
      <c r="BRB22" s="71"/>
      <c r="BRC22" s="71"/>
      <c r="BRD22" s="71"/>
      <c r="BRE22" s="71"/>
      <c r="BRF22" s="71"/>
      <c r="BRG22" s="71"/>
      <c r="BRH22" s="71"/>
      <c r="BRI22" s="71"/>
      <c r="BRJ22" s="71"/>
      <c r="BRK22" s="71"/>
      <c r="BRL22" s="71"/>
      <c r="BRM22" s="71"/>
      <c r="BRN22" s="71"/>
      <c r="BRO22" s="71"/>
      <c r="BRP22" s="71"/>
      <c r="BRQ22" s="71"/>
      <c r="BRR22" s="71"/>
      <c r="BRS22" s="71"/>
      <c r="BRT22" s="71"/>
      <c r="BRU22" s="71"/>
      <c r="BRV22" s="71"/>
      <c r="BRW22" s="71"/>
      <c r="BRX22" s="71"/>
      <c r="BRY22" s="71"/>
      <c r="BRZ22" s="71"/>
      <c r="BSA22" s="71"/>
      <c r="BSB22" s="71"/>
      <c r="BSC22" s="71"/>
      <c r="BSD22" s="71"/>
      <c r="BSE22" s="71"/>
      <c r="BSF22" s="71"/>
      <c r="BSG22" s="71"/>
      <c r="BSH22" s="71"/>
      <c r="BSI22" s="71"/>
      <c r="BSJ22" s="71"/>
      <c r="BSK22" s="71"/>
      <c r="BSL22" s="71"/>
      <c r="BSM22" s="71"/>
      <c r="BSN22" s="71"/>
      <c r="BSO22" s="71"/>
      <c r="BSP22" s="71"/>
      <c r="BSQ22" s="71"/>
      <c r="BSR22" s="71"/>
      <c r="BSS22" s="71"/>
      <c r="BST22" s="71"/>
      <c r="BSU22" s="71"/>
      <c r="BSV22" s="71"/>
      <c r="BSW22" s="71"/>
      <c r="BSX22" s="71"/>
      <c r="BSY22" s="71"/>
      <c r="BSZ22" s="71"/>
      <c r="BTA22" s="71"/>
      <c r="BTB22" s="71"/>
      <c r="BTC22" s="71"/>
      <c r="BTD22" s="71"/>
      <c r="BTE22" s="71"/>
      <c r="BTF22" s="71"/>
      <c r="BTG22" s="71"/>
      <c r="BTH22" s="71"/>
      <c r="BTI22" s="71"/>
      <c r="BTJ22" s="71"/>
      <c r="BTK22" s="71"/>
      <c r="BTL22" s="71"/>
      <c r="BTM22" s="71"/>
      <c r="BTN22" s="71"/>
      <c r="BTO22" s="71"/>
      <c r="BTP22" s="71"/>
      <c r="BTQ22" s="71"/>
      <c r="BTR22" s="71"/>
      <c r="BTS22" s="71"/>
      <c r="BTT22" s="71"/>
      <c r="BTU22" s="71"/>
      <c r="BTV22" s="71"/>
      <c r="BTW22" s="71"/>
      <c r="BTX22" s="71"/>
      <c r="BTY22" s="71"/>
      <c r="BTZ22" s="71"/>
      <c r="BUA22" s="71"/>
      <c r="BUB22" s="71"/>
      <c r="BUC22" s="71"/>
      <c r="BUD22" s="71"/>
      <c r="BUE22" s="71"/>
      <c r="BUF22" s="71"/>
      <c r="BUG22" s="71"/>
      <c r="BUH22" s="71"/>
      <c r="BUI22" s="71"/>
      <c r="BUJ22" s="71"/>
      <c r="BUK22" s="71"/>
      <c r="BUL22" s="71"/>
      <c r="BUM22" s="71"/>
      <c r="BUN22" s="71"/>
      <c r="BUO22" s="71"/>
      <c r="BUP22" s="71"/>
      <c r="BUQ22" s="71"/>
      <c r="BUR22" s="71"/>
      <c r="BUS22" s="71"/>
      <c r="BUT22" s="71"/>
      <c r="BUU22" s="71"/>
      <c r="BUV22" s="71"/>
      <c r="BUW22" s="71"/>
      <c r="BUX22" s="71"/>
      <c r="BUY22" s="71"/>
      <c r="BUZ22" s="71"/>
      <c r="BVA22" s="71"/>
      <c r="BVB22" s="71"/>
      <c r="BVC22" s="71"/>
      <c r="BVD22" s="71"/>
      <c r="BVE22" s="71"/>
      <c r="BVF22" s="71"/>
      <c r="BVG22" s="71"/>
      <c r="BVH22" s="71"/>
      <c r="BVI22" s="71"/>
      <c r="BVJ22" s="71"/>
      <c r="BVK22" s="71"/>
      <c r="BVL22" s="71"/>
      <c r="BVM22" s="71"/>
      <c r="BVN22" s="71"/>
      <c r="BVO22" s="71"/>
      <c r="BVP22" s="71"/>
      <c r="BVQ22" s="71"/>
      <c r="BVR22" s="71"/>
      <c r="BVS22" s="71"/>
      <c r="BVT22" s="71"/>
      <c r="BVU22" s="71"/>
      <c r="BVV22" s="71"/>
      <c r="BVW22" s="71"/>
      <c r="BVX22" s="71"/>
      <c r="BVY22" s="71"/>
      <c r="BVZ22" s="71"/>
      <c r="BWA22" s="71"/>
      <c r="BWB22" s="71"/>
      <c r="BWC22" s="71"/>
      <c r="BWD22" s="71"/>
      <c r="BWE22" s="71"/>
      <c r="BWF22" s="71"/>
      <c r="BWG22" s="71"/>
      <c r="BWH22" s="71"/>
      <c r="BWI22" s="71"/>
      <c r="BWJ22" s="71"/>
      <c r="BWK22" s="71"/>
      <c r="BWL22" s="71"/>
      <c r="BWM22" s="71"/>
      <c r="BWN22" s="71"/>
      <c r="BWO22" s="71"/>
      <c r="BWP22" s="71"/>
      <c r="BWQ22" s="71"/>
      <c r="BWR22" s="71"/>
      <c r="BWS22" s="71"/>
      <c r="BWT22" s="71"/>
      <c r="BWU22" s="71"/>
      <c r="BWV22" s="71"/>
      <c r="BWW22" s="71"/>
      <c r="BWX22" s="71"/>
      <c r="BWY22" s="71"/>
      <c r="BWZ22" s="71"/>
      <c r="BXA22" s="71"/>
      <c r="BXB22" s="71"/>
      <c r="BXC22" s="71"/>
      <c r="BXD22" s="71"/>
      <c r="BXE22" s="71"/>
      <c r="BXF22" s="71"/>
      <c r="BXG22" s="71"/>
      <c r="BXH22" s="71"/>
      <c r="BXI22" s="71"/>
      <c r="BXJ22" s="71"/>
      <c r="BXK22" s="71"/>
      <c r="BXL22" s="71"/>
      <c r="BXM22" s="71"/>
      <c r="BXN22" s="71"/>
      <c r="BXO22" s="71"/>
      <c r="BXP22" s="71"/>
      <c r="BXQ22" s="71"/>
      <c r="BXR22" s="71"/>
      <c r="BXS22" s="71"/>
      <c r="BXT22" s="71"/>
      <c r="BXU22" s="71"/>
      <c r="BXV22" s="71"/>
      <c r="BXW22" s="71"/>
      <c r="BXX22" s="71"/>
      <c r="BXY22" s="71"/>
      <c r="BXZ22" s="71"/>
      <c r="BYA22" s="71"/>
      <c r="BYB22" s="71"/>
      <c r="BYC22" s="71"/>
      <c r="BYD22" s="71"/>
      <c r="BYE22" s="71"/>
      <c r="BYF22" s="71"/>
      <c r="BYG22" s="71"/>
      <c r="BYH22" s="71"/>
      <c r="BYI22" s="71"/>
      <c r="BYJ22" s="71"/>
      <c r="BYK22" s="71"/>
      <c r="BYL22" s="71"/>
      <c r="BYM22" s="71"/>
      <c r="BYN22" s="71"/>
      <c r="BYO22" s="71"/>
      <c r="BYP22" s="71"/>
      <c r="BYQ22" s="71"/>
      <c r="BYR22" s="71"/>
      <c r="BYS22" s="71"/>
      <c r="BYT22" s="71"/>
      <c r="BYU22" s="71"/>
      <c r="BYV22" s="71"/>
      <c r="BYW22" s="71"/>
      <c r="BYX22" s="71"/>
      <c r="BYY22" s="71"/>
      <c r="BYZ22" s="71"/>
      <c r="BZA22" s="71"/>
      <c r="BZB22" s="71"/>
      <c r="BZC22" s="71"/>
      <c r="BZD22" s="71"/>
      <c r="BZE22" s="71"/>
      <c r="BZF22" s="71"/>
      <c r="BZG22" s="71"/>
      <c r="BZH22" s="71"/>
      <c r="BZI22" s="71"/>
      <c r="BZJ22" s="71"/>
      <c r="BZK22" s="71"/>
      <c r="BZL22" s="71"/>
      <c r="BZM22" s="71"/>
      <c r="BZN22" s="71"/>
      <c r="BZO22" s="71"/>
      <c r="BZP22" s="71"/>
      <c r="BZQ22" s="71"/>
      <c r="BZR22" s="71"/>
      <c r="BZS22" s="71"/>
      <c r="BZT22" s="71"/>
      <c r="BZU22" s="71"/>
      <c r="BZV22" s="71"/>
      <c r="BZW22" s="71"/>
      <c r="BZX22" s="71"/>
      <c r="BZY22" s="71"/>
      <c r="BZZ22" s="71"/>
      <c r="CAA22" s="71"/>
      <c r="CAB22" s="71"/>
      <c r="CAC22" s="71"/>
      <c r="CAD22" s="71"/>
      <c r="CAE22" s="71"/>
      <c r="CAF22" s="71"/>
      <c r="CAG22" s="71"/>
      <c r="CAH22" s="71"/>
      <c r="CAI22" s="71"/>
      <c r="CAJ22" s="71"/>
      <c r="CAK22" s="71"/>
      <c r="CAL22" s="71"/>
      <c r="CAM22" s="71"/>
      <c r="CAN22" s="71"/>
      <c r="CAO22" s="71"/>
      <c r="CAP22" s="71"/>
      <c r="CAQ22" s="71"/>
      <c r="CAR22" s="71"/>
      <c r="CAS22" s="71"/>
      <c r="CAT22" s="71"/>
      <c r="CAU22" s="71"/>
      <c r="CAV22" s="71"/>
      <c r="CAW22" s="71"/>
      <c r="CAX22" s="71"/>
      <c r="CAY22" s="71"/>
      <c r="CAZ22" s="71"/>
      <c r="CBA22" s="71"/>
      <c r="CBB22" s="71"/>
      <c r="CBC22" s="71"/>
      <c r="CBD22" s="71"/>
      <c r="CBE22" s="71"/>
      <c r="CBF22" s="71"/>
      <c r="CBG22" s="71"/>
      <c r="CBH22" s="71"/>
      <c r="CBI22" s="71"/>
      <c r="CBJ22" s="71"/>
      <c r="CBK22" s="71"/>
      <c r="CBL22" s="71"/>
      <c r="CBM22" s="71"/>
      <c r="CBN22" s="71"/>
      <c r="CBO22" s="71"/>
      <c r="CBP22" s="71"/>
      <c r="CBQ22" s="71"/>
      <c r="CBR22" s="71"/>
      <c r="CBS22" s="71"/>
      <c r="CBT22" s="71"/>
      <c r="CBU22" s="71"/>
      <c r="CBV22" s="71"/>
      <c r="CBW22" s="71"/>
      <c r="CBX22" s="71"/>
      <c r="CBY22" s="71"/>
      <c r="CBZ22" s="71"/>
      <c r="CCA22" s="71"/>
      <c r="CCB22" s="71"/>
      <c r="CCC22" s="71"/>
      <c r="CCD22" s="71"/>
      <c r="CCE22" s="71"/>
      <c r="CCF22" s="71"/>
      <c r="CCG22" s="71"/>
      <c r="CCH22" s="71"/>
      <c r="CCI22" s="71"/>
      <c r="CCJ22" s="71"/>
      <c r="CCK22" s="71"/>
      <c r="CCL22" s="71"/>
      <c r="CCM22" s="71"/>
      <c r="CCN22" s="71"/>
      <c r="CCO22" s="71"/>
      <c r="CCP22" s="71"/>
      <c r="CCQ22" s="71"/>
      <c r="CCR22" s="71"/>
      <c r="CCS22" s="71"/>
      <c r="CCT22" s="71"/>
      <c r="CCU22" s="71"/>
      <c r="CCV22" s="71"/>
      <c r="CCW22" s="71"/>
      <c r="CCX22" s="71"/>
      <c r="CCY22" s="71"/>
      <c r="CCZ22" s="71"/>
      <c r="CDA22" s="71"/>
      <c r="CDB22" s="71"/>
      <c r="CDC22" s="71"/>
      <c r="CDD22" s="71"/>
      <c r="CDE22" s="71"/>
      <c r="CDF22" s="71"/>
      <c r="CDG22" s="71"/>
      <c r="CDH22" s="71"/>
      <c r="CDI22" s="71"/>
      <c r="CDJ22" s="71"/>
      <c r="CDK22" s="71"/>
      <c r="CDL22" s="71"/>
      <c r="CDM22" s="71"/>
      <c r="CDN22" s="71"/>
      <c r="CDO22" s="71"/>
      <c r="CDP22" s="71"/>
      <c r="CDQ22" s="71"/>
      <c r="CDR22" s="71"/>
      <c r="CDS22" s="71"/>
      <c r="CDT22" s="71"/>
      <c r="CDU22" s="71"/>
      <c r="CDV22" s="71"/>
      <c r="CDW22" s="71"/>
      <c r="CDX22" s="71"/>
      <c r="CDY22" s="71"/>
      <c r="CDZ22" s="71"/>
      <c r="CEA22" s="71"/>
      <c r="CEB22" s="71"/>
      <c r="CEC22" s="71"/>
      <c r="CED22" s="71"/>
      <c r="CEE22" s="71"/>
      <c r="CEF22" s="71"/>
      <c r="CEG22" s="71"/>
      <c r="CEH22" s="71"/>
      <c r="CEI22" s="71"/>
      <c r="CEJ22" s="71"/>
      <c r="CEK22" s="71"/>
      <c r="CEL22" s="71"/>
      <c r="CEM22" s="71"/>
      <c r="CEN22" s="71"/>
      <c r="CEO22" s="71"/>
      <c r="CEP22" s="71"/>
      <c r="CEQ22" s="71"/>
      <c r="CER22" s="71"/>
      <c r="CES22" s="71"/>
      <c r="CET22" s="71"/>
      <c r="CEU22" s="71"/>
      <c r="CEV22" s="71"/>
      <c r="CEW22" s="71"/>
      <c r="CEX22" s="71"/>
      <c r="CEY22" s="71"/>
      <c r="CEZ22" s="71"/>
      <c r="CFA22" s="71"/>
      <c r="CFB22" s="71"/>
      <c r="CFC22" s="71"/>
      <c r="CFD22" s="71"/>
      <c r="CFE22" s="71"/>
      <c r="CFF22" s="71"/>
      <c r="CFG22" s="71"/>
      <c r="CFH22" s="71"/>
      <c r="CFI22" s="71"/>
      <c r="CFJ22" s="71"/>
      <c r="CFK22" s="71"/>
      <c r="CFL22" s="71"/>
      <c r="CFM22" s="71"/>
      <c r="CFN22" s="71"/>
      <c r="CFO22" s="71"/>
      <c r="CFP22" s="71"/>
      <c r="CFQ22" s="71"/>
      <c r="CFR22" s="71"/>
      <c r="CFS22" s="71"/>
      <c r="CFT22" s="71"/>
      <c r="CFU22" s="71"/>
      <c r="CFV22" s="71"/>
      <c r="CFW22" s="71"/>
      <c r="CFX22" s="71"/>
      <c r="CFY22" s="71"/>
      <c r="CFZ22" s="71"/>
      <c r="CGA22" s="71"/>
      <c r="CGB22" s="71"/>
      <c r="CGC22" s="71"/>
      <c r="CGD22" s="71"/>
      <c r="CGE22" s="71"/>
      <c r="CGF22" s="71"/>
      <c r="CGG22" s="71"/>
      <c r="CGH22" s="71"/>
      <c r="CGI22" s="71"/>
      <c r="CGJ22" s="71"/>
      <c r="CGK22" s="71"/>
      <c r="CGL22" s="71"/>
      <c r="CGM22" s="71"/>
      <c r="CGN22" s="71"/>
      <c r="CGO22" s="71"/>
      <c r="CGP22" s="71"/>
      <c r="CGQ22" s="71"/>
      <c r="CGR22" s="71"/>
      <c r="CGS22" s="71"/>
      <c r="CGT22" s="71"/>
      <c r="CGU22" s="71"/>
      <c r="CGV22" s="71"/>
      <c r="CGW22" s="71"/>
      <c r="CGX22" s="71"/>
      <c r="CGY22" s="71"/>
      <c r="CGZ22" s="71"/>
      <c r="CHA22" s="71"/>
      <c r="CHB22" s="71"/>
      <c r="CHC22" s="71"/>
      <c r="CHD22" s="71"/>
      <c r="CHE22" s="71"/>
      <c r="CHF22" s="71"/>
      <c r="CHG22" s="71"/>
      <c r="CHH22" s="71"/>
      <c r="CHI22" s="71"/>
      <c r="CHJ22" s="71"/>
      <c r="CHK22" s="71"/>
      <c r="CHL22" s="71"/>
      <c r="CHM22" s="71"/>
      <c r="CHN22" s="71"/>
      <c r="CHO22" s="71"/>
      <c r="CHP22" s="71"/>
      <c r="CHQ22" s="71"/>
      <c r="CHR22" s="71"/>
      <c r="CHS22" s="71"/>
      <c r="CHT22" s="71"/>
      <c r="CHU22" s="71"/>
      <c r="CHV22" s="71"/>
      <c r="CHW22" s="71"/>
      <c r="CHX22" s="71"/>
      <c r="CHY22" s="71"/>
      <c r="CHZ22" s="71"/>
      <c r="CIA22" s="71"/>
      <c r="CIB22" s="71"/>
      <c r="CIC22" s="71"/>
      <c r="CID22" s="71"/>
      <c r="CIE22" s="71"/>
      <c r="CIF22" s="71"/>
      <c r="CIG22" s="71"/>
      <c r="CIH22" s="71"/>
      <c r="CII22" s="71"/>
      <c r="CIJ22" s="71"/>
      <c r="CIK22" s="71"/>
      <c r="CIL22" s="71"/>
      <c r="CIM22" s="71"/>
      <c r="CIN22" s="71"/>
      <c r="CIO22" s="71"/>
      <c r="CIP22" s="71"/>
      <c r="CIQ22" s="71"/>
      <c r="CIR22" s="71"/>
      <c r="CIS22" s="71"/>
      <c r="CIT22" s="71"/>
      <c r="CIU22" s="71"/>
      <c r="CIV22" s="71"/>
      <c r="CIW22" s="71"/>
      <c r="CIX22" s="71"/>
      <c r="CIY22" s="71"/>
      <c r="CIZ22" s="71"/>
      <c r="CJA22" s="71"/>
      <c r="CJB22" s="71"/>
      <c r="CJC22" s="71"/>
      <c r="CJD22" s="71"/>
      <c r="CJE22" s="71"/>
      <c r="CJF22" s="71"/>
      <c r="CJG22" s="71"/>
      <c r="CJH22" s="71"/>
      <c r="CJI22" s="71"/>
      <c r="CJJ22" s="71"/>
      <c r="CJK22" s="71"/>
      <c r="CJL22" s="71"/>
      <c r="CJM22" s="71"/>
      <c r="CJN22" s="71"/>
      <c r="CJO22" s="71"/>
      <c r="CJP22" s="71"/>
      <c r="CJQ22" s="71"/>
      <c r="CJR22" s="71"/>
      <c r="CJS22" s="71"/>
      <c r="CJT22" s="71"/>
      <c r="CJU22" s="71"/>
      <c r="CJV22" s="71"/>
      <c r="CJW22" s="71"/>
      <c r="CJX22" s="71"/>
      <c r="CJY22" s="71"/>
      <c r="CJZ22" s="71"/>
      <c r="CKA22" s="71"/>
      <c r="CKB22" s="71"/>
      <c r="CKC22" s="71"/>
      <c r="CKD22" s="71"/>
      <c r="CKE22" s="71"/>
      <c r="CKF22" s="71"/>
      <c r="CKG22" s="71"/>
      <c r="CKH22" s="71"/>
      <c r="CKI22" s="71"/>
      <c r="CKJ22" s="71"/>
      <c r="CKK22" s="71"/>
      <c r="CKL22" s="71"/>
      <c r="CKM22" s="71"/>
      <c r="CKN22" s="71"/>
      <c r="CKO22" s="71"/>
      <c r="CKP22" s="71"/>
      <c r="CKQ22" s="71"/>
      <c r="CKR22" s="71"/>
      <c r="CKS22" s="71"/>
      <c r="CKT22" s="71"/>
      <c r="CKU22" s="71"/>
      <c r="CKV22" s="71"/>
      <c r="CKW22" s="71"/>
      <c r="CKX22" s="71"/>
      <c r="CKY22" s="71"/>
      <c r="CKZ22" s="71"/>
      <c r="CLA22" s="71"/>
      <c r="CLB22" s="71"/>
      <c r="CLC22" s="71"/>
      <c r="CLD22" s="71"/>
      <c r="CLE22" s="71"/>
      <c r="CLF22" s="71"/>
      <c r="CLG22" s="71"/>
      <c r="CLH22" s="71"/>
      <c r="CLI22" s="71"/>
      <c r="CLJ22" s="71"/>
      <c r="CLK22" s="71"/>
      <c r="CLL22" s="71"/>
      <c r="CLM22" s="71"/>
      <c r="CLN22" s="71"/>
      <c r="CLO22" s="71"/>
      <c r="CLP22" s="71"/>
      <c r="CLQ22" s="71"/>
      <c r="CLR22" s="71"/>
      <c r="CLS22" s="71"/>
      <c r="CLT22" s="71"/>
      <c r="CLU22" s="71"/>
      <c r="CLV22" s="71"/>
      <c r="CLW22" s="71"/>
      <c r="CLX22" s="71"/>
      <c r="CLY22" s="71"/>
      <c r="CLZ22" s="71"/>
      <c r="CMA22" s="71"/>
      <c r="CMB22" s="71"/>
      <c r="CMC22" s="71"/>
      <c r="CMD22" s="71"/>
      <c r="CME22" s="71"/>
      <c r="CMF22" s="71"/>
      <c r="CMG22" s="71"/>
      <c r="CMH22" s="71"/>
      <c r="CMI22" s="71"/>
      <c r="CMJ22" s="71"/>
      <c r="CMK22" s="71"/>
      <c r="CML22" s="71"/>
      <c r="CMM22" s="71"/>
      <c r="CMN22" s="71"/>
      <c r="CMO22" s="71"/>
      <c r="CMP22" s="71"/>
      <c r="CMQ22" s="71"/>
      <c r="CMR22" s="71"/>
      <c r="CMS22" s="71"/>
      <c r="CMT22" s="71"/>
      <c r="CMU22" s="71"/>
      <c r="CMV22" s="71"/>
      <c r="CMW22" s="71"/>
      <c r="CMX22" s="71"/>
      <c r="CMY22" s="71"/>
      <c r="CMZ22" s="71"/>
      <c r="CNA22" s="71"/>
      <c r="CNB22" s="71"/>
      <c r="CNC22" s="71"/>
      <c r="CND22" s="71"/>
      <c r="CNE22" s="71"/>
      <c r="CNF22" s="71"/>
      <c r="CNG22" s="71"/>
      <c r="CNH22" s="71"/>
      <c r="CNI22" s="71"/>
      <c r="CNJ22" s="71"/>
      <c r="CNK22" s="71"/>
      <c r="CNL22" s="71"/>
      <c r="CNM22" s="71"/>
      <c r="CNN22" s="71"/>
      <c r="CNO22" s="71"/>
      <c r="CNP22" s="71"/>
      <c r="CNQ22" s="71"/>
      <c r="CNR22" s="71"/>
      <c r="CNS22" s="71"/>
      <c r="CNT22" s="71"/>
      <c r="CNU22" s="71"/>
      <c r="CNV22" s="71"/>
      <c r="CNW22" s="71"/>
      <c r="CNX22" s="71"/>
      <c r="CNY22" s="71"/>
      <c r="CNZ22" s="71"/>
      <c r="COA22" s="71"/>
      <c r="COB22" s="71"/>
      <c r="COC22" s="71"/>
      <c r="COD22" s="71"/>
      <c r="COE22" s="71"/>
      <c r="COF22" s="71"/>
      <c r="COG22" s="71"/>
      <c r="COH22" s="71"/>
      <c r="COI22" s="71"/>
      <c r="COJ22" s="71"/>
      <c r="COK22" s="71"/>
      <c r="COL22" s="71"/>
      <c r="COM22" s="71"/>
      <c r="CON22" s="71"/>
      <c r="COO22" s="71"/>
      <c r="COP22" s="71"/>
      <c r="COQ22" s="71"/>
      <c r="COR22" s="71"/>
      <c r="COS22" s="71"/>
      <c r="COT22" s="71"/>
      <c r="COU22" s="71"/>
      <c r="COV22" s="71"/>
      <c r="COW22" s="71"/>
      <c r="COX22" s="71"/>
      <c r="COY22" s="71"/>
      <c r="COZ22" s="71"/>
      <c r="CPA22" s="71"/>
      <c r="CPB22" s="71"/>
      <c r="CPC22" s="71"/>
      <c r="CPD22" s="71"/>
      <c r="CPE22" s="71"/>
      <c r="CPF22" s="71"/>
      <c r="CPG22" s="71"/>
      <c r="CPH22" s="71"/>
      <c r="CPI22" s="71"/>
      <c r="CPJ22" s="71"/>
      <c r="CPK22" s="71"/>
      <c r="CPL22" s="71"/>
      <c r="CPM22" s="71"/>
      <c r="CPN22" s="71"/>
      <c r="CPO22" s="71"/>
      <c r="CPP22" s="71"/>
      <c r="CPQ22" s="71"/>
      <c r="CPR22" s="71"/>
      <c r="CPS22" s="71"/>
      <c r="CPT22" s="71"/>
      <c r="CPU22" s="71"/>
      <c r="CPV22" s="71"/>
      <c r="CPW22" s="71"/>
      <c r="CPX22" s="71"/>
      <c r="CPY22" s="71"/>
      <c r="CPZ22" s="71"/>
      <c r="CQA22" s="71"/>
      <c r="CQB22" s="71"/>
      <c r="CQC22" s="71"/>
      <c r="CQD22" s="71"/>
      <c r="CQE22" s="71"/>
      <c r="CQF22" s="71"/>
      <c r="CQG22" s="71"/>
      <c r="CQH22" s="71"/>
      <c r="CQI22" s="71"/>
      <c r="CQJ22" s="71"/>
      <c r="CQK22" s="71"/>
      <c r="CQL22" s="71"/>
      <c r="CQM22" s="71"/>
      <c r="CQN22" s="71"/>
      <c r="CQO22" s="71"/>
      <c r="CQP22" s="71"/>
      <c r="CQQ22" s="71"/>
      <c r="CQR22" s="71"/>
      <c r="CQS22" s="71"/>
      <c r="CQT22" s="71"/>
      <c r="CQU22" s="71"/>
      <c r="CQV22" s="71"/>
      <c r="CQW22" s="71"/>
      <c r="CQX22" s="71"/>
      <c r="CQY22" s="71"/>
      <c r="CQZ22" s="71"/>
      <c r="CRA22" s="71"/>
      <c r="CRB22" s="71"/>
      <c r="CRC22" s="71"/>
      <c r="CRD22" s="71"/>
      <c r="CRE22" s="71"/>
      <c r="CRF22" s="71"/>
      <c r="CRG22" s="71"/>
      <c r="CRH22" s="71"/>
      <c r="CRI22" s="71"/>
      <c r="CRJ22" s="71"/>
      <c r="CRK22" s="71"/>
      <c r="CRL22" s="71"/>
      <c r="CRM22" s="71"/>
      <c r="CRN22" s="71"/>
      <c r="CRO22" s="71"/>
      <c r="CRP22" s="71"/>
      <c r="CRQ22" s="71"/>
      <c r="CRR22" s="71"/>
      <c r="CRS22" s="71"/>
      <c r="CRT22" s="71"/>
      <c r="CRU22" s="71"/>
      <c r="CRV22" s="71"/>
      <c r="CRW22" s="71"/>
      <c r="CRX22" s="71"/>
      <c r="CRY22" s="71"/>
      <c r="CRZ22" s="71"/>
      <c r="CSA22" s="71"/>
      <c r="CSB22" s="71"/>
      <c r="CSC22" s="71"/>
      <c r="CSD22" s="71"/>
      <c r="CSE22" s="71"/>
      <c r="CSF22" s="71"/>
      <c r="CSG22" s="71"/>
      <c r="CSH22" s="71"/>
      <c r="CSI22" s="71"/>
      <c r="CSJ22" s="71"/>
      <c r="CSK22" s="71"/>
      <c r="CSL22" s="71"/>
      <c r="CSM22" s="71"/>
      <c r="CSN22" s="71"/>
      <c r="CSO22" s="71"/>
      <c r="CSP22" s="71"/>
      <c r="CSQ22" s="71"/>
      <c r="CSR22" s="71"/>
      <c r="CSS22" s="71"/>
      <c r="CST22" s="71"/>
      <c r="CSU22" s="71"/>
      <c r="CSV22" s="71"/>
      <c r="CSW22" s="71"/>
      <c r="CSX22" s="71"/>
      <c r="CSY22" s="71"/>
      <c r="CSZ22" s="71"/>
      <c r="CTA22" s="71"/>
      <c r="CTB22" s="71"/>
      <c r="CTC22" s="71"/>
      <c r="CTD22" s="71"/>
      <c r="CTE22" s="71"/>
      <c r="CTF22" s="71"/>
      <c r="CTG22" s="71"/>
      <c r="CTH22" s="71"/>
      <c r="CTI22" s="71"/>
      <c r="CTJ22" s="71"/>
      <c r="CTK22" s="71"/>
      <c r="CTL22" s="71"/>
      <c r="CTM22" s="71"/>
      <c r="CTN22" s="71"/>
      <c r="CTO22" s="71"/>
      <c r="CTP22" s="71"/>
      <c r="CTQ22" s="71"/>
      <c r="CTR22" s="71"/>
      <c r="CTS22" s="71"/>
      <c r="CTT22" s="71"/>
      <c r="CTU22" s="71"/>
      <c r="CTV22" s="71"/>
      <c r="CTW22" s="71"/>
      <c r="CTX22" s="71"/>
      <c r="CTY22" s="71"/>
      <c r="CTZ22" s="71"/>
      <c r="CUA22" s="71"/>
      <c r="CUB22" s="71"/>
      <c r="CUC22" s="71"/>
      <c r="CUD22" s="71"/>
      <c r="CUE22" s="71"/>
      <c r="CUF22" s="71"/>
      <c r="CUG22" s="71"/>
      <c r="CUH22" s="71"/>
      <c r="CUI22" s="71"/>
      <c r="CUJ22" s="71"/>
      <c r="CUK22" s="71"/>
      <c r="CUL22" s="71"/>
      <c r="CUM22" s="71"/>
      <c r="CUN22" s="71"/>
      <c r="CUO22" s="71"/>
      <c r="CUP22" s="71"/>
      <c r="CUQ22" s="71"/>
      <c r="CUR22" s="71"/>
      <c r="CUS22" s="71"/>
      <c r="CUT22" s="71"/>
      <c r="CUU22" s="71"/>
      <c r="CUV22" s="71"/>
      <c r="CUW22" s="71"/>
      <c r="CUX22" s="71"/>
      <c r="CUY22" s="71"/>
      <c r="CUZ22" s="71"/>
      <c r="CVA22" s="71"/>
      <c r="CVB22" s="71"/>
      <c r="CVC22" s="71"/>
      <c r="CVD22" s="71"/>
      <c r="CVE22" s="71"/>
      <c r="CVF22" s="71"/>
      <c r="CVG22" s="71"/>
      <c r="CVH22" s="71"/>
      <c r="CVI22" s="71"/>
      <c r="CVJ22" s="71"/>
      <c r="CVK22" s="71"/>
      <c r="CVL22" s="71"/>
      <c r="CVM22" s="71"/>
      <c r="CVN22" s="71"/>
      <c r="CVO22" s="71"/>
      <c r="CVP22" s="71"/>
      <c r="CVQ22" s="71"/>
      <c r="CVR22" s="71"/>
      <c r="CVS22" s="71"/>
      <c r="CVT22" s="71"/>
      <c r="CVU22" s="71"/>
      <c r="CVV22" s="71"/>
      <c r="CVW22" s="71"/>
      <c r="CVX22" s="71"/>
      <c r="CVY22" s="71"/>
      <c r="CVZ22" s="71"/>
      <c r="CWA22" s="71"/>
      <c r="CWB22" s="71"/>
      <c r="CWC22" s="71"/>
      <c r="CWD22" s="71"/>
      <c r="CWE22" s="71"/>
      <c r="CWF22" s="71"/>
      <c r="CWG22" s="71"/>
      <c r="CWH22" s="71"/>
      <c r="CWI22" s="71"/>
      <c r="CWJ22" s="71"/>
      <c r="CWK22" s="71"/>
      <c r="CWL22" s="71"/>
      <c r="CWM22" s="71"/>
      <c r="CWN22" s="71"/>
      <c r="CWO22" s="71"/>
      <c r="CWP22" s="71"/>
      <c r="CWQ22" s="71"/>
      <c r="CWR22" s="71"/>
      <c r="CWS22" s="71"/>
      <c r="CWT22" s="71"/>
      <c r="CWU22" s="71"/>
      <c r="CWV22" s="71"/>
      <c r="CWW22" s="71"/>
      <c r="CWX22" s="71"/>
      <c r="CWY22" s="71"/>
      <c r="CWZ22" s="71"/>
      <c r="CXA22" s="71"/>
      <c r="CXB22" s="71"/>
      <c r="CXC22" s="71"/>
      <c r="CXD22" s="71"/>
      <c r="CXE22" s="71"/>
      <c r="CXF22" s="71"/>
      <c r="CXG22" s="71"/>
      <c r="CXH22" s="71"/>
      <c r="CXI22" s="71"/>
      <c r="CXJ22" s="71"/>
      <c r="CXK22" s="71"/>
      <c r="CXL22" s="71"/>
      <c r="CXM22" s="71"/>
      <c r="CXN22" s="71"/>
      <c r="CXO22" s="71"/>
      <c r="CXP22" s="71"/>
      <c r="CXQ22" s="71"/>
      <c r="CXR22" s="71"/>
      <c r="CXS22" s="71"/>
      <c r="CXT22" s="71"/>
      <c r="CXU22" s="71"/>
      <c r="CXV22" s="71"/>
      <c r="CXW22" s="71"/>
      <c r="CXX22" s="71"/>
      <c r="CXY22" s="71"/>
      <c r="CXZ22" s="71"/>
      <c r="CYA22" s="71"/>
      <c r="CYB22" s="71"/>
      <c r="CYC22" s="71"/>
      <c r="CYD22" s="71"/>
      <c r="CYE22" s="71"/>
      <c r="CYF22" s="71"/>
      <c r="CYG22" s="71"/>
      <c r="CYH22" s="71"/>
      <c r="CYI22" s="71"/>
      <c r="CYJ22" s="71"/>
      <c r="CYK22" s="71"/>
      <c r="CYL22" s="71"/>
      <c r="CYM22" s="71"/>
      <c r="CYN22" s="71"/>
      <c r="CYO22" s="71"/>
      <c r="CYP22" s="71"/>
      <c r="CYQ22" s="71"/>
      <c r="CYR22" s="71"/>
      <c r="CYS22" s="71"/>
      <c r="CYT22" s="71"/>
      <c r="CYU22" s="71"/>
      <c r="CYV22" s="71"/>
      <c r="CYW22" s="71"/>
      <c r="CYX22" s="71"/>
      <c r="CYY22" s="71"/>
      <c r="CYZ22" s="71"/>
      <c r="CZA22" s="71"/>
      <c r="CZB22" s="71"/>
      <c r="CZC22" s="71"/>
      <c r="CZD22" s="71"/>
      <c r="CZE22" s="71"/>
      <c r="CZF22" s="71"/>
      <c r="CZG22" s="71"/>
      <c r="CZH22" s="71"/>
      <c r="CZI22" s="71"/>
      <c r="CZJ22" s="71"/>
      <c r="CZK22" s="71"/>
      <c r="CZL22" s="71"/>
      <c r="CZM22" s="71"/>
      <c r="CZN22" s="71"/>
      <c r="CZO22" s="71"/>
      <c r="CZP22" s="71"/>
      <c r="CZQ22" s="71"/>
      <c r="CZR22" s="71"/>
      <c r="CZS22" s="71"/>
      <c r="CZT22" s="71"/>
      <c r="CZU22" s="71"/>
      <c r="CZV22" s="71"/>
      <c r="CZW22" s="71"/>
      <c r="CZX22" s="71"/>
      <c r="CZY22" s="71"/>
      <c r="CZZ22" s="71"/>
      <c r="DAA22" s="71"/>
      <c r="DAB22" s="71"/>
      <c r="DAC22" s="71"/>
      <c r="DAD22" s="71"/>
      <c r="DAE22" s="71"/>
      <c r="DAF22" s="71"/>
      <c r="DAG22" s="71"/>
      <c r="DAH22" s="71"/>
      <c r="DAI22" s="71"/>
      <c r="DAJ22" s="71"/>
      <c r="DAK22" s="71"/>
      <c r="DAL22" s="71"/>
      <c r="DAM22" s="71"/>
      <c r="DAN22" s="71"/>
      <c r="DAO22" s="71"/>
      <c r="DAP22" s="71"/>
      <c r="DAQ22" s="71"/>
      <c r="DAR22" s="71"/>
      <c r="DAS22" s="71"/>
      <c r="DAT22" s="71"/>
      <c r="DAU22" s="71"/>
      <c r="DAV22" s="71"/>
      <c r="DAW22" s="71"/>
      <c r="DAX22" s="71"/>
      <c r="DAY22" s="71"/>
      <c r="DAZ22" s="71"/>
      <c r="DBA22" s="71"/>
      <c r="DBB22" s="71"/>
      <c r="DBC22" s="71"/>
      <c r="DBD22" s="71"/>
      <c r="DBE22" s="71"/>
      <c r="DBF22" s="71"/>
      <c r="DBG22" s="71"/>
      <c r="DBH22" s="71"/>
      <c r="DBI22" s="71"/>
      <c r="DBJ22" s="71"/>
      <c r="DBK22" s="71"/>
      <c r="DBL22" s="71"/>
      <c r="DBM22" s="71"/>
      <c r="DBN22" s="71"/>
      <c r="DBO22" s="71"/>
      <c r="DBP22" s="71"/>
      <c r="DBQ22" s="71"/>
      <c r="DBR22" s="71"/>
      <c r="DBS22" s="71"/>
      <c r="DBT22" s="71"/>
      <c r="DBU22" s="71"/>
      <c r="DBV22" s="71"/>
      <c r="DBW22" s="71"/>
      <c r="DBX22" s="71"/>
      <c r="DBY22" s="71"/>
      <c r="DBZ22" s="71"/>
      <c r="DCA22" s="71"/>
      <c r="DCB22" s="71"/>
      <c r="DCC22" s="71"/>
      <c r="DCD22" s="71"/>
      <c r="DCE22" s="71"/>
      <c r="DCF22" s="71"/>
      <c r="DCG22" s="71"/>
      <c r="DCH22" s="71"/>
      <c r="DCI22" s="71"/>
      <c r="DCJ22" s="71"/>
      <c r="DCK22" s="71"/>
      <c r="DCL22" s="71"/>
      <c r="DCM22" s="71"/>
      <c r="DCN22" s="71"/>
      <c r="DCO22" s="71"/>
      <c r="DCP22" s="71"/>
      <c r="DCQ22" s="71"/>
      <c r="DCR22" s="71"/>
      <c r="DCS22" s="71"/>
      <c r="DCT22" s="71"/>
      <c r="DCU22" s="71"/>
      <c r="DCV22" s="71"/>
      <c r="DCW22" s="71"/>
      <c r="DCX22" s="71"/>
      <c r="DCY22" s="71"/>
      <c r="DCZ22" s="71"/>
      <c r="DDA22" s="71"/>
      <c r="DDB22" s="71"/>
      <c r="DDC22" s="71"/>
      <c r="DDD22" s="71"/>
      <c r="DDE22" s="71"/>
      <c r="DDF22" s="71"/>
      <c r="DDG22" s="71"/>
      <c r="DDH22" s="71"/>
      <c r="DDI22" s="71"/>
      <c r="DDJ22" s="71"/>
      <c r="DDK22" s="71"/>
      <c r="DDL22" s="71"/>
      <c r="DDM22" s="71"/>
      <c r="DDN22" s="71"/>
      <c r="DDO22" s="71"/>
      <c r="DDP22" s="71"/>
      <c r="DDQ22" s="71"/>
      <c r="DDR22" s="71"/>
      <c r="DDS22" s="71"/>
      <c r="DDT22" s="71"/>
      <c r="DDU22" s="71"/>
      <c r="DDV22" s="71"/>
      <c r="DDW22" s="71"/>
      <c r="DDX22" s="71"/>
      <c r="DDY22" s="71"/>
      <c r="DDZ22" s="71"/>
      <c r="DEA22" s="71"/>
      <c r="DEB22" s="71"/>
      <c r="DEC22" s="71"/>
      <c r="DED22" s="71"/>
      <c r="DEE22" s="71"/>
      <c r="DEF22" s="71"/>
      <c r="DEG22" s="71"/>
      <c r="DEH22" s="71"/>
      <c r="DEI22" s="71"/>
      <c r="DEJ22" s="71"/>
      <c r="DEK22" s="71"/>
      <c r="DEL22" s="71"/>
      <c r="DEM22" s="71"/>
      <c r="DEN22" s="71"/>
      <c r="DEO22" s="71"/>
      <c r="DEP22" s="71"/>
      <c r="DEQ22" s="71"/>
      <c r="DER22" s="71"/>
      <c r="DES22" s="71"/>
      <c r="DET22" s="71"/>
      <c r="DEU22" s="71"/>
      <c r="DEV22" s="71"/>
      <c r="DEW22" s="71"/>
      <c r="DEX22" s="71"/>
      <c r="DEY22" s="71"/>
      <c r="DEZ22" s="71"/>
      <c r="DFA22" s="71"/>
      <c r="DFB22" s="71"/>
      <c r="DFC22" s="71"/>
      <c r="DFD22" s="71"/>
      <c r="DFE22" s="71"/>
      <c r="DFF22" s="71"/>
      <c r="DFG22" s="71"/>
      <c r="DFH22" s="71"/>
      <c r="DFI22" s="71"/>
      <c r="DFJ22" s="71"/>
      <c r="DFK22" s="71"/>
      <c r="DFL22" s="71"/>
      <c r="DFM22" s="71"/>
      <c r="DFN22" s="71"/>
      <c r="DFO22" s="71"/>
      <c r="DFP22" s="71"/>
      <c r="DFQ22" s="71"/>
      <c r="DFR22" s="71"/>
      <c r="DFS22" s="71"/>
      <c r="DFT22" s="71"/>
      <c r="DFU22" s="71"/>
      <c r="DFV22" s="71"/>
      <c r="DFW22" s="71"/>
      <c r="DFX22" s="71"/>
      <c r="DFY22" s="71"/>
      <c r="DFZ22" s="71"/>
      <c r="DGA22" s="71"/>
      <c r="DGB22" s="71"/>
      <c r="DGC22" s="71"/>
      <c r="DGD22" s="71"/>
      <c r="DGE22" s="71"/>
      <c r="DGF22" s="71"/>
      <c r="DGG22" s="71"/>
      <c r="DGH22" s="71"/>
      <c r="DGI22" s="71"/>
      <c r="DGJ22" s="71"/>
      <c r="DGK22" s="71"/>
      <c r="DGL22" s="71"/>
      <c r="DGM22" s="71"/>
      <c r="DGN22" s="71"/>
      <c r="DGO22" s="71"/>
      <c r="DGP22" s="71"/>
      <c r="DGQ22" s="71"/>
      <c r="DGR22" s="71"/>
      <c r="DGS22" s="71"/>
      <c r="DGT22" s="71"/>
      <c r="DGU22" s="71"/>
      <c r="DGV22" s="71"/>
      <c r="DGW22" s="71"/>
      <c r="DGX22" s="71"/>
      <c r="DGY22" s="71"/>
      <c r="DGZ22" s="71"/>
      <c r="DHA22" s="71"/>
      <c r="DHB22" s="71"/>
      <c r="DHC22" s="71"/>
      <c r="DHD22" s="71"/>
      <c r="DHE22" s="71"/>
      <c r="DHF22" s="71"/>
      <c r="DHG22" s="71"/>
      <c r="DHH22" s="71"/>
      <c r="DHI22" s="71"/>
      <c r="DHJ22" s="71"/>
      <c r="DHK22" s="71"/>
      <c r="DHL22" s="71"/>
      <c r="DHM22" s="71"/>
      <c r="DHN22" s="71"/>
      <c r="DHO22" s="71"/>
      <c r="DHP22" s="71"/>
      <c r="DHQ22" s="71"/>
      <c r="DHR22" s="71"/>
      <c r="DHS22" s="71"/>
      <c r="DHT22" s="71"/>
      <c r="DHU22" s="71"/>
      <c r="DHV22" s="71"/>
      <c r="DHW22" s="71"/>
      <c r="DHX22" s="71"/>
      <c r="DHY22" s="71"/>
      <c r="DHZ22" s="71"/>
      <c r="DIA22" s="71"/>
      <c r="DIB22" s="71"/>
      <c r="DIC22" s="71"/>
      <c r="DID22" s="71"/>
      <c r="DIE22" s="71"/>
      <c r="DIF22" s="71"/>
      <c r="DIG22" s="71"/>
      <c r="DIH22" s="71"/>
      <c r="DII22" s="71"/>
      <c r="DIJ22" s="71"/>
      <c r="DIK22" s="71"/>
      <c r="DIL22" s="71"/>
      <c r="DIM22" s="71"/>
      <c r="DIN22" s="71"/>
      <c r="DIO22" s="71"/>
      <c r="DIP22" s="71"/>
      <c r="DIQ22" s="71"/>
      <c r="DIR22" s="71"/>
      <c r="DIS22" s="71"/>
      <c r="DIT22" s="71"/>
      <c r="DIU22" s="71"/>
      <c r="DIV22" s="71"/>
      <c r="DIW22" s="71"/>
      <c r="DIX22" s="71"/>
      <c r="DIY22" s="71"/>
      <c r="DIZ22" s="71"/>
      <c r="DJA22" s="71"/>
      <c r="DJB22" s="71"/>
      <c r="DJC22" s="71"/>
      <c r="DJD22" s="71"/>
      <c r="DJE22" s="71"/>
      <c r="DJF22" s="71"/>
      <c r="DJG22" s="71"/>
      <c r="DJH22" s="71"/>
      <c r="DJI22" s="71"/>
      <c r="DJJ22" s="71"/>
      <c r="DJK22" s="71"/>
      <c r="DJL22" s="71"/>
      <c r="DJM22" s="71"/>
      <c r="DJN22" s="71"/>
      <c r="DJO22" s="71"/>
      <c r="DJP22" s="71"/>
      <c r="DJQ22" s="71"/>
      <c r="DJR22" s="71"/>
      <c r="DJS22" s="71"/>
      <c r="DJT22" s="71"/>
      <c r="DJU22" s="71"/>
      <c r="DJV22" s="71"/>
      <c r="DJW22" s="71"/>
      <c r="DJX22" s="71"/>
      <c r="DJY22" s="71"/>
      <c r="DJZ22" s="71"/>
      <c r="DKA22" s="71"/>
      <c r="DKB22" s="71"/>
      <c r="DKC22" s="71"/>
      <c r="DKD22" s="71"/>
      <c r="DKE22" s="71"/>
      <c r="DKF22" s="71"/>
      <c r="DKG22" s="71"/>
      <c r="DKH22" s="71"/>
      <c r="DKI22" s="71"/>
      <c r="DKJ22" s="71"/>
      <c r="DKK22" s="71"/>
      <c r="DKL22" s="71"/>
      <c r="DKM22" s="71"/>
      <c r="DKN22" s="71"/>
      <c r="DKO22" s="71"/>
      <c r="DKP22" s="71"/>
      <c r="DKQ22" s="71"/>
      <c r="DKR22" s="71"/>
      <c r="DKS22" s="71"/>
      <c r="DKT22" s="71"/>
      <c r="DKU22" s="71"/>
      <c r="DKV22" s="71"/>
      <c r="DKW22" s="71"/>
      <c r="DKX22" s="71"/>
      <c r="DKY22" s="71"/>
      <c r="DKZ22" s="71"/>
      <c r="DLA22" s="71"/>
      <c r="DLB22" s="71"/>
      <c r="DLC22" s="71"/>
      <c r="DLD22" s="71"/>
      <c r="DLE22" s="71"/>
      <c r="DLF22" s="71"/>
      <c r="DLG22" s="71"/>
      <c r="DLH22" s="71"/>
      <c r="DLI22" s="71"/>
      <c r="DLJ22" s="71"/>
      <c r="DLK22" s="71"/>
      <c r="DLL22" s="71"/>
      <c r="DLM22" s="71"/>
      <c r="DLN22" s="71"/>
      <c r="DLO22" s="71"/>
      <c r="DLP22" s="71"/>
      <c r="DLQ22" s="71"/>
      <c r="DLR22" s="71"/>
      <c r="DLS22" s="71"/>
      <c r="DLT22" s="71"/>
      <c r="DLU22" s="71"/>
      <c r="DLV22" s="71"/>
      <c r="DLW22" s="71"/>
      <c r="DLX22" s="71"/>
      <c r="DLY22" s="71"/>
      <c r="DLZ22" s="71"/>
      <c r="DMA22" s="71"/>
      <c r="DMB22" s="71"/>
      <c r="DMC22" s="71"/>
      <c r="DMD22" s="71"/>
      <c r="DME22" s="71"/>
      <c r="DMF22" s="71"/>
      <c r="DMG22" s="71"/>
      <c r="DMH22" s="71"/>
      <c r="DMI22" s="71"/>
      <c r="DMJ22" s="71"/>
      <c r="DMK22" s="71"/>
      <c r="DML22" s="71"/>
      <c r="DMM22" s="71"/>
      <c r="DMN22" s="71"/>
      <c r="DMO22" s="71"/>
      <c r="DMP22" s="71"/>
      <c r="DMQ22" s="71"/>
      <c r="DMR22" s="71"/>
      <c r="DMS22" s="71"/>
      <c r="DMT22" s="71"/>
      <c r="DMU22" s="71"/>
      <c r="DMV22" s="71"/>
      <c r="DMW22" s="71"/>
      <c r="DMX22" s="71"/>
      <c r="DMY22" s="71"/>
      <c r="DMZ22" s="71"/>
      <c r="DNA22" s="71"/>
      <c r="DNB22" s="71"/>
      <c r="DNC22" s="71"/>
      <c r="DND22" s="71"/>
      <c r="DNE22" s="71"/>
      <c r="DNF22" s="71"/>
      <c r="DNG22" s="71"/>
      <c r="DNH22" s="71"/>
      <c r="DNI22" s="71"/>
      <c r="DNJ22" s="71"/>
      <c r="DNK22" s="71"/>
      <c r="DNL22" s="71"/>
      <c r="DNM22" s="71"/>
      <c r="DNN22" s="71"/>
      <c r="DNO22" s="71"/>
      <c r="DNP22" s="71"/>
      <c r="DNQ22" s="71"/>
      <c r="DNR22" s="71"/>
      <c r="DNS22" s="71"/>
      <c r="DNT22" s="71"/>
      <c r="DNU22" s="71"/>
      <c r="DNV22" s="71"/>
      <c r="DNW22" s="71"/>
      <c r="DNX22" s="71"/>
      <c r="DNY22" s="71"/>
      <c r="DNZ22" s="71"/>
      <c r="DOA22" s="71"/>
      <c r="DOB22" s="71"/>
      <c r="DOC22" s="71"/>
      <c r="DOD22" s="71"/>
      <c r="DOE22" s="71"/>
      <c r="DOF22" s="71"/>
      <c r="DOG22" s="71"/>
      <c r="DOH22" s="71"/>
      <c r="DOI22" s="71"/>
      <c r="DOJ22" s="71"/>
      <c r="DOK22" s="71"/>
      <c r="DOL22" s="71"/>
      <c r="DOM22" s="71"/>
      <c r="DON22" s="71"/>
      <c r="DOO22" s="71"/>
      <c r="DOP22" s="71"/>
      <c r="DOQ22" s="71"/>
      <c r="DOR22" s="71"/>
      <c r="DOS22" s="71"/>
      <c r="DOT22" s="71"/>
      <c r="DOU22" s="71"/>
      <c r="DOV22" s="71"/>
      <c r="DOW22" s="71"/>
      <c r="DOX22" s="71"/>
      <c r="DOY22" s="71"/>
      <c r="DOZ22" s="71"/>
      <c r="DPA22" s="71"/>
      <c r="DPB22" s="71"/>
      <c r="DPC22" s="71"/>
      <c r="DPD22" s="71"/>
      <c r="DPE22" s="71"/>
      <c r="DPF22" s="71"/>
      <c r="DPG22" s="71"/>
      <c r="DPH22" s="71"/>
      <c r="DPI22" s="71"/>
      <c r="DPJ22" s="71"/>
      <c r="DPK22" s="71"/>
      <c r="DPL22" s="71"/>
      <c r="DPM22" s="71"/>
      <c r="DPN22" s="71"/>
      <c r="DPO22" s="71"/>
      <c r="DPP22" s="71"/>
      <c r="DPQ22" s="71"/>
      <c r="DPR22" s="71"/>
      <c r="DPS22" s="71"/>
      <c r="DPT22" s="71"/>
      <c r="DPU22" s="71"/>
      <c r="DPV22" s="71"/>
      <c r="DPW22" s="71"/>
      <c r="DPX22" s="71"/>
      <c r="DPY22" s="71"/>
      <c r="DPZ22" s="71"/>
      <c r="DQA22" s="71"/>
      <c r="DQB22" s="71"/>
      <c r="DQC22" s="71"/>
      <c r="DQD22" s="71"/>
      <c r="DQE22" s="71"/>
      <c r="DQF22" s="71"/>
      <c r="DQG22" s="71"/>
      <c r="DQH22" s="71"/>
      <c r="DQI22" s="71"/>
      <c r="DQJ22" s="71"/>
      <c r="DQK22" s="71"/>
      <c r="DQL22" s="71"/>
      <c r="DQM22" s="71"/>
      <c r="DQN22" s="71"/>
      <c r="DQO22" s="71"/>
      <c r="DQP22" s="71"/>
      <c r="DQQ22" s="71"/>
      <c r="DQR22" s="71"/>
      <c r="DQS22" s="71"/>
      <c r="DQT22" s="71"/>
      <c r="DQU22" s="71"/>
      <c r="DQV22" s="71"/>
      <c r="DQW22" s="71"/>
      <c r="DQX22" s="71"/>
      <c r="DQY22" s="71"/>
      <c r="DQZ22" s="71"/>
      <c r="DRA22" s="71"/>
      <c r="DRB22" s="71"/>
      <c r="DRC22" s="71"/>
      <c r="DRD22" s="71"/>
      <c r="DRE22" s="71"/>
      <c r="DRF22" s="71"/>
      <c r="DRG22" s="71"/>
      <c r="DRH22" s="71"/>
      <c r="DRI22" s="71"/>
      <c r="DRJ22" s="71"/>
      <c r="DRK22" s="71"/>
      <c r="DRL22" s="71"/>
      <c r="DRM22" s="71"/>
      <c r="DRN22" s="71"/>
      <c r="DRO22" s="71"/>
      <c r="DRP22" s="71"/>
      <c r="DRQ22" s="71"/>
      <c r="DRR22" s="71"/>
      <c r="DRS22" s="71"/>
      <c r="DRT22" s="71"/>
      <c r="DRU22" s="71"/>
      <c r="DRV22" s="71"/>
      <c r="DRW22" s="71"/>
      <c r="DRX22" s="71"/>
      <c r="DRY22" s="71"/>
      <c r="DRZ22" s="71"/>
      <c r="DSA22" s="71"/>
      <c r="DSB22" s="71"/>
      <c r="DSC22" s="71"/>
      <c r="DSD22" s="71"/>
      <c r="DSE22" s="71"/>
      <c r="DSF22" s="71"/>
      <c r="DSG22" s="71"/>
      <c r="DSH22" s="71"/>
      <c r="DSI22" s="71"/>
      <c r="DSJ22" s="71"/>
      <c r="DSK22" s="71"/>
      <c r="DSL22" s="71"/>
      <c r="DSM22" s="71"/>
      <c r="DSN22" s="71"/>
      <c r="DSO22" s="71"/>
      <c r="DSP22" s="71"/>
      <c r="DSQ22" s="71"/>
      <c r="DSR22" s="71"/>
      <c r="DSS22" s="71"/>
      <c r="DST22" s="71"/>
      <c r="DSU22" s="71"/>
      <c r="DSV22" s="71"/>
      <c r="DSW22" s="71"/>
      <c r="DSX22" s="71"/>
      <c r="DSY22" s="71"/>
      <c r="DSZ22" s="71"/>
      <c r="DTA22" s="71"/>
      <c r="DTB22" s="71"/>
      <c r="DTC22" s="71"/>
      <c r="DTD22" s="71"/>
      <c r="DTE22" s="71"/>
      <c r="DTF22" s="71"/>
      <c r="DTG22" s="71"/>
      <c r="DTH22" s="71"/>
      <c r="DTI22" s="71"/>
      <c r="DTJ22" s="71"/>
      <c r="DTK22" s="71"/>
      <c r="DTL22" s="71"/>
      <c r="DTM22" s="71"/>
      <c r="DTN22" s="71"/>
      <c r="DTO22" s="71"/>
      <c r="DTP22" s="71"/>
      <c r="DTQ22" s="71"/>
      <c r="DTR22" s="71"/>
      <c r="DTS22" s="71"/>
      <c r="DTT22" s="71"/>
      <c r="DTU22" s="71"/>
      <c r="DTV22" s="71"/>
      <c r="DTW22" s="71"/>
      <c r="DTX22" s="71"/>
      <c r="DTY22" s="71"/>
      <c r="DTZ22" s="71"/>
      <c r="DUA22" s="71"/>
      <c r="DUB22" s="71"/>
      <c r="DUC22" s="71"/>
      <c r="DUD22" s="71"/>
      <c r="DUE22" s="71"/>
      <c r="DUF22" s="71"/>
      <c r="DUG22" s="71"/>
      <c r="DUH22" s="71"/>
      <c r="DUI22" s="71"/>
      <c r="DUJ22" s="71"/>
      <c r="DUK22" s="71"/>
      <c r="DUL22" s="71"/>
      <c r="DUM22" s="71"/>
      <c r="DUN22" s="71"/>
      <c r="DUO22" s="71"/>
      <c r="DUP22" s="71"/>
      <c r="DUQ22" s="71"/>
      <c r="DUR22" s="71"/>
      <c r="DUS22" s="71"/>
      <c r="DUT22" s="71"/>
      <c r="DUU22" s="71"/>
      <c r="DUV22" s="71"/>
      <c r="DUW22" s="71"/>
      <c r="DUX22" s="71"/>
      <c r="DUY22" s="71"/>
      <c r="DUZ22" s="71"/>
      <c r="DVA22" s="71"/>
      <c r="DVB22" s="71"/>
      <c r="DVC22" s="71"/>
      <c r="DVD22" s="71"/>
      <c r="DVE22" s="71"/>
      <c r="DVF22" s="71"/>
      <c r="DVG22" s="71"/>
      <c r="DVH22" s="71"/>
      <c r="DVI22" s="71"/>
      <c r="DVJ22" s="71"/>
      <c r="DVK22" s="71"/>
      <c r="DVL22" s="71"/>
      <c r="DVM22" s="71"/>
      <c r="DVN22" s="71"/>
      <c r="DVO22" s="71"/>
      <c r="DVP22" s="71"/>
      <c r="DVQ22" s="71"/>
      <c r="DVR22" s="71"/>
      <c r="DVS22" s="71"/>
      <c r="DVT22" s="71"/>
      <c r="DVU22" s="71"/>
      <c r="DVV22" s="71"/>
      <c r="DVW22" s="71"/>
      <c r="DVX22" s="71"/>
      <c r="DVY22" s="71"/>
      <c r="DVZ22" s="71"/>
      <c r="DWA22" s="71"/>
      <c r="DWB22" s="71"/>
      <c r="DWC22" s="71"/>
      <c r="DWD22" s="71"/>
      <c r="DWE22" s="71"/>
      <c r="DWF22" s="71"/>
      <c r="DWG22" s="71"/>
      <c r="DWH22" s="71"/>
      <c r="DWI22" s="71"/>
      <c r="DWJ22" s="71"/>
      <c r="DWK22" s="71"/>
      <c r="DWL22" s="71"/>
      <c r="DWM22" s="71"/>
      <c r="DWN22" s="71"/>
      <c r="DWO22" s="71"/>
      <c r="DWP22" s="71"/>
      <c r="DWQ22" s="71"/>
      <c r="DWR22" s="71"/>
      <c r="DWS22" s="71"/>
      <c r="DWT22" s="71"/>
      <c r="DWU22" s="71"/>
      <c r="DWV22" s="71"/>
      <c r="DWW22" s="71"/>
      <c r="DWX22" s="71"/>
      <c r="DWY22" s="71"/>
      <c r="DWZ22" s="71"/>
      <c r="DXA22" s="71"/>
      <c r="DXB22" s="71"/>
      <c r="DXC22" s="71"/>
      <c r="DXD22" s="71"/>
      <c r="DXE22" s="71"/>
      <c r="DXF22" s="71"/>
      <c r="DXG22" s="71"/>
      <c r="DXH22" s="71"/>
      <c r="DXI22" s="71"/>
      <c r="DXJ22" s="71"/>
      <c r="DXK22" s="71"/>
      <c r="DXL22" s="71"/>
      <c r="DXM22" s="71"/>
      <c r="DXN22" s="71"/>
      <c r="DXO22" s="71"/>
      <c r="DXP22" s="71"/>
      <c r="DXQ22" s="71"/>
      <c r="DXR22" s="71"/>
      <c r="DXS22" s="71"/>
      <c r="DXT22" s="71"/>
      <c r="DXU22" s="71"/>
      <c r="DXV22" s="71"/>
      <c r="DXW22" s="71"/>
      <c r="DXX22" s="71"/>
      <c r="DXY22" s="71"/>
      <c r="DXZ22" s="71"/>
      <c r="DYA22" s="71"/>
      <c r="DYB22" s="71"/>
      <c r="DYC22" s="71"/>
      <c r="DYD22" s="71"/>
      <c r="DYE22" s="71"/>
      <c r="DYF22" s="71"/>
      <c r="DYG22" s="71"/>
      <c r="DYH22" s="71"/>
      <c r="DYI22" s="71"/>
      <c r="DYJ22" s="71"/>
      <c r="DYK22" s="71"/>
      <c r="DYL22" s="71"/>
      <c r="DYM22" s="71"/>
      <c r="DYN22" s="71"/>
      <c r="DYO22" s="71"/>
      <c r="DYP22" s="71"/>
      <c r="DYQ22" s="71"/>
      <c r="DYR22" s="71"/>
      <c r="DYS22" s="71"/>
      <c r="DYT22" s="71"/>
      <c r="DYU22" s="71"/>
      <c r="DYV22" s="71"/>
      <c r="DYW22" s="71"/>
      <c r="DYX22" s="71"/>
      <c r="DYY22" s="71"/>
      <c r="DYZ22" s="71"/>
      <c r="DZA22" s="71"/>
      <c r="DZB22" s="71"/>
      <c r="DZC22" s="71"/>
      <c r="DZD22" s="71"/>
      <c r="DZE22" s="71"/>
      <c r="DZF22" s="71"/>
      <c r="DZG22" s="71"/>
      <c r="DZH22" s="71"/>
      <c r="DZI22" s="71"/>
      <c r="DZJ22" s="71"/>
      <c r="DZK22" s="71"/>
      <c r="DZL22" s="71"/>
      <c r="DZM22" s="71"/>
      <c r="DZN22" s="71"/>
      <c r="DZO22" s="71"/>
      <c r="DZP22" s="71"/>
      <c r="DZQ22" s="71"/>
      <c r="DZR22" s="71"/>
      <c r="DZS22" s="71"/>
      <c r="DZT22" s="71"/>
      <c r="DZU22" s="71"/>
      <c r="DZV22" s="71"/>
      <c r="DZW22" s="71"/>
      <c r="DZX22" s="71"/>
      <c r="DZY22" s="71"/>
      <c r="DZZ22" s="71"/>
      <c r="EAA22" s="71"/>
      <c r="EAB22" s="71"/>
      <c r="EAC22" s="71"/>
      <c r="EAD22" s="71"/>
      <c r="EAE22" s="71"/>
      <c r="EAF22" s="71"/>
      <c r="EAG22" s="71"/>
      <c r="EAH22" s="71"/>
      <c r="EAI22" s="71"/>
      <c r="EAJ22" s="71"/>
      <c r="EAK22" s="71"/>
      <c r="EAL22" s="71"/>
      <c r="EAM22" s="71"/>
      <c r="EAN22" s="71"/>
      <c r="EAO22" s="71"/>
      <c r="EAP22" s="71"/>
      <c r="EAQ22" s="71"/>
      <c r="EAR22" s="71"/>
      <c r="EAS22" s="71"/>
      <c r="EAT22" s="71"/>
      <c r="EAU22" s="71"/>
      <c r="EAV22" s="71"/>
      <c r="EAW22" s="71"/>
      <c r="EAX22" s="71"/>
      <c r="EAY22" s="71"/>
      <c r="EAZ22" s="71"/>
      <c r="EBA22" s="71"/>
      <c r="EBB22" s="71"/>
      <c r="EBC22" s="71"/>
      <c r="EBD22" s="71"/>
      <c r="EBE22" s="71"/>
      <c r="EBF22" s="71"/>
      <c r="EBG22" s="71"/>
      <c r="EBH22" s="71"/>
      <c r="EBI22" s="71"/>
      <c r="EBJ22" s="71"/>
      <c r="EBK22" s="71"/>
      <c r="EBL22" s="71"/>
      <c r="EBM22" s="71"/>
      <c r="EBN22" s="71"/>
      <c r="EBO22" s="71"/>
      <c r="EBP22" s="71"/>
      <c r="EBQ22" s="71"/>
      <c r="EBR22" s="71"/>
      <c r="EBS22" s="71"/>
      <c r="EBT22" s="71"/>
      <c r="EBU22" s="71"/>
      <c r="EBV22" s="71"/>
      <c r="EBW22" s="71"/>
      <c r="EBX22" s="71"/>
      <c r="EBY22" s="71"/>
      <c r="EBZ22" s="71"/>
      <c r="ECA22" s="71"/>
      <c r="ECB22" s="71"/>
      <c r="ECC22" s="71"/>
      <c r="ECD22" s="71"/>
      <c r="ECE22" s="71"/>
      <c r="ECF22" s="71"/>
      <c r="ECG22" s="71"/>
      <c r="ECH22" s="71"/>
      <c r="ECI22" s="71"/>
      <c r="ECJ22" s="71"/>
      <c r="ECK22" s="71"/>
      <c r="ECL22" s="71"/>
      <c r="ECM22" s="71"/>
      <c r="ECN22" s="71"/>
      <c r="ECO22" s="71"/>
      <c r="ECP22" s="71"/>
      <c r="ECQ22" s="71"/>
      <c r="ECR22" s="71"/>
      <c r="ECS22" s="71"/>
      <c r="ECT22" s="71"/>
      <c r="ECU22" s="71"/>
      <c r="ECV22" s="71"/>
      <c r="ECW22" s="71"/>
      <c r="ECX22" s="71"/>
      <c r="ECY22" s="71"/>
      <c r="ECZ22" s="71"/>
      <c r="EDA22" s="71"/>
      <c r="EDB22" s="71"/>
      <c r="EDC22" s="71"/>
      <c r="EDD22" s="71"/>
      <c r="EDE22" s="71"/>
      <c r="EDF22" s="71"/>
      <c r="EDG22" s="71"/>
      <c r="EDH22" s="71"/>
      <c r="EDI22" s="71"/>
      <c r="EDJ22" s="71"/>
      <c r="EDK22" s="71"/>
      <c r="EDL22" s="71"/>
      <c r="EDM22" s="71"/>
      <c r="EDN22" s="71"/>
      <c r="EDO22" s="71"/>
      <c r="EDP22" s="71"/>
      <c r="EDQ22" s="71"/>
      <c r="EDR22" s="71"/>
      <c r="EDS22" s="71"/>
      <c r="EDT22" s="71"/>
      <c r="EDU22" s="71"/>
      <c r="EDV22" s="71"/>
      <c r="EDW22" s="71"/>
      <c r="EDX22" s="71"/>
      <c r="EDY22" s="71"/>
      <c r="EDZ22" s="71"/>
      <c r="EEA22" s="71"/>
      <c r="EEB22" s="71"/>
      <c r="EEC22" s="71"/>
      <c r="EED22" s="71"/>
      <c r="EEE22" s="71"/>
      <c r="EEF22" s="71"/>
      <c r="EEG22" s="71"/>
      <c r="EEH22" s="71"/>
      <c r="EEI22" s="71"/>
      <c r="EEJ22" s="71"/>
      <c r="EEK22" s="71"/>
      <c r="EEL22" s="71"/>
      <c r="EEM22" s="71"/>
      <c r="EEN22" s="71"/>
      <c r="EEO22" s="71"/>
      <c r="EEP22" s="71"/>
      <c r="EEQ22" s="71"/>
      <c r="EER22" s="71"/>
      <c r="EES22" s="71"/>
      <c r="EET22" s="71"/>
      <c r="EEU22" s="71"/>
      <c r="EEV22" s="71"/>
      <c r="EEW22" s="71"/>
      <c r="EEX22" s="71"/>
      <c r="EEY22" s="71"/>
      <c r="EEZ22" s="71"/>
      <c r="EFA22" s="71"/>
      <c r="EFB22" s="71"/>
      <c r="EFC22" s="71"/>
      <c r="EFD22" s="71"/>
      <c r="EFE22" s="71"/>
      <c r="EFF22" s="71"/>
      <c r="EFG22" s="71"/>
      <c r="EFH22" s="71"/>
      <c r="EFI22" s="71"/>
      <c r="EFJ22" s="71"/>
      <c r="EFK22" s="71"/>
      <c r="EFL22" s="71"/>
      <c r="EFM22" s="71"/>
      <c r="EFN22" s="71"/>
      <c r="EFO22" s="71"/>
      <c r="EFP22" s="71"/>
      <c r="EFQ22" s="71"/>
      <c r="EFR22" s="71"/>
      <c r="EFS22" s="71"/>
      <c r="EFT22" s="71"/>
      <c r="EFU22" s="71"/>
      <c r="EFV22" s="71"/>
      <c r="EFW22" s="71"/>
      <c r="EFX22" s="71"/>
      <c r="EFY22" s="71"/>
      <c r="EFZ22" s="71"/>
      <c r="EGA22" s="71"/>
      <c r="EGB22" s="71"/>
      <c r="EGC22" s="71"/>
      <c r="EGD22" s="71"/>
      <c r="EGE22" s="71"/>
      <c r="EGF22" s="71"/>
      <c r="EGG22" s="71"/>
      <c r="EGH22" s="71"/>
      <c r="EGI22" s="71"/>
      <c r="EGJ22" s="71"/>
      <c r="EGK22" s="71"/>
      <c r="EGL22" s="71"/>
      <c r="EGM22" s="71"/>
      <c r="EGN22" s="71"/>
      <c r="EGO22" s="71"/>
      <c r="EGP22" s="71"/>
      <c r="EGQ22" s="71"/>
      <c r="EGR22" s="71"/>
      <c r="EGS22" s="71"/>
      <c r="EGT22" s="71"/>
      <c r="EGU22" s="71"/>
      <c r="EGV22" s="71"/>
      <c r="EGW22" s="71"/>
      <c r="EGX22" s="71"/>
      <c r="EGY22" s="71"/>
      <c r="EGZ22" s="71"/>
      <c r="EHA22" s="71"/>
      <c r="EHB22" s="71"/>
      <c r="EHC22" s="71"/>
      <c r="EHD22" s="71"/>
      <c r="EHE22" s="71"/>
      <c r="EHF22" s="71"/>
      <c r="EHG22" s="71"/>
      <c r="EHH22" s="71"/>
      <c r="EHI22" s="71"/>
      <c r="EHJ22" s="71"/>
      <c r="EHK22" s="71"/>
      <c r="EHL22" s="71"/>
      <c r="EHM22" s="71"/>
      <c r="EHN22" s="71"/>
      <c r="EHO22" s="71"/>
      <c r="EHP22" s="71"/>
      <c r="EHQ22" s="71"/>
      <c r="EHR22" s="71"/>
      <c r="EHS22" s="71"/>
      <c r="EHT22" s="71"/>
      <c r="EHU22" s="71"/>
      <c r="EHV22" s="71"/>
      <c r="EHW22" s="71"/>
      <c r="EHX22" s="71"/>
      <c r="EHY22" s="71"/>
      <c r="EHZ22" s="71"/>
      <c r="EIA22" s="71"/>
      <c r="EIB22" s="71"/>
      <c r="EIC22" s="71"/>
      <c r="EID22" s="71"/>
      <c r="EIE22" s="71"/>
      <c r="EIF22" s="71"/>
      <c r="EIG22" s="71"/>
      <c r="EIH22" s="71"/>
      <c r="EII22" s="71"/>
      <c r="EIJ22" s="71"/>
      <c r="EIK22" s="71"/>
      <c r="EIL22" s="71"/>
      <c r="EIM22" s="71"/>
      <c r="EIN22" s="71"/>
      <c r="EIO22" s="71"/>
      <c r="EIP22" s="71"/>
      <c r="EIQ22" s="71"/>
      <c r="EIR22" s="71"/>
      <c r="EIS22" s="71"/>
      <c r="EIT22" s="71"/>
      <c r="EIU22" s="71"/>
      <c r="EIV22" s="71"/>
      <c r="EIW22" s="71"/>
      <c r="EIX22" s="71"/>
      <c r="EIY22" s="71"/>
      <c r="EIZ22" s="71"/>
      <c r="EJA22" s="71"/>
      <c r="EJB22" s="71"/>
      <c r="EJC22" s="71"/>
      <c r="EJD22" s="71"/>
      <c r="EJE22" s="71"/>
      <c r="EJF22" s="71"/>
      <c r="EJG22" s="71"/>
      <c r="EJH22" s="71"/>
      <c r="EJI22" s="71"/>
      <c r="EJJ22" s="71"/>
      <c r="EJK22" s="71"/>
      <c r="EJL22" s="71"/>
      <c r="EJM22" s="71"/>
      <c r="EJN22" s="71"/>
      <c r="EJO22" s="71"/>
      <c r="EJP22" s="71"/>
      <c r="EJQ22" s="71"/>
      <c r="EJR22" s="71"/>
      <c r="EJS22" s="71"/>
      <c r="EJT22" s="71"/>
      <c r="EJU22" s="71"/>
      <c r="EJV22" s="71"/>
      <c r="EJW22" s="71"/>
      <c r="EJX22" s="71"/>
      <c r="EJY22" s="71"/>
      <c r="EJZ22" s="71"/>
      <c r="EKA22" s="71"/>
      <c r="EKB22" s="71"/>
      <c r="EKC22" s="71"/>
      <c r="EKD22" s="71"/>
      <c r="EKE22" s="71"/>
      <c r="EKF22" s="71"/>
      <c r="EKG22" s="71"/>
      <c r="EKH22" s="71"/>
      <c r="EKI22" s="71"/>
      <c r="EKJ22" s="71"/>
      <c r="EKK22" s="71"/>
      <c r="EKL22" s="71"/>
      <c r="EKM22" s="71"/>
      <c r="EKN22" s="71"/>
      <c r="EKO22" s="71"/>
      <c r="EKP22" s="71"/>
      <c r="EKQ22" s="71"/>
      <c r="EKR22" s="71"/>
      <c r="EKS22" s="71"/>
      <c r="EKT22" s="71"/>
      <c r="EKU22" s="71"/>
      <c r="EKV22" s="71"/>
      <c r="EKW22" s="71"/>
      <c r="EKX22" s="71"/>
      <c r="EKY22" s="71"/>
      <c r="EKZ22" s="71"/>
      <c r="ELA22" s="71"/>
      <c r="ELB22" s="71"/>
      <c r="ELC22" s="71"/>
      <c r="ELD22" s="71"/>
      <c r="ELE22" s="71"/>
      <c r="ELF22" s="71"/>
      <c r="ELG22" s="71"/>
      <c r="ELH22" s="71"/>
      <c r="ELI22" s="71"/>
      <c r="ELJ22" s="71"/>
      <c r="ELK22" s="71"/>
      <c r="ELL22" s="71"/>
      <c r="ELM22" s="71"/>
      <c r="ELN22" s="71"/>
      <c r="ELO22" s="71"/>
      <c r="ELP22" s="71"/>
      <c r="ELQ22" s="71"/>
      <c r="ELR22" s="71"/>
      <c r="ELS22" s="71"/>
      <c r="ELT22" s="71"/>
      <c r="ELU22" s="71"/>
      <c r="ELV22" s="71"/>
      <c r="ELW22" s="71"/>
      <c r="ELX22" s="71"/>
      <c r="ELY22" s="71"/>
      <c r="ELZ22" s="71"/>
      <c r="EMA22" s="71"/>
      <c r="EMB22" s="71"/>
      <c r="EMC22" s="71"/>
      <c r="EMD22" s="71"/>
      <c r="EME22" s="71"/>
      <c r="EMF22" s="71"/>
      <c r="EMG22" s="71"/>
      <c r="EMH22" s="71"/>
      <c r="EMI22" s="71"/>
      <c r="EMJ22" s="71"/>
      <c r="EMK22" s="71"/>
      <c r="EML22" s="71"/>
      <c r="EMM22" s="71"/>
      <c r="EMN22" s="71"/>
      <c r="EMO22" s="71"/>
      <c r="EMP22" s="71"/>
      <c r="EMQ22" s="71"/>
      <c r="EMR22" s="71"/>
      <c r="EMS22" s="71"/>
      <c r="EMT22" s="71"/>
      <c r="EMU22" s="71"/>
      <c r="EMV22" s="71"/>
      <c r="EMW22" s="71"/>
      <c r="EMX22" s="71"/>
      <c r="EMY22" s="71"/>
      <c r="EMZ22" s="71"/>
      <c r="ENA22" s="71"/>
      <c r="ENB22" s="71"/>
      <c r="ENC22" s="71"/>
      <c r="END22" s="71"/>
      <c r="ENE22" s="71"/>
      <c r="ENF22" s="71"/>
      <c r="ENG22" s="71"/>
      <c r="ENH22" s="71"/>
      <c r="ENI22" s="71"/>
      <c r="ENJ22" s="71"/>
      <c r="ENK22" s="71"/>
      <c r="ENL22" s="71"/>
      <c r="ENM22" s="71"/>
      <c r="ENN22" s="71"/>
      <c r="ENO22" s="71"/>
      <c r="ENP22" s="71"/>
      <c r="ENQ22" s="71"/>
      <c r="ENR22" s="71"/>
      <c r="ENS22" s="71"/>
      <c r="ENT22" s="71"/>
      <c r="ENU22" s="71"/>
      <c r="ENV22" s="71"/>
      <c r="ENW22" s="71"/>
      <c r="ENX22" s="71"/>
      <c r="ENY22" s="71"/>
      <c r="ENZ22" s="71"/>
      <c r="EOA22" s="71"/>
      <c r="EOB22" s="71"/>
      <c r="EOC22" s="71"/>
      <c r="EOD22" s="71"/>
      <c r="EOE22" s="71"/>
      <c r="EOF22" s="71"/>
      <c r="EOG22" s="71"/>
      <c r="EOH22" s="71"/>
      <c r="EOI22" s="71"/>
      <c r="EOJ22" s="71"/>
      <c r="EOK22" s="71"/>
      <c r="EOL22" s="71"/>
      <c r="EOM22" s="71"/>
      <c r="EON22" s="71"/>
      <c r="EOO22" s="71"/>
      <c r="EOP22" s="71"/>
      <c r="EOQ22" s="71"/>
      <c r="EOR22" s="71"/>
      <c r="EOS22" s="71"/>
      <c r="EOT22" s="71"/>
      <c r="EOU22" s="71"/>
      <c r="EOV22" s="71"/>
      <c r="EOW22" s="71"/>
      <c r="EOX22" s="71"/>
      <c r="EOY22" s="71"/>
      <c r="EOZ22" s="71"/>
      <c r="EPA22" s="71"/>
      <c r="EPB22" s="71"/>
      <c r="EPC22" s="71"/>
      <c r="EPD22" s="71"/>
      <c r="EPE22" s="71"/>
      <c r="EPF22" s="71"/>
      <c r="EPG22" s="71"/>
      <c r="EPH22" s="71"/>
      <c r="EPI22" s="71"/>
      <c r="EPJ22" s="71"/>
      <c r="EPK22" s="71"/>
      <c r="EPL22" s="71"/>
      <c r="EPM22" s="71"/>
      <c r="EPN22" s="71"/>
      <c r="EPO22" s="71"/>
      <c r="EPP22" s="71"/>
      <c r="EPQ22" s="71"/>
      <c r="EPR22" s="71"/>
      <c r="EPS22" s="71"/>
      <c r="EPT22" s="71"/>
      <c r="EPU22" s="71"/>
      <c r="EPV22" s="71"/>
      <c r="EPW22" s="71"/>
      <c r="EPX22" s="71"/>
      <c r="EPY22" s="71"/>
      <c r="EPZ22" s="71"/>
      <c r="EQA22" s="71"/>
      <c r="EQB22" s="71"/>
      <c r="EQC22" s="71"/>
      <c r="EQD22" s="71"/>
      <c r="EQE22" s="71"/>
      <c r="EQF22" s="71"/>
      <c r="EQG22" s="71"/>
      <c r="EQH22" s="71"/>
      <c r="EQI22" s="71"/>
      <c r="EQJ22" s="71"/>
      <c r="EQK22" s="71"/>
      <c r="EQL22" s="71"/>
      <c r="EQM22" s="71"/>
      <c r="EQN22" s="71"/>
      <c r="EQO22" s="71"/>
      <c r="EQP22" s="71"/>
      <c r="EQQ22" s="71"/>
      <c r="EQR22" s="71"/>
      <c r="EQS22" s="71"/>
      <c r="EQT22" s="71"/>
      <c r="EQU22" s="71"/>
      <c r="EQV22" s="71"/>
      <c r="EQW22" s="71"/>
      <c r="EQX22" s="71"/>
      <c r="EQY22" s="71"/>
      <c r="EQZ22" s="71"/>
      <c r="ERA22" s="71"/>
      <c r="ERB22" s="71"/>
      <c r="ERC22" s="71"/>
      <c r="ERD22" s="71"/>
      <c r="ERE22" s="71"/>
      <c r="ERF22" s="71"/>
      <c r="ERG22" s="71"/>
      <c r="ERH22" s="71"/>
      <c r="ERI22" s="71"/>
      <c r="ERJ22" s="71"/>
      <c r="ERK22" s="71"/>
      <c r="ERL22" s="71"/>
      <c r="ERM22" s="71"/>
      <c r="ERN22" s="71"/>
      <c r="ERO22" s="71"/>
      <c r="ERP22" s="71"/>
      <c r="ERQ22" s="71"/>
      <c r="ERR22" s="71"/>
      <c r="ERS22" s="71"/>
      <c r="ERT22" s="71"/>
      <c r="ERU22" s="71"/>
      <c r="ERV22" s="71"/>
      <c r="ERW22" s="71"/>
      <c r="ERX22" s="71"/>
      <c r="ERY22" s="71"/>
      <c r="ERZ22" s="71"/>
      <c r="ESA22" s="71"/>
      <c r="ESB22" s="71"/>
      <c r="ESC22" s="71"/>
      <c r="ESD22" s="71"/>
      <c r="ESE22" s="71"/>
      <c r="ESF22" s="71"/>
      <c r="ESG22" s="71"/>
      <c r="ESH22" s="71"/>
      <c r="ESI22" s="71"/>
      <c r="ESJ22" s="71"/>
      <c r="ESK22" s="71"/>
      <c r="ESL22" s="71"/>
      <c r="ESM22" s="71"/>
      <c r="ESN22" s="71"/>
      <c r="ESO22" s="71"/>
      <c r="ESP22" s="71"/>
      <c r="ESQ22" s="71"/>
      <c r="ESR22" s="71"/>
      <c r="ESS22" s="71"/>
      <c r="EST22" s="71"/>
      <c r="ESU22" s="71"/>
      <c r="ESV22" s="71"/>
      <c r="ESW22" s="71"/>
      <c r="ESX22" s="71"/>
      <c r="ESY22" s="71"/>
      <c r="ESZ22" s="71"/>
      <c r="ETA22" s="71"/>
      <c r="ETB22" s="71"/>
      <c r="ETC22" s="71"/>
      <c r="ETD22" s="71"/>
      <c r="ETE22" s="71"/>
      <c r="ETF22" s="71"/>
      <c r="ETG22" s="71"/>
      <c r="ETH22" s="71"/>
      <c r="ETI22" s="71"/>
      <c r="ETJ22" s="71"/>
      <c r="ETK22" s="71"/>
      <c r="ETL22" s="71"/>
      <c r="ETM22" s="71"/>
      <c r="ETN22" s="71"/>
      <c r="ETO22" s="71"/>
      <c r="ETP22" s="71"/>
      <c r="ETQ22" s="71"/>
      <c r="ETR22" s="71"/>
      <c r="ETS22" s="71"/>
      <c r="ETT22" s="71"/>
      <c r="ETU22" s="71"/>
      <c r="ETV22" s="71"/>
      <c r="ETW22" s="71"/>
      <c r="ETX22" s="71"/>
      <c r="ETY22" s="71"/>
      <c r="ETZ22" s="71"/>
      <c r="EUA22" s="71"/>
      <c r="EUB22" s="71"/>
      <c r="EUC22" s="71"/>
      <c r="EUD22" s="71"/>
      <c r="EUE22" s="71"/>
      <c r="EUF22" s="71"/>
      <c r="EUG22" s="71"/>
      <c r="EUH22" s="71"/>
      <c r="EUI22" s="71"/>
      <c r="EUJ22" s="71"/>
      <c r="EUK22" s="71"/>
      <c r="EUL22" s="71"/>
      <c r="EUM22" s="71"/>
      <c r="EUN22" s="71"/>
      <c r="EUO22" s="71"/>
      <c r="EUP22" s="71"/>
      <c r="EUQ22" s="71"/>
      <c r="EUR22" s="71"/>
      <c r="EUS22" s="71"/>
      <c r="EUT22" s="71"/>
      <c r="EUU22" s="71"/>
      <c r="EUV22" s="71"/>
      <c r="EUW22" s="71"/>
      <c r="EUX22" s="71"/>
      <c r="EUY22" s="71"/>
      <c r="EUZ22" s="71"/>
      <c r="EVA22" s="71"/>
      <c r="EVB22" s="71"/>
      <c r="EVC22" s="71"/>
      <c r="EVD22" s="71"/>
      <c r="EVE22" s="71"/>
      <c r="EVF22" s="71"/>
      <c r="EVG22" s="71"/>
      <c r="EVH22" s="71"/>
      <c r="EVI22" s="71"/>
      <c r="EVJ22" s="71"/>
      <c r="EVK22" s="71"/>
      <c r="EVL22" s="71"/>
      <c r="EVM22" s="71"/>
      <c r="EVN22" s="71"/>
      <c r="EVO22" s="71"/>
      <c r="EVP22" s="71"/>
      <c r="EVQ22" s="71"/>
      <c r="EVR22" s="71"/>
      <c r="EVS22" s="71"/>
      <c r="EVT22" s="71"/>
      <c r="EVU22" s="71"/>
      <c r="EVV22" s="71"/>
      <c r="EVW22" s="71"/>
      <c r="EVX22" s="71"/>
      <c r="EVY22" s="71"/>
      <c r="EVZ22" s="71"/>
      <c r="EWA22" s="71"/>
      <c r="EWB22" s="71"/>
      <c r="EWC22" s="71"/>
      <c r="EWD22" s="71"/>
      <c r="EWE22" s="71"/>
      <c r="EWF22" s="71"/>
      <c r="EWG22" s="71"/>
      <c r="EWH22" s="71"/>
      <c r="EWI22" s="71"/>
      <c r="EWJ22" s="71"/>
      <c r="EWK22" s="71"/>
      <c r="EWL22" s="71"/>
      <c r="EWM22" s="71"/>
      <c r="EWN22" s="71"/>
      <c r="EWO22" s="71"/>
      <c r="EWP22" s="71"/>
      <c r="EWQ22" s="71"/>
      <c r="EWR22" s="71"/>
      <c r="EWS22" s="71"/>
      <c r="EWT22" s="71"/>
      <c r="EWU22" s="71"/>
      <c r="EWV22" s="71"/>
      <c r="EWW22" s="71"/>
      <c r="EWX22" s="71"/>
      <c r="EWY22" s="71"/>
      <c r="EWZ22" s="71"/>
      <c r="EXA22" s="71"/>
      <c r="EXB22" s="71"/>
      <c r="EXC22" s="71"/>
      <c r="EXD22" s="71"/>
      <c r="EXE22" s="71"/>
      <c r="EXF22" s="71"/>
      <c r="EXG22" s="71"/>
      <c r="EXH22" s="71"/>
      <c r="EXI22" s="71"/>
      <c r="EXJ22" s="71"/>
      <c r="EXK22" s="71"/>
      <c r="EXL22" s="71"/>
      <c r="EXM22" s="71"/>
      <c r="EXN22" s="71"/>
      <c r="EXO22" s="71"/>
      <c r="EXP22" s="71"/>
      <c r="EXQ22" s="71"/>
      <c r="EXR22" s="71"/>
      <c r="EXS22" s="71"/>
      <c r="EXT22" s="71"/>
      <c r="EXU22" s="71"/>
      <c r="EXV22" s="71"/>
      <c r="EXW22" s="71"/>
      <c r="EXX22" s="71"/>
      <c r="EXY22" s="71"/>
      <c r="EXZ22" s="71"/>
      <c r="EYA22" s="71"/>
      <c r="EYB22" s="71"/>
      <c r="EYC22" s="71"/>
      <c r="EYD22" s="71"/>
      <c r="EYE22" s="71"/>
      <c r="EYF22" s="71"/>
      <c r="EYG22" s="71"/>
      <c r="EYH22" s="71"/>
      <c r="EYI22" s="71"/>
      <c r="EYJ22" s="71"/>
      <c r="EYK22" s="71"/>
      <c r="EYL22" s="71"/>
      <c r="EYM22" s="71"/>
      <c r="EYN22" s="71"/>
      <c r="EYO22" s="71"/>
      <c r="EYP22" s="71"/>
      <c r="EYQ22" s="71"/>
      <c r="EYR22" s="71"/>
      <c r="EYS22" s="71"/>
      <c r="EYT22" s="71"/>
      <c r="EYU22" s="71"/>
      <c r="EYV22" s="71"/>
      <c r="EYW22" s="71"/>
      <c r="EYX22" s="71"/>
      <c r="EYY22" s="71"/>
      <c r="EYZ22" s="71"/>
      <c r="EZA22" s="71"/>
      <c r="EZB22" s="71"/>
      <c r="EZC22" s="71"/>
      <c r="EZD22" s="71"/>
      <c r="EZE22" s="71"/>
      <c r="EZF22" s="71"/>
      <c r="EZG22" s="71"/>
      <c r="EZH22" s="71"/>
      <c r="EZI22" s="71"/>
      <c r="EZJ22" s="71"/>
      <c r="EZK22" s="71"/>
      <c r="EZL22" s="71"/>
      <c r="EZM22" s="71"/>
      <c r="EZN22" s="71"/>
      <c r="EZO22" s="71"/>
      <c r="EZP22" s="71"/>
      <c r="EZQ22" s="71"/>
      <c r="EZR22" s="71"/>
      <c r="EZS22" s="71"/>
      <c r="EZT22" s="71"/>
      <c r="EZU22" s="71"/>
      <c r="EZV22" s="71"/>
      <c r="EZW22" s="71"/>
      <c r="EZX22" s="71"/>
      <c r="EZY22" s="71"/>
      <c r="EZZ22" s="71"/>
      <c r="FAA22" s="71"/>
      <c r="FAB22" s="71"/>
      <c r="FAC22" s="71"/>
      <c r="FAD22" s="71"/>
      <c r="FAE22" s="71"/>
      <c r="FAF22" s="71"/>
      <c r="FAG22" s="71"/>
      <c r="FAH22" s="71"/>
      <c r="FAI22" s="71"/>
      <c r="FAJ22" s="71"/>
      <c r="FAK22" s="71"/>
      <c r="FAL22" s="71"/>
      <c r="FAM22" s="71"/>
      <c r="FAN22" s="71"/>
      <c r="FAO22" s="71"/>
      <c r="FAP22" s="71"/>
      <c r="FAQ22" s="71"/>
      <c r="FAR22" s="71"/>
      <c r="FAS22" s="71"/>
      <c r="FAT22" s="71"/>
      <c r="FAU22" s="71"/>
      <c r="FAV22" s="71"/>
      <c r="FAW22" s="71"/>
      <c r="FAX22" s="71"/>
      <c r="FAY22" s="71"/>
      <c r="FAZ22" s="71"/>
      <c r="FBA22" s="71"/>
      <c r="FBB22" s="71"/>
      <c r="FBC22" s="71"/>
      <c r="FBD22" s="71"/>
      <c r="FBE22" s="71"/>
      <c r="FBF22" s="71"/>
      <c r="FBG22" s="71"/>
      <c r="FBH22" s="71"/>
      <c r="FBI22" s="71"/>
      <c r="FBJ22" s="71"/>
      <c r="FBK22" s="71"/>
      <c r="FBL22" s="71"/>
      <c r="FBM22" s="71"/>
      <c r="FBN22" s="71"/>
      <c r="FBO22" s="71"/>
      <c r="FBP22" s="71"/>
      <c r="FBQ22" s="71"/>
      <c r="FBR22" s="71"/>
      <c r="FBS22" s="71"/>
      <c r="FBT22" s="71"/>
      <c r="FBU22" s="71"/>
      <c r="FBV22" s="71"/>
      <c r="FBW22" s="71"/>
      <c r="FBX22" s="71"/>
      <c r="FBY22" s="71"/>
      <c r="FBZ22" s="71"/>
      <c r="FCA22" s="71"/>
      <c r="FCB22" s="71"/>
      <c r="FCC22" s="71"/>
      <c r="FCD22" s="71"/>
      <c r="FCE22" s="71"/>
      <c r="FCF22" s="71"/>
      <c r="FCG22" s="71"/>
      <c r="FCH22" s="71"/>
      <c r="FCI22" s="71"/>
      <c r="FCJ22" s="71"/>
      <c r="FCK22" s="71"/>
      <c r="FCL22" s="71"/>
      <c r="FCM22" s="71"/>
      <c r="FCN22" s="71"/>
      <c r="FCO22" s="71"/>
      <c r="FCP22" s="71"/>
      <c r="FCQ22" s="71"/>
      <c r="FCR22" s="71"/>
      <c r="FCS22" s="71"/>
      <c r="FCT22" s="71"/>
      <c r="FCU22" s="71"/>
      <c r="FCV22" s="71"/>
      <c r="FCW22" s="71"/>
      <c r="FCX22" s="71"/>
      <c r="FCY22" s="71"/>
      <c r="FCZ22" s="71"/>
      <c r="FDA22" s="71"/>
      <c r="FDB22" s="71"/>
      <c r="FDC22" s="71"/>
      <c r="FDD22" s="71"/>
      <c r="FDE22" s="71"/>
      <c r="FDF22" s="71"/>
      <c r="FDG22" s="71"/>
      <c r="FDH22" s="71"/>
      <c r="FDI22" s="71"/>
      <c r="FDJ22" s="71"/>
      <c r="FDK22" s="71"/>
      <c r="FDL22" s="71"/>
      <c r="FDM22" s="71"/>
      <c r="FDN22" s="71"/>
      <c r="FDO22" s="71"/>
      <c r="FDP22" s="71"/>
      <c r="FDQ22" s="71"/>
      <c r="FDR22" s="71"/>
      <c r="FDS22" s="71"/>
      <c r="FDT22" s="71"/>
      <c r="FDU22" s="71"/>
      <c r="FDV22" s="71"/>
      <c r="FDW22" s="71"/>
      <c r="FDX22" s="71"/>
      <c r="FDY22" s="71"/>
      <c r="FDZ22" s="71"/>
      <c r="FEA22" s="71"/>
      <c r="FEB22" s="71"/>
      <c r="FEC22" s="71"/>
      <c r="FED22" s="71"/>
      <c r="FEE22" s="71"/>
      <c r="FEF22" s="71"/>
      <c r="FEG22" s="71"/>
      <c r="FEH22" s="71"/>
      <c r="FEI22" s="71"/>
      <c r="FEJ22" s="71"/>
      <c r="FEK22" s="71"/>
      <c r="FEL22" s="71"/>
      <c r="FEM22" s="71"/>
      <c r="FEN22" s="71"/>
      <c r="FEO22" s="71"/>
      <c r="FEP22" s="71"/>
      <c r="FEQ22" s="71"/>
      <c r="FER22" s="71"/>
      <c r="FES22" s="71"/>
      <c r="FET22" s="71"/>
      <c r="FEU22" s="71"/>
      <c r="FEV22" s="71"/>
      <c r="FEW22" s="71"/>
      <c r="FEX22" s="71"/>
      <c r="FEY22" s="71"/>
      <c r="FEZ22" s="71"/>
      <c r="FFA22" s="71"/>
      <c r="FFB22" s="71"/>
      <c r="FFC22" s="71"/>
      <c r="FFD22" s="71"/>
      <c r="FFE22" s="71"/>
      <c r="FFF22" s="71"/>
      <c r="FFG22" s="71"/>
      <c r="FFH22" s="71"/>
      <c r="FFI22" s="71"/>
      <c r="FFJ22" s="71"/>
      <c r="FFK22" s="71"/>
      <c r="FFL22" s="71"/>
      <c r="FFM22" s="71"/>
      <c r="FFN22" s="71"/>
      <c r="FFO22" s="71"/>
      <c r="FFP22" s="71"/>
      <c r="FFQ22" s="71"/>
      <c r="FFR22" s="71"/>
      <c r="FFS22" s="71"/>
      <c r="FFT22" s="71"/>
      <c r="FFU22" s="71"/>
      <c r="FFV22" s="71"/>
      <c r="FFW22" s="71"/>
      <c r="FFX22" s="71"/>
      <c r="FFY22" s="71"/>
      <c r="FFZ22" s="71"/>
      <c r="FGA22" s="71"/>
      <c r="FGB22" s="71"/>
      <c r="FGC22" s="71"/>
      <c r="FGD22" s="71"/>
      <c r="FGE22" s="71"/>
      <c r="FGF22" s="71"/>
      <c r="FGG22" s="71"/>
      <c r="FGH22" s="71"/>
      <c r="FGI22" s="71"/>
      <c r="FGJ22" s="71"/>
      <c r="FGK22" s="71"/>
      <c r="FGL22" s="71"/>
      <c r="FGM22" s="71"/>
      <c r="FGN22" s="71"/>
      <c r="FGO22" s="71"/>
      <c r="FGP22" s="71"/>
      <c r="FGQ22" s="71"/>
      <c r="FGR22" s="71"/>
      <c r="FGS22" s="71"/>
      <c r="FGT22" s="71"/>
      <c r="FGU22" s="71"/>
      <c r="FGV22" s="71"/>
      <c r="FGW22" s="71"/>
      <c r="FGX22" s="71"/>
      <c r="FGY22" s="71"/>
      <c r="FGZ22" s="71"/>
      <c r="FHA22" s="71"/>
      <c r="FHB22" s="71"/>
      <c r="FHC22" s="71"/>
      <c r="FHD22" s="71"/>
      <c r="FHE22" s="71"/>
      <c r="FHF22" s="71"/>
      <c r="FHG22" s="71"/>
      <c r="FHH22" s="71"/>
      <c r="FHI22" s="71"/>
      <c r="FHJ22" s="71"/>
      <c r="FHK22" s="71"/>
      <c r="FHL22" s="71"/>
      <c r="FHM22" s="71"/>
      <c r="FHN22" s="71"/>
      <c r="FHO22" s="71"/>
      <c r="FHP22" s="71"/>
      <c r="FHQ22" s="71"/>
      <c r="FHR22" s="71"/>
      <c r="FHS22" s="71"/>
      <c r="FHT22" s="71"/>
      <c r="FHU22" s="71"/>
      <c r="FHV22" s="71"/>
      <c r="FHW22" s="71"/>
      <c r="FHX22" s="71"/>
      <c r="FHY22" s="71"/>
      <c r="FHZ22" s="71"/>
      <c r="FIA22" s="71"/>
      <c r="FIB22" s="71"/>
      <c r="FIC22" s="71"/>
      <c r="FID22" s="71"/>
      <c r="FIE22" s="71"/>
      <c r="FIF22" s="71"/>
      <c r="FIG22" s="71"/>
      <c r="FIH22" s="71"/>
      <c r="FII22" s="71"/>
      <c r="FIJ22" s="71"/>
      <c r="FIK22" s="71"/>
      <c r="FIL22" s="71"/>
      <c r="FIM22" s="71"/>
      <c r="FIN22" s="71"/>
      <c r="FIO22" s="71"/>
      <c r="FIP22" s="71"/>
      <c r="FIQ22" s="71"/>
      <c r="FIR22" s="71"/>
      <c r="FIS22" s="71"/>
      <c r="FIT22" s="71"/>
      <c r="FIU22" s="71"/>
      <c r="FIV22" s="71"/>
      <c r="FIW22" s="71"/>
      <c r="FIX22" s="71"/>
      <c r="FIY22" s="71"/>
      <c r="FIZ22" s="71"/>
      <c r="FJA22" s="71"/>
      <c r="FJB22" s="71"/>
      <c r="FJC22" s="71"/>
      <c r="FJD22" s="71"/>
      <c r="FJE22" s="71"/>
      <c r="FJF22" s="71"/>
      <c r="FJG22" s="71"/>
      <c r="FJH22" s="71"/>
      <c r="FJI22" s="71"/>
      <c r="FJJ22" s="71"/>
      <c r="FJK22" s="71"/>
      <c r="FJL22" s="71"/>
      <c r="FJM22" s="71"/>
      <c r="FJN22" s="71"/>
      <c r="FJO22" s="71"/>
      <c r="FJP22" s="71"/>
      <c r="FJQ22" s="71"/>
      <c r="FJR22" s="71"/>
      <c r="FJS22" s="71"/>
      <c r="FJT22" s="71"/>
      <c r="FJU22" s="71"/>
      <c r="FJV22" s="71"/>
      <c r="FJW22" s="71"/>
      <c r="FJX22" s="71"/>
      <c r="FJY22" s="71"/>
      <c r="FJZ22" s="71"/>
      <c r="FKA22" s="71"/>
      <c r="FKB22" s="71"/>
      <c r="FKC22" s="71"/>
      <c r="FKD22" s="71"/>
      <c r="FKE22" s="71"/>
      <c r="FKF22" s="71"/>
      <c r="FKG22" s="71"/>
      <c r="FKH22" s="71"/>
      <c r="FKI22" s="71"/>
      <c r="FKJ22" s="71"/>
      <c r="FKK22" s="71"/>
      <c r="FKL22" s="71"/>
      <c r="FKM22" s="71"/>
      <c r="FKN22" s="71"/>
      <c r="FKO22" s="71"/>
      <c r="FKP22" s="71"/>
      <c r="FKQ22" s="71"/>
      <c r="FKR22" s="71"/>
      <c r="FKS22" s="71"/>
      <c r="FKT22" s="71"/>
      <c r="FKU22" s="71"/>
      <c r="FKV22" s="71"/>
      <c r="FKW22" s="71"/>
      <c r="FKX22" s="71"/>
      <c r="FKY22" s="71"/>
      <c r="FKZ22" s="71"/>
      <c r="FLA22" s="71"/>
      <c r="FLB22" s="71"/>
      <c r="FLC22" s="71"/>
      <c r="FLD22" s="71"/>
      <c r="FLE22" s="71"/>
      <c r="FLF22" s="71"/>
      <c r="FLG22" s="71"/>
      <c r="FLH22" s="71"/>
      <c r="FLI22" s="71"/>
      <c r="FLJ22" s="71"/>
      <c r="FLK22" s="71"/>
      <c r="FLL22" s="71"/>
      <c r="FLM22" s="71"/>
      <c r="FLN22" s="71"/>
      <c r="FLO22" s="71"/>
      <c r="FLP22" s="71"/>
      <c r="FLQ22" s="71"/>
      <c r="FLR22" s="71"/>
      <c r="FLS22" s="71"/>
      <c r="FLT22" s="71"/>
      <c r="FLU22" s="71"/>
      <c r="FLV22" s="71"/>
      <c r="FLW22" s="71"/>
      <c r="FLX22" s="71"/>
      <c r="FLY22" s="71"/>
      <c r="FLZ22" s="71"/>
      <c r="FMA22" s="71"/>
      <c r="FMB22" s="71"/>
      <c r="FMC22" s="71"/>
      <c r="FMD22" s="71"/>
      <c r="FME22" s="71"/>
      <c r="FMF22" s="71"/>
      <c r="FMG22" s="71"/>
      <c r="FMH22" s="71"/>
      <c r="FMI22" s="71"/>
      <c r="FMJ22" s="71"/>
      <c r="FMK22" s="71"/>
      <c r="FML22" s="71"/>
      <c r="FMM22" s="71"/>
      <c r="FMN22" s="71"/>
      <c r="FMO22" s="71"/>
      <c r="FMP22" s="71"/>
      <c r="FMQ22" s="71"/>
      <c r="FMR22" s="71"/>
      <c r="FMS22" s="71"/>
      <c r="FMT22" s="71"/>
      <c r="FMU22" s="71"/>
      <c r="FMV22" s="71"/>
      <c r="FMW22" s="71"/>
      <c r="FMX22" s="71"/>
      <c r="FMY22" s="71"/>
      <c r="FMZ22" s="71"/>
      <c r="FNA22" s="71"/>
      <c r="FNB22" s="71"/>
      <c r="FNC22" s="71"/>
      <c r="FND22" s="71"/>
      <c r="FNE22" s="71"/>
      <c r="FNF22" s="71"/>
      <c r="FNG22" s="71"/>
      <c r="FNH22" s="71"/>
      <c r="FNI22" s="71"/>
      <c r="FNJ22" s="71"/>
      <c r="FNK22" s="71"/>
      <c r="FNL22" s="71"/>
      <c r="FNM22" s="71"/>
      <c r="FNN22" s="71"/>
      <c r="FNO22" s="71"/>
      <c r="FNP22" s="71"/>
      <c r="FNQ22" s="71"/>
      <c r="FNR22" s="71"/>
      <c r="FNS22" s="71"/>
      <c r="FNT22" s="71"/>
      <c r="FNU22" s="71"/>
      <c r="FNV22" s="71"/>
      <c r="FNW22" s="71"/>
      <c r="FNX22" s="71"/>
      <c r="FNY22" s="71"/>
      <c r="FNZ22" s="71"/>
      <c r="FOA22" s="71"/>
      <c r="FOB22" s="71"/>
      <c r="FOC22" s="71"/>
      <c r="FOD22" s="71"/>
      <c r="FOE22" s="71"/>
      <c r="FOF22" s="71"/>
      <c r="FOG22" s="71"/>
      <c r="FOH22" s="71"/>
      <c r="FOI22" s="71"/>
      <c r="FOJ22" s="71"/>
      <c r="FOK22" s="71"/>
      <c r="FOL22" s="71"/>
      <c r="FOM22" s="71"/>
      <c r="FON22" s="71"/>
      <c r="FOO22" s="71"/>
      <c r="FOP22" s="71"/>
      <c r="FOQ22" s="71"/>
      <c r="FOR22" s="71"/>
      <c r="FOS22" s="71"/>
      <c r="FOT22" s="71"/>
      <c r="FOU22" s="71"/>
      <c r="FOV22" s="71"/>
      <c r="FOW22" s="71"/>
      <c r="FOX22" s="71"/>
      <c r="FOY22" s="71"/>
      <c r="FOZ22" s="71"/>
      <c r="FPA22" s="71"/>
      <c r="FPB22" s="71"/>
      <c r="FPC22" s="71"/>
      <c r="FPD22" s="71"/>
      <c r="FPE22" s="71"/>
      <c r="FPF22" s="71"/>
      <c r="FPG22" s="71"/>
      <c r="FPH22" s="71"/>
      <c r="FPI22" s="71"/>
      <c r="FPJ22" s="71"/>
      <c r="FPK22" s="71"/>
      <c r="FPL22" s="71"/>
      <c r="FPM22" s="71"/>
      <c r="FPN22" s="71"/>
      <c r="FPO22" s="71"/>
      <c r="FPP22" s="71"/>
      <c r="FPQ22" s="71"/>
      <c r="FPR22" s="71"/>
      <c r="FPS22" s="71"/>
      <c r="FPT22" s="71"/>
      <c r="FPU22" s="71"/>
      <c r="FPV22" s="71"/>
      <c r="FPW22" s="71"/>
      <c r="FPX22" s="71"/>
      <c r="FPY22" s="71"/>
      <c r="FPZ22" s="71"/>
      <c r="FQA22" s="71"/>
      <c r="FQB22" s="71"/>
      <c r="FQC22" s="71"/>
      <c r="FQD22" s="71"/>
      <c r="FQE22" s="71"/>
      <c r="FQF22" s="71"/>
      <c r="FQG22" s="71"/>
      <c r="FQH22" s="71"/>
      <c r="FQI22" s="71"/>
      <c r="FQJ22" s="71"/>
      <c r="FQK22" s="71"/>
      <c r="FQL22" s="71"/>
      <c r="FQM22" s="71"/>
      <c r="FQN22" s="71"/>
      <c r="FQO22" s="71"/>
      <c r="FQP22" s="71"/>
      <c r="FQQ22" s="71"/>
      <c r="FQR22" s="71"/>
      <c r="FQS22" s="71"/>
      <c r="FQT22" s="71"/>
      <c r="FQU22" s="71"/>
      <c r="FQV22" s="71"/>
      <c r="FQW22" s="71"/>
      <c r="FQX22" s="71"/>
      <c r="FQY22" s="71"/>
      <c r="FQZ22" s="71"/>
      <c r="FRA22" s="71"/>
      <c r="FRB22" s="71"/>
      <c r="FRC22" s="71"/>
      <c r="FRD22" s="71"/>
      <c r="FRE22" s="71"/>
      <c r="FRF22" s="71"/>
      <c r="FRG22" s="71"/>
      <c r="FRH22" s="71"/>
      <c r="FRI22" s="71"/>
      <c r="FRJ22" s="71"/>
      <c r="FRK22" s="71"/>
      <c r="FRL22" s="71"/>
      <c r="FRM22" s="71"/>
      <c r="FRN22" s="71"/>
      <c r="FRO22" s="71"/>
      <c r="FRP22" s="71"/>
      <c r="FRQ22" s="71"/>
      <c r="FRR22" s="71"/>
      <c r="FRS22" s="71"/>
      <c r="FRT22" s="71"/>
      <c r="FRU22" s="71"/>
      <c r="FRV22" s="71"/>
      <c r="FRW22" s="71"/>
      <c r="FRX22" s="71"/>
      <c r="FRY22" s="71"/>
      <c r="FRZ22" s="71"/>
      <c r="FSA22" s="71"/>
      <c r="FSB22" s="71"/>
      <c r="FSC22" s="71"/>
      <c r="FSD22" s="71"/>
      <c r="FSE22" s="71"/>
      <c r="FSF22" s="71"/>
      <c r="FSG22" s="71"/>
      <c r="FSH22" s="71"/>
      <c r="FSI22" s="71"/>
      <c r="FSJ22" s="71"/>
      <c r="FSK22" s="71"/>
      <c r="FSL22" s="71"/>
      <c r="FSM22" s="71"/>
      <c r="FSN22" s="71"/>
      <c r="FSO22" s="71"/>
      <c r="FSP22" s="71"/>
      <c r="FSQ22" s="71"/>
      <c r="FSR22" s="71"/>
      <c r="FSS22" s="71"/>
      <c r="FST22" s="71"/>
      <c r="FSU22" s="71"/>
      <c r="FSV22" s="71"/>
      <c r="FSW22" s="71"/>
      <c r="FSX22" s="71"/>
      <c r="FSY22" s="71"/>
      <c r="FSZ22" s="71"/>
      <c r="FTA22" s="71"/>
      <c r="FTB22" s="71"/>
      <c r="FTC22" s="71"/>
      <c r="FTD22" s="71"/>
      <c r="FTE22" s="71"/>
      <c r="FTF22" s="71"/>
      <c r="FTG22" s="71"/>
      <c r="FTH22" s="71"/>
      <c r="FTI22" s="71"/>
      <c r="FTJ22" s="71"/>
      <c r="FTK22" s="71"/>
      <c r="FTL22" s="71"/>
      <c r="FTM22" s="71"/>
      <c r="FTN22" s="71"/>
      <c r="FTO22" s="71"/>
      <c r="FTP22" s="71"/>
      <c r="FTQ22" s="71"/>
      <c r="FTR22" s="71"/>
      <c r="FTS22" s="71"/>
      <c r="FTT22" s="71"/>
      <c r="FTU22" s="71"/>
      <c r="FTV22" s="71"/>
      <c r="FTW22" s="71"/>
      <c r="FTX22" s="71"/>
      <c r="FTY22" s="71"/>
      <c r="FTZ22" s="71"/>
      <c r="FUA22" s="71"/>
      <c r="FUB22" s="71"/>
      <c r="FUC22" s="71"/>
      <c r="FUD22" s="71"/>
      <c r="FUE22" s="71"/>
      <c r="FUF22" s="71"/>
      <c r="FUG22" s="71"/>
      <c r="FUH22" s="71"/>
      <c r="FUI22" s="71"/>
      <c r="FUJ22" s="71"/>
      <c r="FUK22" s="71"/>
      <c r="FUL22" s="71"/>
      <c r="FUM22" s="71"/>
      <c r="FUN22" s="71"/>
      <c r="FUO22" s="71"/>
      <c r="FUP22" s="71"/>
      <c r="FUQ22" s="71"/>
      <c r="FUR22" s="71"/>
      <c r="FUS22" s="71"/>
      <c r="FUT22" s="71"/>
      <c r="FUU22" s="71"/>
      <c r="FUV22" s="71"/>
      <c r="FUW22" s="71"/>
      <c r="FUX22" s="71"/>
      <c r="FUY22" s="71"/>
      <c r="FUZ22" s="71"/>
      <c r="FVA22" s="71"/>
      <c r="FVB22" s="71"/>
      <c r="FVC22" s="71"/>
      <c r="FVD22" s="71"/>
      <c r="FVE22" s="71"/>
      <c r="FVF22" s="71"/>
      <c r="FVG22" s="71"/>
      <c r="FVH22" s="71"/>
      <c r="FVI22" s="71"/>
      <c r="FVJ22" s="71"/>
      <c r="FVK22" s="71"/>
      <c r="FVL22" s="71"/>
      <c r="FVM22" s="71"/>
      <c r="FVN22" s="71"/>
      <c r="FVO22" s="71"/>
      <c r="FVP22" s="71"/>
      <c r="FVQ22" s="71"/>
      <c r="FVR22" s="71"/>
      <c r="FVS22" s="71"/>
      <c r="FVT22" s="71"/>
      <c r="FVU22" s="71"/>
      <c r="FVV22" s="71"/>
      <c r="FVW22" s="71"/>
      <c r="FVX22" s="71"/>
      <c r="FVY22" s="71"/>
      <c r="FVZ22" s="71"/>
      <c r="FWA22" s="71"/>
      <c r="FWB22" s="71"/>
      <c r="FWC22" s="71"/>
      <c r="FWD22" s="71"/>
      <c r="FWE22" s="71"/>
      <c r="FWF22" s="71"/>
      <c r="FWG22" s="71"/>
      <c r="FWH22" s="71"/>
      <c r="FWI22" s="71"/>
      <c r="FWJ22" s="71"/>
      <c r="FWK22" s="71"/>
      <c r="FWL22" s="71"/>
      <c r="FWM22" s="71"/>
      <c r="FWN22" s="71"/>
      <c r="FWO22" s="71"/>
      <c r="FWP22" s="71"/>
      <c r="FWQ22" s="71"/>
      <c r="FWR22" s="71"/>
      <c r="FWS22" s="71"/>
      <c r="FWT22" s="71"/>
      <c r="FWU22" s="71"/>
      <c r="FWV22" s="71"/>
      <c r="FWW22" s="71"/>
      <c r="FWX22" s="71"/>
      <c r="FWY22" s="71"/>
      <c r="FWZ22" s="71"/>
      <c r="FXA22" s="71"/>
      <c r="FXB22" s="71"/>
      <c r="FXC22" s="71"/>
      <c r="FXD22" s="71"/>
      <c r="FXE22" s="71"/>
      <c r="FXF22" s="71"/>
      <c r="FXG22" s="71"/>
      <c r="FXH22" s="71"/>
      <c r="FXI22" s="71"/>
      <c r="FXJ22" s="71"/>
      <c r="FXK22" s="71"/>
      <c r="FXL22" s="71"/>
      <c r="FXM22" s="71"/>
      <c r="FXN22" s="71"/>
      <c r="FXO22" s="71"/>
      <c r="FXP22" s="71"/>
      <c r="FXQ22" s="71"/>
      <c r="FXR22" s="71"/>
      <c r="FXS22" s="71"/>
      <c r="FXT22" s="71"/>
      <c r="FXU22" s="71"/>
      <c r="FXV22" s="71"/>
      <c r="FXW22" s="71"/>
      <c r="FXX22" s="71"/>
      <c r="FXY22" s="71"/>
      <c r="FXZ22" s="71"/>
      <c r="FYA22" s="71"/>
      <c r="FYB22" s="71"/>
      <c r="FYC22" s="71"/>
      <c r="FYD22" s="71"/>
      <c r="FYE22" s="71"/>
      <c r="FYF22" s="71"/>
      <c r="FYG22" s="71"/>
      <c r="FYH22" s="71"/>
      <c r="FYI22" s="71"/>
      <c r="FYJ22" s="71"/>
      <c r="FYK22" s="71"/>
      <c r="FYL22" s="71"/>
      <c r="FYM22" s="71"/>
      <c r="FYN22" s="71"/>
      <c r="FYO22" s="71"/>
      <c r="FYP22" s="71"/>
      <c r="FYQ22" s="71"/>
      <c r="FYR22" s="71"/>
      <c r="FYS22" s="71"/>
      <c r="FYT22" s="71"/>
      <c r="FYU22" s="71"/>
      <c r="FYV22" s="71"/>
      <c r="FYW22" s="71"/>
      <c r="FYX22" s="71"/>
      <c r="FYY22" s="71"/>
      <c r="FYZ22" s="71"/>
      <c r="FZA22" s="71"/>
      <c r="FZB22" s="71"/>
      <c r="FZC22" s="71"/>
      <c r="FZD22" s="71"/>
      <c r="FZE22" s="71"/>
      <c r="FZF22" s="71"/>
      <c r="FZG22" s="71"/>
      <c r="FZH22" s="71"/>
      <c r="FZI22" s="71"/>
      <c r="FZJ22" s="71"/>
      <c r="FZK22" s="71"/>
      <c r="FZL22" s="71"/>
      <c r="FZM22" s="71"/>
      <c r="FZN22" s="71"/>
      <c r="FZO22" s="71"/>
      <c r="FZP22" s="71"/>
      <c r="FZQ22" s="71"/>
      <c r="FZR22" s="71"/>
      <c r="FZS22" s="71"/>
      <c r="FZT22" s="71"/>
      <c r="FZU22" s="71"/>
      <c r="FZV22" s="71"/>
      <c r="FZW22" s="71"/>
      <c r="FZX22" s="71"/>
      <c r="FZY22" s="71"/>
      <c r="FZZ22" s="71"/>
      <c r="GAA22" s="71"/>
      <c r="GAB22" s="71"/>
      <c r="GAC22" s="71"/>
      <c r="GAD22" s="71"/>
      <c r="GAE22" s="71"/>
      <c r="GAF22" s="71"/>
      <c r="GAG22" s="71"/>
      <c r="GAH22" s="71"/>
      <c r="GAI22" s="71"/>
      <c r="GAJ22" s="71"/>
      <c r="GAK22" s="71"/>
      <c r="GAL22" s="71"/>
      <c r="GAM22" s="71"/>
      <c r="GAN22" s="71"/>
      <c r="GAO22" s="71"/>
      <c r="GAP22" s="71"/>
      <c r="GAQ22" s="71"/>
      <c r="GAR22" s="71"/>
      <c r="GAS22" s="71"/>
      <c r="GAT22" s="71"/>
      <c r="GAU22" s="71"/>
      <c r="GAV22" s="71"/>
      <c r="GAW22" s="71"/>
      <c r="GAX22" s="71"/>
      <c r="GAY22" s="71"/>
      <c r="GAZ22" s="71"/>
      <c r="GBA22" s="71"/>
      <c r="GBB22" s="71"/>
      <c r="GBC22" s="71"/>
      <c r="GBD22" s="71"/>
      <c r="GBE22" s="71"/>
      <c r="GBF22" s="71"/>
      <c r="GBG22" s="71"/>
      <c r="GBH22" s="71"/>
      <c r="GBI22" s="71"/>
      <c r="GBJ22" s="71"/>
      <c r="GBK22" s="71"/>
      <c r="GBL22" s="71"/>
      <c r="GBM22" s="71"/>
      <c r="GBN22" s="71"/>
      <c r="GBO22" s="71"/>
      <c r="GBP22" s="71"/>
      <c r="GBQ22" s="71"/>
      <c r="GBR22" s="71"/>
      <c r="GBS22" s="71"/>
      <c r="GBT22" s="71"/>
      <c r="GBU22" s="71"/>
      <c r="GBV22" s="71"/>
      <c r="GBW22" s="71"/>
      <c r="GBX22" s="71"/>
      <c r="GBY22" s="71"/>
      <c r="GBZ22" s="71"/>
      <c r="GCA22" s="71"/>
      <c r="GCB22" s="71"/>
      <c r="GCC22" s="71"/>
      <c r="GCD22" s="71"/>
      <c r="GCE22" s="71"/>
      <c r="GCF22" s="71"/>
      <c r="GCG22" s="71"/>
      <c r="GCH22" s="71"/>
      <c r="GCI22" s="71"/>
      <c r="GCJ22" s="71"/>
      <c r="GCK22" s="71"/>
      <c r="GCL22" s="71"/>
      <c r="GCM22" s="71"/>
      <c r="GCN22" s="71"/>
      <c r="GCO22" s="71"/>
      <c r="GCP22" s="71"/>
      <c r="GCQ22" s="71"/>
      <c r="GCR22" s="71"/>
      <c r="GCS22" s="71"/>
      <c r="GCT22" s="71"/>
      <c r="GCU22" s="71"/>
      <c r="GCV22" s="71"/>
      <c r="GCW22" s="71"/>
      <c r="GCX22" s="71"/>
      <c r="GCY22" s="71"/>
      <c r="GCZ22" s="71"/>
      <c r="GDA22" s="71"/>
      <c r="GDB22" s="71"/>
      <c r="GDC22" s="71"/>
      <c r="GDD22" s="71"/>
      <c r="GDE22" s="71"/>
      <c r="GDF22" s="71"/>
      <c r="GDG22" s="71"/>
      <c r="GDH22" s="71"/>
      <c r="GDI22" s="71"/>
      <c r="GDJ22" s="71"/>
      <c r="GDK22" s="71"/>
      <c r="GDL22" s="71"/>
      <c r="GDM22" s="71"/>
      <c r="GDN22" s="71"/>
      <c r="GDO22" s="71"/>
      <c r="GDP22" s="71"/>
      <c r="GDQ22" s="71"/>
      <c r="GDR22" s="71"/>
      <c r="GDS22" s="71"/>
      <c r="GDT22" s="71"/>
      <c r="GDU22" s="71"/>
      <c r="GDV22" s="71"/>
      <c r="GDW22" s="71"/>
      <c r="GDX22" s="71"/>
      <c r="GDY22" s="71"/>
      <c r="GDZ22" s="71"/>
      <c r="GEA22" s="71"/>
      <c r="GEB22" s="71"/>
      <c r="GEC22" s="71"/>
      <c r="GED22" s="71"/>
      <c r="GEE22" s="71"/>
      <c r="GEF22" s="71"/>
      <c r="GEG22" s="71"/>
      <c r="GEH22" s="71"/>
      <c r="GEI22" s="71"/>
      <c r="GEJ22" s="71"/>
      <c r="GEK22" s="71"/>
      <c r="GEL22" s="71"/>
      <c r="GEM22" s="71"/>
      <c r="GEN22" s="71"/>
      <c r="GEO22" s="71"/>
      <c r="GEP22" s="71"/>
      <c r="GEQ22" s="71"/>
      <c r="GER22" s="71"/>
      <c r="GES22" s="71"/>
      <c r="GET22" s="71"/>
      <c r="GEU22" s="71"/>
      <c r="GEV22" s="71"/>
      <c r="GEW22" s="71"/>
      <c r="GEX22" s="71"/>
      <c r="GEY22" s="71"/>
      <c r="GEZ22" s="71"/>
      <c r="GFA22" s="71"/>
      <c r="GFB22" s="71"/>
      <c r="GFC22" s="71"/>
      <c r="GFD22" s="71"/>
      <c r="GFE22" s="71"/>
      <c r="GFF22" s="71"/>
      <c r="GFG22" s="71"/>
      <c r="GFH22" s="71"/>
      <c r="GFI22" s="71"/>
      <c r="GFJ22" s="71"/>
      <c r="GFK22" s="71"/>
      <c r="GFL22" s="71"/>
      <c r="GFM22" s="71"/>
      <c r="GFN22" s="71"/>
      <c r="GFO22" s="71"/>
      <c r="GFP22" s="71"/>
      <c r="GFQ22" s="71"/>
      <c r="GFR22" s="71"/>
      <c r="GFS22" s="71"/>
      <c r="GFT22" s="71"/>
      <c r="GFU22" s="71"/>
      <c r="GFV22" s="71"/>
      <c r="GFW22" s="71"/>
      <c r="GFX22" s="71"/>
      <c r="GFY22" s="71"/>
      <c r="GFZ22" s="71"/>
      <c r="GGA22" s="71"/>
      <c r="GGB22" s="71"/>
      <c r="GGC22" s="71"/>
      <c r="GGD22" s="71"/>
      <c r="GGE22" s="71"/>
      <c r="GGF22" s="71"/>
      <c r="GGG22" s="71"/>
      <c r="GGH22" s="71"/>
      <c r="GGI22" s="71"/>
      <c r="GGJ22" s="71"/>
      <c r="GGK22" s="71"/>
      <c r="GGL22" s="71"/>
      <c r="GGM22" s="71"/>
      <c r="GGN22" s="71"/>
      <c r="GGO22" s="71"/>
      <c r="GGP22" s="71"/>
      <c r="GGQ22" s="71"/>
      <c r="GGR22" s="71"/>
      <c r="GGS22" s="71"/>
      <c r="GGT22" s="71"/>
      <c r="GGU22" s="71"/>
      <c r="GGV22" s="71"/>
      <c r="GGW22" s="71"/>
      <c r="GGX22" s="71"/>
      <c r="GGY22" s="71"/>
      <c r="GGZ22" s="71"/>
      <c r="GHA22" s="71"/>
      <c r="GHB22" s="71"/>
      <c r="GHC22" s="71"/>
      <c r="GHD22" s="71"/>
      <c r="GHE22" s="71"/>
      <c r="GHF22" s="71"/>
      <c r="GHG22" s="71"/>
      <c r="GHH22" s="71"/>
      <c r="GHI22" s="71"/>
      <c r="GHJ22" s="71"/>
      <c r="GHK22" s="71"/>
      <c r="GHL22" s="71"/>
      <c r="GHM22" s="71"/>
      <c r="GHN22" s="71"/>
      <c r="GHO22" s="71"/>
      <c r="GHP22" s="71"/>
      <c r="GHQ22" s="71"/>
      <c r="GHR22" s="71"/>
      <c r="GHS22" s="71"/>
      <c r="GHT22" s="71"/>
      <c r="GHU22" s="71"/>
      <c r="GHV22" s="71"/>
      <c r="GHW22" s="71"/>
      <c r="GHX22" s="71"/>
      <c r="GHY22" s="71"/>
      <c r="GHZ22" s="71"/>
      <c r="GIA22" s="71"/>
      <c r="GIB22" s="71"/>
      <c r="GIC22" s="71"/>
      <c r="GID22" s="71"/>
      <c r="GIE22" s="71"/>
      <c r="GIF22" s="71"/>
      <c r="GIG22" s="71"/>
      <c r="GIH22" s="71"/>
      <c r="GII22" s="71"/>
      <c r="GIJ22" s="71"/>
      <c r="GIK22" s="71"/>
      <c r="GIL22" s="71"/>
      <c r="GIM22" s="71"/>
      <c r="GIN22" s="71"/>
      <c r="GIO22" s="71"/>
      <c r="GIP22" s="71"/>
      <c r="GIQ22" s="71"/>
      <c r="GIR22" s="71"/>
      <c r="GIS22" s="71"/>
      <c r="GIT22" s="71"/>
      <c r="GIU22" s="71"/>
      <c r="GIV22" s="71"/>
      <c r="GIW22" s="71"/>
      <c r="GIX22" s="71"/>
      <c r="GIY22" s="71"/>
      <c r="GIZ22" s="71"/>
      <c r="GJA22" s="71"/>
      <c r="GJB22" s="71"/>
      <c r="GJC22" s="71"/>
      <c r="GJD22" s="71"/>
      <c r="GJE22" s="71"/>
      <c r="GJF22" s="71"/>
      <c r="GJG22" s="71"/>
      <c r="GJH22" s="71"/>
      <c r="GJI22" s="71"/>
      <c r="GJJ22" s="71"/>
      <c r="GJK22" s="71"/>
      <c r="GJL22" s="71"/>
      <c r="GJM22" s="71"/>
      <c r="GJN22" s="71"/>
      <c r="GJO22" s="71"/>
      <c r="GJP22" s="71"/>
      <c r="GJQ22" s="71"/>
      <c r="GJR22" s="71"/>
      <c r="GJS22" s="71"/>
      <c r="GJT22" s="71"/>
      <c r="GJU22" s="71"/>
      <c r="GJV22" s="71"/>
      <c r="GJW22" s="71"/>
      <c r="GJX22" s="71"/>
      <c r="GJY22" s="71"/>
      <c r="GJZ22" s="71"/>
      <c r="GKA22" s="71"/>
      <c r="GKB22" s="71"/>
      <c r="GKC22" s="71"/>
      <c r="GKD22" s="71"/>
      <c r="GKE22" s="71"/>
      <c r="GKF22" s="71"/>
      <c r="GKG22" s="71"/>
      <c r="GKH22" s="71"/>
      <c r="GKI22" s="71"/>
      <c r="GKJ22" s="71"/>
      <c r="GKK22" s="71"/>
      <c r="GKL22" s="71"/>
      <c r="GKM22" s="71"/>
      <c r="GKN22" s="71"/>
      <c r="GKO22" s="71"/>
      <c r="GKP22" s="71"/>
      <c r="GKQ22" s="71"/>
      <c r="GKR22" s="71"/>
      <c r="GKS22" s="71"/>
      <c r="GKT22" s="71"/>
      <c r="GKU22" s="71"/>
      <c r="GKV22" s="71"/>
      <c r="GKW22" s="71"/>
      <c r="GKX22" s="71"/>
      <c r="GKY22" s="71"/>
      <c r="GKZ22" s="71"/>
      <c r="GLA22" s="71"/>
      <c r="GLB22" s="71"/>
      <c r="GLC22" s="71"/>
      <c r="GLD22" s="71"/>
      <c r="GLE22" s="71"/>
      <c r="GLF22" s="71"/>
      <c r="GLG22" s="71"/>
      <c r="GLH22" s="71"/>
      <c r="GLI22" s="71"/>
      <c r="GLJ22" s="71"/>
      <c r="GLK22" s="71"/>
      <c r="GLL22" s="71"/>
      <c r="GLM22" s="71"/>
      <c r="GLN22" s="71"/>
      <c r="GLO22" s="71"/>
      <c r="GLP22" s="71"/>
      <c r="GLQ22" s="71"/>
      <c r="GLR22" s="71"/>
      <c r="GLS22" s="71"/>
      <c r="GLT22" s="71"/>
      <c r="GLU22" s="71"/>
      <c r="GLV22" s="71"/>
      <c r="GLW22" s="71"/>
      <c r="GLX22" s="71"/>
      <c r="GLY22" s="71"/>
      <c r="GLZ22" s="71"/>
      <c r="GMA22" s="71"/>
      <c r="GMB22" s="71"/>
      <c r="GMC22" s="71"/>
      <c r="GMD22" s="71"/>
      <c r="GME22" s="71"/>
      <c r="GMF22" s="71"/>
      <c r="GMG22" s="71"/>
      <c r="GMH22" s="71"/>
      <c r="GMI22" s="71"/>
      <c r="GMJ22" s="71"/>
      <c r="GMK22" s="71"/>
      <c r="GML22" s="71"/>
      <c r="GMM22" s="71"/>
      <c r="GMN22" s="71"/>
      <c r="GMO22" s="71"/>
      <c r="GMP22" s="71"/>
      <c r="GMQ22" s="71"/>
      <c r="GMR22" s="71"/>
      <c r="GMS22" s="71"/>
      <c r="GMT22" s="71"/>
      <c r="GMU22" s="71"/>
      <c r="GMV22" s="71"/>
      <c r="GMW22" s="71"/>
      <c r="GMX22" s="71"/>
      <c r="GMY22" s="71"/>
      <c r="GMZ22" s="71"/>
      <c r="GNA22" s="71"/>
      <c r="GNB22" s="71"/>
      <c r="GNC22" s="71"/>
      <c r="GND22" s="71"/>
      <c r="GNE22" s="71"/>
      <c r="GNF22" s="71"/>
      <c r="GNG22" s="71"/>
      <c r="GNH22" s="71"/>
      <c r="GNI22" s="71"/>
      <c r="GNJ22" s="71"/>
      <c r="GNK22" s="71"/>
      <c r="GNL22" s="71"/>
      <c r="GNM22" s="71"/>
      <c r="GNN22" s="71"/>
      <c r="GNO22" s="71"/>
      <c r="GNP22" s="71"/>
      <c r="GNQ22" s="71"/>
      <c r="GNR22" s="71"/>
      <c r="GNS22" s="71"/>
      <c r="GNT22" s="71"/>
      <c r="GNU22" s="71"/>
      <c r="GNV22" s="71"/>
      <c r="GNW22" s="71"/>
      <c r="GNX22" s="71"/>
      <c r="GNY22" s="71"/>
      <c r="GNZ22" s="71"/>
      <c r="GOA22" s="71"/>
      <c r="GOB22" s="71"/>
      <c r="GOC22" s="71"/>
      <c r="GOD22" s="71"/>
      <c r="GOE22" s="71"/>
      <c r="GOF22" s="71"/>
      <c r="GOG22" s="71"/>
      <c r="GOH22" s="71"/>
      <c r="GOI22" s="71"/>
      <c r="GOJ22" s="71"/>
      <c r="GOK22" s="71"/>
      <c r="GOL22" s="71"/>
      <c r="GOM22" s="71"/>
      <c r="GON22" s="71"/>
      <c r="GOO22" s="71"/>
      <c r="GOP22" s="71"/>
      <c r="GOQ22" s="71"/>
      <c r="GOR22" s="71"/>
      <c r="GOS22" s="71"/>
      <c r="GOT22" s="71"/>
      <c r="GOU22" s="71"/>
      <c r="GOV22" s="71"/>
      <c r="GOW22" s="71"/>
      <c r="GOX22" s="71"/>
      <c r="GOY22" s="71"/>
      <c r="GOZ22" s="71"/>
      <c r="GPA22" s="71"/>
      <c r="GPB22" s="71"/>
      <c r="GPC22" s="71"/>
      <c r="GPD22" s="71"/>
      <c r="GPE22" s="71"/>
      <c r="GPF22" s="71"/>
      <c r="GPG22" s="71"/>
      <c r="GPH22" s="71"/>
      <c r="GPI22" s="71"/>
      <c r="GPJ22" s="71"/>
      <c r="GPK22" s="71"/>
      <c r="GPL22" s="71"/>
      <c r="GPM22" s="71"/>
      <c r="GPN22" s="71"/>
      <c r="GPO22" s="71"/>
      <c r="GPP22" s="71"/>
      <c r="GPQ22" s="71"/>
      <c r="GPR22" s="71"/>
      <c r="GPS22" s="71"/>
      <c r="GPT22" s="71"/>
      <c r="GPU22" s="71"/>
      <c r="GPV22" s="71"/>
      <c r="GPW22" s="71"/>
      <c r="GPX22" s="71"/>
      <c r="GPY22" s="71"/>
      <c r="GPZ22" s="71"/>
      <c r="GQA22" s="71"/>
      <c r="GQB22" s="71"/>
      <c r="GQC22" s="71"/>
      <c r="GQD22" s="71"/>
      <c r="GQE22" s="71"/>
      <c r="GQF22" s="71"/>
      <c r="GQG22" s="71"/>
      <c r="GQH22" s="71"/>
      <c r="GQI22" s="71"/>
      <c r="GQJ22" s="71"/>
      <c r="GQK22" s="71"/>
      <c r="GQL22" s="71"/>
      <c r="GQM22" s="71"/>
      <c r="GQN22" s="71"/>
      <c r="GQO22" s="71"/>
      <c r="GQP22" s="71"/>
      <c r="GQQ22" s="71"/>
      <c r="GQR22" s="71"/>
      <c r="GQS22" s="71"/>
      <c r="GQT22" s="71"/>
      <c r="GQU22" s="71"/>
      <c r="GQV22" s="71"/>
      <c r="GQW22" s="71"/>
      <c r="GQX22" s="71"/>
      <c r="GQY22" s="71"/>
      <c r="GQZ22" s="71"/>
      <c r="GRA22" s="71"/>
      <c r="GRB22" s="71"/>
      <c r="GRC22" s="71"/>
      <c r="GRD22" s="71"/>
      <c r="GRE22" s="71"/>
      <c r="GRF22" s="71"/>
      <c r="GRG22" s="71"/>
      <c r="GRH22" s="71"/>
      <c r="GRI22" s="71"/>
      <c r="GRJ22" s="71"/>
      <c r="GRK22" s="71"/>
      <c r="GRL22" s="71"/>
      <c r="GRM22" s="71"/>
      <c r="GRN22" s="71"/>
      <c r="GRO22" s="71"/>
      <c r="GRP22" s="71"/>
      <c r="GRQ22" s="71"/>
      <c r="GRR22" s="71"/>
      <c r="GRS22" s="71"/>
      <c r="GRT22" s="71"/>
      <c r="GRU22" s="71"/>
      <c r="GRV22" s="71"/>
      <c r="GRW22" s="71"/>
      <c r="GRX22" s="71"/>
      <c r="GRY22" s="71"/>
      <c r="GRZ22" s="71"/>
      <c r="GSA22" s="71"/>
      <c r="GSB22" s="71"/>
      <c r="GSC22" s="71"/>
      <c r="GSD22" s="71"/>
      <c r="GSE22" s="71"/>
      <c r="GSF22" s="71"/>
      <c r="GSG22" s="71"/>
      <c r="GSH22" s="71"/>
      <c r="GSI22" s="71"/>
      <c r="GSJ22" s="71"/>
      <c r="GSK22" s="71"/>
      <c r="GSL22" s="71"/>
      <c r="GSM22" s="71"/>
      <c r="GSN22" s="71"/>
      <c r="GSO22" s="71"/>
      <c r="GSP22" s="71"/>
      <c r="GSQ22" s="71"/>
      <c r="GSR22" s="71"/>
      <c r="GSS22" s="71"/>
      <c r="GST22" s="71"/>
      <c r="GSU22" s="71"/>
      <c r="GSV22" s="71"/>
      <c r="GSW22" s="71"/>
      <c r="GSX22" s="71"/>
      <c r="GSY22" s="71"/>
      <c r="GSZ22" s="71"/>
      <c r="GTA22" s="71"/>
      <c r="GTB22" s="71"/>
      <c r="GTC22" s="71"/>
      <c r="GTD22" s="71"/>
      <c r="GTE22" s="71"/>
      <c r="GTF22" s="71"/>
      <c r="GTG22" s="71"/>
      <c r="GTH22" s="71"/>
      <c r="GTI22" s="71"/>
      <c r="GTJ22" s="71"/>
      <c r="GTK22" s="71"/>
      <c r="GTL22" s="71"/>
      <c r="GTM22" s="71"/>
      <c r="GTN22" s="71"/>
      <c r="GTO22" s="71"/>
      <c r="GTP22" s="71"/>
      <c r="GTQ22" s="71"/>
      <c r="GTR22" s="71"/>
      <c r="GTS22" s="71"/>
      <c r="GTT22" s="71"/>
      <c r="GTU22" s="71"/>
      <c r="GTV22" s="71"/>
      <c r="GTW22" s="71"/>
      <c r="GTX22" s="71"/>
      <c r="GTY22" s="71"/>
      <c r="GTZ22" s="71"/>
      <c r="GUA22" s="71"/>
      <c r="GUB22" s="71"/>
      <c r="GUC22" s="71"/>
      <c r="GUD22" s="71"/>
      <c r="GUE22" s="71"/>
      <c r="GUF22" s="71"/>
      <c r="GUG22" s="71"/>
      <c r="GUH22" s="71"/>
      <c r="GUI22" s="71"/>
      <c r="GUJ22" s="71"/>
      <c r="GUK22" s="71"/>
      <c r="GUL22" s="71"/>
      <c r="GUM22" s="71"/>
      <c r="GUN22" s="71"/>
      <c r="GUO22" s="71"/>
      <c r="GUP22" s="71"/>
      <c r="GUQ22" s="71"/>
      <c r="GUR22" s="71"/>
      <c r="GUS22" s="71"/>
      <c r="GUT22" s="71"/>
      <c r="GUU22" s="71"/>
      <c r="GUV22" s="71"/>
      <c r="GUW22" s="71"/>
      <c r="GUX22" s="71"/>
      <c r="GUY22" s="71"/>
      <c r="GUZ22" s="71"/>
      <c r="GVA22" s="71"/>
      <c r="GVB22" s="71"/>
      <c r="GVC22" s="71"/>
      <c r="GVD22" s="71"/>
      <c r="GVE22" s="71"/>
      <c r="GVF22" s="71"/>
      <c r="GVG22" s="71"/>
      <c r="GVH22" s="71"/>
      <c r="GVI22" s="71"/>
      <c r="GVJ22" s="71"/>
      <c r="GVK22" s="71"/>
      <c r="GVL22" s="71"/>
      <c r="GVM22" s="71"/>
      <c r="GVN22" s="71"/>
      <c r="GVO22" s="71"/>
      <c r="GVP22" s="71"/>
      <c r="GVQ22" s="71"/>
      <c r="GVR22" s="71"/>
      <c r="GVS22" s="71"/>
      <c r="GVT22" s="71"/>
      <c r="GVU22" s="71"/>
      <c r="GVV22" s="71"/>
      <c r="GVW22" s="71"/>
      <c r="GVX22" s="71"/>
      <c r="GVY22" s="71"/>
      <c r="GVZ22" s="71"/>
      <c r="GWA22" s="71"/>
      <c r="GWB22" s="71"/>
      <c r="GWC22" s="71"/>
      <c r="GWD22" s="71"/>
      <c r="GWE22" s="71"/>
      <c r="GWF22" s="71"/>
      <c r="GWG22" s="71"/>
      <c r="GWH22" s="71"/>
      <c r="GWI22" s="71"/>
      <c r="GWJ22" s="71"/>
      <c r="GWK22" s="71"/>
      <c r="GWL22" s="71"/>
      <c r="GWM22" s="71"/>
      <c r="GWN22" s="71"/>
      <c r="GWO22" s="71"/>
      <c r="GWP22" s="71"/>
      <c r="GWQ22" s="71"/>
      <c r="GWR22" s="71"/>
      <c r="GWS22" s="71"/>
      <c r="GWT22" s="71"/>
      <c r="GWU22" s="71"/>
      <c r="GWV22" s="71"/>
      <c r="GWW22" s="71"/>
      <c r="GWX22" s="71"/>
      <c r="GWY22" s="71"/>
      <c r="GWZ22" s="71"/>
      <c r="GXA22" s="71"/>
      <c r="GXB22" s="71"/>
      <c r="GXC22" s="71"/>
      <c r="GXD22" s="71"/>
      <c r="GXE22" s="71"/>
      <c r="GXF22" s="71"/>
      <c r="GXG22" s="71"/>
      <c r="GXH22" s="71"/>
      <c r="GXI22" s="71"/>
      <c r="GXJ22" s="71"/>
      <c r="GXK22" s="71"/>
      <c r="GXL22" s="71"/>
      <c r="GXM22" s="71"/>
      <c r="GXN22" s="71"/>
      <c r="GXO22" s="71"/>
      <c r="GXP22" s="71"/>
      <c r="GXQ22" s="71"/>
      <c r="GXR22" s="71"/>
      <c r="GXS22" s="71"/>
      <c r="GXT22" s="71"/>
      <c r="GXU22" s="71"/>
      <c r="GXV22" s="71"/>
      <c r="GXW22" s="71"/>
      <c r="GXX22" s="71"/>
      <c r="GXY22" s="71"/>
      <c r="GXZ22" s="71"/>
      <c r="GYA22" s="71"/>
      <c r="GYB22" s="71"/>
      <c r="GYC22" s="71"/>
      <c r="GYD22" s="71"/>
      <c r="GYE22" s="71"/>
      <c r="GYF22" s="71"/>
      <c r="GYG22" s="71"/>
      <c r="GYH22" s="71"/>
      <c r="GYI22" s="71"/>
      <c r="GYJ22" s="71"/>
      <c r="GYK22" s="71"/>
      <c r="GYL22" s="71"/>
      <c r="GYM22" s="71"/>
      <c r="GYN22" s="71"/>
      <c r="GYO22" s="71"/>
      <c r="GYP22" s="71"/>
      <c r="GYQ22" s="71"/>
      <c r="GYR22" s="71"/>
      <c r="GYS22" s="71"/>
      <c r="GYT22" s="71"/>
      <c r="GYU22" s="71"/>
      <c r="GYV22" s="71"/>
      <c r="GYW22" s="71"/>
      <c r="GYX22" s="71"/>
      <c r="GYY22" s="71"/>
      <c r="GYZ22" s="71"/>
      <c r="GZA22" s="71"/>
      <c r="GZB22" s="71"/>
      <c r="GZC22" s="71"/>
      <c r="GZD22" s="71"/>
      <c r="GZE22" s="71"/>
      <c r="GZF22" s="71"/>
      <c r="GZG22" s="71"/>
      <c r="GZH22" s="71"/>
      <c r="GZI22" s="71"/>
      <c r="GZJ22" s="71"/>
      <c r="GZK22" s="71"/>
      <c r="GZL22" s="71"/>
      <c r="GZM22" s="71"/>
      <c r="GZN22" s="71"/>
      <c r="GZO22" s="71"/>
      <c r="GZP22" s="71"/>
      <c r="GZQ22" s="71"/>
      <c r="GZR22" s="71"/>
      <c r="GZS22" s="71"/>
      <c r="GZT22" s="71"/>
      <c r="GZU22" s="71"/>
      <c r="GZV22" s="71"/>
      <c r="GZW22" s="71"/>
      <c r="GZX22" s="71"/>
      <c r="GZY22" s="71"/>
      <c r="GZZ22" s="71"/>
      <c r="HAA22" s="71"/>
      <c r="HAB22" s="71"/>
      <c r="HAC22" s="71"/>
      <c r="HAD22" s="71"/>
      <c r="HAE22" s="71"/>
      <c r="HAF22" s="71"/>
      <c r="HAG22" s="71"/>
      <c r="HAH22" s="71"/>
      <c r="HAI22" s="71"/>
      <c r="HAJ22" s="71"/>
      <c r="HAK22" s="71"/>
      <c r="HAL22" s="71"/>
      <c r="HAM22" s="71"/>
      <c r="HAN22" s="71"/>
      <c r="HAO22" s="71"/>
      <c r="HAP22" s="71"/>
      <c r="HAQ22" s="71"/>
      <c r="HAR22" s="71"/>
      <c r="HAS22" s="71"/>
      <c r="HAT22" s="71"/>
      <c r="HAU22" s="71"/>
      <c r="HAV22" s="71"/>
      <c r="HAW22" s="71"/>
      <c r="HAX22" s="71"/>
      <c r="HAY22" s="71"/>
      <c r="HAZ22" s="71"/>
      <c r="HBA22" s="71"/>
      <c r="HBB22" s="71"/>
      <c r="HBC22" s="71"/>
      <c r="HBD22" s="71"/>
      <c r="HBE22" s="71"/>
      <c r="HBF22" s="71"/>
      <c r="HBG22" s="71"/>
      <c r="HBH22" s="71"/>
      <c r="HBI22" s="71"/>
      <c r="HBJ22" s="71"/>
      <c r="HBK22" s="71"/>
      <c r="HBL22" s="71"/>
      <c r="HBM22" s="71"/>
      <c r="HBN22" s="71"/>
      <c r="HBO22" s="71"/>
      <c r="HBP22" s="71"/>
      <c r="HBQ22" s="71"/>
      <c r="HBR22" s="71"/>
      <c r="HBS22" s="71"/>
      <c r="HBT22" s="71"/>
      <c r="HBU22" s="71"/>
      <c r="HBV22" s="71"/>
      <c r="HBW22" s="71"/>
      <c r="HBX22" s="71"/>
      <c r="HBY22" s="71"/>
      <c r="HBZ22" s="71"/>
      <c r="HCA22" s="71"/>
      <c r="HCB22" s="71"/>
      <c r="HCC22" s="71"/>
      <c r="HCD22" s="71"/>
      <c r="HCE22" s="71"/>
      <c r="HCF22" s="71"/>
      <c r="HCG22" s="71"/>
      <c r="HCH22" s="71"/>
      <c r="HCI22" s="71"/>
      <c r="HCJ22" s="71"/>
      <c r="HCK22" s="71"/>
      <c r="HCL22" s="71"/>
      <c r="HCM22" s="71"/>
      <c r="HCN22" s="71"/>
      <c r="HCO22" s="71"/>
      <c r="HCP22" s="71"/>
      <c r="HCQ22" s="71"/>
      <c r="HCR22" s="71"/>
      <c r="HCS22" s="71"/>
      <c r="HCT22" s="71"/>
      <c r="HCU22" s="71"/>
      <c r="HCV22" s="71"/>
      <c r="HCW22" s="71"/>
      <c r="HCX22" s="71"/>
      <c r="HCY22" s="71"/>
      <c r="HCZ22" s="71"/>
      <c r="HDA22" s="71"/>
      <c r="HDB22" s="71"/>
      <c r="HDC22" s="71"/>
      <c r="HDD22" s="71"/>
      <c r="HDE22" s="71"/>
      <c r="HDF22" s="71"/>
      <c r="HDG22" s="71"/>
      <c r="HDH22" s="71"/>
      <c r="HDI22" s="71"/>
      <c r="HDJ22" s="71"/>
      <c r="HDK22" s="71"/>
      <c r="HDL22" s="71"/>
      <c r="HDM22" s="71"/>
      <c r="HDN22" s="71"/>
      <c r="HDO22" s="71"/>
      <c r="HDP22" s="71"/>
      <c r="HDQ22" s="71"/>
      <c r="HDR22" s="71"/>
      <c r="HDS22" s="71"/>
      <c r="HDT22" s="71"/>
      <c r="HDU22" s="71"/>
      <c r="HDV22" s="71"/>
      <c r="HDW22" s="71"/>
      <c r="HDX22" s="71"/>
      <c r="HDY22" s="71"/>
      <c r="HDZ22" s="71"/>
      <c r="HEA22" s="71"/>
      <c r="HEB22" s="71"/>
      <c r="HEC22" s="71"/>
      <c r="HED22" s="71"/>
      <c r="HEE22" s="71"/>
      <c r="HEF22" s="71"/>
      <c r="HEG22" s="71"/>
      <c r="HEH22" s="71"/>
      <c r="HEI22" s="71"/>
      <c r="HEJ22" s="71"/>
      <c r="HEK22" s="71"/>
      <c r="HEL22" s="71"/>
      <c r="HEM22" s="71"/>
      <c r="HEN22" s="71"/>
      <c r="HEO22" s="71"/>
      <c r="HEP22" s="71"/>
      <c r="HEQ22" s="71"/>
      <c r="HER22" s="71"/>
      <c r="HES22" s="71"/>
      <c r="HET22" s="71"/>
      <c r="HEU22" s="71"/>
      <c r="HEV22" s="71"/>
      <c r="HEW22" s="71"/>
      <c r="HEX22" s="71"/>
      <c r="HEY22" s="71"/>
      <c r="HEZ22" s="71"/>
      <c r="HFA22" s="71"/>
      <c r="HFB22" s="71"/>
      <c r="HFC22" s="71"/>
      <c r="HFD22" s="71"/>
      <c r="HFE22" s="71"/>
      <c r="HFF22" s="71"/>
      <c r="HFG22" s="71"/>
      <c r="HFH22" s="71"/>
      <c r="HFI22" s="71"/>
      <c r="HFJ22" s="71"/>
      <c r="HFK22" s="71"/>
      <c r="HFL22" s="71"/>
      <c r="HFM22" s="71"/>
      <c r="HFN22" s="71"/>
      <c r="HFO22" s="71"/>
      <c r="HFP22" s="71"/>
      <c r="HFQ22" s="71"/>
      <c r="HFR22" s="71"/>
      <c r="HFS22" s="71"/>
      <c r="HFT22" s="71"/>
      <c r="HFU22" s="71"/>
      <c r="HFV22" s="71"/>
      <c r="HFW22" s="71"/>
      <c r="HFX22" s="71"/>
      <c r="HFY22" s="71"/>
      <c r="HFZ22" s="71"/>
      <c r="HGA22" s="71"/>
      <c r="HGB22" s="71"/>
      <c r="HGC22" s="71"/>
      <c r="HGD22" s="71"/>
      <c r="HGE22" s="71"/>
      <c r="HGF22" s="71"/>
      <c r="HGG22" s="71"/>
      <c r="HGH22" s="71"/>
      <c r="HGI22" s="71"/>
      <c r="HGJ22" s="71"/>
      <c r="HGK22" s="71"/>
      <c r="HGL22" s="71"/>
      <c r="HGM22" s="71"/>
      <c r="HGN22" s="71"/>
      <c r="HGO22" s="71"/>
      <c r="HGP22" s="71"/>
      <c r="HGQ22" s="71"/>
      <c r="HGR22" s="71"/>
      <c r="HGS22" s="71"/>
      <c r="HGT22" s="71"/>
      <c r="HGU22" s="71"/>
      <c r="HGV22" s="71"/>
      <c r="HGW22" s="71"/>
      <c r="HGX22" s="71"/>
      <c r="HGY22" s="71"/>
      <c r="HGZ22" s="71"/>
      <c r="HHA22" s="71"/>
      <c r="HHB22" s="71"/>
      <c r="HHC22" s="71"/>
      <c r="HHD22" s="71"/>
      <c r="HHE22" s="71"/>
      <c r="HHF22" s="71"/>
      <c r="HHG22" s="71"/>
      <c r="HHH22" s="71"/>
      <c r="HHI22" s="71"/>
      <c r="HHJ22" s="71"/>
      <c r="HHK22" s="71"/>
      <c r="HHL22" s="71"/>
      <c r="HHM22" s="71"/>
      <c r="HHN22" s="71"/>
      <c r="HHO22" s="71"/>
      <c r="HHP22" s="71"/>
      <c r="HHQ22" s="71"/>
      <c r="HHR22" s="71"/>
      <c r="HHS22" s="71"/>
      <c r="HHT22" s="71"/>
      <c r="HHU22" s="71"/>
      <c r="HHV22" s="71"/>
      <c r="HHW22" s="71"/>
      <c r="HHX22" s="71"/>
      <c r="HHY22" s="71"/>
      <c r="HHZ22" s="71"/>
      <c r="HIA22" s="71"/>
      <c r="HIB22" s="71"/>
      <c r="HIC22" s="71"/>
      <c r="HID22" s="71"/>
      <c r="HIE22" s="71"/>
      <c r="HIF22" s="71"/>
      <c r="HIG22" s="71"/>
      <c r="HIH22" s="71"/>
      <c r="HII22" s="71"/>
      <c r="HIJ22" s="71"/>
      <c r="HIK22" s="71"/>
      <c r="HIL22" s="71"/>
      <c r="HIM22" s="71"/>
      <c r="HIN22" s="71"/>
      <c r="HIO22" s="71"/>
      <c r="HIP22" s="71"/>
      <c r="HIQ22" s="71"/>
      <c r="HIR22" s="71"/>
      <c r="HIS22" s="71"/>
      <c r="HIT22" s="71"/>
      <c r="HIU22" s="71"/>
      <c r="HIV22" s="71"/>
      <c r="HIW22" s="71"/>
      <c r="HIX22" s="71"/>
      <c r="HIY22" s="71"/>
      <c r="HIZ22" s="71"/>
      <c r="HJA22" s="71"/>
      <c r="HJB22" s="71"/>
      <c r="HJC22" s="71"/>
      <c r="HJD22" s="71"/>
      <c r="HJE22" s="71"/>
      <c r="HJF22" s="71"/>
      <c r="HJG22" s="71"/>
      <c r="HJH22" s="71"/>
      <c r="HJI22" s="71"/>
      <c r="HJJ22" s="71"/>
      <c r="HJK22" s="71"/>
      <c r="HJL22" s="71"/>
      <c r="HJM22" s="71"/>
      <c r="HJN22" s="71"/>
      <c r="HJO22" s="71"/>
      <c r="HJP22" s="71"/>
      <c r="HJQ22" s="71"/>
      <c r="HJR22" s="71"/>
      <c r="HJS22" s="71"/>
      <c r="HJT22" s="71"/>
      <c r="HJU22" s="71"/>
      <c r="HJV22" s="71"/>
      <c r="HJW22" s="71"/>
      <c r="HJX22" s="71"/>
      <c r="HJY22" s="71"/>
      <c r="HJZ22" s="71"/>
      <c r="HKA22" s="71"/>
      <c r="HKB22" s="71"/>
      <c r="HKC22" s="71"/>
      <c r="HKD22" s="71"/>
      <c r="HKE22" s="71"/>
      <c r="HKF22" s="71"/>
      <c r="HKG22" s="71"/>
      <c r="HKH22" s="71"/>
      <c r="HKI22" s="71"/>
      <c r="HKJ22" s="71"/>
      <c r="HKK22" s="71"/>
      <c r="HKL22" s="71"/>
      <c r="HKM22" s="71"/>
      <c r="HKN22" s="71"/>
      <c r="HKO22" s="71"/>
      <c r="HKP22" s="71"/>
      <c r="HKQ22" s="71"/>
      <c r="HKR22" s="71"/>
      <c r="HKS22" s="71"/>
      <c r="HKT22" s="71"/>
      <c r="HKU22" s="71"/>
      <c r="HKV22" s="71"/>
      <c r="HKW22" s="71"/>
      <c r="HKX22" s="71"/>
      <c r="HKY22" s="71"/>
      <c r="HKZ22" s="71"/>
      <c r="HLA22" s="71"/>
      <c r="HLB22" s="71"/>
      <c r="HLC22" s="71"/>
      <c r="HLD22" s="71"/>
      <c r="HLE22" s="71"/>
      <c r="HLF22" s="71"/>
      <c r="HLG22" s="71"/>
      <c r="HLH22" s="71"/>
      <c r="HLI22" s="71"/>
      <c r="HLJ22" s="71"/>
      <c r="HLK22" s="71"/>
      <c r="HLL22" s="71"/>
      <c r="HLM22" s="71"/>
      <c r="HLN22" s="71"/>
      <c r="HLO22" s="71"/>
      <c r="HLP22" s="71"/>
      <c r="HLQ22" s="71"/>
      <c r="HLR22" s="71"/>
      <c r="HLS22" s="71"/>
      <c r="HLT22" s="71"/>
      <c r="HLU22" s="71"/>
      <c r="HLV22" s="71"/>
      <c r="HLW22" s="71"/>
      <c r="HLX22" s="71"/>
      <c r="HLY22" s="71"/>
      <c r="HLZ22" s="71"/>
      <c r="HMA22" s="71"/>
      <c r="HMB22" s="71"/>
      <c r="HMC22" s="71"/>
      <c r="HMD22" s="71"/>
      <c r="HME22" s="71"/>
      <c r="HMF22" s="71"/>
      <c r="HMG22" s="71"/>
      <c r="HMH22" s="71"/>
      <c r="HMI22" s="71"/>
      <c r="HMJ22" s="71"/>
      <c r="HMK22" s="71"/>
      <c r="HML22" s="71"/>
      <c r="HMM22" s="71"/>
      <c r="HMN22" s="71"/>
      <c r="HMO22" s="71"/>
      <c r="HMP22" s="71"/>
      <c r="HMQ22" s="71"/>
      <c r="HMR22" s="71"/>
      <c r="HMS22" s="71"/>
      <c r="HMT22" s="71"/>
      <c r="HMU22" s="71"/>
      <c r="HMV22" s="71"/>
      <c r="HMW22" s="71"/>
      <c r="HMX22" s="71"/>
      <c r="HMY22" s="71"/>
      <c r="HMZ22" s="71"/>
      <c r="HNA22" s="71"/>
      <c r="HNB22" s="71"/>
      <c r="HNC22" s="71"/>
      <c r="HND22" s="71"/>
      <c r="HNE22" s="71"/>
      <c r="HNF22" s="71"/>
      <c r="HNG22" s="71"/>
      <c r="HNH22" s="71"/>
      <c r="HNI22" s="71"/>
      <c r="HNJ22" s="71"/>
      <c r="HNK22" s="71"/>
      <c r="HNL22" s="71"/>
      <c r="HNM22" s="71"/>
      <c r="HNN22" s="71"/>
      <c r="HNO22" s="71"/>
      <c r="HNP22" s="71"/>
      <c r="HNQ22" s="71"/>
      <c r="HNR22" s="71"/>
      <c r="HNS22" s="71"/>
      <c r="HNT22" s="71"/>
      <c r="HNU22" s="71"/>
      <c r="HNV22" s="71"/>
      <c r="HNW22" s="71"/>
      <c r="HNX22" s="71"/>
      <c r="HNY22" s="71"/>
      <c r="HNZ22" s="71"/>
      <c r="HOA22" s="71"/>
      <c r="HOB22" s="71"/>
      <c r="HOC22" s="71"/>
      <c r="HOD22" s="71"/>
      <c r="HOE22" s="71"/>
      <c r="HOF22" s="71"/>
      <c r="HOG22" s="71"/>
      <c r="HOH22" s="71"/>
      <c r="HOI22" s="71"/>
      <c r="HOJ22" s="71"/>
      <c r="HOK22" s="71"/>
      <c r="HOL22" s="71"/>
      <c r="HOM22" s="71"/>
      <c r="HON22" s="71"/>
      <c r="HOO22" s="71"/>
      <c r="HOP22" s="71"/>
      <c r="HOQ22" s="71"/>
      <c r="HOR22" s="71"/>
      <c r="HOS22" s="71"/>
      <c r="HOT22" s="71"/>
      <c r="HOU22" s="71"/>
      <c r="HOV22" s="71"/>
      <c r="HOW22" s="71"/>
      <c r="HOX22" s="71"/>
      <c r="HOY22" s="71"/>
      <c r="HOZ22" s="71"/>
      <c r="HPA22" s="71"/>
      <c r="HPB22" s="71"/>
      <c r="HPC22" s="71"/>
      <c r="HPD22" s="71"/>
      <c r="HPE22" s="71"/>
      <c r="HPF22" s="71"/>
      <c r="HPG22" s="71"/>
      <c r="HPH22" s="71"/>
      <c r="HPI22" s="71"/>
      <c r="HPJ22" s="71"/>
      <c r="HPK22" s="71"/>
      <c r="HPL22" s="71"/>
      <c r="HPM22" s="71"/>
      <c r="HPN22" s="71"/>
      <c r="HPO22" s="71"/>
      <c r="HPP22" s="71"/>
      <c r="HPQ22" s="71"/>
      <c r="HPR22" s="71"/>
      <c r="HPS22" s="71"/>
      <c r="HPT22" s="71"/>
      <c r="HPU22" s="71"/>
      <c r="HPV22" s="71"/>
      <c r="HPW22" s="71"/>
      <c r="HPX22" s="71"/>
      <c r="HPY22" s="71"/>
      <c r="HPZ22" s="71"/>
      <c r="HQA22" s="71"/>
      <c r="HQB22" s="71"/>
      <c r="HQC22" s="71"/>
      <c r="HQD22" s="71"/>
      <c r="HQE22" s="71"/>
      <c r="HQF22" s="71"/>
      <c r="HQG22" s="71"/>
      <c r="HQH22" s="71"/>
      <c r="HQI22" s="71"/>
      <c r="HQJ22" s="71"/>
      <c r="HQK22" s="71"/>
      <c r="HQL22" s="71"/>
      <c r="HQM22" s="71"/>
      <c r="HQN22" s="71"/>
      <c r="HQO22" s="71"/>
      <c r="HQP22" s="71"/>
      <c r="HQQ22" s="71"/>
      <c r="HQR22" s="71"/>
      <c r="HQS22" s="71"/>
      <c r="HQT22" s="71"/>
      <c r="HQU22" s="71"/>
      <c r="HQV22" s="71"/>
      <c r="HQW22" s="71"/>
      <c r="HQX22" s="71"/>
      <c r="HQY22" s="71"/>
      <c r="HQZ22" s="71"/>
      <c r="HRA22" s="71"/>
      <c r="HRB22" s="71"/>
      <c r="HRC22" s="71"/>
      <c r="HRD22" s="71"/>
      <c r="HRE22" s="71"/>
      <c r="HRF22" s="71"/>
      <c r="HRG22" s="71"/>
      <c r="HRH22" s="71"/>
      <c r="HRI22" s="71"/>
      <c r="HRJ22" s="71"/>
      <c r="HRK22" s="71"/>
      <c r="HRL22" s="71"/>
      <c r="HRM22" s="71"/>
      <c r="HRN22" s="71"/>
      <c r="HRO22" s="71"/>
      <c r="HRP22" s="71"/>
      <c r="HRQ22" s="71"/>
      <c r="HRR22" s="71"/>
      <c r="HRS22" s="71"/>
      <c r="HRT22" s="71"/>
      <c r="HRU22" s="71"/>
      <c r="HRV22" s="71"/>
      <c r="HRW22" s="71"/>
      <c r="HRX22" s="71"/>
      <c r="HRY22" s="71"/>
      <c r="HRZ22" s="71"/>
      <c r="HSA22" s="71"/>
      <c r="HSB22" s="71"/>
      <c r="HSC22" s="71"/>
      <c r="HSD22" s="71"/>
      <c r="HSE22" s="71"/>
      <c r="HSF22" s="71"/>
      <c r="HSG22" s="71"/>
      <c r="HSH22" s="71"/>
      <c r="HSI22" s="71"/>
      <c r="HSJ22" s="71"/>
      <c r="HSK22" s="71"/>
      <c r="HSL22" s="71"/>
      <c r="HSM22" s="71"/>
      <c r="HSN22" s="71"/>
      <c r="HSO22" s="71"/>
      <c r="HSP22" s="71"/>
      <c r="HSQ22" s="71"/>
      <c r="HSR22" s="71"/>
      <c r="HSS22" s="71"/>
      <c r="HST22" s="71"/>
      <c r="HSU22" s="71"/>
      <c r="HSV22" s="71"/>
      <c r="HSW22" s="71"/>
      <c r="HSX22" s="71"/>
      <c r="HSY22" s="71"/>
      <c r="HSZ22" s="71"/>
      <c r="HTA22" s="71"/>
      <c r="HTB22" s="71"/>
      <c r="HTC22" s="71"/>
      <c r="HTD22" s="71"/>
      <c r="HTE22" s="71"/>
      <c r="HTF22" s="71"/>
      <c r="HTG22" s="71"/>
      <c r="HTH22" s="71"/>
      <c r="HTI22" s="71"/>
      <c r="HTJ22" s="71"/>
      <c r="HTK22" s="71"/>
      <c r="HTL22" s="71"/>
      <c r="HTM22" s="71"/>
      <c r="HTN22" s="71"/>
      <c r="HTO22" s="71"/>
      <c r="HTP22" s="71"/>
      <c r="HTQ22" s="71"/>
      <c r="HTR22" s="71"/>
      <c r="HTS22" s="71"/>
      <c r="HTT22" s="71"/>
      <c r="HTU22" s="71"/>
      <c r="HTV22" s="71"/>
      <c r="HTW22" s="71"/>
      <c r="HTX22" s="71"/>
      <c r="HTY22" s="71"/>
      <c r="HTZ22" s="71"/>
      <c r="HUA22" s="71"/>
      <c r="HUB22" s="71"/>
      <c r="HUC22" s="71"/>
      <c r="HUD22" s="71"/>
      <c r="HUE22" s="71"/>
      <c r="HUF22" s="71"/>
      <c r="HUG22" s="71"/>
      <c r="HUH22" s="71"/>
      <c r="HUI22" s="71"/>
      <c r="HUJ22" s="71"/>
      <c r="HUK22" s="71"/>
      <c r="HUL22" s="71"/>
      <c r="HUM22" s="71"/>
      <c r="HUN22" s="71"/>
      <c r="HUO22" s="71"/>
      <c r="HUP22" s="71"/>
      <c r="HUQ22" s="71"/>
      <c r="HUR22" s="71"/>
      <c r="HUS22" s="71"/>
      <c r="HUT22" s="71"/>
      <c r="HUU22" s="71"/>
      <c r="HUV22" s="71"/>
      <c r="HUW22" s="71"/>
      <c r="HUX22" s="71"/>
      <c r="HUY22" s="71"/>
      <c r="HUZ22" s="71"/>
      <c r="HVA22" s="71"/>
      <c r="HVB22" s="71"/>
      <c r="HVC22" s="71"/>
      <c r="HVD22" s="71"/>
      <c r="HVE22" s="71"/>
      <c r="HVF22" s="71"/>
      <c r="HVG22" s="71"/>
      <c r="HVH22" s="71"/>
      <c r="HVI22" s="71"/>
      <c r="HVJ22" s="71"/>
      <c r="HVK22" s="71"/>
      <c r="HVL22" s="71"/>
      <c r="HVM22" s="71"/>
      <c r="HVN22" s="71"/>
      <c r="HVO22" s="71"/>
      <c r="HVP22" s="71"/>
      <c r="HVQ22" s="71"/>
      <c r="HVR22" s="71"/>
      <c r="HVS22" s="71"/>
      <c r="HVT22" s="71"/>
      <c r="HVU22" s="71"/>
      <c r="HVV22" s="71"/>
      <c r="HVW22" s="71"/>
      <c r="HVX22" s="71"/>
      <c r="HVY22" s="71"/>
      <c r="HVZ22" s="71"/>
      <c r="HWA22" s="71"/>
      <c r="HWB22" s="71"/>
      <c r="HWC22" s="71"/>
      <c r="HWD22" s="71"/>
      <c r="HWE22" s="71"/>
      <c r="HWF22" s="71"/>
      <c r="HWG22" s="71"/>
      <c r="HWH22" s="71"/>
      <c r="HWI22" s="71"/>
      <c r="HWJ22" s="71"/>
      <c r="HWK22" s="71"/>
      <c r="HWL22" s="71"/>
      <c r="HWM22" s="71"/>
      <c r="HWN22" s="71"/>
      <c r="HWO22" s="71"/>
      <c r="HWP22" s="71"/>
      <c r="HWQ22" s="71"/>
      <c r="HWR22" s="71"/>
      <c r="HWS22" s="71"/>
      <c r="HWT22" s="71"/>
      <c r="HWU22" s="71"/>
      <c r="HWV22" s="71"/>
      <c r="HWW22" s="71"/>
      <c r="HWX22" s="71"/>
      <c r="HWY22" s="71"/>
      <c r="HWZ22" s="71"/>
      <c r="HXA22" s="71"/>
      <c r="HXB22" s="71"/>
      <c r="HXC22" s="71"/>
      <c r="HXD22" s="71"/>
      <c r="HXE22" s="71"/>
      <c r="HXF22" s="71"/>
      <c r="HXG22" s="71"/>
      <c r="HXH22" s="71"/>
      <c r="HXI22" s="71"/>
      <c r="HXJ22" s="71"/>
      <c r="HXK22" s="71"/>
      <c r="HXL22" s="71"/>
      <c r="HXM22" s="71"/>
      <c r="HXN22" s="71"/>
      <c r="HXO22" s="71"/>
      <c r="HXP22" s="71"/>
      <c r="HXQ22" s="71"/>
      <c r="HXR22" s="71"/>
      <c r="HXS22" s="71"/>
      <c r="HXT22" s="71"/>
      <c r="HXU22" s="71"/>
      <c r="HXV22" s="71"/>
      <c r="HXW22" s="71"/>
      <c r="HXX22" s="71"/>
      <c r="HXY22" s="71"/>
      <c r="HXZ22" s="71"/>
      <c r="HYA22" s="71"/>
      <c r="HYB22" s="71"/>
      <c r="HYC22" s="71"/>
      <c r="HYD22" s="71"/>
      <c r="HYE22" s="71"/>
      <c r="HYF22" s="71"/>
      <c r="HYG22" s="71"/>
      <c r="HYH22" s="71"/>
      <c r="HYI22" s="71"/>
      <c r="HYJ22" s="71"/>
      <c r="HYK22" s="71"/>
      <c r="HYL22" s="71"/>
      <c r="HYM22" s="71"/>
      <c r="HYN22" s="71"/>
      <c r="HYO22" s="71"/>
      <c r="HYP22" s="71"/>
      <c r="HYQ22" s="71"/>
      <c r="HYR22" s="71"/>
      <c r="HYS22" s="71"/>
      <c r="HYT22" s="71"/>
      <c r="HYU22" s="71"/>
      <c r="HYV22" s="71"/>
      <c r="HYW22" s="71"/>
      <c r="HYX22" s="71"/>
      <c r="HYY22" s="71"/>
      <c r="HYZ22" s="71"/>
      <c r="HZA22" s="71"/>
      <c r="HZB22" s="71"/>
      <c r="HZC22" s="71"/>
      <c r="HZD22" s="71"/>
      <c r="HZE22" s="71"/>
      <c r="HZF22" s="71"/>
      <c r="HZG22" s="71"/>
      <c r="HZH22" s="71"/>
      <c r="HZI22" s="71"/>
      <c r="HZJ22" s="71"/>
      <c r="HZK22" s="71"/>
      <c r="HZL22" s="71"/>
      <c r="HZM22" s="71"/>
      <c r="HZN22" s="71"/>
      <c r="HZO22" s="71"/>
      <c r="HZP22" s="71"/>
      <c r="HZQ22" s="71"/>
      <c r="HZR22" s="71"/>
      <c r="HZS22" s="71"/>
      <c r="HZT22" s="71"/>
      <c r="HZU22" s="71"/>
      <c r="HZV22" s="71"/>
      <c r="HZW22" s="71"/>
      <c r="HZX22" s="71"/>
      <c r="HZY22" s="71"/>
      <c r="HZZ22" s="71"/>
      <c r="IAA22" s="71"/>
      <c r="IAB22" s="71"/>
      <c r="IAC22" s="71"/>
      <c r="IAD22" s="71"/>
      <c r="IAE22" s="71"/>
      <c r="IAF22" s="71"/>
      <c r="IAG22" s="71"/>
      <c r="IAH22" s="71"/>
      <c r="IAI22" s="71"/>
      <c r="IAJ22" s="71"/>
      <c r="IAK22" s="71"/>
      <c r="IAL22" s="71"/>
      <c r="IAM22" s="71"/>
      <c r="IAN22" s="71"/>
      <c r="IAO22" s="71"/>
      <c r="IAP22" s="71"/>
      <c r="IAQ22" s="71"/>
      <c r="IAR22" s="71"/>
      <c r="IAS22" s="71"/>
      <c r="IAT22" s="71"/>
      <c r="IAU22" s="71"/>
      <c r="IAV22" s="71"/>
      <c r="IAW22" s="71"/>
      <c r="IAX22" s="71"/>
      <c r="IAY22" s="71"/>
      <c r="IAZ22" s="71"/>
      <c r="IBA22" s="71"/>
      <c r="IBB22" s="71"/>
      <c r="IBC22" s="71"/>
      <c r="IBD22" s="71"/>
      <c r="IBE22" s="71"/>
      <c r="IBF22" s="71"/>
      <c r="IBG22" s="71"/>
      <c r="IBH22" s="71"/>
      <c r="IBI22" s="71"/>
      <c r="IBJ22" s="71"/>
      <c r="IBK22" s="71"/>
      <c r="IBL22" s="71"/>
      <c r="IBM22" s="71"/>
      <c r="IBN22" s="71"/>
      <c r="IBO22" s="71"/>
      <c r="IBP22" s="71"/>
      <c r="IBQ22" s="71"/>
      <c r="IBR22" s="71"/>
      <c r="IBS22" s="71"/>
      <c r="IBT22" s="71"/>
      <c r="IBU22" s="71"/>
      <c r="IBV22" s="71"/>
      <c r="IBW22" s="71"/>
      <c r="IBX22" s="71"/>
      <c r="IBY22" s="71"/>
      <c r="IBZ22" s="71"/>
      <c r="ICA22" s="71"/>
      <c r="ICB22" s="71"/>
      <c r="ICC22" s="71"/>
      <c r="ICD22" s="71"/>
      <c r="ICE22" s="71"/>
      <c r="ICF22" s="71"/>
      <c r="ICG22" s="71"/>
      <c r="ICH22" s="71"/>
      <c r="ICI22" s="71"/>
      <c r="ICJ22" s="71"/>
      <c r="ICK22" s="71"/>
      <c r="ICL22" s="71"/>
      <c r="ICM22" s="71"/>
      <c r="ICN22" s="71"/>
      <c r="ICO22" s="71"/>
      <c r="ICP22" s="71"/>
      <c r="ICQ22" s="71"/>
      <c r="ICR22" s="71"/>
      <c r="ICS22" s="71"/>
      <c r="ICT22" s="71"/>
      <c r="ICU22" s="71"/>
      <c r="ICV22" s="71"/>
      <c r="ICW22" s="71"/>
      <c r="ICX22" s="71"/>
      <c r="ICY22" s="71"/>
      <c r="ICZ22" s="71"/>
      <c r="IDA22" s="71"/>
      <c r="IDB22" s="71"/>
      <c r="IDC22" s="71"/>
      <c r="IDD22" s="71"/>
      <c r="IDE22" s="71"/>
      <c r="IDF22" s="71"/>
      <c r="IDG22" s="71"/>
      <c r="IDH22" s="71"/>
      <c r="IDI22" s="71"/>
      <c r="IDJ22" s="71"/>
      <c r="IDK22" s="71"/>
      <c r="IDL22" s="71"/>
      <c r="IDM22" s="71"/>
      <c r="IDN22" s="71"/>
      <c r="IDO22" s="71"/>
      <c r="IDP22" s="71"/>
      <c r="IDQ22" s="71"/>
      <c r="IDR22" s="71"/>
      <c r="IDS22" s="71"/>
      <c r="IDT22" s="71"/>
      <c r="IDU22" s="71"/>
      <c r="IDV22" s="71"/>
      <c r="IDW22" s="71"/>
      <c r="IDX22" s="71"/>
      <c r="IDY22" s="71"/>
      <c r="IDZ22" s="71"/>
      <c r="IEA22" s="71"/>
      <c r="IEB22" s="71"/>
      <c r="IEC22" s="71"/>
      <c r="IED22" s="71"/>
      <c r="IEE22" s="71"/>
      <c r="IEF22" s="71"/>
      <c r="IEG22" s="71"/>
      <c r="IEH22" s="71"/>
      <c r="IEI22" s="71"/>
      <c r="IEJ22" s="71"/>
      <c r="IEK22" s="71"/>
      <c r="IEL22" s="71"/>
      <c r="IEM22" s="71"/>
      <c r="IEN22" s="71"/>
      <c r="IEO22" s="71"/>
      <c r="IEP22" s="71"/>
      <c r="IEQ22" s="71"/>
      <c r="IER22" s="71"/>
      <c r="IES22" s="71"/>
      <c r="IET22" s="71"/>
      <c r="IEU22" s="71"/>
      <c r="IEV22" s="71"/>
      <c r="IEW22" s="71"/>
      <c r="IEX22" s="71"/>
      <c r="IEY22" s="71"/>
      <c r="IEZ22" s="71"/>
      <c r="IFA22" s="71"/>
      <c r="IFB22" s="71"/>
      <c r="IFC22" s="71"/>
      <c r="IFD22" s="71"/>
      <c r="IFE22" s="71"/>
      <c r="IFF22" s="71"/>
      <c r="IFG22" s="71"/>
      <c r="IFH22" s="71"/>
      <c r="IFI22" s="71"/>
      <c r="IFJ22" s="71"/>
      <c r="IFK22" s="71"/>
      <c r="IFL22" s="71"/>
      <c r="IFM22" s="71"/>
      <c r="IFN22" s="71"/>
      <c r="IFO22" s="71"/>
      <c r="IFP22" s="71"/>
      <c r="IFQ22" s="71"/>
      <c r="IFR22" s="71"/>
      <c r="IFS22" s="71"/>
      <c r="IFT22" s="71"/>
      <c r="IFU22" s="71"/>
      <c r="IFV22" s="71"/>
      <c r="IFW22" s="71"/>
      <c r="IFX22" s="71"/>
      <c r="IFY22" s="71"/>
      <c r="IFZ22" s="71"/>
      <c r="IGA22" s="71"/>
      <c r="IGB22" s="71"/>
      <c r="IGC22" s="71"/>
      <c r="IGD22" s="71"/>
      <c r="IGE22" s="71"/>
      <c r="IGF22" s="71"/>
      <c r="IGG22" s="71"/>
      <c r="IGH22" s="71"/>
      <c r="IGI22" s="71"/>
      <c r="IGJ22" s="71"/>
      <c r="IGK22" s="71"/>
      <c r="IGL22" s="71"/>
      <c r="IGM22" s="71"/>
      <c r="IGN22" s="71"/>
      <c r="IGO22" s="71"/>
      <c r="IGP22" s="71"/>
      <c r="IGQ22" s="71"/>
      <c r="IGR22" s="71"/>
      <c r="IGS22" s="71"/>
      <c r="IGT22" s="71"/>
      <c r="IGU22" s="71"/>
      <c r="IGV22" s="71"/>
      <c r="IGW22" s="71"/>
      <c r="IGX22" s="71"/>
      <c r="IGY22" s="71"/>
      <c r="IGZ22" s="71"/>
      <c r="IHA22" s="71"/>
      <c r="IHB22" s="71"/>
      <c r="IHC22" s="71"/>
      <c r="IHD22" s="71"/>
      <c r="IHE22" s="71"/>
      <c r="IHF22" s="71"/>
      <c r="IHG22" s="71"/>
      <c r="IHH22" s="71"/>
      <c r="IHI22" s="71"/>
      <c r="IHJ22" s="71"/>
      <c r="IHK22" s="71"/>
      <c r="IHL22" s="71"/>
      <c r="IHM22" s="71"/>
      <c r="IHN22" s="71"/>
      <c r="IHO22" s="71"/>
      <c r="IHP22" s="71"/>
      <c r="IHQ22" s="71"/>
      <c r="IHR22" s="71"/>
      <c r="IHS22" s="71"/>
      <c r="IHT22" s="71"/>
      <c r="IHU22" s="71"/>
      <c r="IHV22" s="71"/>
      <c r="IHW22" s="71"/>
      <c r="IHX22" s="71"/>
      <c r="IHY22" s="71"/>
      <c r="IHZ22" s="71"/>
      <c r="IIA22" s="71"/>
      <c r="IIB22" s="71"/>
      <c r="IIC22" s="71"/>
      <c r="IID22" s="71"/>
      <c r="IIE22" s="71"/>
      <c r="IIF22" s="71"/>
      <c r="IIG22" s="71"/>
      <c r="IIH22" s="71"/>
      <c r="III22" s="71"/>
      <c r="IIJ22" s="71"/>
      <c r="IIK22" s="71"/>
      <c r="IIL22" s="71"/>
      <c r="IIM22" s="71"/>
      <c r="IIN22" s="71"/>
      <c r="IIO22" s="71"/>
      <c r="IIP22" s="71"/>
      <c r="IIQ22" s="71"/>
      <c r="IIR22" s="71"/>
      <c r="IIS22" s="71"/>
      <c r="IIT22" s="71"/>
      <c r="IIU22" s="71"/>
      <c r="IIV22" s="71"/>
      <c r="IIW22" s="71"/>
      <c r="IIX22" s="71"/>
      <c r="IIY22" s="71"/>
      <c r="IIZ22" s="71"/>
      <c r="IJA22" s="71"/>
      <c r="IJB22" s="71"/>
      <c r="IJC22" s="71"/>
      <c r="IJD22" s="71"/>
      <c r="IJE22" s="71"/>
      <c r="IJF22" s="71"/>
      <c r="IJG22" s="71"/>
      <c r="IJH22" s="71"/>
      <c r="IJI22" s="71"/>
      <c r="IJJ22" s="71"/>
      <c r="IJK22" s="71"/>
      <c r="IJL22" s="71"/>
      <c r="IJM22" s="71"/>
      <c r="IJN22" s="71"/>
      <c r="IJO22" s="71"/>
      <c r="IJP22" s="71"/>
      <c r="IJQ22" s="71"/>
      <c r="IJR22" s="71"/>
      <c r="IJS22" s="71"/>
      <c r="IJT22" s="71"/>
      <c r="IJU22" s="71"/>
      <c r="IJV22" s="71"/>
      <c r="IJW22" s="71"/>
      <c r="IJX22" s="71"/>
      <c r="IJY22" s="71"/>
      <c r="IJZ22" s="71"/>
      <c r="IKA22" s="71"/>
      <c r="IKB22" s="71"/>
      <c r="IKC22" s="71"/>
      <c r="IKD22" s="71"/>
      <c r="IKE22" s="71"/>
      <c r="IKF22" s="71"/>
      <c r="IKG22" s="71"/>
      <c r="IKH22" s="71"/>
      <c r="IKI22" s="71"/>
      <c r="IKJ22" s="71"/>
      <c r="IKK22" s="71"/>
      <c r="IKL22" s="71"/>
      <c r="IKM22" s="71"/>
      <c r="IKN22" s="71"/>
      <c r="IKO22" s="71"/>
      <c r="IKP22" s="71"/>
      <c r="IKQ22" s="71"/>
      <c r="IKR22" s="71"/>
      <c r="IKS22" s="71"/>
      <c r="IKT22" s="71"/>
      <c r="IKU22" s="71"/>
      <c r="IKV22" s="71"/>
      <c r="IKW22" s="71"/>
      <c r="IKX22" s="71"/>
      <c r="IKY22" s="71"/>
      <c r="IKZ22" s="71"/>
      <c r="ILA22" s="71"/>
      <c r="ILB22" s="71"/>
      <c r="ILC22" s="71"/>
      <c r="ILD22" s="71"/>
      <c r="ILE22" s="71"/>
      <c r="ILF22" s="71"/>
      <c r="ILG22" s="71"/>
      <c r="ILH22" s="71"/>
      <c r="ILI22" s="71"/>
      <c r="ILJ22" s="71"/>
      <c r="ILK22" s="71"/>
      <c r="ILL22" s="71"/>
      <c r="ILM22" s="71"/>
      <c r="ILN22" s="71"/>
      <c r="ILO22" s="71"/>
      <c r="ILP22" s="71"/>
      <c r="ILQ22" s="71"/>
      <c r="ILR22" s="71"/>
      <c r="ILS22" s="71"/>
      <c r="ILT22" s="71"/>
      <c r="ILU22" s="71"/>
      <c r="ILV22" s="71"/>
      <c r="ILW22" s="71"/>
      <c r="ILX22" s="71"/>
      <c r="ILY22" s="71"/>
      <c r="ILZ22" s="71"/>
      <c r="IMA22" s="71"/>
      <c r="IMB22" s="71"/>
      <c r="IMC22" s="71"/>
      <c r="IMD22" s="71"/>
      <c r="IME22" s="71"/>
      <c r="IMF22" s="71"/>
      <c r="IMG22" s="71"/>
      <c r="IMH22" s="71"/>
      <c r="IMI22" s="71"/>
      <c r="IMJ22" s="71"/>
      <c r="IMK22" s="71"/>
      <c r="IML22" s="71"/>
      <c r="IMM22" s="71"/>
      <c r="IMN22" s="71"/>
      <c r="IMO22" s="71"/>
      <c r="IMP22" s="71"/>
      <c r="IMQ22" s="71"/>
      <c r="IMR22" s="71"/>
      <c r="IMS22" s="71"/>
      <c r="IMT22" s="71"/>
      <c r="IMU22" s="71"/>
      <c r="IMV22" s="71"/>
      <c r="IMW22" s="71"/>
      <c r="IMX22" s="71"/>
      <c r="IMY22" s="71"/>
      <c r="IMZ22" s="71"/>
      <c r="INA22" s="71"/>
      <c r="INB22" s="71"/>
      <c r="INC22" s="71"/>
      <c r="IND22" s="71"/>
      <c r="INE22" s="71"/>
      <c r="INF22" s="71"/>
      <c r="ING22" s="71"/>
      <c r="INH22" s="71"/>
      <c r="INI22" s="71"/>
      <c r="INJ22" s="71"/>
      <c r="INK22" s="71"/>
      <c r="INL22" s="71"/>
      <c r="INM22" s="71"/>
      <c r="INN22" s="71"/>
      <c r="INO22" s="71"/>
      <c r="INP22" s="71"/>
      <c r="INQ22" s="71"/>
      <c r="INR22" s="71"/>
      <c r="INS22" s="71"/>
      <c r="INT22" s="71"/>
      <c r="INU22" s="71"/>
      <c r="INV22" s="71"/>
      <c r="INW22" s="71"/>
      <c r="INX22" s="71"/>
      <c r="INY22" s="71"/>
      <c r="INZ22" s="71"/>
      <c r="IOA22" s="71"/>
      <c r="IOB22" s="71"/>
      <c r="IOC22" s="71"/>
      <c r="IOD22" s="71"/>
      <c r="IOE22" s="71"/>
      <c r="IOF22" s="71"/>
      <c r="IOG22" s="71"/>
      <c r="IOH22" s="71"/>
      <c r="IOI22" s="71"/>
      <c r="IOJ22" s="71"/>
      <c r="IOK22" s="71"/>
      <c r="IOL22" s="71"/>
      <c r="IOM22" s="71"/>
      <c r="ION22" s="71"/>
      <c r="IOO22" s="71"/>
      <c r="IOP22" s="71"/>
      <c r="IOQ22" s="71"/>
      <c r="IOR22" s="71"/>
      <c r="IOS22" s="71"/>
      <c r="IOT22" s="71"/>
      <c r="IOU22" s="71"/>
      <c r="IOV22" s="71"/>
      <c r="IOW22" s="71"/>
      <c r="IOX22" s="71"/>
      <c r="IOY22" s="71"/>
      <c r="IOZ22" s="71"/>
      <c r="IPA22" s="71"/>
      <c r="IPB22" s="71"/>
      <c r="IPC22" s="71"/>
      <c r="IPD22" s="71"/>
      <c r="IPE22" s="71"/>
      <c r="IPF22" s="71"/>
      <c r="IPG22" s="71"/>
      <c r="IPH22" s="71"/>
      <c r="IPI22" s="71"/>
      <c r="IPJ22" s="71"/>
      <c r="IPK22" s="71"/>
      <c r="IPL22" s="71"/>
      <c r="IPM22" s="71"/>
      <c r="IPN22" s="71"/>
      <c r="IPO22" s="71"/>
      <c r="IPP22" s="71"/>
      <c r="IPQ22" s="71"/>
      <c r="IPR22" s="71"/>
      <c r="IPS22" s="71"/>
      <c r="IPT22" s="71"/>
      <c r="IPU22" s="71"/>
      <c r="IPV22" s="71"/>
      <c r="IPW22" s="71"/>
      <c r="IPX22" s="71"/>
      <c r="IPY22" s="71"/>
      <c r="IPZ22" s="71"/>
      <c r="IQA22" s="71"/>
      <c r="IQB22" s="71"/>
      <c r="IQC22" s="71"/>
      <c r="IQD22" s="71"/>
      <c r="IQE22" s="71"/>
      <c r="IQF22" s="71"/>
      <c r="IQG22" s="71"/>
      <c r="IQH22" s="71"/>
      <c r="IQI22" s="71"/>
      <c r="IQJ22" s="71"/>
      <c r="IQK22" s="71"/>
      <c r="IQL22" s="71"/>
      <c r="IQM22" s="71"/>
      <c r="IQN22" s="71"/>
      <c r="IQO22" s="71"/>
      <c r="IQP22" s="71"/>
      <c r="IQQ22" s="71"/>
      <c r="IQR22" s="71"/>
      <c r="IQS22" s="71"/>
      <c r="IQT22" s="71"/>
      <c r="IQU22" s="71"/>
      <c r="IQV22" s="71"/>
      <c r="IQW22" s="71"/>
      <c r="IQX22" s="71"/>
      <c r="IQY22" s="71"/>
      <c r="IQZ22" s="71"/>
      <c r="IRA22" s="71"/>
      <c r="IRB22" s="71"/>
      <c r="IRC22" s="71"/>
      <c r="IRD22" s="71"/>
      <c r="IRE22" s="71"/>
      <c r="IRF22" s="71"/>
      <c r="IRG22" s="71"/>
      <c r="IRH22" s="71"/>
      <c r="IRI22" s="71"/>
      <c r="IRJ22" s="71"/>
      <c r="IRK22" s="71"/>
      <c r="IRL22" s="71"/>
      <c r="IRM22" s="71"/>
      <c r="IRN22" s="71"/>
      <c r="IRO22" s="71"/>
      <c r="IRP22" s="71"/>
      <c r="IRQ22" s="71"/>
      <c r="IRR22" s="71"/>
      <c r="IRS22" s="71"/>
      <c r="IRT22" s="71"/>
      <c r="IRU22" s="71"/>
      <c r="IRV22" s="71"/>
      <c r="IRW22" s="71"/>
      <c r="IRX22" s="71"/>
      <c r="IRY22" s="71"/>
      <c r="IRZ22" s="71"/>
      <c r="ISA22" s="71"/>
      <c r="ISB22" s="71"/>
      <c r="ISC22" s="71"/>
      <c r="ISD22" s="71"/>
      <c r="ISE22" s="71"/>
      <c r="ISF22" s="71"/>
      <c r="ISG22" s="71"/>
      <c r="ISH22" s="71"/>
      <c r="ISI22" s="71"/>
      <c r="ISJ22" s="71"/>
      <c r="ISK22" s="71"/>
      <c r="ISL22" s="71"/>
      <c r="ISM22" s="71"/>
      <c r="ISN22" s="71"/>
      <c r="ISO22" s="71"/>
      <c r="ISP22" s="71"/>
      <c r="ISQ22" s="71"/>
      <c r="ISR22" s="71"/>
      <c r="ISS22" s="71"/>
      <c r="IST22" s="71"/>
      <c r="ISU22" s="71"/>
      <c r="ISV22" s="71"/>
      <c r="ISW22" s="71"/>
      <c r="ISX22" s="71"/>
      <c r="ISY22" s="71"/>
      <c r="ISZ22" s="71"/>
      <c r="ITA22" s="71"/>
      <c r="ITB22" s="71"/>
      <c r="ITC22" s="71"/>
      <c r="ITD22" s="71"/>
      <c r="ITE22" s="71"/>
      <c r="ITF22" s="71"/>
      <c r="ITG22" s="71"/>
      <c r="ITH22" s="71"/>
      <c r="ITI22" s="71"/>
      <c r="ITJ22" s="71"/>
      <c r="ITK22" s="71"/>
      <c r="ITL22" s="71"/>
      <c r="ITM22" s="71"/>
      <c r="ITN22" s="71"/>
      <c r="ITO22" s="71"/>
      <c r="ITP22" s="71"/>
      <c r="ITQ22" s="71"/>
      <c r="ITR22" s="71"/>
      <c r="ITS22" s="71"/>
      <c r="ITT22" s="71"/>
      <c r="ITU22" s="71"/>
      <c r="ITV22" s="71"/>
      <c r="ITW22" s="71"/>
      <c r="ITX22" s="71"/>
      <c r="ITY22" s="71"/>
      <c r="ITZ22" s="71"/>
      <c r="IUA22" s="71"/>
      <c r="IUB22" s="71"/>
      <c r="IUC22" s="71"/>
      <c r="IUD22" s="71"/>
      <c r="IUE22" s="71"/>
      <c r="IUF22" s="71"/>
      <c r="IUG22" s="71"/>
      <c r="IUH22" s="71"/>
      <c r="IUI22" s="71"/>
      <c r="IUJ22" s="71"/>
      <c r="IUK22" s="71"/>
      <c r="IUL22" s="71"/>
      <c r="IUM22" s="71"/>
      <c r="IUN22" s="71"/>
      <c r="IUO22" s="71"/>
      <c r="IUP22" s="71"/>
      <c r="IUQ22" s="71"/>
      <c r="IUR22" s="71"/>
      <c r="IUS22" s="71"/>
      <c r="IUT22" s="71"/>
      <c r="IUU22" s="71"/>
      <c r="IUV22" s="71"/>
      <c r="IUW22" s="71"/>
      <c r="IUX22" s="71"/>
      <c r="IUY22" s="71"/>
      <c r="IUZ22" s="71"/>
      <c r="IVA22" s="71"/>
      <c r="IVB22" s="71"/>
      <c r="IVC22" s="71"/>
      <c r="IVD22" s="71"/>
      <c r="IVE22" s="71"/>
      <c r="IVF22" s="71"/>
      <c r="IVG22" s="71"/>
      <c r="IVH22" s="71"/>
      <c r="IVI22" s="71"/>
      <c r="IVJ22" s="71"/>
      <c r="IVK22" s="71"/>
      <c r="IVL22" s="71"/>
      <c r="IVM22" s="71"/>
      <c r="IVN22" s="71"/>
      <c r="IVO22" s="71"/>
      <c r="IVP22" s="71"/>
      <c r="IVQ22" s="71"/>
      <c r="IVR22" s="71"/>
      <c r="IVS22" s="71"/>
      <c r="IVT22" s="71"/>
      <c r="IVU22" s="71"/>
      <c r="IVV22" s="71"/>
      <c r="IVW22" s="71"/>
      <c r="IVX22" s="71"/>
      <c r="IVY22" s="71"/>
      <c r="IVZ22" s="71"/>
      <c r="IWA22" s="71"/>
      <c r="IWB22" s="71"/>
      <c r="IWC22" s="71"/>
      <c r="IWD22" s="71"/>
      <c r="IWE22" s="71"/>
      <c r="IWF22" s="71"/>
      <c r="IWG22" s="71"/>
      <c r="IWH22" s="71"/>
      <c r="IWI22" s="71"/>
      <c r="IWJ22" s="71"/>
      <c r="IWK22" s="71"/>
      <c r="IWL22" s="71"/>
      <c r="IWM22" s="71"/>
      <c r="IWN22" s="71"/>
      <c r="IWO22" s="71"/>
      <c r="IWP22" s="71"/>
      <c r="IWQ22" s="71"/>
      <c r="IWR22" s="71"/>
      <c r="IWS22" s="71"/>
      <c r="IWT22" s="71"/>
      <c r="IWU22" s="71"/>
      <c r="IWV22" s="71"/>
      <c r="IWW22" s="71"/>
      <c r="IWX22" s="71"/>
      <c r="IWY22" s="71"/>
      <c r="IWZ22" s="71"/>
      <c r="IXA22" s="71"/>
      <c r="IXB22" s="71"/>
      <c r="IXC22" s="71"/>
      <c r="IXD22" s="71"/>
      <c r="IXE22" s="71"/>
      <c r="IXF22" s="71"/>
      <c r="IXG22" s="71"/>
      <c r="IXH22" s="71"/>
      <c r="IXI22" s="71"/>
      <c r="IXJ22" s="71"/>
      <c r="IXK22" s="71"/>
      <c r="IXL22" s="71"/>
      <c r="IXM22" s="71"/>
      <c r="IXN22" s="71"/>
      <c r="IXO22" s="71"/>
      <c r="IXP22" s="71"/>
      <c r="IXQ22" s="71"/>
      <c r="IXR22" s="71"/>
      <c r="IXS22" s="71"/>
      <c r="IXT22" s="71"/>
      <c r="IXU22" s="71"/>
      <c r="IXV22" s="71"/>
      <c r="IXW22" s="71"/>
      <c r="IXX22" s="71"/>
      <c r="IXY22" s="71"/>
      <c r="IXZ22" s="71"/>
      <c r="IYA22" s="71"/>
      <c r="IYB22" s="71"/>
      <c r="IYC22" s="71"/>
      <c r="IYD22" s="71"/>
      <c r="IYE22" s="71"/>
      <c r="IYF22" s="71"/>
      <c r="IYG22" s="71"/>
      <c r="IYH22" s="71"/>
      <c r="IYI22" s="71"/>
      <c r="IYJ22" s="71"/>
      <c r="IYK22" s="71"/>
      <c r="IYL22" s="71"/>
      <c r="IYM22" s="71"/>
      <c r="IYN22" s="71"/>
      <c r="IYO22" s="71"/>
      <c r="IYP22" s="71"/>
      <c r="IYQ22" s="71"/>
      <c r="IYR22" s="71"/>
      <c r="IYS22" s="71"/>
      <c r="IYT22" s="71"/>
      <c r="IYU22" s="71"/>
      <c r="IYV22" s="71"/>
      <c r="IYW22" s="71"/>
      <c r="IYX22" s="71"/>
      <c r="IYY22" s="71"/>
      <c r="IYZ22" s="71"/>
      <c r="IZA22" s="71"/>
      <c r="IZB22" s="71"/>
      <c r="IZC22" s="71"/>
      <c r="IZD22" s="71"/>
      <c r="IZE22" s="71"/>
      <c r="IZF22" s="71"/>
      <c r="IZG22" s="71"/>
      <c r="IZH22" s="71"/>
      <c r="IZI22" s="71"/>
      <c r="IZJ22" s="71"/>
      <c r="IZK22" s="71"/>
      <c r="IZL22" s="71"/>
      <c r="IZM22" s="71"/>
      <c r="IZN22" s="71"/>
      <c r="IZO22" s="71"/>
      <c r="IZP22" s="71"/>
      <c r="IZQ22" s="71"/>
      <c r="IZR22" s="71"/>
      <c r="IZS22" s="71"/>
      <c r="IZT22" s="71"/>
      <c r="IZU22" s="71"/>
      <c r="IZV22" s="71"/>
      <c r="IZW22" s="71"/>
      <c r="IZX22" s="71"/>
      <c r="IZY22" s="71"/>
      <c r="IZZ22" s="71"/>
      <c r="JAA22" s="71"/>
      <c r="JAB22" s="71"/>
      <c r="JAC22" s="71"/>
      <c r="JAD22" s="71"/>
      <c r="JAE22" s="71"/>
      <c r="JAF22" s="71"/>
      <c r="JAG22" s="71"/>
      <c r="JAH22" s="71"/>
      <c r="JAI22" s="71"/>
      <c r="JAJ22" s="71"/>
      <c r="JAK22" s="71"/>
      <c r="JAL22" s="71"/>
      <c r="JAM22" s="71"/>
      <c r="JAN22" s="71"/>
      <c r="JAO22" s="71"/>
      <c r="JAP22" s="71"/>
      <c r="JAQ22" s="71"/>
      <c r="JAR22" s="71"/>
      <c r="JAS22" s="71"/>
      <c r="JAT22" s="71"/>
      <c r="JAU22" s="71"/>
      <c r="JAV22" s="71"/>
      <c r="JAW22" s="71"/>
      <c r="JAX22" s="71"/>
      <c r="JAY22" s="71"/>
      <c r="JAZ22" s="71"/>
      <c r="JBA22" s="71"/>
      <c r="JBB22" s="71"/>
      <c r="JBC22" s="71"/>
      <c r="JBD22" s="71"/>
      <c r="JBE22" s="71"/>
      <c r="JBF22" s="71"/>
      <c r="JBG22" s="71"/>
      <c r="JBH22" s="71"/>
      <c r="JBI22" s="71"/>
      <c r="JBJ22" s="71"/>
      <c r="JBK22" s="71"/>
      <c r="JBL22" s="71"/>
      <c r="JBM22" s="71"/>
      <c r="JBN22" s="71"/>
      <c r="JBO22" s="71"/>
      <c r="JBP22" s="71"/>
      <c r="JBQ22" s="71"/>
      <c r="JBR22" s="71"/>
      <c r="JBS22" s="71"/>
      <c r="JBT22" s="71"/>
      <c r="JBU22" s="71"/>
      <c r="JBV22" s="71"/>
      <c r="JBW22" s="71"/>
      <c r="JBX22" s="71"/>
      <c r="JBY22" s="71"/>
      <c r="JBZ22" s="71"/>
      <c r="JCA22" s="71"/>
      <c r="JCB22" s="71"/>
      <c r="JCC22" s="71"/>
      <c r="JCD22" s="71"/>
      <c r="JCE22" s="71"/>
      <c r="JCF22" s="71"/>
      <c r="JCG22" s="71"/>
      <c r="JCH22" s="71"/>
      <c r="JCI22" s="71"/>
      <c r="JCJ22" s="71"/>
      <c r="JCK22" s="71"/>
      <c r="JCL22" s="71"/>
      <c r="JCM22" s="71"/>
      <c r="JCN22" s="71"/>
      <c r="JCO22" s="71"/>
      <c r="JCP22" s="71"/>
      <c r="JCQ22" s="71"/>
      <c r="JCR22" s="71"/>
      <c r="JCS22" s="71"/>
      <c r="JCT22" s="71"/>
      <c r="JCU22" s="71"/>
      <c r="JCV22" s="71"/>
      <c r="JCW22" s="71"/>
      <c r="JCX22" s="71"/>
      <c r="JCY22" s="71"/>
      <c r="JCZ22" s="71"/>
      <c r="JDA22" s="71"/>
      <c r="JDB22" s="71"/>
      <c r="JDC22" s="71"/>
      <c r="JDD22" s="71"/>
      <c r="JDE22" s="71"/>
      <c r="JDF22" s="71"/>
      <c r="JDG22" s="71"/>
      <c r="JDH22" s="71"/>
      <c r="JDI22" s="71"/>
      <c r="JDJ22" s="71"/>
      <c r="JDK22" s="71"/>
      <c r="JDL22" s="71"/>
      <c r="JDM22" s="71"/>
      <c r="JDN22" s="71"/>
      <c r="JDO22" s="71"/>
      <c r="JDP22" s="71"/>
      <c r="JDQ22" s="71"/>
      <c r="JDR22" s="71"/>
      <c r="JDS22" s="71"/>
      <c r="JDT22" s="71"/>
      <c r="JDU22" s="71"/>
      <c r="JDV22" s="71"/>
      <c r="JDW22" s="71"/>
      <c r="JDX22" s="71"/>
      <c r="JDY22" s="71"/>
      <c r="JDZ22" s="71"/>
      <c r="JEA22" s="71"/>
      <c r="JEB22" s="71"/>
      <c r="JEC22" s="71"/>
      <c r="JED22" s="71"/>
      <c r="JEE22" s="71"/>
      <c r="JEF22" s="71"/>
      <c r="JEG22" s="71"/>
      <c r="JEH22" s="71"/>
      <c r="JEI22" s="71"/>
      <c r="JEJ22" s="71"/>
      <c r="JEK22" s="71"/>
      <c r="JEL22" s="71"/>
      <c r="JEM22" s="71"/>
      <c r="JEN22" s="71"/>
      <c r="JEO22" s="71"/>
      <c r="JEP22" s="71"/>
      <c r="JEQ22" s="71"/>
      <c r="JER22" s="71"/>
      <c r="JES22" s="71"/>
      <c r="JET22" s="71"/>
      <c r="JEU22" s="71"/>
      <c r="JEV22" s="71"/>
      <c r="JEW22" s="71"/>
      <c r="JEX22" s="71"/>
      <c r="JEY22" s="71"/>
      <c r="JEZ22" s="71"/>
      <c r="JFA22" s="71"/>
      <c r="JFB22" s="71"/>
      <c r="JFC22" s="71"/>
      <c r="JFD22" s="71"/>
      <c r="JFE22" s="71"/>
      <c r="JFF22" s="71"/>
      <c r="JFG22" s="71"/>
      <c r="JFH22" s="71"/>
      <c r="JFI22" s="71"/>
      <c r="JFJ22" s="71"/>
      <c r="JFK22" s="71"/>
      <c r="JFL22" s="71"/>
      <c r="JFM22" s="71"/>
      <c r="JFN22" s="71"/>
      <c r="JFO22" s="71"/>
      <c r="JFP22" s="71"/>
      <c r="JFQ22" s="71"/>
      <c r="JFR22" s="71"/>
      <c r="JFS22" s="71"/>
      <c r="JFT22" s="71"/>
      <c r="JFU22" s="71"/>
      <c r="JFV22" s="71"/>
      <c r="JFW22" s="71"/>
      <c r="JFX22" s="71"/>
      <c r="JFY22" s="71"/>
      <c r="JFZ22" s="71"/>
      <c r="JGA22" s="71"/>
      <c r="JGB22" s="71"/>
      <c r="JGC22" s="71"/>
      <c r="JGD22" s="71"/>
      <c r="JGE22" s="71"/>
      <c r="JGF22" s="71"/>
      <c r="JGG22" s="71"/>
      <c r="JGH22" s="71"/>
      <c r="JGI22" s="71"/>
      <c r="JGJ22" s="71"/>
      <c r="JGK22" s="71"/>
      <c r="JGL22" s="71"/>
      <c r="JGM22" s="71"/>
      <c r="JGN22" s="71"/>
      <c r="JGO22" s="71"/>
      <c r="JGP22" s="71"/>
      <c r="JGQ22" s="71"/>
      <c r="JGR22" s="71"/>
      <c r="JGS22" s="71"/>
      <c r="JGT22" s="71"/>
      <c r="JGU22" s="71"/>
      <c r="JGV22" s="71"/>
      <c r="JGW22" s="71"/>
      <c r="JGX22" s="71"/>
      <c r="JGY22" s="71"/>
      <c r="JGZ22" s="71"/>
      <c r="JHA22" s="71"/>
      <c r="JHB22" s="71"/>
      <c r="JHC22" s="71"/>
      <c r="JHD22" s="71"/>
      <c r="JHE22" s="71"/>
      <c r="JHF22" s="71"/>
      <c r="JHG22" s="71"/>
      <c r="JHH22" s="71"/>
      <c r="JHI22" s="71"/>
      <c r="JHJ22" s="71"/>
      <c r="JHK22" s="71"/>
      <c r="JHL22" s="71"/>
      <c r="JHM22" s="71"/>
      <c r="JHN22" s="71"/>
      <c r="JHO22" s="71"/>
      <c r="JHP22" s="71"/>
      <c r="JHQ22" s="71"/>
      <c r="JHR22" s="71"/>
      <c r="JHS22" s="71"/>
      <c r="JHT22" s="71"/>
      <c r="JHU22" s="71"/>
      <c r="JHV22" s="71"/>
      <c r="JHW22" s="71"/>
      <c r="JHX22" s="71"/>
      <c r="JHY22" s="71"/>
      <c r="JHZ22" s="71"/>
      <c r="JIA22" s="71"/>
      <c r="JIB22" s="71"/>
      <c r="JIC22" s="71"/>
      <c r="JID22" s="71"/>
      <c r="JIE22" s="71"/>
      <c r="JIF22" s="71"/>
      <c r="JIG22" s="71"/>
      <c r="JIH22" s="71"/>
      <c r="JII22" s="71"/>
      <c r="JIJ22" s="71"/>
      <c r="JIK22" s="71"/>
      <c r="JIL22" s="71"/>
      <c r="JIM22" s="71"/>
      <c r="JIN22" s="71"/>
      <c r="JIO22" s="71"/>
      <c r="JIP22" s="71"/>
      <c r="JIQ22" s="71"/>
      <c r="JIR22" s="71"/>
      <c r="JIS22" s="71"/>
      <c r="JIT22" s="71"/>
      <c r="JIU22" s="71"/>
      <c r="JIV22" s="71"/>
      <c r="JIW22" s="71"/>
      <c r="JIX22" s="71"/>
      <c r="JIY22" s="71"/>
      <c r="JIZ22" s="71"/>
      <c r="JJA22" s="71"/>
      <c r="JJB22" s="71"/>
      <c r="JJC22" s="71"/>
      <c r="JJD22" s="71"/>
      <c r="JJE22" s="71"/>
      <c r="JJF22" s="71"/>
      <c r="JJG22" s="71"/>
      <c r="JJH22" s="71"/>
      <c r="JJI22" s="71"/>
      <c r="JJJ22" s="71"/>
      <c r="JJK22" s="71"/>
      <c r="JJL22" s="71"/>
      <c r="JJM22" s="71"/>
      <c r="JJN22" s="71"/>
      <c r="JJO22" s="71"/>
      <c r="JJP22" s="71"/>
      <c r="JJQ22" s="71"/>
      <c r="JJR22" s="71"/>
      <c r="JJS22" s="71"/>
      <c r="JJT22" s="71"/>
      <c r="JJU22" s="71"/>
      <c r="JJV22" s="71"/>
      <c r="JJW22" s="71"/>
      <c r="JJX22" s="71"/>
      <c r="JJY22" s="71"/>
      <c r="JJZ22" s="71"/>
      <c r="JKA22" s="71"/>
      <c r="JKB22" s="71"/>
      <c r="JKC22" s="71"/>
      <c r="JKD22" s="71"/>
      <c r="JKE22" s="71"/>
      <c r="JKF22" s="71"/>
      <c r="JKG22" s="71"/>
      <c r="JKH22" s="71"/>
      <c r="JKI22" s="71"/>
      <c r="JKJ22" s="71"/>
      <c r="JKK22" s="71"/>
      <c r="JKL22" s="71"/>
      <c r="JKM22" s="71"/>
      <c r="JKN22" s="71"/>
      <c r="JKO22" s="71"/>
      <c r="JKP22" s="71"/>
      <c r="JKQ22" s="71"/>
      <c r="JKR22" s="71"/>
      <c r="JKS22" s="71"/>
      <c r="JKT22" s="71"/>
      <c r="JKU22" s="71"/>
      <c r="JKV22" s="71"/>
      <c r="JKW22" s="71"/>
      <c r="JKX22" s="71"/>
      <c r="JKY22" s="71"/>
      <c r="JKZ22" s="71"/>
      <c r="JLA22" s="71"/>
      <c r="JLB22" s="71"/>
      <c r="JLC22" s="71"/>
      <c r="JLD22" s="71"/>
      <c r="JLE22" s="71"/>
      <c r="JLF22" s="71"/>
      <c r="JLG22" s="71"/>
      <c r="JLH22" s="71"/>
      <c r="JLI22" s="71"/>
      <c r="JLJ22" s="71"/>
      <c r="JLK22" s="71"/>
      <c r="JLL22" s="71"/>
      <c r="JLM22" s="71"/>
      <c r="JLN22" s="71"/>
      <c r="JLO22" s="71"/>
      <c r="JLP22" s="71"/>
      <c r="JLQ22" s="71"/>
      <c r="JLR22" s="71"/>
      <c r="JLS22" s="71"/>
      <c r="JLT22" s="71"/>
      <c r="JLU22" s="71"/>
      <c r="JLV22" s="71"/>
      <c r="JLW22" s="71"/>
      <c r="JLX22" s="71"/>
      <c r="JLY22" s="71"/>
      <c r="JLZ22" s="71"/>
      <c r="JMA22" s="71"/>
      <c r="JMB22" s="71"/>
      <c r="JMC22" s="71"/>
      <c r="JMD22" s="71"/>
      <c r="JME22" s="71"/>
      <c r="JMF22" s="71"/>
      <c r="JMG22" s="71"/>
      <c r="JMH22" s="71"/>
      <c r="JMI22" s="71"/>
      <c r="JMJ22" s="71"/>
      <c r="JMK22" s="71"/>
      <c r="JML22" s="71"/>
      <c r="JMM22" s="71"/>
      <c r="JMN22" s="71"/>
      <c r="JMO22" s="71"/>
      <c r="JMP22" s="71"/>
      <c r="JMQ22" s="71"/>
      <c r="JMR22" s="71"/>
      <c r="JMS22" s="71"/>
      <c r="JMT22" s="71"/>
      <c r="JMU22" s="71"/>
      <c r="JMV22" s="71"/>
      <c r="JMW22" s="71"/>
      <c r="JMX22" s="71"/>
      <c r="JMY22" s="71"/>
      <c r="JMZ22" s="71"/>
      <c r="JNA22" s="71"/>
      <c r="JNB22" s="71"/>
      <c r="JNC22" s="71"/>
      <c r="JND22" s="71"/>
      <c r="JNE22" s="71"/>
      <c r="JNF22" s="71"/>
      <c r="JNG22" s="71"/>
      <c r="JNH22" s="71"/>
      <c r="JNI22" s="71"/>
      <c r="JNJ22" s="71"/>
      <c r="JNK22" s="71"/>
      <c r="JNL22" s="71"/>
      <c r="JNM22" s="71"/>
      <c r="JNN22" s="71"/>
      <c r="JNO22" s="71"/>
      <c r="JNP22" s="71"/>
      <c r="JNQ22" s="71"/>
      <c r="JNR22" s="71"/>
      <c r="JNS22" s="71"/>
      <c r="JNT22" s="71"/>
      <c r="JNU22" s="71"/>
      <c r="JNV22" s="71"/>
      <c r="JNW22" s="71"/>
      <c r="JNX22" s="71"/>
      <c r="JNY22" s="71"/>
      <c r="JNZ22" s="71"/>
      <c r="JOA22" s="71"/>
      <c r="JOB22" s="71"/>
      <c r="JOC22" s="71"/>
      <c r="JOD22" s="71"/>
      <c r="JOE22" s="71"/>
      <c r="JOF22" s="71"/>
      <c r="JOG22" s="71"/>
      <c r="JOH22" s="71"/>
      <c r="JOI22" s="71"/>
      <c r="JOJ22" s="71"/>
      <c r="JOK22" s="71"/>
      <c r="JOL22" s="71"/>
      <c r="JOM22" s="71"/>
      <c r="JON22" s="71"/>
      <c r="JOO22" s="71"/>
      <c r="JOP22" s="71"/>
      <c r="JOQ22" s="71"/>
      <c r="JOR22" s="71"/>
      <c r="JOS22" s="71"/>
      <c r="JOT22" s="71"/>
      <c r="JOU22" s="71"/>
      <c r="JOV22" s="71"/>
      <c r="JOW22" s="71"/>
      <c r="JOX22" s="71"/>
      <c r="JOY22" s="71"/>
      <c r="JOZ22" s="71"/>
      <c r="JPA22" s="71"/>
      <c r="JPB22" s="71"/>
      <c r="JPC22" s="71"/>
      <c r="JPD22" s="71"/>
      <c r="JPE22" s="71"/>
      <c r="JPF22" s="71"/>
      <c r="JPG22" s="71"/>
      <c r="JPH22" s="71"/>
      <c r="JPI22" s="71"/>
      <c r="JPJ22" s="71"/>
      <c r="JPK22" s="71"/>
      <c r="JPL22" s="71"/>
      <c r="JPM22" s="71"/>
      <c r="JPN22" s="71"/>
      <c r="JPO22" s="71"/>
      <c r="JPP22" s="71"/>
      <c r="JPQ22" s="71"/>
      <c r="JPR22" s="71"/>
      <c r="JPS22" s="71"/>
      <c r="JPT22" s="71"/>
      <c r="JPU22" s="71"/>
      <c r="JPV22" s="71"/>
      <c r="JPW22" s="71"/>
      <c r="JPX22" s="71"/>
      <c r="JPY22" s="71"/>
      <c r="JPZ22" s="71"/>
      <c r="JQA22" s="71"/>
      <c r="JQB22" s="71"/>
      <c r="JQC22" s="71"/>
      <c r="JQD22" s="71"/>
      <c r="JQE22" s="71"/>
      <c r="JQF22" s="71"/>
      <c r="JQG22" s="71"/>
      <c r="JQH22" s="71"/>
      <c r="JQI22" s="71"/>
      <c r="JQJ22" s="71"/>
      <c r="JQK22" s="71"/>
      <c r="JQL22" s="71"/>
      <c r="JQM22" s="71"/>
      <c r="JQN22" s="71"/>
      <c r="JQO22" s="71"/>
      <c r="JQP22" s="71"/>
      <c r="JQQ22" s="71"/>
      <c r="JQR22" s="71"/>
      <c r="JQS22" s="71"/>
      <c r="JQT22" s="71"/>
      <c r="JQU22" s="71"/>
      <c r="JQV22" s="71"/>
      <c r="JQW22" s="71"/>
      <c r="JQX22" s="71"/>
      <c r="JQY22" s="71"/>
      <c r="JQZ22" s="71"/>
      <c r="JRA22" s="71"/>
      <c r="JRB22" s="71"/>
      <c r="JRC22" s="71"/>
      <c r="JRD22" s="71"/>
      <c r="JRE22" s="71"/>
      <c r="JRF22" s="71"/>
      <c r="JRG22" s="71"/>
      <c r="JRH22" s="71"/>
      <c r="JRI22" s="71"/>
      <c r="JRJ22" s="71"/>
      <c r="JRK22" s="71"/>
      <c r="JRL22" s="71"/>
      <c r="JRM22" s="71"/>
      <c r="JRN22" s="71"/>
      <c r="JRO22" s="71"/>
      <c r="JRP22" s="71"/>
      <c r="JRQ22" s="71"/>
      <c r="JRR22" s="71"/>
      <c r="JRS22" s="71"/>
      <c r="JRT22" s="71"/>
      <c r="JRU22" s="71"/>
      <c r="JRV22" s="71"/>
      <c r="JRW22" s="71"/>
      <c r="JRX22" s="71"/>
      <c r="JRY22" s="71"/>
      <c r="JRZ22" s="71"/>
      <c r="JSA22" s="71"/>
      <c r="JSB22" s="71"/>
      <c r="JSC22" s="71"/>
      <c r="JSD22" s="71"/>
      <c r="JSE22" s="71"/>
      <c r="JSF22" s="71"/>
      <c r="JSG22" s="71"/>
      <c r="JSH22" s="71"/>
      <c r="JSI22" s="71"/>
      <c r="JSJ22" s="71"/>
      <c r="JSK22" s="71"/>
      <c r="JSL22" s="71"/>
      <c r="JSM22" s="71"/>
      <c r="JSN22" s="71"/>
      <c r="JSO22" s="71"/>
      <c r="JSP22" s="71"/>
      <c r="JSQ22" s="71"/>
      <c r="JSR22" s="71"/>
      <c r="JSS22" s="71"/>
      <c r="JST22" s="71"/>
      <c r="JSU22" s="71"/>
      <c r="JSV22" s="71"/>
      <c r="JSW22" s="71"/>
      <c r="JSX22" s="71"/>
      <c r="JSY22" s="71"/>
      <c r="JSZ22" s="71"/>
      <c r="JTA22" s="71"/>
      <c r="JTB22" s="71"/>
      <c r="JTC22" s="71"/>
      <c r="JTD22" s="71"/>
      <c r="JTE22" s="71"/>
      <c r="JTF22" s="71"/>
      <c r="JTG22" s="71"/>
      <c r="JTH22" s="71"/>
      <c r="JTI22" s="71"/>
      <c r="JTJ22" s="71"/>
      <c r="JTK22" s="71"/>
      <c r="JTL22" s="71"/>
      <c r="JTM22" s="71"/>
      <c r="JTN22" s="71"/>
      <c r="JTO22" s="71"/>
      <c r="JTP22" s="71"/>
      <c r="JTQ22" s="71"/>
      <c r="JTR22" s="71"/>
      <c r="JTS22" s="71"/>
      <c r="JTT22" s="71"/>
      <c r="JTU22" s="71"/>
      <c r="JTV22" s="71"/>
      <c r="JTW22" s="71"/>
      <c r="JTX22" s="71"/>
      <c r="JTY22" s="71"/>
      <c r="JTZ22" s="71"/>
      <c r="JUA22" s="71"/>
      <c r="JUB22" s="71"/>
      <c r="JUC22" s="71"/>
      <c r="JUD22" s="71"/>
      <c r="JUE22" s="71"/>
      <c r="JUF22" s="71"/>
      <c r="JUG22" s="71"/>
      <c r="JUH22" s="71"/>
      <c r="JUI22" s="71"/>
      <c r="JUJ22" s="71"/>
      <c r="JUK22" s="71"/>
      <c r="JUL22" s="71"/>
      <c r="JUM22" s="71"/>
      <c r="JUN22" s="71"/>
      <c r="JUO22" s="71"/>
      <c r="JUP22" s="71"/>
      <c r="JUQ22" s="71"/>
      <c r="JUR22" s="71"/>
      <c r="JUS22" s="71"/>
      <c r="JUT22" s="71"/>
      <c r="JUU22" s="71"/>
      <c r="JUV22" s="71"/>
      <c r="JUW22" s="71"/>
      <c r="JUX22" s="71"/>
      <c r="JUY22" s="71"/>
      <c r="JUZ22" s="71"/>
      <c r="JVA22" s="71"/>
      <c r="JVB22" s="71"/>
      <c r="JVC22" s="71"/>
      <c r="JVD22" s="71"/>
      <c r="JVE22" s="71"/>
      <c r="JVF22" s="71"/>
      <c r="JVG22" s="71"/>
      <c r="JVH22" s="71"/>
      <c r="JVI22" s="71"/>
      <c r="JVJ22" s="71"/>
      <c r="JVK22" s="71"/>
      <c r="JVL22" s="71"/>
      <c r="JVM22" s="71"/>
      <c r="JVN22" s="71"/>
      <c r="JVO22" s="71"/>
      <c r="JVP22" s="71"/>
      <c r="JVQ22" s="71"/>
      <c r="JVR22" s="71"/>
      <c r="JVS22" s="71"/>
      <c r="JVT22" s="71"/>
      <c r="JVU22" s="71"/>
      <c r="JVV22" s="71"/>
      <c r="JVW22" s="71"/>
      <c r="JVX22" s="71"/>
      <c r="JVY22" s="71"/>
      <c r="JVZ22" s="71"/>
      <c r="JWA22" s="71"/>
      <c r="JWB22" s="71"/>
      <c r="JWC22" s="71"/>
      <c r="JWD22" s="71"/>
      <c r="JWE22" s="71"/>
      <c r="JWF22" s="71"/>
      <c r="JWG22" s="71"/>
      <c r="JWH22" s="71"/>
      <c r="JWI22" s="71"/>
      <c r="JWJ22" s="71"/>
      <c r="JWK22" s="71"/>
      <c r="JWL22" s="71"/>
      <c r="JWM22" s="71"/>
      <c r="JWN22" s="71"/>
      <c r="JWO22" s="71"/>
      <c r="JWP22" s="71"/>
      <c r="JWQ22" s="71"/>
      <c r="JWR22" s="71"/>
      <c r="JWS22" s="71"/>
      <c r="JWT22" s="71"/>
      <c r="JWU22" s="71"/>
      <c r="JWV22" s="71"/>
      <c r="JWW22" s="71"/>
      <c r="JWX22" s="71"/>
      <c r="JWY22" s="71"/>
      <c r="JWZ22" s="71"/>
      <c r="JXA22" s="71"/>
      <c r="JXB22" s="71"/>
      <c r="JXC22" s="71"/>
      <c r="JXD22" s="71"/>
      <c r="JXE22" s="71"/>
      <c r="JXF22" s="71"/>
      <c r="JXG22" s="71"/>
      <c r="JXH22" s="71"/>
      <c r="JXI22" s="71"/>
      <c r="JXJ22" s="71"/>
      <c r="JXK22" s="71"/>
      <c r="JXL22" s="71"/>
      <c r="JXM22" s="71"/>
      <c r="JXN22" s="71"/>
      <c r="JXO22" s="71"/>
      <c r="JXP22" s="71"/>
      <c r="JXQ22" s="71"/>
      <c r="JXR22" s="71"/>
      <c r="JXS22" s="71"/>
      <c r="JXT22" s="71"/>
      <c r="JXU22" s="71"/>
      <c r="JXV22" s="71"/>
      <c r="JXW22" s="71"/>
      <c r="JXX22" s="71"/>
      <c r="JXY22" s="71"/>
      <c r="JXZ22" s="71"/>
      <c r="JYA22" s="71"/>
      <c r="JYB22" s="71"/>
      <c r="JYC22" s="71"/>
      <c r="JYD22" s="71"/>
      <c r="JYE22" s="71"/>
      <c r="JYF22" s="71"/>
      <c r="JYG22" s="71"/>
      <c r="JYH22" s="71"/>
      <c r="JYI22" s="71"/>
      <c r="JYJ22" s="71"/>
      <c r="JYK22" s="71"/>
      <c r="JYL22" s="71"/>
      <c r="JYM22" s="71"/>
      <c r="JYN22" s="71"/>
      <c r="JYO22" s="71"/>
      <c r="JYP22" s="71"/>
      <c r="JYQ22" s="71"/>
      <c r="JYR22" s="71"/>
      <c r="JYS22" s="71"/>
      <c r="JYT22" s="71"/>
      <c r="JYU22" s="71"/>
      <c r="JYV22" s="71"/>
      <c r="JYW22" s="71"/>
      <c r="JYX22" s="71"/>
      <c r="JYY22" s="71"/>
      <c r="JYZ22" s="71"/>
      <c r="JZA22" s="71"/>
      <c r="JZB22" s="71"/>
      <c r="JZC22" s="71"/>
      <c r="JZD22" s="71"/>
      <c r="JZE22" s="71"/>
      <c r="JZF22" s="71"/>
      <c r="JZG22" s="71"/>
      <c r="JZH22" s="71"/>
      <c r="JZI22" s="71"/>
      <c r="JZJ22" s="71"/>
      <c r="JZK22" s="71"/>
      <c r="JZL22" s="71"/>
      <c r="JZM22" s="71"/>
      <c r="JZN22" s="71"/>
      <c r="JZO22" s="71"/>
      <c r="JZP22" s="71"/>
      <c r="JZQ22" s="71"/>
      <c r="JZR22" s="71"/>
      <c r="JZS22" s="71"/>
      <c r="JZT22" s="71"/>
      <c r="JZU22" s="71"/>
      <c r="JZV22" s="71"/>
      <c r="JZW22" s="71"/>
      <c r="JZX22" s="71"/>
      <c r="JZY22" s="71"/>
      <c r="JZZ22" s="71"/>
      <c r="KAA22" s="71"/>
      <c r="KAB22" s="71"/>
      <c r="KAC22" s="71"/>
      <c r="KAD22" s="71"/>
      <c r="KAE22" s="71"/>
      <c r="KAF22" s="71"/>
      <c r="KAG22" s="71"/>
      <c r="KAH22" s="71"/>
      <c r="KAI22" s="71"/>
      <c r="KAJ22" s="71"/>
      <c r="KAK22" s="71"/>
      <c r="KAL22" s="71"/>
      <c r="KAM22" s="71"/>
      <c r="KAN22" s="71"/>
      <c r="KAO22" s="71"/>
      <c r="KAP22" s="71"/>
      <c r="KAQ22" s="71"/>
      <c r="KAR22" s="71"/>
      <c r="KAS22" s="71"/>
      <c r="KAT22" s="71"/>
      <c r="KAU22" s="71"/>
      <c r="KAV22" s="71"/>
      <c r="KAW22" s="71"/>
      <c r="KAX22" s="71"/>
      <c r="KAY22" s="71"/>
      <c r="KAZ22" s="71"/>
      <c r="KBA22" s="71"/>
      <c r="KBB22" s="71"/>
      <c r="KBC22" s="71"/>
      <c r="KBD22" s="71"/>
      <c r="KBE22" s="71"/>
      <c r="KBF22" s="71"/>
      <c r="KBG22" s="71"/>
      <c r="KBH22" s="71"/>
      <c r="KBI22" s="71"/>
      <c r="KBJ22" s="71"/>
      <c r="KBK22" s="71"/>
      <c r="KBL22" s="71"/>
      <c r="KBM22" s="71"/>
      <c r="KBN22" s="71"/>
      <c r="KBO22" s="71"/>
      <c r="KBP22" s="71"/>
      <c r="KBQ22" s="71"/>
      <c r="KBR22" s="71"/>
      <c r="KBS22" s="71"/>
      <c r="KBT22" s="71"/>
      <c r="KBU22" s="71"/>
      <c r="KBV22" s="71"/>
      <c r="KBW22" s="71"/>
      <c r="KBX22" s="71"/>
      <c r="KBY22" s="71"/>
      <c r="KBZ22" s="71"/>
      <c r="KCA22" s="71"/>
      <c r="KCB22" s="71"/>
      <c r="KCC22" s="71"/>
      <c r="KCD22" s="71"/>
      <c r="KCE22" s="71"/>
      <c r="KCF22" s="71"/>
      <c r="KCG22" s="71"/>
      <c r="KCH22" s="71"/>
      <c r="KCI22" s="71"/>
      <c r="KCJ22" s="71"/>
      <c r="KCK22" s="71"/>
      <c r="KCL22" s="71"/>
      <c r="KCM22" s="71"/>
      <c r="KCN22" s="71"/>
      <c r="KCO22" s="71"/>
      <c r="KCP22" s="71"/>
      <c r="KCQ22" s="71"/>
      <c r="KCR22" s="71"/>
      <c r="KCS22" s="71"/>
      <c r="KCT22" s="71"/>
      <c r="KCU22" s="71"/>
      <c r="KCV22" s="71"/>
      <c r="KCW22" s="71"/>
      <c r="KCX22" s="71"/>
      <c r="KCY22" s="71"/>
      <c r="KCZ22" s="71"/>
      <c r="KDA22" s="71"/>
      <c r="KDB22" s="71"/>
      <c r="KDC22" s="71"/>
      <c r="KDD22" s="71"/>
      <c r="KDE22" s="71"/>
      <c r="KDF22" s="71"/>
      <c r="KDG22" s="71"/>
      <c r="KDH22" s="71"/>
      <c r="KDI22" s="71"/>
      <c r="KDJ22" s="71"/>
      <c r="KDK22" s="71"/>
      <c r="KDL22" s="71"/>
      <c r="KDM22" s="71"/>
      <c r="KDN22" s="71"/>
      <c r="KDO22" s="71"/>
      <c r="KDP22" s="71"/>
      <c r="KDQ22" s="71"/>
      <c r="KDR22" s="71"/>
      <c r="KDS22" s="71"/>
      <c r="KDT22" s="71"/>
      <c r="KDU22" s="71"/>
      <c r="KDV22" s="71"/>
      <c r="KDW22" s="71"/>
      <c r="KDX22" s="71"/>
      <c r="KDY22" s="71"/>
      <c r="KDZ22" s="71"/>
      <c r="KEA22" s="71"/>
      <c r="KEB22" s="71"/>
      <c r="KEC22" s="71"/>
      <c r="KED22" s="71"/>
      <c r="KEE22" s="71"/>
      <c r="KEF22" s="71"/>
      <c r="KEG22" s="71"/>
      <c r="KEH22" s="71"/>
      <c r="KEI22" s="71"/>
      <c r="KEJ22" s="71"/>
      <c r="KEK22" s="71"/>
      <c r="KEL22" s="71"/>
      <c r="KEM22" s="71"/>
      <c r="KEN22" s="71"/>
      <c r="KEO22" s="71"/>
      <c r="KEP22" s="71"/>
      <c r="KEQ22" s="71"/>
      <c r="KER22" s="71"/>
      <c r="KES22" s="71"/>
      <c r="KET22" s="71"/>
      <c r="KEU22" s="71"/>
      <c r="KEV22" s="71"/>
      <c r="KEW22" s="71"/>
      <c r="KEX22" s="71"/>
      <c r="KEY22" s="71"/>
      <c r="KEZ22" s="71"/>
      <c r="KFA22" s="71"/>
      <c r="KFB22" s="71"/>
      <c r="KFC22" s="71"/>
      <c r="KFD22" s="71"/>
      <c r="KFE22" s="71"/>
      <c r="KFF22" s="71"/>
      <c r="KFG22" s="71"/>
      <c r="KFH22" s="71"/>
      <c r="KFI22" s="71"/>
      <c r="KFJ22" s="71"/>
      <c r="KFK22" s="71"/>
      <c r="KFL22" s="71"/>
      <c r="KFM22" s="71"/>
      <c r="KFN22" s="71"/>
      <c r="KFO22" s="71"/>
      <c r="KFP22" s="71"/>
      <c r="KFQ22" s="71"/>
      <c r="KFR22" s="71"/>
      <c r="KFS22" s="71"/>
      <c r="KFT22" s="71"/>
      <c r="KFU22" s="71"/>
      <c r="KFV22" s="71"/>
      <c r="KFW22" s="71"/>
      <c r="KFX22" s="71"/>
      <c r="KFY22" s="71"/>
      <c r="KFZ22" s="71"/>
      <c r="KGA22" s="71"/>
      <c r="KGB22" s="71"/>
      <c r="KGC22" s="71"/>
      <c r="KGD22" s="71"/>
      <c r="KGE22" s="71"/>
      <c r="KGF22" s="71"/>
      <c r="KGG22" s="71"/>
      <c r="KGH22" s="71"/>
      <c r="KGI22" s="71"/>
      <c r="KGJ22" s="71"/>
      <c r="KGK22" s="71"/>
      <c r="KGL22" s="71"/>
      <c r="KGM22" s="71"/>
      <c r="KGN22" s="71"/>
      <c r="KGO22" s="71"/>
      <c r="KGP22" s="71"/>
      <c r="KGQ22" s="71"/>
      <c r="KGR22" s="71"/>
      <c r="KGS22" s="71"/>
      <c r="KGT22" s="71"/>
      <c r="KGU22" s="71"/>
      <c r="KGV22" s="71"/>
      <c r="KGW22" s="71"/>
      <c r="KGX22" s="71"/>
      <c r="KGY22" s="71"/>
      <c r="KGZ22" s="71"/>
      <c r="KHA22" s="71"/>
      <c r="KHB22" s="71"/>
      <c r="KHC22" s="71"/>
      <c r="KHD22" s="71"/>
      <c r="KHE22" s="71"/>
      <c r="KHF22" s="71"/>
      <c r="KHG22" s="71"/>
      <c r="KHH22" s="71"/>
      <c r="KHI22" s="71"/>
      <c r="KHJ22" s="71"/>
      <c r="KHK22" s="71"/>
      <c r="KHL22" s="71"/>
      <c r="KHM22" s="71"/>
      <c r="KHN22" s="71"/>
      <c r="KHO22" s="71"/>
      <c r="KHP22" s="71"/>
      <c r="KHQ22" s="71"/>
      <c r="KHR22" s="71"/>
      <c r="KHS22" s="71"/>
      <c r="KHT22" s="71"/>
      <c r="KHU22" s="71"/>
      <c r="KHV22" s="71"/>
      <c r="KHW22" s="71"/>
      <c r="KHX22" s="71"/>
      <c r="KHY22" s="71"/>
      <c r="KHZ22" s="71"/>
      <c r="KIA22" s="71"/>
      <c r="KIB22" s="71"/>
      <c r="KIC22" s="71"/>
      <c r="KID22" s="71"/>
      <c r="KIE22" s="71"/>
      <c r="KIF22" s="71"/>
      <c r="KIG22" s="71"/>
      <c r="KIH22" s="71"/>
      <c r="KII22" s="71"/>
      <c r="KIJ22" s="71"/>
      <c r="KIK22" s="71"/>
      <c r="KIL22" s="71"/>
      <c r="KIM22" s="71"/>
      <c r="KIN22" s="71"/>
      <c r="KIO22" s="71"/>
      <c r="KIP22" s="71"/>
      <c r="KIQ22" s="71"/>
      <c r="KIR22" s="71"/>
      <c r="KIS22" s="71"/>
      <c r="KIT22" s="71"/>
      <c r="KIU22" s="71"/>
      <c r="KIV22" s="71"/>
      <c r="KIW22" s="71"/>
      <c r="KIX22" s="71"/>
      <c r="KIY22" s="71"/>
      <c r="KIZ22" s="71"/>
      <c r="KJA22" s="71"/>
      <c r="KJB22" s="71"/>
      <c r="KJC22" s="71"/>
      <c r="KJD22" s="71"/>
      <c r="KJE22" s="71"/>
      <c r="KJF22" s="71"/>
      <c r="KJG22" s="71"/>
      <c r="KJH22" s="71"/>
      <c r="KJI22" s="71"/>
      <c r="KJJ22" s="71"/>
      <c r="KJK22" s="71"/>
      <c r="KJL22" s="71"/>
      <c r="KJM22" s="71"/>
      <c r="KJN22" s="71"/>
      <c r="KJO22" s="71"/>
      <c r="KJP22" s="71"/>
      <c r="KJQ22" s="71"/>
      <c r="KJR22" s="71"/>
      <c r="KJS22" s="71"/>
      <c r="KJT22" s="71"/>
      <c r="KJU22" s="71"/>
      <c r="KJV22" s="71"/>
      <c r="KJW22" s="71"/>
      <c r="KJX22" s="71"/>
      <c r="KJY22" s="71"/>
      <c r="KJZ22" s="71"/>
      <c r="KKA22" s="71"/>
      <c r="KKB22" s="71"/>
      <c r="KKC22" s="71"/>
      <c r="KKD22" s="71"/>
      <c r="KKE22" s="71"/>
      <c r="KKF22" s="71"/>
      <c r="KKG22" s="71"/>
      <c r="KKH22" s="71"/>
      <c r="KKI22" s="71"/>
      <c r="KKJ22" s="71"/>
      <c r="KKK22" s="71"/>
      <c r="KKL22" s="71"/>
      <c r="KKM22" s="71"/>
      <c r="KKN22" s="71"/>
      <c r="KKO22" s="71"/>
      <c r="KKP22" s="71"/>
      <c r="KKQ22" s="71"/>
      <c r="KKR22" s="71"/>
      <c r="KKS22" s="71"/>
      <c r="KKT22" s="71"/>
      <c r="KKU22" s="71"/>
      <c r="KKV22" s="71"/>
      <c r="KKW22" s="71"/>
      <c r="KKX22" s="71"/>
      <c r="KKY22" s="71"/>
      <c r="KKZ22" s="71"/>
      <c r="KLA22" s="71"/>
      <c r="KLB22" s="71"/>
      <c r="KLC22" s="71"/>
      <c r="KLD22" s="71"/>
      <c r="KLE22" s="71"/>
      <c r="KLF22" s="71"/>
      <c r="KLG22" s="71"/>
      <c r="KLH22" s="71"/>
      <c r="KLI22" s="71"/>
      <c r="KLJ22" s="71"/>
      <c r="KLK22" s="71"/>
      <c r="KLL22" s="71"/>
      <c r="KLM22" s="71"/>
      <c r="KLN22" s="71"/>
      <c r="KLO22" s="71"/>
      <c r="KLP22" s="71"/>
      <c r="KLQ22" s="71"/>
      <c r="KLR22" s="71"/>
      <c r="KLS22" s="71"/>
      <c r="KLT22" s="71"/>
      <c r="KLU22" s="71"/>
      <c r="KLV22" s="71"/>
      <c r="KLW22" s="71"/>
      <c r="KLX22" s="71"/>
      <c r="KLY22" s="71"/>
      <c r="KLZ22" s="71"/>
      <c r="KMA22" s="71"/>
      <c r="KMB22" s="71"/>
      <c r="KMC22" s="71"/>
      <c r="KMD22" s="71"/>
      <c r="KME22" s="71"/>
      <c r="KMF22" s="71"/>
      <c r="KMG22" s="71"/>
      <c r="KMH22" s="71"/>
      <c r="KMI22" s="71"/>
      <c r="KMJ22" s="71"/>
      <c r="KMK22" s="71"/>
      <c r="KML22" s="71"/>
      <c r="KMM22" s="71"/>
      <c r="KMN22" s="71"/>
      <c r="KMO22" s="71"/>
      <c r="KMP22" s="71"/>
      <c r="KMQ22" s="71"/>
      <c r="KMR22" s="71"/>
      <c r="KMS22" s="71"/>
      <c r="KMT22" s="71"/>
      <c r="KMU22" s="71"/>
      <c r="KMV22" s="71"/>
      <c r="KMW22" s="71"/>
      <c r="KMX22" s="71"/>
      <c r="KMY22" s="71"/>
      <c r="KMZ22" s="71"/>
      <c r="KNA22" s="71"/>
      <c r="KNB22" s="71"/>
      <c r="KNC22" s="71"/>
      <c r="KND22" s="71"/>
      <c r="KNE22" s="71"/>
      <c r="KNF22" s="71"/>
      <c r="KNG22" s="71"/>
      <c r="KNH22" s="71"/>
      <c r="KNI22" s="71"/>
      <c r="KNJ22" s="71"/>
      <c r="KNK22" s="71"/>
      <c r="KNL22" s="71"/>
      <c r="KNM22" s="71"/>
      <c r="KNN22" s="71"/>
      <c r="KNO22" s="71"/>
      <c r="KNP22" s="71"/>
      <c r="KNQ22" s="71"/>
      <c r="KNR22" s="71"/>
      <c r="KNS22" s="71"/>
      <c r="KNT22" s="71"/>
      <c r="KNU22" s="71"/>
      <c r="KNV22" s="71"/>
      <c r="KNW22" s="71"/>
      <c r="KNX22" s="71"/>
      <c r="KNY22" s="71"/>
      <c r="KNZ22" s="71"/>
      <c r="KOA22" s="71"/>
      <c r="KOB22" s="71"/>
      <c r="KOC22" s="71"/>
      <c r="KOD22" s="71"/>
      <c r="KOE22" s="71"/>
      <c r="KOF22" s="71"/>
      <c r="KOG22" s="71"/>
      <c r="KOH22" s="71"/>
      <c r="KOI22" s="71"/>
      <c r="KOJ22" s="71"/>
      <c r="KOK22" s="71"/>
      <c r="KOL22" s="71"/>
      <c r="KOM22" s="71"/>
      <c r="KON22" s="71"/>
      <c r="KOO22" s="71"/>
      <c r="KOP22" s="71"/>
      <c r="KOQ22" s="71"/>
      <c r="KOR22" s="71"/>
      <c r="KOS22" s="71"/>
      <c r="KOT22" s="71"/>
      <c r="KOU22" s="71"/>
      <c r="KOV22" s="71"/>
      <c r="KOW22" s="71"/>
      <c r="KOX22" s="71"/>
      <c r="KOY22" s="71"/>
      <c r="KOZ22" s="71"/>
      <c r="KPA22" s="71"/>
      <c r="KPB22" s="71"/>
      <c r="KPC22" s="71"/>
      <c r="KPD22" s="71"/>
      <c r="KPE22" s="71"/>
      <c r="KPF22" s="71"/>
      <c r="KPG22" s="71"/>
      <c r="KPH22" s="71"/>
      <c r="KPI22" s="71"/>
      <c r="KPJ22" s="71"/>
      <c r="KPK22" s="71"/>
      <c r="KPL22" s="71"/>
      <c r="KPM22" s="71"/>
      <c r="KPN22" s="71"/>
      <c r="KPO22" s="71"/>
      <c r="KPP22" s="71"/>
      <c r="KPQ22" s="71"/>
      <c r="KPR22" s="71"/>
      <c r="KPS22" s="71"/>
      <c r="KPT22" s="71"/>
      <c r="KPU22" s="71"/>
      <c r="KPV22" s="71"/>
      <c r="KPW22" s="71"/>
      <c r="KPX22" s="71"/>
      <c r="KPY22" s="71"/>
      <c r="KPZ22" s="71"/>
      <c r="KQA22" s="71"/>
      <c r="KQB22" s="71"/>
      <c r="KQC22" s="71"/>
      <c r="KQD22" s="71"/>
      <c r="KQE22" s="71"/>
      <c r="KQF22" s="71"/>
      <c r="KQG22" s="71"/>
      <c r="KQH22" s="71"/>
      <c r="KQI22" s="71"/>
      <c r="KQJ22" s="71"/>
      <c r="KQK22" s="71"/>
      <c r="KQL22" s="71"/>
      <c r="KQM22" s="71"/>
      <c r="KQN22" s="71"/>
      <c r="KQO22" s="71"/>
      <c r="KQP22" s="71"/>
      <c r="KQQ22" s="71"/>
      <c r="KQR22" s="71"/>
      <c r="KQS22" s="71"/>
      <c r="KQT22" s="71"/>
      <c r="KQU22" s="71"/>
      <c r="KQV22" s="71"/>
      <c r="KQW22" s="71"/>
      <c r="KQX22" s="71"/>
      <c r="KQY22" s="71"/>
      <c r="KQZ22" s="71"/>
      <c r="KRA22" s="71"/>
      <c r="KRB22" s="71"/>
      <c r="KRC22" s="71"/>
      <c r="KRD22" s="71"/>
      <c r="KRE22" s="71"/>
      <c r="KRF22" s="71"/>
      <c r="KRG22" s="71"/>
      <c r="KRH22" s="71"/>
      <c r="KRI22" s="71"/>
      <c r="KRJ22" s="71"/>
      <c r="KRK22" s="71"/>
      <c r="KRL22" s="71"/>
      <c r="KRM22" s="71"/>
      <c r="KRN22" s="71"/>
      <c r="KRO22" s="71"/>
      <c r="KRP22" s="71"/>
      <c r="KRQ22" s="71"/>
      <c r="KRR22" s="71"/>
      <c r="KRS22" s="71"/>
      <c r="KRT22" s="71"/>
      <c r="KRU22" s="71"/>
      <c r="KRV22" s="71"/>
      <c r="KRW22" s="71"/>
      <c r="KRX22" s="71"/>
      <c r="KRY22" s="71"/>
      <c r="KRZ22" s="71"/>
      <c r="KSA22" s="71"/>
      <c r="KSB22" s="71"/>
      <c r="KSC22" s="71"/>
      <c r="KSD22" s="71"/>
      <c r="KSE22" s="71"/>
      <c r="KSF22" s="71"/>
      <c r="KSG22" s="71"/>
      <c r="KSH22" s="71"/>
      <c r="KSI22" s="71"/>
      <c r="KSJ22" s="71"/>
      <c r="KSK22" s="71"/>
      <c r="KSL22" s="71"/>
      <c r="KSM22" s="71"/>
      <c r="KSN22" s="71"/>
      <c r="KSO22" s="71"/>
      <c r="KSP22" s="71"/>
      <c r="KSQ22" s="71"/>
      <c r="KSR22" s="71"/>
      <c r="KSS22" s="71"/>
      <c r="KST22" s="71"/>
      <c r="KSU22" s="71"/>
      <c r="KSV22" s="71"/>
      <c r="KSW22" s="71"/>
      <c r="KSX22" s="71"/>
      <c r="KSY22" s="71"/>
      <c r="KSZ22" s="71"/>
      <c r="KTA22" s="71"/>
      <c r="KTB22" s="71"/>
      <c r="KTC22" s="71"/>
      <c r="KTD22" s="71"/>
      <c r="KTE22" s="71"/>
      <c r="KTF22" s="71"/>
      <c r="KTG22" s="71"/>
      <c r="KTH22" s="71"/>
      <c r="KTI22" s="71"/>
      <c r="KTJ22" s="71"/>
      <c r="KTK22" s="71"/>
      <c r="KTL22" s="71"/>
      <c r="KTM22" s="71"/>
      <c r="KTN22" s="71"/>
      <c r="KTO22" s="71"/>
      <c r="KTP22" s="71"/>
      <c r="KTQ22" s="71"/>
      <c r="KTR22" s="71"/>
      <c r="KTS22" s="71"/>
      <c r="KTT22" s="71"/>
      <c r="KTU22" s="71"/>
      <c r="KTV22" s="71"/>
      <c r="KTW22" s="71"/>
      <c r="KTX22" s="71"/>
      <c r="KTY22" s="71"/>
      <c r="KTZ22" s="71"/>
      <c r="KUA22" s="71"/>
      <c r="KUB22" s="71"/>
      <c r="KUC22" s="71"/>
      <c r="KUD22" s="71"/>
      <c r="KUE22" s="71"/>
      <c r="KUF22" s="71"/>
      <c r="KUG22" s="71"/>
      <c r="KUH22" s="71"/>
      <c r="KUI22" s="71"/>
      <c r="KUJ22" s="71"/>
      <c r="KUK22" s="71"/>
      <c r="KUL22" s="71"/>
      <c r="KUM22" s="71"/>
      <c r="KUN22" s="71"/>
      <c r="KUO22" s="71"/>
      <c r="KUP22" s="71"/>
      <c r="KUQ22" s="71"/>
      <c r="KUR22" s="71"/>
      <c r="KUS22" s="71"/>
      <c r="KUT22" s="71"/>
      <c r="KUU22" s="71"/>
      <c r="KUV22" s="71"/>
      <c r="KUW22" s="71"/>
      <c r="KUX22" s="71"/>
      <c r="KUY22" s="71"/>
      <c r="KUZ22" s="71"/>
      <c r="KVA22" s="71"/>
      <c r="KVB22" s="71"/>
      <c r="KVC22" s="71"/>
      <c r="KVD22" s="71"/>
      <c r="KVE22" s="71"/>
      <c r="KVF22" s="71"/>
      <c r="KVG22" s="71"/>
      <c r="KVH22" s="71"/>
      <c r="KVI22" s="71"/>
      <c r="KVJ22" s="71"/>
      <c r="KVK22" s="71"/>
      <c r="KVL22" s="71"/>
      <c r="KVM22" s="71"/>
      <c r="KVN22" s="71"/>
      <c r="KVO22" s="71"/>
      <c r="KVP22" s="71"/>
      <c r="KVQ22" s="71"/>
      <c r="KVR22" s="71"/>
      <c r="KVS22" s="71"/>
      <c r="KVT22" s="71"/>
      <c r="KVU22" s="71"/>
      <c r="KVV22" s="71"/>
      <c r="KVW22" s="71"/>
      <c r="KVX22" s="71"/>
      <c r="KVY22" s="71"/>
      <c r="KVZ22" s="71"/>
      <c r="KWA22" s="71"/>
      <c r="KWB22" s="71"/>
      <c r="KWC22" s="71"/>
      <c r="KWD22" s="71"/>
      <c r="KWE22" s="71"/>
      <c r="KWF22" s="71"/>
      <c r="KWG22" s="71"/>
      <c r="KWH22" s="71"/>
      <c r="KWI22" s="71"/>
      <c r="KWJ22" s="71"/>
      <c r="KWK22" s="71"/>
      <c r="KWL22" s="71"/>
      <c r="KWM22" s="71"/>
      <c r="KWN22" s="71"/>
      <c r="KWO22" s="71"/>
      <c r="KWP22" s="71"/>
      <c r="KWQ22" s="71"/>
      <c r="KWR22" s="71"/>
      <c r="KWS22" s="71"/>
      <c r="KWT22" s="71"/>
      <c r="KWU22" s="71"/>
      <c r="KWV22" s="71"/>
      <c r="KWW22" s="71"/>
      <c r="KWX22" s="71"/>
      <c r="KWY22" s="71"/>
      <c r="KWZ22" s="71"/>
      <c r="KXA22" s="71"/>
      <c r="KXB22" s="71"/>
      <c r="KXC22" s="71"/>
      <c r="KXD22" s="71"/>
      <c r="KXE22" s="71"/>
      <c r="KXF22" s="71"/>
      <c r="KXG22" s="71"/>
      <c r="KXH22" s="71"/>
      <c r="KXI22" s="71"/>
      <c r="KXJ22" s="71"/>
      <c r="KXK22" s="71"/>
      <c r="KXL22" s="71"/>
      <c r="KXM22" s="71"/>
      <c r="KXN22" s="71"/>
      <c r="KXO22" s="71"/>
      <c r="KXP22" s="71"/>
      <c r="KXQ22" s="71"/>
      <c r="KXR22" s="71"/>
      <c r="KXS22" s="71"/>
      <c r="KXT22" s="71"/>
      <c r="KXU22" s="71"/>
      <c r="KXV22" s="71"/>
      <c r="KXW22" s="71"/>
      <c r="KXX22" s="71"/>
      <c r="KXY22" s="71"/>
      <c r="KXZ22" s="71"/>
      <c r="KYA22" s="71"/>
      <c r="KYB22" s="71"/>
      <c r="KYC22" s="71"/>
      <c r="KYD22" s="71"/>
      <c r="KYE22" s="71"/>
      <c r="KYF22" s="71"/>
      <c r="KYG22" s="71"/>
      <c r="KYH22" s="71"/>
      <c r="KYI22" s="71"/>
      <c r="KYJ22" s="71"/>
      <c r="KYK22" s="71"/>
      <c r="KYL22" s="71"/>
      <c r="KYM22" s="71"/>
      <c r="KYN22" s="71"/>
      <c r="KYO22" s="71"/>
      <c r="KYP22" s="71"/>
      <c r="KYQ22" s="71"/>
      <c r="KYR22" s="71"/>
      <c r="KYS22" s="71"/>
      <c r="KYT22" s="71"/>
      <c r="KYU22" s="71"/>
      <c r="KYV22" s="71"/>
      <c r="KYW22" s="71"/>
      <c r="KYX22" s="71"/>
      <c r="KYY22" s="71"/>
      <c r="KYZ22" s="71"/>
      <c r="KZA22" s="71"/>
      <c r="KZB22" s="71"/>
      <c r="KZC22" s="71"/>
      <c r="KZD22" s="71"/>
      <c r="KZE22" s="71"/>
      <c r="KZF22" s="71"/>
      <c r="KZG22" s="71"/>
      <c r="KZH22" s="71"/>
      <c r="KZI22" s="71"/>
      <c r="KZJ22" s="71"/>
      <c r="KZK22" s="71"/>
      <c r="KZL22" s="71"/>
      <c r="KZM22" s="71"/>
      <c r="KZN22" s="71"/>
      <c r="KZO22" s="71"/>
      <c r="KZP22" s="71"/>
      <c r="KZQ22" s="71"/>
      <c r="KZR22" s="71"/>
      <c r="KZS22" s="71"/>
      <c r="KZT22" s="71"/>
      <c r="KZU22" s="71"/>
      <c r="KZV22" s="71"/>
      <c r="KZW22" s="71"/>
      <c r="KZX22" s="71"/>
      <c r="KZY22" s="71"/>
      <c r="KZZ22" s="71"/>
      <c r="LAA22" s="71"/>
      <c r="LAB22" s="71"/>
      <c r="LAC22" s="71"/>
      <c r="LAD22" s="71"/>
      <c r="LAE22" s="71"/>
      <c r="LAF22" s="71"/>
      <c r="LAG22" s="71"/>
      <c r="LAH22" s="71"/>
      <c r="LAI22" s="71"/>
      <c r="LAJ22" s="71"/>
      <c r="LAK22" s="71"/>
      <c r="LAL22" s="71"/>
      <c r="LAM22" s="71"/>
      <c r="LAN22" s="71"/>
      <c r="LAO22" s="71"/>
      <c r="LAP22" s="71"/>
      <c r="LAQ22" s="71"/>
      <c r="LAR22" s="71"/>
      <c r="LAS22" s="71"/>
      <c r="LAT22" s="71"/>
      <c r="LAU22" s="71"/>
      <c r="LAV22" s="71"/>
      <c r="LAW22" s="71"/>
      <c r="LAX22" s="71"/>
      <c r="LAY22" s="71"/>
      <c r="LAZ22" s="71"/>
      <c r="LBA22" s="71"/>
      <c r="LBB22" s="71"/>
      <c r="LBC22" s="71"/>
      <c r="LBD22" s="71"/>
      <c r="LBE22" s="71"/>
      <c r="LBF22" s="71"/>
      <c r="LBG22" s="71"/>
      <c r="LBH22" s="71"/>
      <c r="LBI22" s="71"/>
      <c r="LBJ22" s="71"/>
      <c r="LBK22" s="71"/>
      <c r="LBL22" s="71"/>
      <c r="LBM22" s="71"/>
      <c r="LBN22" s="71"/>
      <c r="LBO22" s="71"/>
      <c r="LBP22" s="71"/>
      <c r="LBQ22" s="71"/>
      <c r="LBR22" s="71"/>
      <c r="LBS22" s="71"/>
      <c r="LBT22" s="71"/>
      <c r="LBU22" s="71"/>
      <c r="LBV22" s="71"/>
      <c r="LBW22" s="71"/>
      <c r="LBX22" s="71"/>
      <c r="LBY22" s="71"/>
      <c r="LBZ22" s="71"/>
      <c r="LCA22" s="71"/>
      <c r="LCB22" s="71"/>
      <c r="LCC22" s="71"/>
      <c r="LCD22" s="71"/>
      <c r="LCE22" s="71"/>
      <c r="LCF22" s="71"/>
      <c r="LCG22" s="71"/>
      <c r="LCH22" s="71"/>
      <c r="LCI22" s="71"/>
      <c r="LCJ22" s="71"/>
      <c r="LCK22" s="71"/>
      <c r="LCL22" s="71"/>
      <c r="LCM22" s="71"/>
      <c r="LCN22" s="71"/>
      <c r="LCO22" s="71"/>
      <c r="LCP22" s="71"/>
      <c r="LCQ22" s="71"/>
      <c r="LCR22" s="71"/>
      <c r="LCS22" s="71"/>
      <c r="LCT22" s="71"/>
      <c r="LCU22" s="71"/>
      <c r="LCV22" s="71"/>
      <c r="LCW22" s="71"/>
      <c r="LCX22" s="71"/>
      <c r="LCY22" s="71"/>
      <c r="LCZ22" s="71"/>
      <c r="LDA22" s="71"/>
      <c r="LDB22" s="71"/>
      <c r="LDC22" s="71"/>
      <c r="LDD22" s="71"/>
      <c r="LDE22" s="71"/>
      <c r="LDF22" s="71"/>
      <c r="LDG22" s="71"/>
      <c r="LDH22" s="71"/>
      <c r="LDI22" s="71"/>
      <c r="LDJ22" s="71"/>
      <c r="LDK22" s="71"/>
      <c r="LDL22" s="71"/>
      <c r="LDM22" s="71"/>
      <c r="LDN22" s="71"/>
      <c r="LDO22" s="71"/>
      <c r="LDP22" s="71"/>
      <c r="LDQ22" s="71"/>
      <c r="LDR22" s="71"/>
      <c r="LDS22" s="71"/>
      <c r="LDT22" s="71"/>
      <c r="LDU22" s="71"/>
      <c r="LDV22" s="71"/>
      <c r="LDW22" s="71"/>
      <c r="LDX22" s="71"/>
      <c r="LDY22" s="71"/>
      <c r="LDZ22" s="71"/>
      <c r="LEA22" s="71"/>
      <c r="LEB22" s="71"/>
      <c r="LEC22" s="71"/>
      <c r="LED22" s="71"/>
      <c r="LEE22" s="71"/>
      <c r="LEF22" s="71"/>
      <c r="LEG22" s="71"/>
      <c r="LEH22" s="71"/>
      <c r="LEI22" s="71"/>
      <c r="LEJ22" s="71"/>
      <c r="LEK22" s="71"/>
      <c r="LEL22" s="71"/>
      <c r="LEM22" s="71"/>
      <c r="LEN22" s="71"/>
      <c r="LEO22" s="71"/>
      <c r="LEP22" s="71"/>
      <c r="LEQ22" s="71"/>
      <c r="LER22" s="71"/>
      <c r="LES22" s="71"/>
      <c r="LET22" s="71"/>
      <c r="LEU22" s="71"/>
      <c r="LEV22" s="71"/>
      <c r="LEW22" s="71"/>
      <c r="LEX22" s="71"/>
      <c r="LEY22" s="71"/>
      <c r="LEZ22" s="71"/>
      <c r="LFA22" s="71"/>
      <c r="LFB22" s="71"/>
      <c r="LFC22" s="71"/>
      <c r="LFD22" s="71"/>
      <c r="LFE22" s="71"/>
      <c r="LFF22" s="71"/>
      <c r="LFG22" s="71"/>
      <c r="LFH22" s="71"/>
      <c r="LFI22" s="71"/>
      <c r="LFJ22" s="71"/>
      <c r="LFK22" s="71"/>
      <c r="LFL22" s="71"/>
      <c r="LFM22" s="71"/>
      <c r="LFN22" s="71"/>
      <c r="LFO22" s="71"/>
      <c r="LFP22" s="71"/>
      <c r="LFQ22" s="71"/>
      <c r="LFR22" s="71"/>
      <c r="LFS22" s="71"/>
      <c r="LFT22" s="71"/>
      <c r="LFU22" s="71"/>
      <c r="LFV22" s="71"/>
      <c r="LFW22" s="71"/>
      <c r="LFX22" s="71"/>
      <c r="LFY22" s="71"/>
      <c r="LFZ22" s="71"/>
      <c r="LGA22" s="71"/>
      <c r="LGB22" s="71"/>
      <c r="LGC22" s="71"/>
      <c r="LGD22" s="71"/>
      <c r="LGE22" s="71"/>
      <c r="LGF22" s="71"/>
      <c r="LGG22" s="71"/>
      <c r="LGH22" s="71"/>
      <c r="LGI22" s="71"/>
      <c r="LGJ22" s="71"/>
      <c r="LGK22" s="71"/>
      <c r="LGL22" s="71"/>
      <c r="LGM22" s="71"/>
      <c r="LGN22" s="71"/>
      <c r="LGO22" s="71"/>
      <c r="LGP22" s="71"/>
      <c r="LGQ22" s="71"/>
      <c r="LGR22" s="71"/>
      <c r="LGS22" s="71"/>
      <c r="LGT22" s="71"/>
      <c r="LGU22" s="71"/>
      <c r="LGV22" s="71"/>
      <c r="LGW22" s="71"/>
      <c r="LGX22" s="71"/>
      <c r="LGY22" s="71"/>
      <c r="LGZ22" s="71"/>
      <c r="LHA22" s="71"/>
      <c r="LHB22" s="71"/>
      <c r="LHC22" s="71"/>
      <c r="LHD22" s="71"/>
      <c r="LHE22" s="71"/>
      <c r="LHF22" s="71"/>
      <c r="LHG22" s="71"/>
      <c r="LHH22" s="71"/>
      <c r="LHI22" s="71"/>
      <c r="LHJ22" s="71"/>
      <c r="LHK22" s="71"/>
      <c r="LHL22" s="71"/>
      <c r="LHM22" s="71"/>
      <c r="LHN22" s="71"/>
      <c r="LHO22" s="71"/>
      <c r="LHP22" s="71"/>
      <c r="LHQ22" s="71"/>
      <c r="LHR22" s="71"/>
      <c r="LHS22" s="71"/>
      <c r="LHT22" s="71"/>
      <c r="LHU22" s="71"/>
      <c r="LHV22" s="71"/>
      <c r="LHW22" s="71"/>
      <c r="LHX22" s="71"/>
      <c r="LHY22" s="71"/>
      <c r="LHZ22" s="71"/>
      <c r="LIA22" s="71"/>
      <c r="LIB22" s="71"/>
      <c r="LIC22" s="71"/>
      <c r="LID22" s="71"/>
      <c r="LIE22" s="71"/>
      <c r="LIF22" s="71"/>
      <c r="LIG22" s="71"/>
      <c r="LIH22" s="71"/>
      <c r="LII22" s="71"/>
      <c r="LIJ22" s="71"/>
      <c r="LIK22" s="71"/>
      <c r="LIL22" s="71"/>
      <c r="LIM22" s="71"/>
      <c r="LIN22" s="71"/>
      <c r="LIO22" s="71"/>
      <c r="LIP22" s="71"/>
      <c r="LIQ22" s="71"/>
      <c r="LIR22" s="71"/>
      <c r="LIS22" s="71"/>
      <c r="LIT22" s="71"/>
      <c r="LIU22" s="71"/>
      <c r="LIV22" s="71"/>
      <c r="LIW22" s="71"/>
      <c r="LIX22" s="71"/>
      <c r="LIY22" s="71"/>
      <c r="LIZ22" s="71"/>
      <c r="LJA22" s="71"/>
      <c r="LJB22" s="71"/>
      <c r="LJC22" s="71"/>
      <c r="LJD22" s="71"/>
      <c r="LJE22" s="71"/>
      <c r="LJF22" s="71"/>
      <c r="LJG22" s="71"/>
      <c r="LJH22" s="71"/>
      <c r="LJI22" s="71"/>
      <c r="LJJ22" s="71"/>
      <c r="LJK22" s="71"/>
      <c r="LJL22" s="71"/>
      <c r="LJM22" s="71"/>
      <c r="LJN22" s="71"/>
      <c r="LJO22" s="71"/>
      <c r="LJP22" s="71"/>
      <c r="LJQ22" s="71"/>
      <c r="LJR22" s="71"/>
      <c r="LJS22" s="71"/>
      <c r="LJT22" s="71"/>
      <c r="LJU22" s="71"/>
      <c r="LJV22" s="71"/>
      <c r="LJW22" s="71"/>
      <c r="LJX22" s="71"/>
      <c r="LJY22" s="71"/>
      <c r="LJZ22" s="71"/>
      <c r="LKA22" s="71"/>
      <c r="LKB22" s="71"/>
      <c r="LKC22" s="71"/>
      <c r="LKD22" s="71"/>
      <c r="LKE22" s="71"/>
      <c r="LKF22" s="71"/>
      <c r="LKG22" s="71"/>
      <c r="LKH22" s="71"/>
      <c r="LKI22" s="71"/>
      <c r="LKJ22" s="71"/>
      <c r="LKK22" s="71"/>
      <c r="LKL22" s="71"/>
      <c r="LKM22" s="71"/>
      <c r="LKN22" s="71"/>
      <c r="LKO22" s="71"/>
      <c r="LKP22" s="71"/>
      <c r="LKQ22" s="71"/>
      <c r="LKR22" s="71"/>
      <c r="LKS22" s="71"/>
      <c r="LKT22" s="71"/>
      <c r="LKU22" s="71"/>
      <c r="LKV22" s="71"/>
      <c r="LKW22" s="71"/>
      <c r="LKX22" s="71"/>
      <c r="LKY22" s="71"/>
      <c r="LKZ22" s="71"/>
      <c r="LLA22" s="71"/>
      <c r="LLB22" s="71"/>
      <c r="LLC22" s="71"/>
      <c r="LLD22" s="71"/>
      <c r="LLE22" s="71"/>
      <c r="LLF22" s="71"/>
      <c r="LLG22" s="71"/>
      <c r="LLH22" s="71"/>
      <c r="LLI22" s="71"/>
      <c r="LLJ22" s="71"/>
      <c r="LLK22" s="71"/>
      <c r="LLL22" s="71"/>
      <c r="LLM22" s="71"/>
      <c r="LLN22" s="71"/>
      <c r="LLO22" s="71"/>
      <c r="LLP22" s="71"/>
      <c r="LLQ22" s="71"/>
      <c r="LLR22" s="71"/>
      <c r="LLS22" s="71"/>
      <c r="LLT22" s="71"/>
      <c r="LLU22" s="71"/>
      <c r="LLV22" s="71"/>
      <c r="LLW22" s="71"/>
      <c r="LLX22" s="71"/>
      <c r="LLY22" s="71"/>
      <c r="LLZ22" s="71"/>
      <c r="LMA22" s="71"/>
      <c r="LMB22" s="71"/>
      <c r="LMC22" s="71"/>
      <c r="LMD22" s="71"/>
      <c r="LME22" s="71"/>
      <c r="LMF22" s="71"/>
      <c r="LMG22" s="71"/>
      <c r="LMH22" s="71"/>
      <c r="LMI22" s="71"/>
      <c r="LMJ22" s="71"/>
      <c r="LMK22" s="71"/>
      <c r="LML22" s="71"/>
      <c r="LMM22" s="71"/>
      <c r="LMN22" s="71"/>
      <c r="LMO22" s="71"/>
      <c r="LMP22" s="71"/>
      <c r="LMQ22" s="71"/>
      <c r="LMR22" s="71"/>
      <c r="LMS22" s="71"/>
      <c r="LMT22" s="71"/>
      <c r="LMU22" s="71"/>
      <c r="LMV22" s="71"/>
      <c r="LMW22" s="71"/>
      <c r="LMX22" s="71"/>
      <c r="LMY22" s="71"/>
      <c r="LMZ22" s="71"/>
      <c r="LNA22" s="71"/>
      <c r="LNB22" s="71"/>
      <c r="LNC22" s="71"/>
      <c r="LND22" s="71"/>
      <c r="LNE22" s="71"/>
      <c r="LNF22" s="71"/>
      <c r="LNG22" s="71"/>
      <c r="LNH22" s="71"/>
      <c r="LNI22" s="71"/>
      <c r="LNJ22" s="71"/>
      <c r="LNK22" s="71"/>
      <c r="LNL22" s="71"/>
      <c r="LNM22" s="71"/>
      <c r="LNN22" s="71"/>
      <c r="LNO22" s="71"/>
      <c r="LNP22" s="71"/>
      <c r="LNQ22" s="71"/>
      <c r="LNR22" s="71"/>
      <c r="LNS22" s="71"/>
      <c r="LNT22" s="71"/>
      <c r="LNU22" s="71"/>
      <c r="LNV22" s="71"/>
      <c r="LNW22" s="71"/>
      <c r="LNX22" s="71"/>
      <c r="LNY22" s="71"/>
      <c r="LNZ22" s="71"/>
      <c r="LOA22" s="71"/>
      <c r="LOB22" s="71"/>
      <c r="LOC22" s="71"/>
      <c r="LOD22" s="71"/>
      <c r="LOE22" s="71"/>
      <c r="LOF22" s="71"/>
      <c r="LOG22" s="71"/>
      <c r="LOH22" s="71"/>
      <c r="LOI22" s="71"/>
      <c r="LOJ22" s="71"/>
      <c r="LOK22" s="71"/>
      <c r="LOL22" s="71"/>
      <c r="LOM22" s="71"/>
      <c r="LON22" s="71"/>
      <c r="LOO22" s="71"/>
      <c r="LOP22" s="71"/>
      <c r="LOQ22" s="71"/>
      <c r="LOR22" s="71"/>
      <c r="LOS22" s="71"/>
      <c r="LOT22" s="71"/>
      <c r="LOU22" s="71"/>
      <c r="LOV22" s="71"/>
      <c r="LOW22" s="71"/>
      <c r="LOX22" s="71"/>
      <c r="LOY22" s="71"/>
      <c r="LOZ22" s="71"/>
      <c r="LPA22" s="71"/>
      <c r="LPB22" s="71"/>
      <c r="LPC22" s="71"/>
      <c r="LPD22" s="71"/>
      <c r="LPE22" s="71"/>
      <c r="LPF22" s="71"/>
      <c r="LPG22" s="71"/>
      <c r="LPH22" s="71"/>
      <c r="LPI22" s="71"/>
      <c r="LPJ22" s="71"/>
      <c r="LPK22" s="71"/>
      <c r="LPL22" s="71"/>
      <c r="LPM22" s="71"/>
      <c r="LPN22" s="71"/>
      <c r="LPO22" s="71"/>
      <c r="LPP22" s="71"/>
      <c r="LPQ22" s="71"/>
      <c r="LPR22" s="71"/>
      <c r="LPS22" s="71"/>
      <c r="LPT22" s="71"/>
      <c r="LPU22" s="71"/>
      <c r="LPV22" s="71"/>
      <c r="LPW22" s="71"/>
      <c r="LPX22" s="71"/>
      <c r="LPY22" s="71"/>
      <c r="LPZ22" s="71"/>
      <c r="LQA22" s="71"/>
      <c r="LQB22" s="71"/>
      <c r="LQC22" s="71"/>
      <c r="LQD22" s="71"/>
      <c r="LQE22" s="71"/>
      <c r="LQF22" s="71"/>
      <c r="LQG22" s="71"/>
      <c r="LQH22" s="71"/>
      <c r="LQI22" s="71"/>
      <c r="LQJ22" s="71"/>
      <c r="LQK22" s="71"/>
      <c r="LQL22" s="71"/>
      <c r="LQM22" s="71"/>
      <c r="LQN22" s="71"/>
      <c r="LQO22" s="71"/>
      <c r="LQP22" s="71"/>
      <c r="LQQ22" s="71"/>
      <c r="LQR22" s="71"/>
      <c r="LQS22" s="71"/>
      <c r="LQT22" s="71"/>
      <c r="LQU22" s="71"/>
      <c r="LQV22" s="71"/>
      <c r="LQW22" s="71"/>
      <c r="LQX22" s="71"/>
      <c r="LQY22" s="71"/>
      <c r="LQZ22" s="71"/>
      <c r="LRA22" s="71"/>
      <c r="LRB22" s="71"/>
      <c r="LRC22" s="71"/>
      <c r="LRD22" s="71"/>
      <c r="LRE22" s="71"/>
      <c r="LRF22" s="71"/>
      <c r="LRG22" s="71"/>
      <c r="LRH22" s="71"/>
      <c r="LRI22" s="71"/>
      <c r="LRJ22" s="71"/>
      <c r="LRK22" s="71"/>
      <c r="LRL22" s="71"/>
      <c r="LRM22" s="71"/>
      <c r="LRN22" s="71"/>
      <c r="LRO22" s="71"/>
      <c r="LRP22" s="71"/>
      <c r="LRQ22" s="71"/>
      <c r="LRR22" s="71"/>
      <c r="LRS22" s="71"/>
      <c r="LRT22" s="71"/>
      <c r="LRU22" s="71"/>
      <c r="LRV22" s="71"/>
      <c r="LRW22" s="71"/>
      <c r="LRX22" s="71"/>
      <c r="LRY22" s="71"/>
      <c r="LRZ22" s="71"/>
      <c r="LSA22" s="71"/>
      <c r="LSB22" s="71"/>
      <c r="LSC22" s="71"/>
      <c r="LSD22" s="71"/>
      <c r="LSE22" s="71"/>
      <c r="LSF22" s="71"/>
      <c r="LSG22" s="71"/>
      <c r="LSH22" s="71"/>
      <c r="LSI22" s="71"/>
      <c r="LSJ22" s="71"/>
      <c r="LSK22" s="71"/>
      <c r="LSL22" s="71"/>
      <c r="LSM22" s="71"/>
      <c r="LSN22" s="71"/>
      <c r="LSO22" s="71"/>
      <c r="LSP22" s="71"/>
      <c r="LSQ22" s="71"/>
      <c r="LSR22" s="71"/>
      <c r="LSS22" s="71"/>
      <c r="LST22" s="71"/>
      <c r="LSU22" s="71"/>
      <c r="LSV22" s="71"/>
      <c r="LSW22" s="71"/>
      <c r="LSX22" s="71"/>
      <c r="LSY22" s="71"/>
      <c r="LSZ22" s="71"/>
      <c r="LTA22" s="71"/>
      <c r="LTB22" s="71"/>
      <c r="LTC22" s="71"/>
      <c r="LTD22" s="71"/>
      <c r="LTE22" s="71"/>
      <c r="LTF22" s="71"/>
      <c r="LTG22" s="71"/>
      <c r="LTH22" s="71"/>
      <c r="LTI22" s="71"/>
      <c r="LTJ22" s="71"/>
      <c r="LTK22" s="71"/>
      <c r="LTL22" s="71"/>
      <c r="LTM22" s="71"/>
      <c r="LTN22" s="71"/>
      <c r="LTO22" s="71"/>
      <c r="LTP22" s="71"/>
      <c r="LTQ22" s="71"/>
      <c r="LTR22" s="71"/>
      <c r="LTS22" s="71"/>
      <c r="LTT22" s="71"/>
      <c r="LTU22" s="71"/>
      <c r="LTV22" s="71"/>
      <c r="LTW22" s="71"/>
      <c r="LTX22" s="71"/>
      <c r="LTY22" s="71"/>
      <c r="LTZ22" s="71"/>
      <c r="LUA22" s="71"/>
      <c r="LUB22" s="71"/>
      <c r="LUC22" s="71"/>
      <c r="LUD22" s="71"/>
      <c r="LUE22" s="71"/>
      <c r="LUF22" s="71"/>
      <c r="LUG22" s="71"/>
      <c r="LUH22" s="71"/>
      <c r="LUI22" s="71"/>
      <c r="LUJ22" s="71"/>
      <c r="LUK22" s="71"/>
      <c r="LUL22" s="71"/>
      <c r="LUM22" s="71"/>
      <c r="LUN22" s="71"/>
      <c r="LUO22" s="71"/>
      <c r="LUP22" s="71"/>
      <c r="LUQ22" s="71"/>
      <c r="LUR22" s="71"/>
      <c r="LUS22" s="71"/>
      <c r="LUT22" s="71"/>
      <c r="LUU22" s="71"/>
      <c r="LUV22" s="71"/>
      <c r="LUW22" s="71"/>
      <c r="LUX22" s="71"/>
      <c r="LUY22" s="71"/>
      <c r="LUZ22" s="71"/>
      <c r="LVA22" s="71"/>
      <c r="LVB22" s="71"/>
      <c r="LVC22" s="71"/>
      <c r="LVD22" s="71"/>
      <c r="LVE22" s="71"/>
      <c r="LVF22" s="71"/>
      <c r="LVG22" s="71"/>
      <c r="LVH22" s="71"/>
      <c r="LVI22" s="71"/>
      <c r="LVJ22" s="71"/>
      <c r="LVK22" s="71"/>
      <c r="LVL22" s="71"/>
      <c r="LVM22" s="71"/>
      <c r="LVN22" s="71"/>
      <c r="LVO22" s="71"/>
      <c r="LVP22" s="71"/>
      <c r="LVQ22" s="71"/>
      <c r="LVR22" s="71"/>
      <c r="LVS22" s="71"/>
      <c r="LVT22" s="71"/>
      <c r="LVU22" s="71"/>
      <c r="LVV22" s="71"/>
      <c r="LVW22" s="71"/>
      <c r="LVX22" s="71"/>
      <c r="LVY22" s="71"/>
      <c r="LVZ22" s="71"/>
      <c r="LWA22" s="71"/>
      <c r="LWB22" s="71"/>
      <c r="LWC22" s="71"/>
      <c r="LWD22" s="71"/>
      <c r="LWE22" s="71"/>
      <c r="LWF22" s="71"/>
      <c r="LWG22" s="71"/>
      <c r="LWH22" s="71"/>
      <c r="LWI22" s="71"/>
      <c r="LWJ22" s="71"/>
      <c r="LWK22" s="71"/>
      <c r="LWL22" s="71"/>
      <c r="LWM22" s="71"/>
      <c r="LWN22" s="71"/>
      <c r="LWO22" s="71"/>
      <c r="LWP22" s="71"/>
      <c r="LWQ22" s="71"/>
      <c r="LWR22" s="71"/>
      <c r="LWS22" s="71"/>
      <c r="LWT22" s="71"/>
      <c r="LWU22" s="71"/>
      <c r="LWV22" s="71"/>
      <c r="LWW22" s="71"/>
      <c r="LWX22" s="71"/>
      <c r="LWY22" s="71"/>
      <c r="LWZ22" s="71"/>
      <c r="LXA22" s="71"/>
      <c r="LXB22" s="71"/>
      <c r="LXC22" s="71"/>
      <c r="LXD22" s="71"/>
      <c r="LXE22" s="71"/>
      <c r="LXF22" s="71"/>
      <c r="LXG22" s="71"/>
      <c r="LXH22" s="71"/>
      <c r="LXI22" s="71"/>
      <c r="LXJ22" s="71"/>
      <c r="LXK22" s="71"/>
      <c r="LXL22" s="71"/>
      <c r="LXM22" s="71"/>
      <c r="LXN22" s="71"/>
      <c r="LXO22" s="71"/>
      <c r="LXP22" s="71"/>
      <c r="LXQ22" s="71"/>
      <c r="LXR22" s="71"/>
      <c r="LXS22" s="71"/>
      <c r="LXT22" s="71"/>
      <c r="LXU22" s="71"/>
      <c r="LXV22" s="71"/>
      <c r="LXW22" s="71"/>
      <c r="LXX22" s="71"/>
      <c r="LXY22" s="71"/>
      <c r="LXZ22" s="71"/>
      <c r="LYA22" s="71"/>
      <c r="LYB22" s="71"/>
      <c r="LYC22" s="71"/>
      <c r="LYD22" s="71"/>
      <c r="LYE22" s="71"/>
      <c r="LYF22" s="71"/>
      <c r="LYG22" s="71"/>
      <c r="LYH22" s="71"/>
      <c r="LYI22" s="71"/>
      <c r="LYJ22" s="71"/>
      <c r="LYK22" s="71"/>
      <c r="LYL22" s="71"/>
      <c r="LYM22" s="71"/>
      <c r="LYN22" s="71"/>
      <c r="LYO22" s="71"/>
      <c r="LYP22" s="71"/>
      <c r="LYQ22" s="71"/>
      <c r="LYR22" s="71"/>
      <c r="LYS22" s="71"/>
      <c r="LYT22" s="71"/>
      <c r="LYU22" s="71"/>
      <c r="LYV22" s="71"/>
      <c r="LYW22" s="71"/>
      <c r="LYX22" s="71"/>
      <c r="LYY22" s="71"/>
      <c r="LYZ22" s="71"/>
      <c r="LZA22" s="71"/>
      <c r="LZB22" s="71"/>
      <c r="LZC22" s="71"/>
      <c r="LZD22" s="71"/>
      <c r="LZE22" s="71"/>
      <c r="LZF22" s="71"/>
      <c r="LZG22" s="71"/>
      <c r="LZH22" s="71"/>
      <c r="LZI22" s="71"/>
      <c r="LZJ22" s="71"/>
      <c r="LZK22" s="71"/>
      <c r="LZL22" s="71"/>
      <c r="LZM22" s="71"/>
      <c r="LZN22" s="71"/>
      <c r="LZO22" s="71"/>
      <c r="LZP22" s="71"/>
      <c r="LZQ22" s="71"/>
      <c r="LZR22" s="71"/>
      <c r="LZS22" s="71"/>
      <c r="LZT22" s="71"/>
      <c r="LZU22" s="71"/>
      <c r="LZV22" s="71"/>
      <c r="LZW22" s="71"/>
      <c r="LZX22" s="71"/>
      <c r="LZY22" s="71"/>
      <c r="LZZ22" s="71"/>
      <c r="MAA22" s="71"/>
      <c r="MAB22" s="71"/>
      <c r="MAC22" s="71"/>
      <c r="MAD22" s="71"/>
      <c r="MAE22" s="71"/>
      <c r="MAF22" s="71"/>
      <c r="MAG22" s="71"/>
      <c r="MAH22" s="71"/>
      <c r="MAI22" s="71"/>
      <c r="MAJ22" s="71"/>
      <c r="MAK22" s="71"/>
      <c r="MAL22" s="71"/>
      <c r="MAM22" s="71"/>
      <c r="MAN22" s="71"/>
      <c r="MAO22" s="71"/>
      <c r="MAP22" s="71"/>
      <c r="MAQ22" s="71"/>
      <c r="MAR22" s="71"/>
      <c r="MAS22" s="71"/>
      <c r="MAT22" s="71"/>
      <c r="MAU22" s="71"/>
      <c r="MAV22" s="71"/>
      <c r="MAW22" s="71"/>
      <c r="MAX22" s="71"/>
      <c r="MAY22" s="71"/>
      <c r="MAZ22" s="71"/>
      <c r="MBA22" s="71"/>
      <c r="MBB22" s="71"/>
      <c r="MBC22" s="71"/>
      <c r="MBD22" s="71"/>
      <c r="MBE22" s="71"/>
      <c r="MBF22" s="71"/>
      <c r="MBG22" s="71"/>
      <c r="MBH22" s="71"/>
      <c r="MBI22" s="71"/>
      <c r="MBJ22" s="71"/>
      <c r="MBK22" s="71"/>
      <c r="MBL22" s="71"/>
      <c r="MBM22" s="71"/>
      <c r="MBN22" s="71"/>
      <c r="MBO22" s="71"/>
      <c r="MBP22" s="71"/>
      <c r="MBQ22" s="71"/>
      <c r="MBR22" s="71"/>
      <c r="MBS22" s="71"/>
      <c r="MBT22" s="71"/>
      <c r="MBU22" s="71"/>
      <c r="MBV22" s="71"/>
      <c r="MBW22" s="71"/>
      <c r="MBX22" s="71"/>
      <c r="MBY22" s="71"/>
      <c r="MBZ22" s="71"/>
      <c r="MCA22" s="71"/>
      <c r="MCB22" s="71"/>
      <c r="MCC22" s="71"/>
      <c r="MCD22" s="71"/>
      <c r="MCE22" s="71"/>
      <c r="MCF22" s="71"/>
      <c r="MCG22" s="71"/>
      <c r="MCH22" s="71"/>
      <c r="MCI22" s="71"/>
      <c r="MCJ22" s="71"/>
      <c r="MCK22" s="71"/>
      <c r="MCL22" s="71"/>
      <c r="MCM22" s="71"/>
      <c r="MCN22" s="71"/>
      <c r="MCO22" s="71"/>
      <c r="MCP22" s="71"/>
      <c r="MCQ22" s="71"/>
      <c r="MCR22" s="71"/>
      <c r="MCS22" s="71"/>
      <c r="MCT22" s="71"/>
      <c r="MCU22" s="71"/>
      <c r="MCV22" s="71"/>
      <c r="MCW22" s="71"/>
      <c r="MCX22" s="71"/>
      <c r="MCY22" s="71"/>
      <c r="MCZ22" s="71"/>
      <c r="MDA22" s="71"/>
      <c r="MDB22" s="71"/>
      <c r="MDC22" s="71"/>
      <c r="MDD22" s="71"/>
      <c r="MDE22" s="71"/>
      <c r="MDF22" s="71"/>
      <c r="MDG22" s="71"/>
      <c r="MDH22" s="71"/>
      <c r="MDI22" s="71"/>
      <c r="MDJ22" s="71"/>
      <c r="MDK22" s="71"/>
      <c r="MDL22" s="71"/>
      <c r="MDM22" s="71"/>
      <c r="MDN22" s="71"/>
      <c r="MDO22" s="71"/>
      <c r="MDP22" s="71"/>
      <c r="MDQ22" s="71"/>
      <c r="MDR22" s="71"/>
      <c r="MDS22" s="71"/>
      <c r="MDT22" s="71"/>
      <c r="MDU22" s="71"/>
      <c r="MDV22" s="71"/>
      <c r="MDW22" s="71"/>
      <c r="MDX22" s="71"/>
      <c r="MDY22" s="71"/>
      <c r="MDZ22" s="71"/>
      <c r="MEA22" s="71"/>
      <c r="MEB22" s="71"/>
      <c r="MEC22" s="71"/>
      <c r="MED22" s="71"/>
      <c r="MEE22" s="71"/>
      <c r="MEF22" s="71"/>
      <c r="MEG22" s="71"/>
      <c r="MEH22" s="71"/>
      <c r="MEI22" s="71"/>
      <c r="MEJ22" s="71"/>
      <c r="MEK22" s="71"/>
      <c r="MEL22" s="71"/>
      <c r="MEM22" s="71"/>
      <c r="MEN22" s="71"/>
      <c r="MEO22" s="71"/>
      <c r="MEP22" s="71"/>
      <c r="MEQ22" s="71"/>
      <c r="MER22" s="71"/>
      <c r="MES22" s="71"/>
      <c r="MET22" s="71"/>
      <c r="MEU22" s="71"/>
      <c r="MEV22" s="71"/>
      <c r="MEW22" s="71"/>
      <c r="MEX22" s="71"/>
      <c r="MEY22" s="71"/>
      <c r="MEZ22" s="71"/>
      <c r="MFA22" s="71"/>
      <c r="MFB22" s="71"/>
      <c r="MFC22" s="71"/>
      <c r="MFD22" s="71"/>
      <c r="MFE22" s="71"/>
      <c r="MFF22" s="71"/>
      <c r="MFG22" s="71"/>
      <c r="MFH22" s="71"/>
      <c r="MFI22" s="71"/>
      <c r="MFJ22" s="71"/>
      <c r="MFK22" s="71"/>
      <c r="MFL22" s="71"/>
      <c r="MFM22" s="71"/>
      <c r="MFN22" s="71"/>
      <c r="MFO22" s="71"/>
      <c r="MFP22" s="71"/>
      <c r="MFQ22" s="71"/>
      <c r="MFR22" s="71"/>
      <c r="MFS22" s="71"/>
      <c r="MFT22" s="71"/>
      <c r="MFU22" s="71"/>
      <c r="MFV22" s="71"/>
      <c r="MFW22" s="71"/>
      <c r="MFX22" s="71"/>
      <c r="MFY22" s="71"/>
      <c r="MFZ22" s="71"/>
      <c r="MGA22" s="71"/>
      <c r="MGB22" s="71"/>
      <c r="MGC22" s="71"/>
      <c r="MGD22" s="71"/>
      <c r="MGE22" s="71"/>
      <c r="MGF22" s="71"/>
      <c r="MGG22" s="71"/>
      <c r="MGH22" s="71"/>
      <c r="MGI22" s="71"/>
      <c r="MGJ22" s="71"/>
      <c r="MGK22" s="71"/>
      <c r="MGL22" s="71"/>
      <c r="MGM22" s="71"/>
      <c r="MGN22" s="71"/>
      <c r="MGO22" s="71"/>
      <c r="MGP22" s="71"/>
      <c r="MGQ22" s="71"/>
      <c r="MGR22" s="71"/>
      <c r="MGS22" s="71"/>
      <c r="MGT22" s="71"/>
      <c r="MGU22" s="71"/>
      <c r="MGV22" s="71"/>
      <c r="MGW22" s="71"/>
      <c r="MGX22" s="71"/>
      <c r="MGY22" s="71"/>
      <c r="MGZ22" s="71"/>
      <c r="MHA22" s="71"/>
      <c r="MHB22" s="71"/>
      <c r="MHC22" s="71"/>
      <c r="MHD22" s="71"/>
      <c r="MHE22" s="71"/>
      <c r="MHF22" s="71"/>
      <c r="MHG22" s="71"/>
      <c r="MHH22" s="71"/>
      <c r="MHI22" s="71"/>
      <c r="MHJ22" s="71"/>
      <c r="MHK22" s="71"/>
      <c r="MHL22" s="71"/>
      <c r="MHM22" s="71"/>
      <c r="MHN22" s="71"/>
      <c r="MHO22" s="71"/>
      <c r="MHP22" s="71"/>
      <c r="MHQ22" s="71"/>
      <c r="MHR22" s="71"/>
      <c r="MHS22" s="71"/>
      <c r="MHT22" s="71"/>
      <c r="MHU22" s="71"/>
      <c r="MHV22" s="71"/>
      <c r="MHW22" s="71"/>
      <c r="MHX22" s="71"/>
      <c r="MHY22" s="71"/>
      <c r="MHZ22" s="71"/>
      <c r="MIA22" s="71"/>
      <c r="MIB22" s="71"/>
      <c r="MIC22" s="71"/>
      <c r="MID22" s="71"/>
      <c r="MIE22" s="71"/>
      <c r="MIF22" s="71"/>
      <c r="MIG22" s="71"/>
      <c r="MIH22" s="71"/>
      <c r="MII22" s="71"/>
      <c r="MIJ22" s="71"/>
      <c r="MIK22" s="71"/>
      <c r="MIL22" s="71"/>
      <c r="MIM22" s="71"/>
      <c r="MIN22" s="71"/>
      <c r="MIO22" s="71"/>
      <c r="MIP22" s="71"/>
      <c r="MIQ22" s="71"/>
      <c r="MIR22" s="71"/>
      <c r="MIS22" s="71"/>
      <c r="MIT22" s="71"/>
      <c r="MIU22" s="71"/>
      <c r="MIV22" s="71"/>
      <c r="MIW22" s="71"/>
      <c r="MIX22" s="71"/>
      <c r="MIY22" s="71"/>
      <c r="MIZ22" s="71"/>
      <c r="MJA22" s="71"/>
      <c r="MJB22" s="71"/>
      <c r="MJC22" s="71"/>
      <c r="MJD22" s="71"/>
      <c r="MJE22" s="71"/>
      <c r="MJF22" s="71"/>
      <c r="MJG22" s="71"/>
      <c r="MJH22" s="71"/>
      <c r="MJI22" s="71"/>
      <c r="MJJ22" s="71"/>
      <c r="MJK22" s="71"/>
      <c r="MJL22" s="71"/>
      <c r="MJM22" s="71"/>
      <c r="MJN22" s="71"/>
      <c r="MJO22" s="71"/>
      <c r="MJP22" s="71"/>
      <c r="MJQ22" s="71"/>
      <c r="MJR22" s="71"/>
      <c r="MJS22" s="71"/>
      <c r="MJT22" s="71"/>
      <c r="MJU22" s="71"/>
      <c r="MJV22" s="71"/>
      <c r="MJW22" s="71"/>
      <c r="MJX22" s="71"/>
      <c r="MJY22" s="71"/>
      <c r="MJZ22" s="71"/>
      <c r="MKA22" s="71"/>
      <c r="MKB22" s="71"/>
      <c r="MKC22" s="71"/>
      <c r="MKD22" s="71"/>
      <c r="MKE22" s="71"/>
      <c r="MKF22" s="71"/>
      <c r="MKG22" s="71"/>
      <c r="MKH22" s="71"/>
      <c r="MKI22" s="71"/>
      <c r="MKJ22" s="71"/>
      <c r="MKK22" s="71"/>
      <c r="MKL22" s="71"/>
      <c r="MKM22" s="71"/>
      <c r="MKN22" s="71"/>
      <c r="MKO22" s="71"/>
      <c r="MKP22" s="71"/>
      <c r="MKQ22" s="71"/>
      <c r="MKR22" s="71"/>
      <c r="MKS22" s="71"/>
      <c r="MKT22" s="71"/>
      <c r="MKU22" s="71"/>
      <c r="MKV22" s="71"/>
      <c r="MKW22" s="71"/>
      <c r="MKX22" s="71"/>
      <c r="MKY22" s="71"/>
      <c r="MKZ22" s="71"/>
      <c r="MLA22" s="71"/>
      <c r="MLB22" s="71"/>
      <c r="MLC22" s="71"/>
      <c r="MLD22" s="71"/>
      <c r="MLE22" s="71"/>
      <c r="MLF22" s="71"/>
      <c r="MLG22" s="71"/>
      <c r="MLH22" s="71"/>
      <c r="MLI22" s="71"/>
      <c r="MLJ22" s="71"/>
      <c r="MLK22" s="71"/>
      <c r="MLL22" s="71"/>
      <c r="MLM22" s="71"/>
      <c r="MLN22" s="71"/>
      <c r="MLO22" s="71"/>
      <c r="MLP22" s="71"/>
      <c r="MLQ22" s="71"/>
      <c r="MLR22" s="71"/>
      <c r="MLS22" s="71"/>
      <c r="MLT22" s="71"/>
      <c r="MLU22" s="71"/>
      <c r="MLV22" s="71"/>
      <c r="MLW22" s="71"/>
      <c r="MLX22" s="71"/>
      <c r="MLY22" s="71"/>
      <c r="MLZ22" s="71"/>
      <c r="MMA22" s="71"/>
      <c r="MMB22" s="71"/>
      <c r="MMC22" s="71"/>
      <c r="MMD22" s="71"/>
      <c r="MME22" s="71"/>
      <c r="MMF22" s="71"/>
      <c r="MMG22" s="71"/>
      <c r="MMH22" s="71"/>
      <c r="MMI22" s="71"/>
      <c r="MMJ22" s="71"/>
      <c r="MMK22" s="71"/>
      <c r="MML22" s="71"/>
      <c r="MMM22" s="71"/>
      <c r="MMN22" s="71"/>
      <c r="MMO22" s="71"/>
      <c r="MMP22" s="71"/>
      <c r="MMQ22" s="71"/>
      <c r="MMR22" s="71"/>
      <c r="MMS22" s="71"/>
      <c r="MMT22" s="71"/>
      <c r="MMU22" s="71"/>
      <c r="MMV22" s="71"/>
      <c r="MMW22" s="71"/>
      <c r="MMX22" s="71"/>
      <c r="MMY22" s="71"/>
      <c r="MMZ22" s="71"/>
      <c r="MNA22" s="71"/>
      <c r="MNB22" s="71"/>
      <c r="MNC22" s="71"/>
      <c r="MND22" s="71"/>
      <c r="MNE22" s="71"/>
      <c r="MNF22" s="71"/>
      <c r="MNG22" s="71"/>
      <c r="MNH22" s="71"/>
      <c r="MNI22" s="71"/>
      <c r="MNJ22" s="71"/>
      <c r="MNK22" s="71"/>
      <c r="MNL22" s="71"/>
      <c r="MNM22" s="71"/>
      <c r="MNN22" s="71"/>
      <c r="MNO22" s="71"/>
      <c r="MNP22" s="71"/>
      <c r="MNQ22" s="71"/>
      <c r="MNR22" s="71"/>
      <c r="MNS22" s="71"/>
      <c r="MNT22" s="71"/>
      <c r="MNU22" s="71"/>
      <c r="MNV22" s="71"/>
      <c r="MNW22" s="71"/>
      <c r="MNX22" s="71"/>
      <c r="MNY22" s="71"/>
      <c r="MNZ22" s="71"/>
      <c r="MOA22" s="71"/>
      <c r="MOB22" s="71"/>
      <c r="MOC22" s="71"/>
      <c r="MOD22" s="71"/>
      <c r="MOE22" s="71"/>
      <c r="MOF22" s="71"/>
      <c r="MOG22" s="71"/>
      <c r="MOH22" s="71"/>
      <c r="MOI22" s="71"/>
      <c r="MOJ22" s="71"/>
      <c r="MOK22" s="71"/>
      <c r="MOL22" s="71"/>
      <c r="MOM22" s="71"/>
      <c r="MON22" s="71"/>
      <c r="MOO22" s="71"/>
      <c r="MOP22" s="71"/>
      <c r="MOQ22" s="71"/>
      <c r="MOR22" s="71"/>
      <c r="MOS22" s="71"/>
      <c r="MOT22" s="71"/>
      <c r="MOU22" s="71"/>
      <c r="MOV22" s="71"/>
      <c r="MOW22" s="71"/>
      <c r="MOX22" s="71"/>
      <c r="MOY22" s="71"/>
      <c r="MOZ22" s="71"/>
      <c r="MPA22" s="71"/>
      <c r="MPB22" s="71"/>
      <c r="MPC22" s="71"/>
      <c r="MPD22" s="71"/>
      <c r="MPE22" s="71"/>
      <c r="MPF22" s="71"/>
      <c r="MPG22" s="71"/>
      <c r="MPH22" s="71"/>
      <c r="MPI22" s="71"/>
      <c r="MPJ22" s="71"/>
      <c r="MPK22" s="71"/>
      <c r="MPL22" s="71"/>
      <c r="MPM22" s="71"/>
      <c r="MPN22" s="71"/>
      <c r="MPO22" s="71"/>
      <c r="MPP22" s="71"/>
      <c r="MPQ22" s="71"/>
      <c r="MPR22" s="71"/>
      <c r="MPS22" s="71"/>
      <c r="MPT22" s="71"/>
      <c r="MPU22" s="71"/>
      <c r="MPV22" s="71"/>
      <c r="MPW22" s="71"/>
      <c r="MPX22" s="71"/>
      <c r="MPY22" s="71"/>
      <c r="MPZ22" s="71"/>
      <c r="MQA22" s="71"/>
      <c r="MQB22" s="71"/>
      <c r="MQC22" s="71"/>
      <c r="MQD22" s="71"/>
      <c r="MQE22" s="71"/>
      <c r="MQF22" s="71"/>
      <c r="MQG22" s="71"/>
      <c r="MQH22" s="71"/>
      <c r="MQI22" s="71"/>
      <c r="MQJ22" s="71"/>
      <c r="MQK22" s="71"/>
      <c r="MQL22" s="71"/>
      <c r="MQM22" s="71"/>
      <c r="MQN22" s="71"/>
      <c r="MQO22" s="71"/>
      <c r="MQP22" s="71"/>
      <c r="MQQ22" s="71"/>
      <c r="MQR22" s="71"/>
      <c r="MQS22" s="71"/>
      <c r="MQT22" s="71"/>
      <c r="MQU22" s="71"/>
      <c r="MQV22" s="71"/>
      <c r="MQW22" s="71"/>
      <c r="MQX22" s="71"/>
      <c r="MQY22" s="71"/>
      <c r="MQZ22" s="71"/>
      <c r="MRA22" s="71"/>
      <c r="MRB22" s="71"/>
      <c r="MRC22" s="71"/>
      <c r="MRD22" s="71"/>
      <c r="MRE22" s="71"/>
      <c r="MRF22" s="71"/>
      <c r="MRG22" s="71"/>
      <c r="MRH22" s="71"/>
      <c r="MRI22" s="71"/>
      <c r="MRJ22" s="71"/>
      <c r="MRK22" s="71"/>
      <c r="MRL22" s="71"/>
      <c r="MRM22" s="71"/>
      <c r="MRN22" s="71"/>
      <c r="MRO22" s="71"/>
      <c r="MRP22" s="71"/>
      <c r="MRQ22" s="71"/>
      <c r="MRR22" s="71"/>
      <c r="MRS22" s="71"/>
      <c r="MRT22" s="71"/>
      <c r="MRU22" s="71"/>
      <c r="MRV22" s="71"/>
      <c r="MRW22" s="71"/>
      <c r="MRX22" s="71"/>
      <c r="MRY22" s="71"/>
      <c r="MRZ22" s="71"/>
      <c r="MSA22" s="71"/>
      <c r="MSB22" s="71"/>
      <c r="MSC22" s="71"/>
      <c r="MSD22" s="71"/>
      <c r="MSE22" s="71"/>
      <c r="MSF22" s="71"/>
      <c r="MSG22" s="71"/>
      <c r="MSH22" s="71"/>
      <c r="MSI22" s="71"/>
      <c r="MSJ22" s="71"/>
      <c r="MSK22" s="71"/>
      <c r="MSL22" s="71"/>
      <c r="MSM22" s="71"/>
      <c r="MSN22" s="71"/>
      <c r="MSO22" s="71"/>
      <c r="MSP22" s="71"/>
      <c r="MSQ22" s="71"/>
      <c r="MSR22" s="71"/>
      <c r="MSS22" s="71"/>
      <c r="MST22" s="71"/>
      <c r="MSU22" s="71"/>
      <c r="MSV22" s="71"/>
      <c r="MSW22" s="71"/>
      <c r="MSX22" s="71"/>
      <c r="MSY22" s="71"/>
      <c r="MSZ22" s="71"/>
      <c r="MTA22" s="71"/>
      <c r="MTB22" s="71"/>
      <c r="MTC22" s="71"/>
      <c r="MTD22" s="71"/>
      <c r="MTE22" s="71"/>
      <c r="MTF22" s="71"/>
      <c r="MTG22" s="71"/>
      <c r="MTH22" s="71"/>
      <c r="MTI22" s="71"/>
      <c r="MTJ22" s="71"/>
      <c r="MTK22" s="71"/>
      <c r="MTL22" s="71"/>
      <c r="MTM22" s="71"/>
      <c r="MTN22" s="71"/>
      <c r="MTO22" s="71"/>
      <c r="MTP22" s="71"/>
      <c r="MTQ22" s="71"/>
      <c r="MTR22" s="71"/>
      <c r="MTS22" s="71"/>
      <c r="MTT22" s="71"/>
      <c r="MTU22" s="71"/>
      <c r="MTV22" s="71"/>
      <c r="MTW22" s="71"/>
      <c r="MTX22" s="71"/>
      <c r="MTY22" s="71"/>
      <c r="MTZ22" s="71"/>
      <c r="MUA22" s="71"/>
      <c r="MUB22" s="71"/>
      <c r="MUC22" s="71"/>
      <c r="MUD22" s="71"/>
      <c r="MUE22" s="71"/>
      <c r="MUF22" s="71"/>
      <c r="MUG22" s="71"/>
      <c r="MUH22" s="71"/>
      <c r="MUI22" s="71"/>
      <c r="MUJ22" s="71"/>
      <c r="MUK22" s="71"/>
      <c r="MUL22" s="71"/>
      <c r="MUM22" s="71"/>
      <c r="MUN22" s="71"/>
      <c r="MUO22" s="71"/>
      <c r="MUP22" s="71"/>
      <c r="MUQ22" s="71"/>
      <c r="MUR22" s="71"/>
      <c r="MUS22" s="71"/>
      <c r="MUT22" s="71"/>
      <c r="MUU22" s="71"/>
      <c r="MUV22" s="71"/>
      <c r="MUW22" s="71"/>
      <c r="MUX22" s="71"/>
      <c r="MUY22" s="71"/>
      <c r="MUZ22" s="71"/>
      <c r="MVA22" s="71"/>
      <c r="MVB22" s="71"/>
      <c r="MVC22" s="71"/>
      <c r="MVD22" s="71"/>
      <c r="MVE22" s="71"/>
      <c r="MVF22" s="71"/>
      <c r="MVG22" s="71"/>
      <c r="MVH22" s="71"/>
      <c r="MVI22" s="71"/>
      <c r="MVJ22" s="71"/>
      <c r="MVK22" s="71"/>
      <c r="MVL22" s="71"/>
      <c r="MVM22" s="71"/>
      <c r="MVN22" s="71"/>
      <c r="MVO22" s="71"/>
      <c r="MVP22" s="71"/>
      <c r="MVQ22" s="71"/>
      <c r="MVR22" s="71"/>
      <c r="MVS22" s="71"/>
      <c r="MVT22" s="71"/>
      <c r="MVU22" s="71"/>
      <c r="MVV22" s="71"/>
      <c r="MVW22" s="71"/>
      <c r="MVX22" s="71"/>
      <c r="MVY22" s="71"/>
      <c r="MVZ22" s="71"/>
      <c r="MWA22" s="71"/>
      <c r="MWB22" s="71"/>
      <c r="MWC22" s="71"/>
      <c r="MWD22" s="71"/>
      <c r="MWE22" s="71"/>
      <c r="MWF22" s="71"/>
      <c r="MWG22" s="71"/>
      <c r="MWH22" s="71"/>
      <c r="MWI22" s="71"/>
      <c r="MWJ22" s="71"/>
      <c r="MWK22" s="71"/>
      <c r="MWL22" s="71"/>
      <c r="MWM22" s="71"/>
      <c r="MWN22" s="71"/>
      <c r="MWO22" s="71"/>
      <c r="MWP22" s="71"/>
      <c r="MWQ22" s="71"/>
      <c r="MWR22" s="71"/>
      <c r="MWS22" s="71"/>
      <c r="MWT22" s="71"/>
      <c r="MWU22" s="71"/>
      <c r="MWV22" s="71"/>
      <c r="MWW22" s="71"/>
      <c r="MWX22" s="71"/>
      <c r="MWY22" s="71"/>
      <c r="MWZ22" s="71"/>
      <c r="MXA22" s="71"/>
      <c r="MXB22" s="71"/>
      <c r="MXC22" s="71"/>
      <c r="MXD22" s="71"/>
      <c r="MXE22" s="71"/>
      <c r="MXF22" s="71"/>
      <c r="MXG22" s="71"/>
      <c r="MXH22" s="71"/>
      <c r="MXI22" s="71"/>
      <c r="MXJ22" s="71"/>
      <c r="MXK22" s="71"/>
      <c r="MXL22" s="71"/>
      <c r="MXM22" s="71"/>
      <c r="MXN22" s="71"/>
      <c r="MXO22" s="71"/>
      <c r="MXP22" s="71"/>
      <c r="MXQ22" s="71"/>
      <c r="MXR22" s="71"/>
      <c r="MXS22" s="71"/>
      <c r="MXT22" s="71"/>
      <c r="MXU22" s="71"/>
      <c r="MXV22" s="71"/>
      <c r="MXW22" s="71"/>
      <c r="MXX22" s="71"/>
      <c r="MXY22" s="71"/>
      <c r="MXZ22" s="71"/>
      <c r="MYA22" s="71"/>
      <c r="MYB22" s="71"/>
      <c r="MYC22" s="71"/>
      <c r="MYD22" s="71"/>
      <c r="MYE22" s="71"/>
      <c r="MYF22" s="71"/>
      <c r="MYG22" s="71"/>
      <c r="MYH22" s="71"/>
      <c r="MYI22" s="71"/>
      <c r="MYJ22" s="71"/>
      <c r="MYK22" s="71"/>
      <c r="MYL22" s="71"/>
      <c r="MYM22" s="71"/>
      <c r="MYN22" s="71"/>
      <c r="MYO22" s="71"/>
      <c r="MYP22" s="71"/>
      <c r="MYQ22" s="71"/>
      <c r="MYR22" s="71"/>
      <c r="MYS22" s="71"/>
      <c r="MYT22" s="71"/>
      <c r="MYU22" s="71"/>
      <c r="MYV22" s="71"/>
      <c r="MYW22" s="71"/>
      <c r="MYX22" s="71"/>
      <c r="MYY22" s="71"/>
      <c r="MYZ22" s="71"/>
      <c r="MZA22" s="71"/>
      <c r="MZB22" s="71"/>
      <c r="MZC22" s="71"/>
      <c r="MZD22" s="71"/>
      <c r="MZE22" s="71"/>
      <c r="MZF22" s="71"/>
      <c r="MZG22" s="71"/>
      <c r="MZH22" s="71"/>
      <c r="MZI22" s="71"/>
      <c r="MZJ22" s="71"/>
      <c r="MZK22" s="71"/>
      <c r="MZL22" s="71"/>
      <c r="MZM22" s="71"/>
      <c r="MZN22" s="71"/>
      <c r="MZO22" s="71"/>
      <c r="MZP22" s="71"/>
      <c r="MZQ22" s="71"/>
      <c r="MZR22" s="71"/>
      <c r="MZS22" s="71"/>
      <c r="MZT22" s="71"/>
      <c r="MZU22" s="71"/>
      <c r="MZV22" s="71"/>
      <c r="MZW22" s="71"/>
      <c r="MZX22" s="71"/>
      <c r="MZY22" s="71"/>
      <c r="MZZ22" s="71"/>
      <c r="NAA22" s="71"/>
      <c r="NAB22" s="71"/>
      <c r="NAC22" s="71"/>
      <c r="NAD22" s="71"/>
      <c r="NAE22" s="71"/>
      <c r="NAF22" s="71"/>
      <c r="NAG22" s="71"/>
      <c r="NAH22" s="71"/>
      <c r="NAI22" s="71"/>
      <c r="NAJ22" s="71"/>
      <c r="NAK22" s="71"/>
      <c r="NAL22" s="71"/>
      <c r="NAM22" s="71"/>
      <c r="NAN22" s="71"/>
      <c r="NAO22" s="71"/>
      <c r="NAP22" s="71"/>
      <c r="NAQ22" s="71"/>
      <c r="NAR22" s="71"/>
      <c r="NAS22" s="71"/>
      <c r="NAT22" s="71"/>
      <c r="NAU22" s="71"/>
      <c r="NAV22" s="71"/>
      <c r="NAW22" s="71"/>
      <c r="NAX22" s="71"/>
      <c r="NAY22" s="71"/>
      <c r="NAZ22" s="71"/>
      <c r="NBA22" s="71"/>
      <c r="NBB22" s="71"/>
      <c r="NBC22" s="71"/>
      <c r="NBD22" s="71"/>
      <c r="NBE22" s="71"/>
      <c r="NBF22" s="71"/>
      <c r="NBG22" s="71"/>
      <c r="NBH22" s="71"/>
      <c r="NBI22" s="71"/>
      <c r="NBJ22" s="71"/>
      <c r="NBK22" s="71"/>
      <c r="NBL22" s="71"/>
      <c r="NBM22" s="71"/>
      <c r="NBN22" s="71"/>
      <c r="NBO22" s="71"/>
      <c r="NBP22" s="71"/>
      <c r="NBQ22" s="71"/>
      <c r="NBR22" s="71"/>
      <c r="NBS22" s="71"/>
      <c r="NBT22" s="71"/>
      <c r="NBU22" s="71"/>
      <c r="NBV22" s="71"/>
      <c r="NBW22" s="71"/>
      <c r="NBX22" s="71"/>
      <c r="NBY22" s="71"/>
      <c r="NBZ22" s="71"/>
      <c r="NCA22" s="71"/>
      <c r="NCB22" s="71"/>
      <c r="NCC22" s="71"/>
      <c r="NCD22" s="71"/>
      <c r="NCE22" s="71"/>
      <c r="NCF22" s="71"/>
      <c r="NCG22" s="71"/>
      <c r="NCH22" s="71"/>
      <c r="NCI22" s="71"/>
      <c r="NCJ22" s="71"/>
      <c r="NCK22" s="71"/>
      <c r="NCL22" s="71"/>
      <c r="NCM22" s="71"/>
      <c r="NCN22" s="71"/>
      <c r="NCO22" s="71"/>
      <c r="NCP22" s="71"/>
      <c r="NCQ22" s="71"/>
      <c r="NCR22" s="71"/>
      <c r="NCS22" s="71"/>
      <c r="NCT22" s="71"/>
      <c r="NCU22" s="71"/>
      <c r="NCV22" s="71"/>
      <c r="NCW22" s="71"/>
      <c r="NCX22" s="71"/>
      <c r="NCY22" s="71"/>
      <c r="NCZ22" s="71"/>
      <c r="NDA22" s="71"/>
      <c r="NDB22" s="71"/>
      <c r="NDC22" s="71"/>
      <c r="NDD22" s="71"/>
      <c r="NDE22" s="71"/>
      <c r="NDF22" s="71"/>
      <c r="NDG22" s="71"/>
      <c r="NDH22" s="71"/>
      <c r="NDI22" s="71"/>
      <c r="NDJ22" s="71"/>
      <c r="NDK22" s="71"/>
      <c r="NDL22" s="71"/>
      <c r="NDM22" s="71"/>
      <c r="NDN22" s="71"/>
      <c r="NDO22" s="71"/>
      <c r="NDP22" s="71"/>
      <c r="NDQ22" s="71"/>
      <c r="NDR22" s="71"/>
      <c r="NDS22" s="71"/>
      <c r="NDT22" s="71"/>
      <c r="NDU22" s="71"/>
      <c r="NDV22" s="71"/>
      <c r="NDW22" s="71"/>
      <c r="NDX22" s="71"/>
      <c r="NDY22" s="71"/>
      <c r="NDZ22" s="71"/>
      <c r="NEA22" s="71"/>
      <c r="NEB22" s="71"/>
      <c r="NEC22" s="71"/>
      <c r="NED22" s="71"/>
      <c r="NEE22" s="71"/>
      <c r="NEF22" s="71"/>
      <c r="NEG22" s="71"/>
      <c r="NEH22" s="71"/>
      <c r="NEI22" s="71"/>
      <c r="NEJ22" s="71"/>
      <c r="NEK22" s="71"/>
      <c r="NEL22" s="71"/>
      <c r="NEM22" s="71"/>
      <c r="NEN22" s="71"/>
      <c r="NEO22" s="71"/>
      <c r="NEP22" s="71"/>
      <c r="NEQ22" s="71"/>
      <c r="NER22" s="71"/>
      <c r="NES22" s="71"/>
      <c r="NET22" s="71"/>
      <c r="NEU22" s="71"/>
      <c r="NEV22" s="71"/>
      <c r="NEW22" s="71"/>
      <c r="NEX22" s="71"/>
      <c r="NEY22" s="71"/>
      <c r="NEZ22" s="71"/>
      <c r="NFA22" s="71"/>
      <c r="NFB22" s="71"/>
      <c r="NFC22" s="71"/>
      <c r="NFD22" s="71"/>
      <c r="NFE22" s="71"/>
      <c r="NFF22" s="71"/>
      <c r="NFG22" s="71"/>
      <c r="NFH22" s="71"/>
      <c r="NFI22" s="71"/>
      <c r="NFJ22" s="71"/>
      <c r="NFK22" s="71"/>
      <c r="NFL22" s="71"/>
      <c r="NFM22" s="71"/>
      <c r="NFN22" s="71"/>
      <c r="NFO22" s="71"/>
      <c r="NFP22" s="71"/>
      <c r="NFQ22" s="71"/>
      <c r="NFR22" s="71"/>
      <c r="NFS22" s="71"/>
      <c r="NFT22" s="71"/>
      <c r="NFU22" s="71"/>
      <c r="NFV22" s="71"/>
      <c r="NFW22" s="71"/>
      <c r="NFX22" s="71"/>
      <c r="NFY22" s="71"/>
      <c r="NFZ22" s="71"/>
      <c r="NGA22" s="71"/>
      <c r="NGB22" s="71"/>
      <c r="NGC22" s="71"/>
      <c r="NGD22" s="71"/>
      <c r="NGE22" s="71"/>
      <c r="NGF22" s="71"/>
      <c r="NGG22" s="71"/>
      <c r="NGH22" s="71"/>
      <c r="NGI22" s="71"/>
      <c r="NGJ22" s="71"/>
      <c r="NGK22" s="71"/>
      <c r="NGL22" s="71"/>
      <c r="NGM22" s="71"/>
      <c r="NGN22" s="71"/>
      <c r="NGO22" s="71"/>
      <c r="NGP22" s="71"/>
      <c r="NGQ22" s="71"/>
      <c r="NGR22" s="71"/>
      <c r="NGS22" s="71"/>
      <c r="NGT22" s="71"/>
      <c r="NGU22" s="71"/>
      <c r="NGV22" s="71"/>
      <c r="NGW22" s="71"/>
      <c r="NGX22" s="71"/>
      <c r="NGY22" s="71"/>
      <c r="NGZ22" s="71"/>
      <c r="NHA22" s="71"/>
      <c r="NHB22" s="71"/>
      <c r="NHC22" s="71"/>
      <c r="NHD22" s="71"/>
      <c r="NHE22" s="71"/>
      <c r="NHF22" s="71"/>
      <c r="NHG22" s="71"/>
      <c r="NHH22" s="71"/>
      <c r="NHI22" s="71"/>
      <c r="NHJ22" s="71"/>
      <c r="NHK22" s="71"/>
      <c r="NHL22" s="71"/>
      <c r="NHM22" s="71"/>
      <c r="NHN22" s="71"/>
      <c r="NHO22" s="71"/>
      <c r="NHP22" s="71"/>
      <c r="NHQ22" s="71"/>
      <c r="NHR22" s="71"/>
      <c r="NHS22" s="71"/>
      <c r="NHT22" s="71"/>
      <c r="NHU22" s="71"/>
      <c r="NHV22" s="71"/>
      <c r="NHW22" s="71"/>
      <c r="NHX22" s="71"/>
      <c r="NHY22" s="71"/>
      <c r="NHZ22" s="71"/>
      <c r="NIA22" s="71"/>
      <c r="NIB22" s="71"/>
      <c r="NIC22" s="71"/>
      <c r="NID22" s="71"/>
      <c r="NIE22" s="71"/>
      <c r="NIF22" s="71"/>
      <c r="NIG22" s="71"/>
      <c r="NIH22" s="71"/>
      <c r="NII22" s="71"/>
      <c r="NIJ22" s="71"/>
      <c r="NIK22" s="71"/>
      <c r="NIL22" s="71"/>
      <c r="NIM22" s="71"/>
      <c r="NIN22" s="71"/>
      <c r="NIO22" s="71"/>
      <c r="NIP22" s="71"/>
      <c r="NIQ22" s="71"/>
      <c r="NIR22" s="71"/>
      <c r="NIS22" s="71"/>
      <c r="NIT22" s="71"/>
      <c r="NIU22" s="71"/>
      <c r="NIV22" s="71"/>
      <c r="NIW22" s="71"/>
      <c r="NIX22" s="71"/>
      <c r="NIY22" s="71"/>
      <c r="NIZ22" s="71"/>
      <c r="NJA22" s="71"/>
      <c r="NJB22" s="71"/>
      <c r="NJC22" s="71"/>
      <c r="NJD22" s="71"/>
      <c r="NJE22" s="71"/>
      <c r="NJF22" s="71"/>
      <c r="NJG22" s="71"/>
      <c r="NJH22" s="71"/>
      <c r="NJI22" s="71"/>
      <c r="NJJ22" s="71"/>
      <c r="NJK22" s="71"/>
      <c r="NJL22" s="71"/>
      <c r="NJM22" s="71"/>
      <c r="NJN22" s="71"/>
      <c r="NJO22" s="71"/>
      <c r="NJP22" s="71"/>
      <c r="NJQ22" s="71"/>
      <c r="NJR22" s="71"/>
      <c r="NJS22" s="71"/>
      <c r="NJT22" s="71"/>
      <c r="NJU22" s="71"/>
      <c r="NJV22" s="71"/>
      <c r="NJW22" s="71"/>
      <c r="NJX22" s="71"/>
      <c r="NJY22" s="71"/>
      <c r="NJZ22" s="71"/>
      <c r="NKA22" s="71"/>
      <c r="NKB22" s="71"/>
      <c r="NKC22" s="71"/>
      <c r="NKD22" s="71"/>
      <c r="NKE22" s="71"/>
      <c r="NKF22" s="71"/>
      <c r="NKG22" s="71"/>
      <c r="NKH22" s="71"/>
      <c r="NKI22" s="71"/>
      <c r="NKJ22" s="71"/>
      <c r="NKK22" s="71"/>
      <c r="NKL22" s="71"/>
      <c r="NKM22" s="71"/>
      <c r="NKN22" s="71"/>
      <c r="NKO22" s="71"/>
      <c r="NKP22" s="71"/>
      <c r="NKQ22" s="71"/>
      <c r="NKR22" s="71"/>
      <c r="NKS22" s="71"/>
      <c r="NKT22" s="71"/>
      <c r="NKU22" s="71"/>
      <c r="NKV22" s="71"/>
      <c r="NKW22" s="71"/>
      <c r="NKX22" s="71"/>
      <c r="NKY22" s="71"/>
      <c r="NKZ22" s="71"/>
      <c r="NLA22" s="71"/>
      <c r="NLB22" s="71"/>
      <c r="NLC22" s="71"/>
      <c r="NLD22" s="71"/>
      <c r="NLE22" s="71"/>
      <c r="NLF22" s="71"/>
      <c r="NLG22" s="71"/>
      <c r="NLH22" s="71"/>
      <c r="NLI22" s="71"/>
      <c r="NLJ22" s="71"/>
      <c r="NLK22" s="71"/>
      <c r="NLL22" s="71"/>
      <c r="NLM22" s="71"/>
      <c r="NLN22" s="71"/>
      <c r="NLO22" s="71"/>
      <c r="NLP22" s="71"/>
      <c r="NLQ22" s="71"/>
      <c r="NLR22" s="71"/>
      <c r="NLS22" s="71"/>
      <c r="NLT22" s="71"/>
      <c r="NLU22" s="71"/>
      <c r="NLV22" s="71"/>
      <c r="NLW22" s="71"/>
      <c r="NLX22" s="71"/>
      <c r="NLY22" s="71"/>
      <c r="NLZ22" s="71"/>
      <c r="NMA22" s="71"/>
      <c r="NMB22" s="71"/>
      <c r="NMC22" s="71"/>
      <c r="NMD22" s="71"/>
      <c r="NME22" s="71"/>
      <c r="NMF22" s="71"/>
      <c r="NMG22" s="71"/>
      <c r="NMH22" s="71"/>
      <c r="NMI22" s="71"/>
      <c r="NMJ22" s="71"/>
      <c r="NMK22" s="71"/>
      <c r="NML22" s="71"/>
      <c r="NMM22" s="71"/>
      <c r="NMN22" s="71"/>
      <c r="NMO22" s="71"/>
      <c r="NMP22" s="71"/>
      <c r="NMQ22" s="71"/>
      <c r="NMR22" s="71"/>
      <c r="NMS22" s="71"/>
      <c r="NMT22" s="71"/>
      <c r="NMU22" s="71"/>
      <c r="NMV22" s="71"/>
      <c r="NMW22" s="71"/>
      <c r="NMX22" s="71"/>
      <c r="NMY22" s="71"/>
      <c r="NMZ22" s="71"/>
      <c r="NNA22" s="71"/>
      <c r="NNB22" s="71"/>
      <c r="NNC22" s="71"/>
      <c r="NND22" s="71"/>
      <c r="NNE22" s="71"/>
      <c r="NNF22" s="71"/>
      <c r="NNG22" s="71"/>
      <c r="NNH22" s="71"/>
      <c r="NNI22" s="71"/>
      <c r="NNJ22" s="71"/>
      <c r="NNK22" s="71"/>
      <c r="NNL22" s="71"/>
      <c r="NNM22" s="71"/>
      <c r="NNN22" s="71"/>
      <c r="NNO22" s="71"/>
      <c r="NNP22" s="71"/>
      <c r="NNQ22" s="71"/>
      <c r="NNR22" s="71"/>
      <c r="NNS22" s="71"/>
      <c r="NNT22" s="71"/>
      <c r="NNU22" s="71"/>
      <c r="NNV22" s="71"/>
      <c r="NNW22" s="71"/>
      <c r="NNX22" s="71"/>
      <c r="NNY22" s="71"/>
      <c r="NNZ22" s="71"/>
      <c r="NOA22" s="71"/>
      <c r="NOB22" s="71"/>
      <c r="NOC22" s="71"/>
      <c r="NOD22" s="71"/>
      <c r="NOE22" s="71"/>
      <c r="NOF22" s="71"/>
      <c r="NOG22" s="71"/>
      <c r="NOH22" s="71"/>
      <c r="NOI22" s="71"/>
      <c r="NOJ22" s="71"/>
      <c r="NOK22" s="71"/>
      <c r="NOL22" s="71"/>
      <c r="NOM22" s="71"/>
      <c r="NON22" s="71"/>
      <c r="NOO22" s="71"/>
      <c r="NOP22" s="71"/>
      <c r="NOQ22" s="71"/>
      <c r="NOR22" s="71"/>
      <c r="NOS22" s="71"/>
      <c r="NOT22" s="71"/>
      <c r="NOU22" s="71"/>
      <c r="NOV22" s="71"/>
      <c r="NOW22" s="71"/>
      <c r="NOX22" s="71"/>
      <c r="NOY22" s="71"/>
      <c r="NOZ22" s="71"/>
      <c r="NPA22" s="71"/>
      <c r="NPB22" s="71"/>
      <c r="NPC22" s="71"/>
      <c r="NPD22" s="71"/>
      <c r="NPE22" s="71"/>
      <c r="NPF22" s="71"/>
      <c r="NPG22" s="71"/>
      <c r="NPH22" s="71"/>
      <c r="NPI22" s="71"/>
      <c r="NPJ22" s="71"/>
      <c r="NPK22" s="71"/>
      <c r="NPL22" s="71"/>
      <c r="NPM22" s="71"/>
      <c r="NPN22" s="71"/>
      <c r="NPO22" s="71"/>
      <c r="NPP22" s="71"/>
      <c r="NPQ22" s="71"/>
      <c r="NPR22" s="71"/>
      <c r="NPS22" s="71"/>
      <c r="NPT22" s="71"/>
      <c r="NPU22" s="71"/>
      <c r="NPV22" s="71"/>
      <c r="NPW22" s="71"/>
      <c r="NPX22" s="71"/>
      <c r="NPY22" s="71"/>
      <c r="NPZ22" s="71"/>
      <c r="NQA22" s="71"/>
      <c r="NQB22" s="71"/>
      <c r="NQC22" s="71"/>
      <c r="NQD22" s="71"/>
      <c r="NQE22" s="71"/>
      <c r="NQF22" s="71"/>
      <c r="NQG22" s="71"/>
      <c r="NQH22" s="71"/>
      <c r="NQI22" s="71"/>
      <c r="NQJ22" s="71"/>
      <c r="NQK22" s="71"/>
      <c r="NQL22" s="71"/>
      <c r="NQM22" s="71"/>
      <c r="NQN22" s="71"/>
      <c r="NQO22" s="71"/>
      <c r="NQP22" s="71"/>
      <c r="NQQ22" s="71"/>
      <c r="NQR22" s="71"/>
      <c r="NQS22" s="71"/>
      <c r="NQT22" s="71"/>
      <c r="NQU22" s="71"/>
      <c r="NQV22" s="71"/>
      <c r="NQW22" s="71"/>
      <c r="NQX22" s="71"/>
      <c r="NQY22" s="71"/>
      <c r="NQZ22" s="71"/>
      <c r="NRA22" s="71"/>
      <c r="NRB22" s="71"/>
      <c r="NRC22" s="71"/>
      <c r="NRD22" s="71"/>
      <c r="NRE22" s="71"/>
      <c r="NRF22" s="71"/>
      <c r="NRG22" s="71"/>
      <c r="NRH22" s="71"/>
      <c r="NRI22" s="71"/>
      <c r="NRJ22" s="71"/>
      <c r="NRK22" s="71"/>
      <c r="NRL22" s="71"/>
      <c r="NRM22" s="71"/>
      <c r="NRN22" s="71"/>
      <c r="NRO22" s="71"/>
      <c r="NRP22" s="71"/>
      <c r="NRQ22" s="71"/>
      <c r="NRR22" s="71"/>
      <c r="NRS22" s="71"/>
      <c r="NRT22" s="71"/>
      <c r="NRU22" s="71"/>
      <c r="NRV22" s="71"/>
      <c r="NRW22" s="71"/>
      <c r="NRX22" s="71"/>
      <c r="NRY22" s="71"/>
      <c r="NRZ22" s="71"/>
      <c r="NSA22" s="71"/>
      <c r="NSB22" s="71"/>
      <c r="NSC22" s="71"/>
      <c r="NSD22" s="71"/>
      <c r="NSE22" s="71"/>
      <c r="NSF22" s="71"/>
      <c r="NSG22" s="71"/>
      <c r="NSH22" s="71"/>
      <c r="NSI22" s="71"/>
      <c r="NSJ22" s="71"/>
      <c r="NSK22" s="71"/>
      <c r="NSL22" s="71"/>
      <c r="NSM22" s="71"/>
      <c r="NSN22" s="71"/>
      <c r="NSO22" s="71"/>
      <c r="NSP22" s="71"/>
      <c r="NSQ22" s="71"/>
      <c r="NSR22" s="71"/>
      <c r="NSS22" s="71"/>
      <c r="NST22" s="71"/>
      <c r="NSU22" s="71"/>
      <c r="NSV22" s="71"/>
      <c r="NSW22" s="71"/>
      <c r="NSX22" s="71"/>
      <c r="NSY22" s="71"/>
      <c r="NSZ22" s="71"/>
      <c r="NTA22" s="71"/>
      <c r="NTB22" s="71"/>
      <c r="NTC22" s="71"/>
      <c r="NTD22" s="71"/>
      <c r="NTE22" s="71"/>
      <c r="NTF22" s="71"/>
      <c r="NTG22" s="71"/>
      <c r="NTH22" s="71"/>
      <c r="NTI22" s="71"/>
      <c r="NTJ22" s="71"/>
      <c r="NTK22" s="71"/>
      <c r="NTL22" s="71"/>
      <c r="NTM22" s="71"/>
      <c r="NTN22" s="71"/>
      <c r="NTO22" s="71"/>
      <c r="NTP22" s="71"/>
      <c r="NTQ22" s="71"/>
      <c r="NTR22" s="71"/>
      <c r="NTS22" s="71"/>
      <c r="NTT22" s="71"/>
      <c r="NTU22" s="71"/>
      <c r="NTV22" s="71"/>
      <c r="NTW22" s="71"/>
      <c r="NTX22" s="71"/>
      <c r="NTY22" s="71"/>
      <c r="NTZ22" s="71"/>
      <c r="NUA22" s="71"/>
      <c r="NUB22" s="71"/>
      <c r="NUC22" s="71"/>
      <c r="NUD22" s="71"/>
      <c r="NUE22" s="71"/>
      <c r="NUF22" s="71"/>
      <c r="NUG22" s="71"/>
      <c r="NUH22" s="71"/>
      <c r="NUI22" s="71"/>
      <c r="NUJ22" s="71"/>
      <c r="NUK22" s="71"/>
      <c r="NUL22" s="71"/>
      <c r="NUM22" s="71"/>
      <c r="NUN22" s="71"/>
      <c r="NUO22" s="71"/>
      <c r="NUP22" s="71"/>
      <c r="NUQ22" s="71"/>
      <c r="NUR22" s="71"/>
      <c r="NUS22" s="71"/>
      <c r="NUT22" s="71"/>
      <c r="NUU22" s="71"/>
      <c r="NUV22" s="71"/>
      <c r="NUW22" s="71"/>
      <c r="NUX22" s="71"/>
      <c r="NUY22" s="71"/>
      <c r="NUZ22" s="71"/>
      <c r="NVA22" s="71"/>
      <c r="NVB22" s="71"/>
      <c r="NVC22" s="71"/>
      <c r="NVD22" s="71"/>
      <c r="NVE22" s="71"/>
      <c r="NVF22" s="71"/>
      <c r="NVG22" s="71"/>
      <c r="NVH22" s="71"/>
      <c r="NVI22" s="71"/>
      <c r="NVJ22" s="71"/>
      <c r="NVK22" s="71"/>
      <c r="NVL22" s="71"/>
      <c r="NVM22" s="71"/>
      <c r="NVN22" s="71"/>
      <c r="NVO22" s="71"/>
      <c r="NVP22" s="71"/>
      <c r="NVQ22" s="71"/>
      <c r="NVR22" s="71"/>
      <c r="NVS22" s="71"/>
      <c r="NVT22" s="71"/>
      <c r="NVU22" s="71"/>
      <c r="NVV22" s="71"/>
      <c r="NVW22" s="71"/>
      <c r="NVX22" s="71"/>
      <c r="NVY22" s="71"/>
      <c r="NVZ22" s="71"/>
      <c r="NWA22" s="71"/>
      <c r="NWB22" s="71"/>
      <c r="NWC22" s="71"/>
      <c r="NWD22" s="71"/>
      <c r="NWE22" s="71"/>
      <c r="NWF22" s="71"/>
      <c r="NWG22" s="71"/>
      <c r="NWH22" s="71"/>
      <c r="NWI22" s="71"/>
      <c r="NWJ22" s="71"/>
      <c r="NWK22" s="71"/>
      <c r="NWL22" s="71"/>
      <c r="NWM22" s="71"/>
      <c r="NWN22" s="71"/>
      <c r="NWO22" s="71"/>
      <c r="NWP22" s="71"/>
      <c r="NWQ22" s="71"/>
      <c r="NWR22" s="71"/>
      <c r="NWS22" s="71"/>
      <c r="NWT22" s="71"/>
      <c r="NWU22" s="71"/>
      <c r="NWV22" s="71"/>
      <c r="NWW22" s="71"/>
      <c r="NWX22" s="71"/>
      <c r="NWY22" s="71"/>
      <c r="NWZ22" s="71"/>
      <c r="NXA22" s="71"/>
      <c r="NXB22" s="71"/>
      <c r="NXC22" s="71"/>
      <c r="NXD22" s="71"/>
      <c r="NXE22" s="71"/>
      <c r="NXF22" s="71"/>
      <c r="NXG22" s="71"/>
      <c r="NXH22" s="71"/>
      <c r="NXI22" s="71"/>
      <c r="NXJ22" s="71"/>
      <c r="NXK22" s="71"/>
      <c r="NXL22" s="71"/>
      <c r="NXM22" s="71"/>
      <c r="NXN22" s="71"/>
      <c r="NXO22" s="71"/>
      <c r="NXP22" s="71"/>
      <c r="NXQ22" s="71"/>
      <c r="NXR22" s="71"/>
      <c r="NXS22" s="71"/>
      <c r="NXT22" s="71"/>
      <c r="NXU22" s="71"/>
      <c r="NXV22" s="71"/>
      <c r="NXW22" s="71"/>
      <c r="NXX22" s="71"/>
      <c r="NXY22" s="71"/>
      <c r="NXZ22" s="71"/>
      <c r="NYA22" s="71"/>
      <c r="NYB22" s="71"/>
      <c r="NYC22" s="71"/>
      <c r="NYD22" s="71"/>
      <c r="NYE22" s="71"/>
      <c r="NYF22" s="71"/>
      <c r="NYG22" s="71"/>
      <c r="NYH22" s="71"/>
      <c r="NYI22" s="71"/>
      <c r="NYJ22" s="71"/>
      <c r="NYK22" s="71"/>
      <c r="NYL22" s="71"/>
      <c r="NYM22" s="71"/>
      <c r="NYN22" s="71"/>
      <c r="NYO22" s="71"/>
      <c r="NYP22" s="71"/>
      <c r="NYQ22" s="71"/>
      <c r="NYR22" s="71"/>
      <c r="NYS22" s="71"/>
      <c r="NYT22" s="71"/>
      <c r="NYU22" s="71"/>
      <c r="NYV22" s="71"/>
      <c r="NYW22" s="71"/>
      <c r="NYX22" s="71"/>
      <c r="NYY22" s="71"/>
      <c r="NYZ22" s="71"/>
      <c r="NZA22" s="71"/>
      <c r="NZB22" s="71"/>
      <c r="NZC22" s="71"/>
      <c r="NZD22" s="71"/>
      <c r="NZE22" s="71"/>
      <c r="NZF22" s="71"/>
      <c r="NZG22" s="71"/>
      <c r="NZH22" s="71"/>
      <c r="NZI22" s="71"/>
      <c r="NZJ22" s="71"/>
      <c r="NZK22" s="71"/>
      <c r="NZL22" s="71"/>
      <c r="NZM22" s="71"/>
      <c r="NZN22" s="71"/>
      <c r="NZO22" s="71"/>
      <c r="NZP22" s="71"/>
      <c r="NZQ22" s="71"/>
      <c r="NZR22" s="71"/>
      <c r="NZS22" s="71"/>
      <c r="NZT22" s="71"/>
      <c r="NZU22" s="71"/>
      <c r="NZV22" s="71"/>
      <c r="NZW22" s="71"/>
      <c r="NZX22" s="71"/>
      <c r="NZY22" s="71"/>
      <c r="NZZ22" s="71"/>
      <c r="OAA22" s="71"/>
      <c r="OAB22" s="71"/>
      <c r="OAC22" s="71"/>
      <c r="OAD22" s="71"/>
      <c r="OAE22" s="71"/>
      <c r="OAF22" s="71"/>
      <c r="OAG22" s="71"/>
      <c r="OAH22" s="71"/>
      <c r="OAI22" s="71"/>
      <c r="OAJ22" s="71"/>
      <c r="OAK22" s="71"/>
      <c r="OAL22" s="71"/>
      <c r="OAM22" s="71"/>
      <c r="OAN22" s="71"/>
      <c r="OAO22" s="71"/>
      <c r="OAP22" s="71"/>
      <c r="OAQ22" s="71"/>
      <c r="OAR22" s="71"/>
      <c r="OAS22" s="71"/>
      <c r="OAT22" s="71"/>
      <c r="OAU22" s="71"/>
      <c r="OAV22" s="71"/>
      <c r="OAW22" s="71"/>
      <c r="OAX22" s="71"/>
      <c r="OAY22" s="71"/>
      <c r="OAZ22" s="71"/>
      <c r="OBA22" s="71"/>
      <c r="OBB22" s="71"/>
      <c r="OBC22" s="71"/>
      <c r="OBD22" s="71"/>
      <c r="OBE22" s="71"/>
      <c r="OBF22" s="71"/>
      <c r="OBG22" s="71"/>
      <c r="OBH22" s="71"/>
      <c r="OBI22" s="71"/>
      <c r="OBJ22" s="71"/>
      <c r="OBK22" s="71"/>
      <c r="OBL22" s="71"/>
      <c r="OBM22" s="71"/>
      <c r="OBN22" s="71"/>
      <c r="OBO22" s="71"/>
      <c r="OBP22" s="71"/>
      <c r="OBQ22" s="71"/>
      <c r="OBR22" s="71"/>
      <c r="OBS22" s="71"/>
      <c r="OBT22" s="71"/>
      <c r="OBU22" s="71"/>
      <c r="OBV22" s="71"/>
      <c r="OBW22" s="71"/>
      <c r="OBX22" s="71"/>
      <c r="OBY22" s="71"/>
      <c r="OBZ22" s="71"/>
      <c r="OCA22" s="71"/>
      <c r="OCB22" s="71"/>
      <c r="OCC22" s="71"/>
      <c r="OCD22" s="71"/>
      <c r="OCE22" s="71"/>
      <c r="OCF22" s="71"/>
      <c r="OCG22" s="71"/>
      <c r="OCH22" s="71"/>
      <c r="OCI22" s="71"/>
      <c r="OCJ22" s="71"/>
      <c r="OCK22" s="71"/>
      <c r="OCL22" s="71"/>
      <c r="OCM22" s="71"/>
      <c r="OCN22" s="71"/>
      <c r="OCO22" s="71"/>
      <c r="OCP22" s="71"/>
      <c r="OCQ22" s="71"/>
      <c r="OCR22" s="71"/>
      <c r="OCS22" s="71"/>
      <c r="OCT22" s="71"/>
      <c r="OCU22" s="71"/>
      <c r="OCV22" s="71"/>
      <c r="OCW22" s="71"/>
      <c r="OCX22" s="71"/>
      <c r="OCY22" s="71"/>
      <c r="OCZ22" s="71"/>
      <c r="ODA22" s="71"/>
      <c r="ODB22" s="71"/>
      <c r="ODC22" s="71"/>
      <c r="ODD22" s="71"/>
      <c r="ODE22" s="71"/>
      <c r="ODF22" s="71"/>
      <c r="ODG22" s="71"/>
      <c r="ODH22" s="71"/>
      <c r="ODI22" s="71"/>
      <c r="ODJ22" s="71"/>
      <c r="ODK22" s="71"/>
      <c r="ODL22" s="71"/>
      <c r="ODM22" s="71"/>
      <c r="ODN22" s="71"/>
      <c r="ODO22" s="71"/>
      <c r="ODP22" s="71"/>
      <c r="ODQ22" s="71"/>
      <c r="ODR22" s="71"/>
      <c r="ODS22" s="71"/>
      <c r="ODT22" s="71"/>
      <c r="ODU22" s="71"/>
      <c r="ODV22" s="71"/>
      <c r="ODW22" s="71"/>
      <c r="ODX22" s="71"/>
      <c r="ODY22" s="71"/>
      <c r="ODZ22" s="71"/>
      <c r="OEA22" s="71"/>
      <c r="OEB22" s="71"/>
      <c r="OEC22" s="71"/>
      <c r="OED22" s="71"/>
      <c r="OEE22" s="71"/>
      <c r="OEF22" s="71"/>
      <c r="OEG22" s="71"/>
      <c r="OEH22" s="71"/>
      <c r="OEI22" s="71"/>
      <c r="OEJ22" s="71"/>
      <c r="OEK22" s="71"/>
      <c r="OEL22" s="71"/>
      <c r="OEM22" s="71"/>
      <c r="OEN22" s="71"/>
      <c r="OEO22" s="71"/>
      <c r="OEP22" s="71"/>
      <c r="OEQ22" s="71"/>
      <c r="OER22" s="71"/>
      <c r="OES22" s="71"/>
      <c r="OET22" s="71"/>
      <c r="OEU22" s="71"/>
      <c r="OEV22" s="71"/>
      <c r="OEW22" s="71"/>
      <c r="OEX22" s="71"/>
      <c r="OEY22" s="71"/>
      <c r="OEZ22" s="71"/>
      <c r="OFA22" s="71"/>
      <c r="OFB22" s="71"/>
      <c r="OFC22" s="71"/>
      <c r="OFD22" s="71"/>
      <c r="OFE22" s="71"/>
      <c r="OFF22" s="71"/>
      <c r="OFG22" s="71"/>
      <c r="OFH22" s="71"/>
      <c r="OFI22" s="71"/>
      <c r="OFJ22" s="71"/>
      <c r="OFK22" s="71"/>
      <c r="OFL22" s="71"/>
      <c r="OFM22" s="71"/>
      <c r="OFN22" s="71"/>
      <c r="OFO22" s="71"/>
      <c r="OFP22" s="71"/>
      <c r="OFQ22" s="71"/>
      <c r="OFR22" s="71"/>
      <c r="OFS22" s="71"/>
      <c r="OFT22" s="71"/>
      <c r="OFU22" s="71"/>
      <c r="OFV22" s="71"/>
      <c r="OFW22" s="71"/>
      <c r="OFX22" s="71"/>
      <c r="OFY22" s="71"/>
      <c r="OFZ22" s="71"/>
      <c r="OGA22" s="71"/>
      <c r="OGB22" s="71"/>
      <c r="OGC22" s="71"/>
      <c r="OGD22" s="71"/>
      <c r="OGE22" s="71"/>
      <c r="OGF22" s="71"/>
      <c r="OGG22" s="71"/>
      <c r="OGH22" s="71"/>
      <c r="OGI22" s="71"/>
      <c r="OGJ22" s="71"/>
      <c r="OGK22" s="71"/>
      <c r="OGL22" s="71"/>
      <c r="OGM22" s="71"/>
      <c r="OGN22" s="71"/>
      <c r="OGO22" s="71"/>
      <c r="OGP22" s="71"/>
      <c r="OGQ22" s="71"/>
      <c r="OGR22" s="71"/>
      <c r="OGS22" s="71"/>
      <c r="OGT22" s="71"/>
      <c r="OGU22" s="71"/>
      <c r="OGV22" s="71"/>
      <c r="OGW22" s="71"/>
      <c r="OGX22" s="71"/>
      <c r="OGY22" s="71"/>
      <c r="OGZ22" s="71"/>
      <c r="OHA22" s="71"/>
      <c r="OHB22" s="71"/>
      <c r="OHC22" s="71"/>
      <c r="OHD22" s="71"/>
      <c r="OHE22" s="71"/>
      <c r="OHF22" s="71"/>
      <c r="OHG22" s="71"/>
      <c r="OHH22" s="71"/>
      <c r="OHI22" s="71"/>
      <c r="OHJ22" s="71"/>
      <c r="OHK22" s="71"/>
      <c r="OHL22" s="71"/>
      <c r="OHM22" s="71"/>
      <c r="OHN22" s="71"/>
      <c r="OHO22" s="71"/>
      <c r="OHP22" s="71"/>
      <c r="OHQ22" s="71"/>
      <c r="OHR22" s="71"/>
      <c r="OHS22" s="71"/>
      <c r="OHT22" s="71"/>
      <c r="OHU22" s="71"/>
      <c r="OHV22" s="71"/>
      <c r="OHW22" s="71"/>
      <c r="OHX22" s="71"/>
      <c r="OHY22" s="71"/>
      <c r="OHZ22" s="71"/>
      <c r="OIA22" s="71"/>
      <c r="OIB22" s="71"/>
      <c r="OIC22" s="71"/>
      <c r="OID22" s="71"/>
      <c r="OIE22" s="71"/>
      <c r="OIF22" s="71"/>
      <c r="OIG22" s="71"/>
      <c r="OIH22" s="71"/>
      <c r="OII22" s="71"/>
      <c r="OIJ22" s="71"/>
      <c r="OIK22" s="71"/>
      <c r="OIL22" s="71"/>
      <c r="OIM22" s="71"/>
      <c r="OIN22" s="71"/>
      <c r="OIO22" s="71"/>
      <c r="OIP22" s="71"/>
      <c r="OIQ22" s="71"/>
      <c r="OIR22" s="71"/>
      <c r="OIS22" s="71"/>
      <c r="OIT22" s="71"/>
      <c r="OIU22" s="71"/>
      <c r="OIV22" s="71"/>
      <c r="OIW22" s="71"/>
      <c r="OIX22" s="71"/>
      <c r="OIY22" s="71"/>
      <c r="OIZ22" s="71"/>
      <c r="OJA22" s="71"/>
      <c r="OJB22" s="71"/>
      <c r="OJC22" s="71"/>
      <c r="OJD22" s="71"/>
      <c r="OJE22" s="71"/>
      <c r="OJF22" s="71"/>
      <c r="OJG22" s="71"/>
      <c r="OJH22" s="71"/>
      <c r="OJI22" s="71"/>
      <c r="OJJ22" s="71"/>
      <c r="OJK22" s="71"/>
      <c r="OJL22" s="71"/>
      <c r="OJM22" s="71"/>
      <c r="OJN22" s="71"/>
      <c r="OJO22" s="71"/>
      <c r="OJP22" s="71"/>
      <c r="OJQ22" s="71"/>
      <c r="OJR22" s="71"/>
      <c r="OJS22" s="71"/>
      <c r="OJT22" s="71"/>
      <c r="OJU22" s="71"/>
      <c r="OJV22" s="71"/>
      <c r="OJW22" s="71"/>
      <c r="OJX22" s="71"/>
      <c r="OJY22" s="71"/>
      <c r="OJZ22" s="71"/>
      <c r="OKA22" s="71"/>
      <c r="OKB22" s="71"/>
      <c r="OKC22" s="71"/>
      <c r="OKD22" s="71"/>
      <c r="OKE22" s="71"/>
      <c r="OKF22" s="71"/>
      <c r="OKG22" s="71"/>
      <c r="OKH22" s="71"/>
      <c r="OKI22" s="71"/>
      <c r="OKJ22" s="71"/>
      <c r="OKK22" s="71"/>
      <c r="OKL22" s="71"/>
      <c r="OKM22" s="71"/>
      <c r="OKN22" s="71"/>
      <c r="OKO22" s="71"/>
      <c r="OKP22" s="71"/>
      <c r="OKQ22" s="71"/>
      <c r="OKR22" s="71"/>
      <c r="OKS22" s="71"/>
      <c r="OKT22" s="71"/>
      <c r="OKU22" s="71"/>
      <c r="OKV22" s="71"/>
      <c r="OKW22" s="71"/>
      <c r="OKX22" s="71"/>
      <c r="OKY22" s="71"/>
      <c r="OKZ22" s="71"/>
      <c r="OLA22" s="71"/>
      <c r="OLB22" s="71"/>
      <c r="OLC22" s="71"/>
      <c r="OLD22" s="71"/>
      <c r="OLE22" s="71"/>
      <c r="OLF22" s="71"/>
      <c r="OLG22" s="71"/>
      <c r="OLH22" s="71"/>
      <c r="OLI22" s="71"/>
      <c r="OLJ22" s="71"/>
      <c r="OLK22" s="71"/>
      <c r="OLL22" s="71"/>
      <c r="OLM22" s="71"/>
      <c r="OLN22" s="71"/>
      <c r="OLO22" s="71"/>
      <c r="OLP22" s="71"/>
      <c r="OLQ22" s="71"/>
      <c r="OLR22" s="71"/>
      <c r="OLS22" s="71"/>
      <c r="OLT22" s="71"/>
      <c r="OLU22" s="71"/>
      <c r="OLV22" s="71"/>
      <c r="OLW22" s="71"/>
      <c r="OLX22" s="71"/>
      <c r="OLY22" s="71"/>
      <c r="OLZ22" s="71"/>
      <c r="OMA22" s="71"/>
      <c r="OMB22" s="71"/>
      <c r="OMC22" s="71"/>
      <c r="OMD22" s="71"/>
      <c r="OME22" s="71"/>
      <c r="OMF22" s="71"/>
      <c r="OMG22" s="71"/>
      <c r="OMH22" s="71"/>
      <c r="OMI22" s="71"/>
      <c r="OMJ22" s="71"/>
      <c r="OMK22" s="71"/>
      <c r="OML22" s="71"/>
      <c r="OMM22" s="71"/>
      <c r="OMN22" s="71"/>
      <c r="OMO22" s="71"/>
      <c r="OMP22" s="71"/>
      <c r="OMQ22" s="71"/>
      <c r="OMR22" s="71"/>
      <c r="OMS22" s="71"/>
      <c r="OMT22" s="71"/>
      <c r="OMU22" s="71"/>
      <c r="OMV22" s="71"/>
      <c r="OMW22" s="71"/>
      <c r="OMX22" s="71"/>
      <c r="OMY22" s="71"/>
      <c r="OMZ22" s="71"/>
      <c r="ONA22" s="71"/>
      <c r="ONB22" s="71"/>
      <c r="ONC22" s="71"/>
      <c r="OND22" s="71"/>
      <c r="ONE22" s="71"/>
      <c r="ONF22" s="71"/>
      <c r="ONG22" s="71"/>
      <c r="ONH22" s="71"/>
      <c r="ONI22" s="71"/>
      <c r="ONJ22" s="71"/>
      <c r="ONK22" s="71"/>
      <c r="ONL22" s="71"/>
      <c r="ONM22" s="71"/>
      <c r="ONN22" s="71"/>
      <c r="ONO22" s="71"/>
      <c r="ONP22" s="71"/>
      <c r="ONQ22" s="71"/>
      <c r="ONR22" s="71"/>
      <c r="ONS22" s="71"/>
      <c r="ONT22" s="71"/>
      <c r="ONU22" s="71"/>
      <c r="ONV22" s="71"/>
      <c r="ONW22" s="71"/>
      <c r="ONX22" s="71"/>
      <c r="ONY22" s="71"/>
      <c r="ONZ22" s="71"/>
      <c r="OOA22" s="71"/>
      <c r="OOB22" s="71"/>
      <c r="OOC22" s="71"/>
      <c r="OOD22" s="71"/>
      <c r="OOE22" s="71"/>
      <c r="OOF22" s="71"/>
      <c r="OOG22" s="71"/>
      <c r="OOH22" s="71"/>
      <c r="OOI22" s="71"/>
      <c r="OOJ22" s="71"/>
      <c r="OOK22" s="71"/>
      <c r="OOL22" s="71"/>
      <c r="OOM22" s="71"/>
      <c r="OON22" s="71"/>
      <c r="OOO22" s="71"/>
      <c r="OOP22" s="71"/>
      <c r="OOQ22" s="71"/>
      <c r="OOR22" s="71"/>
      <c r="OOS22" s="71"/>
      <c r="OOT22" s="71"/>
      <c r="OOU22" s="71"/>
      <c r="OOV22" s="71"/>
      <c r="OOW22" s="71"/>
      <c r="OOX22" s="71"/>
      <c r="OOY22" s="71"/>
      <c r="OOZ22" s="71"/>
      <c r="OPA22" s="71"/>
      <c r="OPB22" s="71"/>
      <c r="OPC22" s="71"/>
      <c r="OPD22" s="71"/>
      <c r="OPE22" s="71"/>
      <c r="OPF22" s="71"/>
      <c r="OPG22" s="71"/>
      <c r="OPH22" s="71"/>
      <c r="OPI22" s="71"/>
      <c r="OPJ22" s="71"/>
      <c r="OPK22" s="71"/>
      <c r="OPL22" s="71"/>
      <c r="OPM22" s="71"/>
      <c r="OPN22" s="71"/>
      <c r="OPO22" s="71"/>
      <c r="OPP22" s="71"/>
      <c r="OPQ22" s="71"/>
      <c r="OPR22" s="71"/>
      <c r="OPS22" s="71"/>
      <c r="OPT22" s="71"/>
      <c r="OPU22" s="71"/>
      <c r="OPV22" s="71"/>
      <c r="OPW22" s="71"/>
      <c r="OPX22" s="71"/>
      <c r="OPY22" s="71"/>
      <c r="OPZ22" s="71"/>
      <c r="OQA22" s="71"/>
      <c r="OQB22" s="71"/>
      <c r="OQC22" s="71"/>
      <c r="OQD22" s="71"/>
      <c r="OQE22" s="71"/>
      <c r="OQF22" s="71"/>
      <c r="OQG22" s="71"/>
      <c r="OQH22" s="71"/>
      <c r="OQI22" s="71"/>
      <c r="OQJ22" s="71"/>
      <c r="OQK22" s="71"/>
      <c r="OQL22" s="71"/>
      <c r="OQM22" s="71"/>
      <c r="OQN22" s="71"/>
      <c r="OQO22" s="71"/>
      <c r="OQP22" s="71"/>
      <c r="OQQ22" s="71"/>
      <c r="OQR22" s="71"/>
      <c r="OQS22" s="71"/>
      <c r="OQT22" s="71"/>
      <c r="OQU22" s="71"/>
      <c r="OQV22" s="71"/>
      <c r="OQW22" s="71"/>
      <c r="OQX22" s="71"/>
      <c r="OQY22" s="71"/>
      <c r="OQZ22" s="71"/>
      <c r="ORA22" s="71"/>
      <c r="ORB22" s="71"/>
      <c r="ORC22" s="71"/>
      <c r="ORD22" s="71"/>
      <c r="ORE22" s="71"/>
      <c r="ORF22" s="71"/>
      <c r="ORG22" s="71"/>
      <c r="ORH22" s="71"/>
      <c r="ORI22" s="71"/>
      <c r="ORJ22" s="71"/>
      <c r="ORK22" s="71"/>
      <c r="ORL22" s="71"/>
      <c r="ORM22" s="71"/>
      <c r="ORN22" s="71"/>
      <c r="ORO22" s="71"/>
      <c r="ORP22" s="71"/>
      <c r="ORQ22" s="71"/>
      <c r="ORR22" s="71"/>
      <c r="ORS22" s="71"/>
      <c r="ORT22" s="71"/>
      <c r="ORU22" s="71"/>
      <c r="ORV22" s="71"/>
      <c r="ORW22" s="71"/>
      <c r="ORX22" s="71"/>
      <c r="ORY22" s="71"/>
      <c r="ORZ22" s="71"/>
      <c r="OSA22" s="71"/>
      <c r="OSB22" s="71"/>
      <c r="OSC22" s="71"/>
      <c r="OSD22" s="71"/>
      <c r="OSE22" s="71"/>
      <c r="OSF22" s="71"/>
      <c r="OSG22" s="71"/>
      <c r="OSH22" s="71"/>
      <c r="OSI22" s="71"/>
      <c r="OSJ22" s="71"/>
      <c r="OSK22" s="71"/>
      <c r="OSL22" s="71"/>
      <c r="OSM22" s="71"/>
      <c r="OSN22" s="71"/>
      <c r="OSO22" s="71"/>
      <c r="OSP22" s="71"/>
      <c r="OSQ22" s="71"/>
      <c r="OSR22" s="71"/>
      <c r="OSS22" s="71"/>
      <c r="OST22" s="71"/>
      <c r="OSU22" s="71"/>
      <c r="OSV22" s="71"/>
      <c r="OSW22" s="71"/>
      <c r="OSX22" s="71"/>
      <c r="OSY22" s="71"/>
      <c r="OSZ22" s="71"/>
      <c r="OTA22" s="71"/>
      <c r="OTB22" s="71"/>
      <c r="OTC22" s="71"/>
      <c r="OTD22" s="71"/>
      <c r="OTE22" s="71"/>
      <c r="OTF22" s="71"/>
      <c r="OTG22" s="71"/>
      <c r="OTH22" s="71"/>
      <c r="OTI22" s="71"/>
      <c r="OTJ22" s="71"/>
      <c r="OTK22" s="71"/>
      <c r="OTL22" s="71"/>
      <c r="OTM22" s="71"/>
      <c r="OTN22" s="71"/>
      <c r="OTO22" s="71"/>
      <c r="OTP22" s="71"/>
      <c r="OTQ22" s="71"/>
      <c r="OTR22" s="71"/>
      <c r="OTS22" s="71"/>
      <c r="OTT22" s="71"/>
      <c r="OTU22" s="71"/>
      <c r="OTV22" s="71"/>
      <c r="OTW22" s="71"/>
      <c r="OTX22" s="71"/>
      <c r="OTY22" s="71"/>
      <c r="OTZ22" s="71"/>
      <c r="OUA22" s="71"/>
      <c r="OUB22" s="71"/>
      <c r="OUC22" s="71"/>
      <c r="OUD22" s="71"/>
      <c r="OUE22" s="71"/>
      <c r="OUF22" s="71"/>
      <c r="OUG22" s="71"/>
      <c r="OUH22" s="71"/>
      <c r="OUI22" s="71"/>
      <c r="OUJ22" s="71"/>
      <c r="OUK22" s="71"/>
      <c r="OUL22" s="71"/>
      <c r="OUM22" s="71"/>
      <c r="OUN22" s="71"/>
      <c r="OUO22" s="71"/>
      <c r="OUP22" s="71"/>
      <c r="OUQ22" s="71"/>
      <c r="OUR22" s="71"/>
      <c r="OUS22" s="71"/>
      <c r="OUT22" s="71"/>
      <c r="OUU22" s="71"/>
      <c r="OUV22" s="71"/>
      <c r="OUW22" s="71"/>
      <c r="OUX22" s="71"/>
      <c r="OUY22" s="71"/>
      <c r="OUZ22" s="71"/>
      <c r="OVA22" s="71"/>
      <c r="OVB22" s="71"/>
      <c r="OVC22" s="71"/>
      <c r="OVD22" s="71"/>
      <c r="OVE22" s="71"/>
      <c r="OVF22" s="71"/>
      <c r="OVG22" s="71"/>
      <c r="OVH22" s="71"/>
      <c r="OVI22" s="71"/>
      <c r="OVJ22" s="71"/>
      <c r="OVK22" s="71"/>
      <c r="OVL22" s="71"/>
      <c r="OVM22" s="71"/>
      <c r="OVN22" s="71"/>
      <c r="OVO22" s="71"/>
      <c r="OVP22" s="71"/>
      <c r="OVQ22" s="71"/>
      <c r="OVR22" s="71"/>
      <c r="OVS22" s="71"/>
      <c r="OVT22" s="71"/>
      <c r="OVU22" s="71"/>
      <c r="OVV22" s="71"/>
      <c r="OVW22" s="71"/>
      <c r="OVX22" s="71"/>
      <c r="OVY22" s="71"/>
      <c r="OVZ22" s="71"/>
      <c r="OWA22" s="71"/>
      <c r="OWB22" s="71"/>
      <c r="OWC22" s="71"/>
      <c r="OWD22" s="71"/>
      <c r="OWE22" s="71"/>
      <c r="OWF22" s="71"/>
      <c r="OWG22" s="71"/>
      <c r="OWH22" s="71"/>
      <c r="OWI22" s="71"/>
      <c r="OWJ22" s="71"/>
      <c r="OWK22" s="71"/>
      <c r="OWL22" s="71"/>
      <c r="OWM22" s="71"/>
      <c r="OWN22" s="71"/>
      <c r="OWO22" s="71"/>
      <c r="OWP22" s="71"/>
      <c r="OWQ22" s="71"/>
      <c r="OWR22" s="71"/>
      <c r="OWS22" s="71"/>
      <c r="OWT22" s="71"/>
      <c r="OWU22" s="71"/>
      <c r="OWV22" s="71"/>
      <c r="OWW22" s="71"/>
      <c r="OWX22" s="71"/>
      <c r="OWY22" s="71"/>
      <c r="OWZ22" s="71"/>
      <c r="OXA22" s="71"/>
      <c r="OXB22" s="71"/>
      <c r="OXC22" s="71"/>
      <c r="OXD22" s="71"/>
      <c r="OXE22" s="71"/>
      <c r="OXF22" s="71"/>
      <c r="OXG22" s="71"/>
      <c r="OXH22" s="71"/>
      <c r="OXI22" s="71"/>
      <c r="OXJ22" s="71"/>
      <c r="OXK22" s="71"/>
      <c r="OXL22" s="71"/>
      <c r="OXM22" s="71"/>
      <c r="OXN22" s="71"/>
      <c r="OXO22" s="71"/>
      <c r="OXP22" s="71"/>
      <c r="OXQ22" s="71"/>
      <c r="OXR22" s="71"/>
      <c r="OXS22" s="71"/>
      <c r="OXT22" s="71"/>
      <c r="OXU22" s="71"/>
      <c r="OXV22" s="71"/>
      <c r="OXW22" s="71"/>
      <c r="OXX22" s="71"/>
      <c r="OXY22" s="71"/>
      <c r="OXZ22" s="71"/>
      <c r="OYA22" s="71"/>
      <c r="OYB22" s="71"/>
      <c r="OYC22" s="71"/>
      <c r="OYD22" s="71"/>
      <c r="OYE22" s="71"/>
      <c r="OYF22" s="71"/>
      <c r="OYG22" s="71"/>
      <c r="OYH22" s="71"/>
      <c r="OYI22" s="71"/>
      <c r="OYJ22" s="71"/>
      <c r="OYK22" s="71"/>
      <c r="OYL22" s="71"/>
      <c r="OYM22" s="71"/>
      <c r="OYN22" s="71"/>
      <c r="OYO22" s="71"/>
      <c r="OYP22" s="71"/>
      <c r="OYQ22" s="71"/>
      <c r="OYR22" s="71"/>
      <c r="OYS22" s="71"/>
      <c r="OYT22" s="71"/>
      <c r="OYU22" s="71"/>
      <c r="OYV22" s="71"/>
      <c r="OYW22" s="71"/>
      <c r="OYX22" s="71"/>
      <c r="OYY22" s="71"/>
      <c r="OYZ22" s="71"/>
      <c r="OZA22" s="71"/>
      <c r="OZB22" s="71"/>
      <c r="OZC22" s="71"/>
      <c r="OZD22" s="71"/>
      <c r="OZE22" s="71"/>
      <c r="OZF22" s="71"/>
      <c r="OZG22" s="71"/>
      <c r="OZH22" s="71"/>
      <c r="OZI22" s="71"/>
      <c r="OZJ22" s="71"/>
      <c r="OZK22" s="71"/>
      <c r="OZL22" s="71"/>
      <c r="OZM22" s="71"/>
      <c r="OZN22" s="71"/>
      <c r="OZO22" s="71"/>
      <c r="OZP22" s="71"/>
      <c r="OZQ22" s="71"/>
      <c r="OZR22" s="71"/>
      <c r="OZS22" s="71"/>
      <c r="OZT22" s="71"/>
      <c r="OZU22" s="71"/>
      <c r="OZV22" s="71"/>
      <c r="OZW22" s="71"/>
      <c r="OZX22" s="71"/>
      <c r="OZY22" s="71"/>
      <c r="OZZ22" s="71"/>
      <c r="PAA22" s="71"/>
      <c r="PAB22" s="71"/>
      <c r="PAC22" s="71"/>
      <c r="PAD22" s="71"/>
      <c r="PAE22" s="71"/>
      <c r="PAF22" s="71"/>
      <c r="PAG22" s="71"/>
      <c r="PAH22" s="71"/>
      <c r="PAI22" s="71"/>
      <c r="PAJ22" s="71"/>
      <c r="PAK22" s="71"/>
      <c r="PAL22" s="71"/>
      <c r="PAM22" s="71"/>
      <c r="PAN22" s="71"/>
      <c r="PAO22" s="71"/>
      <c r="PAP22" s="71"/>
      <c r="PAQ22" s="71"/>
      <c r="PAR22" s="71"/>
      <c r="PAS22" s="71"/>
      <c r="PAT22" s="71"/>
      <c r="PAU22" s="71"/>
      <c r="PAV22" s="71"/>
      <c r="PAW22" s="71"/>
      <c r="PAX22" s="71"/>
      <c r="PAY22" s="71"/>
      <c r="PAZ22" s="71"/>
      <c r="PBA22" s="71"/>
      <c r="PBB22" s="71"/>
      <c r="PBC22" s="71"/>
      <c r="PBD22" s="71"/>
      <c r="PBE22" s="71"/>
      <c r="PBF22" s="71"/>
      <c r="PBG22" s="71"/>
      <c r="PBH22" s="71"/>
      <c r="PBI22" s="71"/>
      <c r="PBJ22" s="71"/>
      <c r="PBK22" s="71"/>
      <c r="PBL22" s="71"/>
      <c r="PBM22" s="71"/>
      <c r="PBN22" s="71"/>
      <c r="PBO22" s="71"/>
      <c r="PBP22" s="71"/>
      <c r="PBQ22" s="71"/>
      <c r="PBR22" s="71"/>
      <c r="PBS22" s="71"/>
      <c r="PBT22" s="71"/>
      <c r="PBU22" s="71"/>
      <c r="PBV22" s="71"/>
      <c r="PBW22" s="71"/>
      <c r="PBX22" s="71"/>
      <c r="PBY22" s="71"/>
      <c r="PBZ22" s="71"/>
      <c r="PCA22" s="71"/>
      <c r="PCB22" s="71"/>
      <c r="PCC22" s="71"/>
      <c r="PCD22" s="71"/>
      <c r="PCE22" s="71"/>
      <c r="PCF22" s="71"/>
      <c r="PCG22" s="71"/>
      <c r="PCH22" s="71"/>
      <c r="PCI22" s="71"/>
      <c r="PCJ22" s="71"/>
      <c r="PCK22" s="71"/>
      <c r="PCL22" s="71"/>
      <c r="PCM22" s="71"/>
      <c r="PCN22" s="71"/>
      <c r="PCO22" s="71"/>
      <c r="PCP22" s="71"/>
      <c r="PCQ22" s="71"/>
      <c r="PCR22" s="71"/>
      <c r="PCS22" s="71"/>
      <c r="PCT22" s="71"/>
      <c r="PCU22" s="71"/>
      <c r="PCV22" s="71"/>
      <c r="PCW22" s="71"/>
      <c r="PCX22" s="71"/>
      <c r="PCY22" s="71"/>
      <c r="PCZ22" s="71"/>
      <c r="PDA22" s="71"/>
      <c r="PDB22" s="71"/>
      <c r="PDC22" s="71"/>
      <c r="PDD22" s="71"/>
      <c r="PDE22" s="71"/>
      <c r="PDF22" s="71"/>
      <c r="PDG22" s="71"/>
      <c r="PDH22" s="71"/>
      <c r="PDI22" s="71"/>
      <c r="PDJ22" s="71"/>
      <c r="PDK22" s="71"/>
      <c r="PDL22" s="71"/>
      <c r="PDM22" s="71"/>
      <c r="PDN22" s="71"/>
      <c r="PDO22" s="71"/>
      <c r="PDP22" s="71"/>
      <c r="PDQ22" s="71"/>
      <c r="PDR22" s="71"/>
      <c r="PDS22" s="71"/>
      <c r="PDT22" s="71"/>
      <c r="PDU22" s="71"/>
      <c r="PDV22" s="71"/>
      <c r="PDW22" s="71"/>
      <c r="PDX22" s="71"/>
      <c r="PDY22" s="71"/>
      <c r="PDZ22" s="71"/>
      <c r="PEA22" s="71"/>
      <c r="PEB22" s="71"/>
      <c r="PEC22" s="71"/>
      <c r="PED22" s="71"/>
      <c r="PEE22" s="71"/>
      <c r="PEF22" s="71"/>
      <c r="PEG22" s="71"/>
      <c r="PEH22" s="71"/>
      <c r="PEI22" s="71"/>
      <c r="PEJ22" s="71"/>
      <c r="PEK22" s="71"/>
      <c r="PEL22" s="71"/>
      <c r="PEM22" s="71"/>
      <c r="PEN22" s="71"/>
      <c r="PEO22" s="71"/>
      <c r="PEP22" s="71"/>
      <c r="PEQ22" s="71"/>
      <c r="PER22" s="71"/>
      <c r="PES22" s="71"/>
      <c r="PET22" s="71"/>
      <c r="PEU22" s="71"/>
      <c r="PEV22" s="71"/>
      <c r="PEW22" s="71"/>
      <c r="PEX22" s="71"/>
      <c r="PEY22" s="71"/>
      <c r="PEZ22" s="71"/>
      <c r="PFA22" s="71"/>
      <c r="PFB22" s="71"/>
      <c r="PFC22" s="71"/>
      <c r="PFD22" s="71"/>
      <c r="PFE22" s="71"/>
      <c r="PFF22" s="71"/>
      <c r="PFG22" s="71"/>
      <c r="PFH22" s="71"/>
      <c r="PFI22" s="71"/>
      <c r="PFJ22" s="71"/>
      <c r="PFK22" s="71"/>
      <c r="PFL22" s="71"/>
      <c r="PFM22" s="71"/>
      <c r="PFN22" s="71"/>
      <c r="PFO22" s="71"/>
      <c r="PFP22" s="71"/>
      <c r="PFQ22" s="71"/>
      <c r="PFR22" s="71"/>
      <c r="PFS22" s="71"/>
      <c r="PFT22" s="71"/>
      <c r="PFU22" s="71"/>
      <c r="PFV22" s="71"/>
      <c r="PFW22" s="71"/>
      <c r="PFX22" s="71"/>
      <c r="PFY22" s="71"/>
      <c r="PFZ22" s="71"/>
      <c r="PGA22" s="71"/>
      <c r="PGB22" s="71"/>
      <c r="PGC22" s="71"/>
      <c r="PGD22" s="71"/>
      <c r="PGE22" s="71"/>
      <c r="PGF22" s="71"/>
      <c r="PGG22" s="71"/>
      <c r="PGH22" s="71"/>
      <c r="PGI22" s="71"/>
      <c r="PGJ22" s="71"/>
      <c r="PGK22" s="71"/>
      <c r="PGL22" s="71"/>
      <c r="PGM22" s="71"/>
      <c r="PGN22" s="71"/>
      <c r="PGO22" s="71"/>
      <c r="PGP22" s="71"/>
      <c r="PGQ22" s="71"/>
      <c r="PGR22" s="71"/>
      <c r="PGS22" s="71"/>
      <c r="PGT22" s="71"/>
      <c r="PGU22" s="71"/>
      <c r="PGV22" s="71"/>
      <c r="PGW22" s="71"/>
      <c r="PGX22" s="71"/>
      <c r="PGY22" s="71"/>
      <c r="PGZ22" s="71"/>
      <c r="PHA22" s="71"/>
      <c r="PHB22" s="71"/>
      <c r="PHC22" s="71"/>
      <c r="PHD22" s="71"/>
      <c r="PHE22" s="71"/>
      <c r="PHF22" s="71"/>
      <c r="PHG22" s="71"/>
      <c r="PHH22" s="71"/>
      <c r="PHI22" s="71"/>
      <c r="PHJ22" s="71"/>
      <c r="PHK22" s="71"/>
      <c r="PHL22" s="71"/>
      <c r="PHM22" s="71"/>
      <c r="PHN22" s="71"/>
      <c r="PHO22" s="71"/>
      <c r="PHP22" s="71"/>
      <c r="PHQ22" s="71"/>
      <c r="PHR22" s="71"/>
      <c r="PHS22" s="71"/>
      <c r="PHT22" s="71"/>
      <c r="PHU22" s="71"/>
      <c r="PHV22" s="71"/>
      <c r="PHW22" s="71"/>
      <c r="PHX22" s="71"/>
      <c r="PHY22" s="71"/>
      <c r="PHZ22" s="71"/>
      <c r="PIA22" s="71"/>
      <c r="PIB22" s="71"/>
      <c r="PIC22" s="71"/>
      <c r="PID22" s="71"/>
      <c r="PIE22" s="71"/>
      <c r="PIF22" s="71"/>
      <c r="PIG22" s="71"/>
      <c r="PIH22" s="71"/>
      <c r="PII22" s="71"/>
      <c r="PIJ22" s="71"/>
      <c r="PIK22" s="71"/>
      <c r="PIL22" s="71"/>
      <c r="PIM22" s="71"/>
      <c r="PIN22" s="71"/>
      <c r="PIO22" s="71"/>
      <c r="PIP22" s="71"/>
      <c r="PIQ22" s="71"/>
      <c r="PIR22" s="71"/>
      <c r="PIS22" s="71"/>
      <c r="PIT22" s="71"/>
      <c r="PIU22" s="71"/>
      <c r="PIV22" s="71"/>
      <c r="PIW22" s="71"/>
      <c r="PIX22" s="71"/>
      <c r="PIY22" s="71"/>
      <c r="PIZ22" s="71"/>
      <c r="PJA22" s="71"/>
      <c r="PJB22" s="71"/>
      <c r="PJC22" s="71"/>
      <c r="PJD22" s="71"/>
      <c r="PJE22" s="71"/>
      <c r="PJF22" s="71"/>
      <c r="PJG22" s="71"/>
      <c r="PJH22" s="71"/>
      <c r="PJI22" s="71"/>
      <c r="PJJ22" s="71"/>
      <c r="PJK22" s="71"/>
      <c r="PJL22" s="71"/>
      <c r="PJM22" s="71"/>
      <c r="PJN22" s="71"/>
      <c r="PJO22" s="71"/>
      <c r="PJP22" s="71"/>
      <c r="PJQ22" s="71"/>
      <c r="PJR22" s="71"/>
      <c r="PJS22" s="71"/>
      <c r="PJT22" s="71"/>
      <c r="PJU22" s="71"/>
      <c r="PJV22" s="71"/>
      <c r="PJW22" s="71"/>
      <c r="PJX22" s="71"/>
      <c r="PJY22" s="71"/>
      <c r="PJZ22" s="71"/>
      <c r="PKA22" s="71"/>
      <c r="PKB22" s="71"/>
      <c r="PKC22" s="71"/>
      <c r="PKD22" s="71"/>
      <c r="PKE22" s="71"/>
      <c r="PKF22" s="71"/>
      <c r="PKG22" s="71"/>
      <c r="PKH22" s="71"/>
      <c r="PKI22" s="71"/>
      <c r="PKJ22" s="71"/>
      <c r="PKK22" s="71"/>
      <c r="PKL22" s="71"/>
      <c r="PKM22" s="71"/>
      <c r="PKN22" s="71"/>
      <c r="PKO22" s="71"/>
      <c r="PKP22" s="71"/>
      <c r="PKQ22" s="71"/>
      <c r="PKR22" s="71"/>
      <c r="PKS22" s="71"/>
      <c r="PKT22" s="71"/>
      <c r="PKU22" s="71"/>
      <c r="PKV22" s="71"/>
      <c r="PKW22" s="71"/>
      <c r="PKX22" s="71"/>
      <c r="PKY22" s="71"/>
      <c r="PKZ22" s="71"/>
      <c r="PLA22" s="71"/>
      <c r="PLB22" s="71"/>
      <c r="PLC22" s="71"/>
      <c r="PLD22" s="71"/>
      <c r="PLE22" s="71"/>
      <c r="PLF22" s="71"/>
      <c r="PLG22" s="71"/>
      <c r="PLH22" s="71"/>
      <c r="PLI22" s="71"/>
      <c r="PLJ22" s="71"/>
      <c r="PLK22" s="71"/>
      <c r="PLL22" s="71"/>
      <c r="PLM22" s="71"/>
      <c r="PLN22" s="71"/>
      <c r="PLO22" s="71"/>
      <c r="PLP22" s="71"/>
      <c r="PLQ22" s="71"/>
      <c r="PLR22" s="71"/>
      <c r="PLS22" s="71"/>
      <c r="PLT22" s="71"/>
      <c r="PLU22" s="71"/>
      <c r="PLV22" s="71"/>
      <c r="PLW22" s="71"/>
      <c r="PLX22" s="71"/>
      <c r="PLY22" s="71"/>
      <c r="PLZ22" s="71"/>
      <c r="PMA22" s="71"/>
      <c r="PMB22" s="71"/>
      <c r="PMC22" s="71"/>
      <c r="PMD22" s="71"/>
      <c r="PME22" s="71"/>
      <c r="PMF22" s="71"/>
      <c r="PMG22" s="71"/>
      <c r="PMH22" s="71"/>
      <c r="PMI22" s="71"/>
      <c r="PMJ22" s="71"/>
      <c r="PMK22" s="71"/>
      <c r="PML22" s="71"/>
      <c r="PMM22" s="71"/>
      <c r="PMN22" s="71"/>
      <c r="PMO22" s="71"/>
      <c r="PMP22" s="71"/>
      <c r="PMQ22" s="71"/>
      <c r="PMR22" s="71"/>
      <c r="PMS22" s="71"/>
      <c r="PMT22" s="71"/>
      <c r="PMU22" s="71"/>
      <c r="PMV22" s="71"/>
      <c r="PMW22" s="71"/>
      <c r="PMX22" s="71"/>
      <c r="PMY22" s="71"/>
      <c r="PMZ22" s="71"/>
      <c r="PNA22" s="71"/>
      <c r="PNB22" s="71"/>
      <c r="PNC22" s="71"/>
      <c r="PND22" s="71"/>
      <c r="PNE22" s="71"/>
      <c r="PNF22" s="71"/>
      <c r="PNG22" s="71"/>
      <c r="PNH22" s="71"/>
      <c r="PNI22" s="71"/>
      <c r="PNJ22" s="71"/>
      <c r="PNK22" s="71"/>
      <c r="PNL22" s="71"/>
      <c r="PNM22" s="71"/>
      <c r="PNN22" s="71"/>
      <c r="PNO22" s="71"/>
      <c r="PNP22" s="71"/>
      <c r="PNQ22" s="71"/>
      <c r="PNR22" s="71"/>
      <c r="PNS22" s="71"/>
      <c r="PNT22" s="71"/>
      <c r="PNU22" s="71"/>
      <c r="PNV22" s="71"/>
      <c r="PNW22" s="71"/>
      <c r="PNX22" s="71"/>
      <c r="PNY22" s="71"/>
      <c r="PNZ22" s="71"/>
      <c r="POA22" s="71"/>
      <c r="POB22" s="71"/>
      <c r="POC22" s="71"/>
      <c r="POD22" s="71"/>
      <c r="POE22" s="71"/>
      <c r="POF22" s="71"/>
      <c r="POG22" s="71"/>
      <c r="POH22" s="71"/>
      <c r="POI22" s="71"/>
      <c r="POJ22" s="71"/>
      <c r="POK22" s="71"/>
      <c r="POL22" s="71"/>
      <c r="POM22" s="71"/>
      <c r="PON22" s="71"/>
      <c r="POO22" s="71"/>
      <c r="POP22" s="71"/>
      <c r="POQ22" s="71"/>
      <c r="POR22" s="71"/>
      <c r="POS22" s="71"/>
      <c r="POT22" s="71"/>
      <c r="POU22" s="71"/>
      <c r="POV22" s="71"/>
      <c r="POW22" s="71"/>
      <c r="POX22" s="71"/>
      <c r="POY22" s="71"/>
      <c r="POZ22" s="71"/>
      <c r="PPA22" s="71"/>
      <c r="PPB22" s="71"/>
      <c r="PPC22" s="71"/>
      <c r="PPD22" s="71"/>
      <c r="PPE22" s="71"/>
      <c r="PPF22" s="71"/>
      <c r="PPG22" s="71"/>
      <c r="PPH22" s="71"/>
      <c r="PPI22" s="71"/>
      <c r="PPJ22" s="71"/>
      <c r="PPK22" s="71"/>
      <c r="PPL22" s="71"/>
      <c r="PPM22" s="71"/>
      <c r="PPN22" s="71"/>
      <c r="PPO22" s="71"/>
      <c r="PPP22" s="71"/>
      <c r="PPQ22" s="71"/>
      <c r="PPR22" s="71"/>
      <c r="PPS22" s="71"/>
      <c r="PPT22" s="71"/>
      <c r="PPU22" s="71"/>
      <c r="PPV22" s="71"/>
      <c r="PPW22" s="71"/>
      <c r="PPX22" s="71"/>
      <c r="PPY22" s="71"/>
      <c r="PPZ22" s="71"/>
      <c r="PQA22" s="71"/>
      <c r="PQB22" s="71"/>
      <c r="PQC22" s="71"/>
      <c r="PQD22" s="71"/>
      <c r="PQE22" s="71"/>
      <c r="PQF22" s="71"/>
      <c r="PQG22" s="71"/>
      <c r="PQH22" s="71"/>
      <c r="PQI22" s="71"/>
      <c r="PQJ22" s="71"/>
      <c r="PQK22" s="71"/>
      <c r="PQL22" s="71"/>
      <c r="PQM22" s="71"/>
      <c r="PQN22" s="71"/>
      <c r="PQO22" s="71"/>
      <c r="PQP22" s="71"/>
      <c r="PQQ22" s="71"/>
      <c r="PQR22" s="71"/>
      <c r="PQS22" s="71"/>
      <c r="PQT22" s="71"/>
      <c r="PQU22" s="71"/>
      <c r="PQV22" s="71"/>
      <c r="PQW22" s="71"/>
      <c r="PQX22" s="71"/>
      <c r="PQY22" s="71"/>
      <c r="PQZ22" s="71"/>
      <c r="PRA22" s="71"/>
      <c r="PRB22" s="71"/>
      <c r="PRC22" s="71"/>
      <c r="PRD22" s="71"/>
      <c r="PRE22" s="71"/>
      <c r="PRF22" s="71"/>
      <c r="PRG22" s="71"/>
      <c r="PRH22" s="71"/>
      <c r="PRI22" s="71"/>
      <c r="PRJ22" s="71"/>
      <c r="PRK22" s="71"/>
      <c r="PRL22" s="71"/>
      <c r="PRM22" s="71"/>
      <c r="PRN22" s="71"/>
      <c r="PRO22" s="71"/>
      <c r="PRP22" s="71"/>
      <c r="PRQ22" s="71"/>
      <c r="PRR22" s="71"/>
      <c r="PRS22" s="71"/>
      <c r="PRT22" s="71"/>
      <c r="PRU22" s="71"/>
      <c r="PRV22" s="71"/>
      <c r="PRW22" s="71"/>
      <c r="PRX22" s="71"/>
      <c r="PRY22" s="71"/>
      <c r="PRZ22" s="71"/>
      <c r="PSA22" s="71"/>
      <c r="PSB22" s="71"/>
      <c r="PSC22" s="71"/>
      <c r="PSD22" s="71"/>
      <c r="PSE22" s="71"/>
      <c r="PSF22" s="71"/>
      <c r="PSG22" s="71"/>
      <c r="PSH22" s="71"/>
      <c r="PSI22" s="71"/>
      <c r="PSJ22" s="71"/>
      <c r="PSK22" s="71"/>
      <c r="PSL22" s="71"/>
      <c r="PSM22" s="71"/>
      <c r="PSN22" s="71"/>
      <c r="PSO22" s="71"/>
      <c r="PSP22" s="71"/>
      <c r="PSQ22" s="71"/>
      <c r="PSR22" s="71"/>
      <c r="PSS22" s="71"/>
      <c r="PST22" s="71"/>
      <c r="PSU22" s="71"/>
      <c r="PSV22" s="71"/>
      <c r="PSW22" s="71"/>
      <c r="PSX22" s="71"/>
      <c r="PSY22" s="71"/>
      <c r="PSZ22" s="71"/>
      <c r="PTA22" s="71"/>
      <c r="PTB22" s="71"/>
      <c r="PTC22" s="71"/>
      <c r="PTD22" s="71"/>
      <c r="PTE22" s="71"/>
      <c r="PTF22" s="71"/>
      <c r="PTG22" s="71"/>
      <c r="PTH22" s="71"/>
      <c r="PTI22" s="71"/>
      <c r="PTJ22" s="71"/>
      <c r="PTK22" s="71"/>
      <c r="PTL22" s="71"/>
      <c r="PTM22" s="71"/>
      <c r="PTN22" s="71"/>
      <c r="PTO22" s="71"/>
      <c r="PTP22" s="71"/>
      <c r="PTQ22" s="71"/>
      <c r="PTR22" s="71"/>
      <c r="PTS22" s="71"/>
      <c r="PTT22" s="71"/>
      <c r="PTU22" s="71"/>
      <c r="PTV22" s="71"/>
      <c r="PTW22" s="71"/>
      <c r="PTX22" s="71"/>
      <c r="PTY22" s="71"/>
      <c r="PTZ22" s="71"/>
      <c r="PUA22" s="71"/>
      <c r="PUB22" s="71"/>
      <c r="PUC22" s="71"/>
      <c r="PUD22" s="71"/>
      <c r="PUE22" s="71"/>
      <c r="PUF22" s="71"/>
      <c r="PUG22" s="71"/>
      <c r="PUH22" s="71"/>
      <c r="PUI22" s="71"/>
      <c r="PUJ22" s="71"/>
      <c r="PUK22" s="71"/>
      <c r="PUL22" s="71"/>
      <c r="PUM22" s="71"/>
      <c r="PUN22" s="71"/>
      <c r="PUO22" s="71"/>
      <c r="PUP22" s="71"/>
      <c r="PUQ22" s="71"/>
      <c r="PUR22" s="71"/>
      <c r="PUS22" s="71"/>
      <c r="PUT22" s="71"/>
      <c r="PUU22" s="71"/>
      <c r="PUV22" s="71"/>
      <c r="PUW22" s="71"/>
      <c r="PUX22" s="71"/>
      <c r="PUY22" s="71"/>
      <c r="PUZ22" s="71"/>
      <c r="PVA22" s="71"/>
      <c r="PVB22" s="71"/>
      <c r="PVC22" s="71"/>
      <c r="PVD22" s="71"/>
      <c r="PVE22" s="71"/>
      <c r="PVF22" s="71"/>
      <c r="PVG22" s="71"/>
      <c r="PVH22" s="71"/>
      <c r="PVI22" s="71"/>
      <c r="PVJ22" s="71"/>
      <c r="PVK22" s="71"/>
      <c r="PVL22" s="71"/>
      <c r="PVM22" s="71"/>
      <c r="PVN22" s="71"/>
      <c r="PVO22" s="71"/>
      <c r="PVP22" s="71"/>
      <c r="PVQ22" s="71"/>
      <c r="PVR22" s="71"/>
      <c r="PVS22" s="71"/>
      <c r="PVT22" s="71"/>
      <c r="PVU22" s="71"/>
      <c r="PVV22" s="71"/>
      <c r="PVW22" s="71"/>
      <c r="PVX22" s="71"/>
      <c r="PVY22" s="71"/>
      <c r="PVZ22" s="71"/>
      <c r="PWA22" s="71"/>
      <c r="PWB22" s="71"/>
      <c r="PWC22" s="71"/>
      <c r="PWD22" s="71"/>
      <c r="PWE22" s="71"/>
      <c r="PWF22" s="71"/>
      <c r="PWG22" s="71"/>
      <c r="PWH22" s="71"/>
      <c r="PWI22" s="71"/>
      <c r="PWJ22" s="71"/>
      <c r="PWK22" s="71"/>
      <c r="PWL22" s="71"/>
      <c r="PWM22" s="71"/>
      <c r="PWN22" s="71"/>
      <c r="PWO22" s="71"/>
      <c r="PWP22" s="71"/>
      <c r="PWQ22" s="71"/>
      <c r="PWR22" s="71"/>
      <c r="PWS22" s="71"/>
      <c r="PWT22" s="71"/>
      <c r="PWU22" s="71"/>
      <c r="PWV22" s="71"/>
      <c r="PWW22" s="71"/>
      <c r="PWX22" s="71"/>
      <c r="PWY22" s="71"/>
      <c r="PWZ22" s="71"/>
      <c r="PXA22" s="71"/>
      <c r="PXB22" s="71"/>
      <c r="PXC22" s="71"/>
      <c r="PXD22" s="71"/>
      <c r="PXE22" s="71"/>
      <c r="PXF22" s="71"/>
      <c r="PXG22" s="71"/>
      <c r="PXH22" s="71"/>
      <c r="PXI22" s="71"/>
      <c r="PXJ22" s="71"/>
      <c r="PXK22" s="71"/>
      <c r="PXL22" s="71"/>
      <c r="PXM22" s="71"/>
      <c r="PXN22" s="71"/>
      <c r="PXO22" s="71"/>
      <c r="PXP22" s="71"/>
      <c r="PXQ22" s="71"/>
      <c r="PXR22" s="71"/>
      <c r="PXS22" s="71"/>
      <c r="PXT22" s="71"/>
      <c r="PXU22" s="71"/>
      <c r="PXV22" s="71"/>
      <c r="PXW22" s="71"/>
      <c r="PXX22" s="71"/>
      <c r="PXY22" s="71"/>
      <c r="PXZ22" s="71"/>
      <c r="PYA22" s="71"/>
      <c r="PYB22" s="71"/>
      <c r="PYC22" s="71"/>
      <c r="PYD22" s="71"/>
      <c r="PYE22" s="71"/>
      <c r="PYF22" s="71"/>
      <c r="PYG22" s="71"/>
      <c r="PYH22" s="71"/>
      <c r="PYI22" s="71"/>
      <c r="PYJ22" s="71"/>
      <c r="PYK22" s="71"/>
      <c r="PYL22" s="71"/>
      <c r="PYM22" s="71"/>
      <c r="PYN22" s="71"/>
      <c r="PYO22" s="71"/>
      <c r="PYP22" s="71"/>
      <c r="PYQ22" s="71"/>
      <c r="PYR22" s="71"/>
      <c r="PYS22" s="71"/>
      <c r="PYT22" s="71"/>
      <c r="PYU22" s="71"/>
      <c r="PYV22" s="71"/>
      <c r="PYW22" s="71"/>
      <c r="PYX22" s="71"/>
      <c r="PYY22" s="71"/>
      <c r="PYZ22" s="71"/>
      <c r="PZA22" s="71"/>
      <c r="PZB22" s="71"/>
      <c r="PZC22" s="71"/>
      <c r="PZD22" s="71"/>
      <c r="PZE22" s="71"/>
      <c r="PZF22" s="71"/>
      <c r="PZG22" s="71"/>
      <c r="PZH22" s="71"/>
      <c r="PZI22" s="71"/>
      <c r="PZJ22" s="71"/>
      <c r="PZK22" s="71"/>
      <c r="PZL22" s="71"/>
      <c r="PZM22" s="71"/>
      <c r="PZN22" s="71"/>
      <c r="PZO22" s="71"/>
      <c r="PZP22" s="71"/>
      <c r="PZQ22" s="71"/>
      <c r="PZR22" s="71"/>
      <c r="PZS22" s="71"/>
      <c r="PZT22" s="71"/>
      <c r="PZU22" s="71"/>
      <c r="PZV22" s="71"/>
      <c r="PZW22" s="71"/>
      <c r="PZX22" s="71"/>
      <c r="PZY22" s="71"/>
      <c r="PZZ22" s="71"/>
      <c r="QAA22" s="71"/>
      <c r="QAB22" s="71"/>
      <c r="QAC22" s="71"/>
      <c r="QAD22" s="71"/>
      <c r="QAE22" s="71"/>
      <c r="QAF22" s="71"/>
      <c r="QAG22" s="71"/>
      <c r="QAH22" s="71"/>
      <c r="QAI22" s="71"/>
      <c r="QAJ22" s="71"/>
      <c r="QAK22" s="71"/>
      <c r="QAL22" s="71"/>
      <c r="QAM22" s="71"/>
      <c r="QAN22" s="71"/>
      <c r="QAO22" s="71"/>
      <c r="QAP22" s="71"/>
      <c r="QAQ22" s="71"/>
      <c r="QAR22" s="71"/>
      <c r="QAS22" s="71"/>
      <c r="QAT22" s="71"/>
      <c r="QAU22" s="71"/>
      <c r="QAV22" s="71"/>
      <c r="QAW22" s="71"/>
      <c r="QAX22" s="71"/>
      <c r="QAY22" s="71"/>
      <c r="QAZ22" s="71"/>
      <c r="QBA22" s="71"/>
      <c r="QBB22" s="71"/>
      <c r="QBC22" s="71"/>
      <c r="QBD22" s="71"/>
      <c r="QBE22" s="71"/>
      <c r="QBF22" s="71"/>
      <c r="QBG22" s="71"/>
      <c r="QBH22" s="71"/>
      <c r="QBI22" s="71"/>
      <c r="QBJ22" s="71"/>
      <c r="QBK22" s="71"/>
      <c r="QBL22" s="71"/>
      <c r="QBM22" s="71"/>
      <c r="QBN22" s="71"/>
      <c r="QBO22" s="71"/>
      <c r="QBP22" s="71"/>
      <c r="QBQ22" s="71"/>
      <c r="QBR22" s="71"/>
      <c r="QBS22" s="71"/>
      <c r="QBT22" s="71"/>
      <c r="QBU22" s="71"/>
      <c r="QBV22" s="71"/>
      <c r="QBW22" s="71"/>
      <c r="QBX22" s="71"/>
      <c r="QBY22" s="71"/>
      <c r="QBZ22" s="71"/>
      <c r="QCA22" s="71"/>
      <c r="QCB22" s="71"/>
      <c r="QCC22" s="71"/>
      <c r="QCD22" s="71"/>
      <c r="QCE22" s="71"/>
      <c r="QCF22" s="71"/>
      <c r="QCG22" s="71"/>
      <c r="QCH22" s="71"/>
      <c r="QCI22" s="71"/>
      <c r="QCJ22" s="71"/>
      <c r="QCK22" s="71"/>
      <c r="QCL22" s="71"/>
      <c r="QCM22" s="71"/>
      <c r="QCN22" s="71"/>
      <c r="QCO22" s="71"/>
      <c r="QCP22" s="71"/>
      <c r="QCQ22" s="71"/>
      <c r="QCR22" s="71"/>
      <c r="QCS22" s="71"/>
      <c r="QCT22" s="71"/>
      <c r="QCU22" s="71"/>
      <c r="QCV22" s="71"/>
      <c r="QCW22" s="71"/>
      <c r="QCX22" s="71"/>
      <c r="QCY22" s="71"/>
      <c r="QCZ22" s="71"/>
      <c r="QDA22" s="71"/>
      <c r="QDB22" s="71"/>
      <c r="QDC22" s="71"/>
      <c r="QDD22" s="71"/>
      <c r="QDE22" s="71"/>
      <c r="QDF22" s="71"/>
      <c r="QDG22" s="71"/>
      <c r="QDH22" s="71"/>
      <c r="QDI22" s="71"/>
      <c r="QDJ22" s="71"/>
      <c r="QDK22" s="71"/>
      <c r="QDL22" s="71"/>
      <c r="QDM22" s="71"/>
      <c r="QDN22" s="71"/>
      <c r="QDO22" s="71"/>
      <c r="QDP22" s="71"/>
      <c r="QDQ22" s="71"/>
      <c r="QDR22" s="71"/>
      <c r="QDS22" s="71"/>
      <c r="QDT22" s="71"/>
      <c r="QDU22" s="71"/>
      <c r="QDV22" s="71"/>
      <c r="QDW22" s="71"/>
      <c r="QDX22" s="71"/>
      <c r="QDY22" s="71"/>
      <c r="QDZ22" s="71"/>
      <c r="QEA22" s="71"/>
      <c r="QEB22" s="71"/>
      <c r="QEC22" s="71"/>
      <c r="QED22" s="71"/>
      <c r="QEE22" s="71"/>
      <c r="QEF22" s="71"/>
      <c r="QEG22" s="71"/>
      <c r="QEH22" s="71"/>
      <c r="QEI22" s="71"/>
      <c r="QEJ22" s="71"/>
      <c r="QEK22" s="71"/>
      <c r="QEL22" s="71"/>
      <c r="QEM22" s="71"/>
      <c r="QEN22" s="71"/>
      <c r="QEO22" s="71"/>
      <c r="QEP22" s="71"/>
      <c r="QEQ22" s="71"/>
      <c r="QER22" s="71"/>
      <c r="QES22" s="71"/>
      <c r="QET22" s="71"/>
      <c r="QEU22" s="71"/>
      <c r="QEV22" s="71"/>
      <c r="QEW22" s="71"/>
      <c r="QEX22" s="71"/>
      <c r="QEY22" s="71"/>
      <c r="QEZ22" s="71"/>
      <c r="QFA22" s="71"/>
      <c r="QFB22" s="71"/>
      <c r="QFC22" s="71"/>
      <c r="QFD22" s="71"/>
      <c r="QFE22" s="71"/>
      <c r="QFF22" s="71"/>
      <c r="QFG22" s="71"/>
      <c r="QFH22" s="71"/>
      <c r="QFI22" s="71"/>
      <c r="QFJ22" s="71"/>
      <c r="QFK22" s="71"/>
      <c r="QFL22" s="71"/>
      <c r="QFM22" s="71"/>
      <c r="QFN22" s="71"/>
      <c r="QFO22" s="71"/>
      <c r="QFP22" s="71"/>
      <c r="QFQ22" s="71"/>
      <c r="QFR22" s="71"/>
      <c r="QFS22" s="71"/>
      <c r="QFT22" s="71"/>
      <c r="QFU22" s="71"/>
      <c r="QFV22" s="71"/>
      <c r="QFW22" s="71"/>
      <c r="QFX22" s="71"/>
      <c r="QFY22" s="71"/>
      <c r="QFZ22" s="71"/>
      <c r="QGA22" s="71"/>
      <c r="QGB22" s="71"/>
      <c r="QGC22" s="71"/>
      <c r="QGD22" s="71"/>
      <c r="QGE22" s="71"/>
      <c r="QGF22" s="71"/>
      <c r="QGG22" s="71"/>
      <c r="QGH22" s="71"/>
      <c r="QGI22" s="71"/>
      <c r="QGJ22" s="71"/>
      <c r="QGK22" s="71"/>
      <c r="QGL22" s="71"/>
      <c r="QGM22" s="71"/>
      <c r="QGN22" s="71"/>
      <c r="QGO22" s="71"/>
      <c r="QGP22" s="71"/>
      <c r="QGQ22" s="71"/>
      <c r="QGR22" s="71"/>
      <c r="QGS22" s="71"/>
      <c r="QGT22" s="71"/>
      <c r="QGU22" s="71"/>
      <c r="QGV22" s="71"/>
      <c r="QGW22" s="71"/>
      <c r="QGX22" s="71"/>
      <c r="QGY22" s="71"/>
      <c r="QGZ22" s="71"/>
      <c r="QHA22" s="71"/>
      <c r="QHB22" s="71"/>
      <c r="QHC22" s="71"/>
      <c r="QHD22" s="71"/>
      <c r="QHE22" s="71"/>
      <c r="QHF22" s="71"/>
      <c r="QHG22" s="71"/>
      <c r="QHH22" s="71"/>
      <c r="QHI22" s="71"/>
      <c r="QHJ22" s="71"/>
      <c r="QHK22" s="71"/>
      <c r="QHL22" s="71"/>
      <c r="QHM22" s="71"/>
      <c r="QHN22" s="71"/>
      <c r="QHO22" s="71"/>
      <c r="QHP22" s="71"/>
      <c r="QHQ22" s="71"/>
      <c r="QHR22" s="71"/>
      <c r="QHS22" s="71"/>
      <c r="QHT22" s="71"/>
      <c r="QHU22" s="71"/>
      <c r="QHV22" s="71"/>
      <c r="QHW22" s="71"/>
      <c r="QHX22" s="71"/>
      <c r="QHY22" s="71"/>
      <c r="QHZ22" s="71"/>
      <c r="QIA22" s="71"/>
      <c r="QIB22" s="71"/>
      <c r="QIC22" s="71"/>
      <c r="QID22" s="71"/>
      <c r="QIE22" s="71"/>
      <c r="QIF22" s="71"/>
      <c r="QIG22" s="71"/>
      <c r="QIH22" s="71"/>
      <c r="QII22" s="71"/>
      <c r="QIJ22" s="71"/>
      <c r="QIK22" s="71"/>
      <c r="QIL22" s="71"/>
      <c r="QIM22" s="71"/>
      <c r="QIN22" s="71"/>
      <c r="QIO22" s="71"/>
      <c r="QIP22" s="71"/>
      <c r="QIQ22" s="71"/>
      <c r="QIR22" s="71"/>
      <c r="QIS22" s="71"/>
      <c r="QIT22" s="71"/>
      <c r="QIU22" s="71"/>
      <c r="QIV22" s="71"/>
      <c r="QIW22" s="71"/>
      <c r="QIX22" s="71"/>
      <c r="QIY22" s="71"/>
      <c r="QIZ22" s="71"/>
      <c r="QJA22" s="71"/>
      <c r="QJB22" s="71"/>
      <c r="QJC22" s="71"/>
      <c r="QJD22" s="71"/>
      <c r="QJE22" s="71"/>
      <c r="QJF22" s="71"/>
      <c r="QJG22" s="71"/>
      <c r="QJH22" s="71"/>
      <c r="QJI22" s="71"/>
      <c r="QJJ22" s="71"/>
      <c r="QJK22" s="71"/>
      <c r="QJL22" s="71"/>
      <c r="QJM22" s="71"/>
      <c r="QJN22" s="71"/>
      <c r="QJO22" s="71"/>
      <c r="QJP22" s="71"/>
      <c r="QJQ22" s="71"/>
      <c r="QJR22" s="71"/>
      <c r="QJS22" s="71"/>
      <c r="QJT22" s="71"/>
      <c r="QJU22" s="71"/>
      <c r="QJV22" s="71"/>
      <c r="QJW22" s="71"/>
      <c r="QJX22" s="71"/>
      <c r="QJY22" s="71"/>
      <c r="QJZ22" s="71"/>
      <c r="QKA22" s="71"/>
      <c r="QKB22" s="71"/>
      <c r="QKC22" s="71"/>
      <c r="QKD22" s="71"/>
      <c r="QKE22" s="71"/>
      <c r="QKF22" s="71"/>
      <c r="QKG22" s="71"/>
      <c r="QKH22" s="71"/>
      <c r="QKI22" s="71"/>
      <c r="QKJ22" s="71"/>
      <c r="QKK22" s="71"/>
      <c r="QKL22" s="71"/>
      <c r="QKM22" s="71"/>
      <c r="QKN22" s="71"/>
      <c r="QKO22" s="71"/>
      <c r="QKP22" s="71"/>
      <c r="QKQ22" s="71"/>
      <c r="QKR22" s="71"/>
      <c r="QKS22" s="71"/>
      <c r="QKT22" s="71"/>
      <c r="QKU22" s="71"/>
      <c r="QKV22" s="71"/>
      <c r="QKW22" s="71"/>
      <c r="QKX22" s="71"/>
      <c r="QKY22" s="71"/>
      <c r="QKZ22" s="71"/>
      <c r="QLA22" s="71"/>
      <c r="QLB22" s="71"/>
      <c r="QLC22" s="71"/>
      <c r="QLD22" s="71"/>
      <c r="QLE22" s="71"/>
      <c r="QLF22" s="71"/>
      <c r="QLG22" s="71"/>
      <c r="QLH22" s="71"/>
      <c r="QLI22" s="71"/>
      <c r="QLJ22" s="71"/>
      <c r="QLK22" s="71"/>
      <c r="QLL22" s="71"/>
      <c r="QLM22" s="71"/>
      <c r="QLN22" s="71"/>
      <c r="QLO22" s="71"/>
      <c r="QLP22" s="71"/>
      <c r="QLQ22" s="71"/>
      <c r="QLR22" s="71"/>
      <c r="QLS22" s="71"/>
      <c r="QLT22" s="71"/>
      <c r="QLU22" s="71"/>
      <c r="QLV22" s="71"/>
      <c r="QLW22" s="71"/>
      <c r="QLX22" s="71"/>
      <c r="QLY22" s="71"/>
      <c r="QLZ22" s="71"/>
      <c r="QMA22" s="71"/>
      <c r="QMB22" s="71"/>
      <c r="QMC22" s="71"/>
      <c r="QMD22" s="71"/>
      <c r="QME22" s="71"/>
      <c r="QMF22" s="71"/>
      <c r="QMG22" s="71"/>
      <c r="QMH22" s="71"/>
      <c r="QMI22" s="71"/>
      <c r="QMJ22" s="71"/>
      <c r="QMK22" s="71"/>
      <c r="QML22" s="71"/>
      <c r="QMM22" s="71"/>
      <c r="QMN22" s="71"/>
      <c r="QMO22" s="71"/>
      <c r="QMP22" s="71"/>
      <c r="QMQ22" s="71"/>
      <c r="QMR22" s="71"/>
      <c r="QMS22" s="71"/>
      <c r="QMT22" s="71"/>
      <c r="QMU22" s="71"/>
      <c r="QMV22" s="71"/>
      <c r="QMW22" s="71"/>
      <c r="QMX22" s="71"/>
      <c r="QMY22" s="71"/>
      <c r="QMZ22" s="71"/>
      <c r="QNA22" s="71"/>
      <c r="QNB22" s="71"/>
      <c r="QNC22" s="71"/>
      <c r="QND22" s="71"/>
      <c r="QNE22" s="71"/>
      <c r="QNF22" s="71"/>
      <c r="QNG22" s="71"/>
      <c r="QNH22" s="71"/>
      <c r="QNI22" s="71"/>
      <c r="QNJ22" s="71"/>
      <c r="QNK22" s="71"/>
      <c r="QNL22" s="71"/>
      <c r="QNM22" s="71"/>
      <c r="QNN22" s="71"/>
      <c r="QNO22" s="71"/>
      <c r="QNP22" s="71"/>
      <c r="QNQ22" s="71"/>
      <c r="QNR22" s="71"/>
      <c r="QNS22" s="71"/>
      <c r="QNT22" s="71"/>
      <c r="QNU22" s="71"/>
      <c r="QNV22" s="71"/>
      <c r="QNW22" s="71"/>
      <c r="QNX22" s="71"/>
      <c r="QNY22" s="71"/>
      <c r="QNZ22" s="71"/>
      <c r="QOA22" s="71"/>
      <c r="QOB22" s="71"/>
      <c r="QOC22" s="71"/>
      <c r="QOD22" s="71"/>
      <c r="QOE22" s="71"/>
      <c r="QOF22" s="71"/>
      <c r="QOG22" s="71"/>
      <c r="QOH22" s="71"/>
      <c r="QOI22" s="71"/>
      <c r="QOJ22" s="71"/>
      <c r="QOK22" s="71"/>
      <c r="QOL22" s="71"/>
      <c r="QOM22" s="71"/>
      <c r="QON22" s="71"/>
      <c r="QOO22" s="71"/>
      <c r="QOP22" s="71"/>
      <c r="QOQ22" s="71"/>
      <c r="QOR22" s="71"/>
      <c r="QOS22" s="71"/>
      <c r="QOT22" s="71"/>
      <c r="QOU22" s="71"/>
      <c r="QOV22" s="71"/>
      <c r="QOW22" s="71"/>
      <c r="QOX22" s="71"/>
      <c r="QOY22" s="71"/>
      <c r="QOZ22" s="71"/>
      <c r="QPA22" s="71"/>
      <c r="QPB22" s="71"/>
      <c r="QPC22" s="71"/>
      <c r="QPD22" s="71"/>
      <c r="QPE22" s="71"/>
      <c r="QPF22" s="71"/>
      <c r="QPG22" s="71"/>
      <c r="QPH22" s="71"/>
      <c r="QPI22" s="71"/>
      <c r="QPJ22" s="71"/>
      <c r="QPK22" s="71"/>
      <c r="QPL22" s="71"/>
      <c r="QPM22" s="71"/>
      <c r="QPN22" s="71"/>
      <c r="QPO22" s="71"/>
      <c r="QPP22" s="71"/>
      <c r="QPQ22" s="71"/>
      <c r="QPR22" s="71"/>
      <c r="QPS22" s="71"/>
      <c r="QPT22" s="71"/>
      <c r="QPU22" s="71"/>
      <c r="QPV22" s="71"/>
      <c r="QPW22" s="71"/>
      <c r="QPX22" s="71"/>
      <c r="QPY22" s="71"/>
      <c r="QPZ22" s="71"/>
      <c r="QQA22" s="71"/>
      <c r="QQB22" s="71"/>
      <c r="QQC22" s="71"/>
      <c r="QQD22" s="71"/>
      <c r="QQE22" s="71"/>
      <c r="QQF22" s="71"/>
      <c r="QQG22" s="71"/>
      <c r="QQH22" s="71"/>
      <c r="QQI22" s="71"/>
      <c r="QQJ22" s="71"/>
      <c r="QQK22" s="71"/>
      <c r="QQL22" s="71"/>
      <c r="QQM22" s="71"/>
      <c r="QQN22" s="71"/>
      <c r="QQO22" s="71"/>
      <c r="QQP22" s="71"/>
      <c r="QQQ22" s="71"/>
      <c r="QQR22" s="71"/>
      <c r="QQS22" s="71"/>
      <c r="QQT22" s="71"/>
      <c r="QQU22" s="71"/>
      <c r="QQV22" s="71"/>
      <c r="QQW22" s="71"/>
      <c r="QQX22" s="71"/>
      <c r="QQY22" s="71"/>
      <c r="QQZ22" s="71"/>
      <c r="QRA22" s="71"/>
      <c r="QRB22" s="71"/>
      <c r="QRC22" s="71"/>
      <c r="QRD22" s="71"/>
      <c r="QRE22" s="71"/>
      <c r="QRF22" s="71"/>
      <c r="QRG22" s="71"/>
      <c r="QRH22" s="71"/>
      <c r="QRI22" s="71"/>
      <c r="QRJ22" s="71"/>
      <c r="QRK22" s="71"/>
      <c r="QRL22" s="71"/>
      <c r="QRM22" s="71"/>
      <c r="QRN22" s="71"/>
      <c r="QRO22" s="71"/>
      <c r="QRP22" s="71"/>
      <c r="QRQ22" s="71"/>
      <c r="QRR22" s="71"/>
      <c r="QRS22" s="71"/>
      <c r="QRT22" s="71"/>
      <c r="QRU22" s="71"/>
      <c r="QRV22" s="71"/>
      <c r="QRW22" s="71"/>
      <c r="QRX22" s="71"/>
      <c r="QRY22" s="71"/>
      <c r="QRZ22" s="71"/>
      <c r="QSA22" s="71"/>
      <c r="QSB22" s="71"/>
      <c r="QSC22" s="71"/>
      <c r="QSD22" s="71"/>
      <c r="QSE22" s="71"/>
      <c r="QSF22" s="71"/>
      <c r="QSG22" s="71"/>
      <c r="QSH22" s="71"/>
      <c r="QSI22" s="71"/>
      <c r="QSJ22" s="71"/>
      <c r="QSK22" s="71"/>
      <c r="QSL22" s="71"/>
      <c r="QSM22" s="71"/>
      <c r="QSN22" s="71"/>
      <c r="QSO22" s="71"/>
      <c r="QSP22" s="71"/>
      <c r="QSQ22" s="71"/>
      <c r="QSR22" s="71"/>
      <c r="QSS22" s="71"/>
      <c r="QST22" s="71"/>
      <c r="QSU22" s="71"/>
      <c r="QSV22" s="71"/>
      <c r="QSW22" s="71"/>
      <c r="QSX22" s="71"/>
      <c r="QSY22" s="71"/>
      <c r="QSZ22" s="71"/>
      <c r="QTA22" s="71"/>
      <c r="QTB22" s="71"/>
      <c r="QTC22" s="71"/>
      <c r="QTD22" s="71"/>
      <c r="QTE22" s="71"/>
      <c r="QTF22" s="71"/>
      <c r="QTG22" s="71"/>
      <c r="QTH22" s="71"/>
      <c r="QTI22" s="71"/>
      <c r="QTJ22" s="71"/>
      <c r="QTK22" s="71"/>
      <c r="QTL22" s="71"/>
      <c r="QTM22" s="71"/>
      <c r="QTN22" s="71"/>
      <c r="QTO22" s="71"/>
      <c r="QTP22" s="71"/>
      <c r="QTQ22" s="71"/>
      <c r="QTR22" s="71"/>
      <c r="QTS22" s="71"/>
      <c r="QTT22" s="71"/>
      <c r="QTU22" s="71"/>
      <c r="QTV22" s="71"/>
      <c r="QTW22" s="71"/>
      <c r="QTX22" s="71"/>
      <c r="QTY22" s="71"/>
      <c r="QTZ22" s="71"/>
      <c r="QUA22" s="71"/>
      <c r="QUB22" s="71"/>
      <c r="QUC22" s="71"/>
      <c r="QUD22" s="71"/>
      <c r="QUE22" s="71"/>
      <c r="QUF22" s="71"/>
      <c r="QUG22" s="71"/>
      <c r="QUH22" s="71"/>
      <c r="QUI22" s="71"/>
      <c r="QUJ22" s="71"/>
      <c r="QUK22" s="71"/>
      <c r="QUL22" s="71"/>
      <c r="QUM22" s="71"/>
      <c r="QUN22" s="71"/>
      <c r="QUO22" s="71"/>
      <c r="QUP22" s="71"/>
      <c r="QUQ22" s="71"/>
      <c r="QUR22" s="71"/>
      <c r="QUS22" s="71"/>
      <c r="QUT22" s="71"/>
      <c r="QUU22" s="71"/>
      <c r="QUV22" s="71"/>
      <c r="QUW22" s="71"/>
      <c r="QUX22" s="71"/>
      <c r="QUY22" s="71"/>
      <c r="QUZ22" s="71"/>
      <c r="QVA22" s="71"/>
      <c r="QVB22" s="71"/>
      <c r="QVC22" s="71"/>
      <c r="QVD22" s="71"/>
      <c r="QVE22" s="71"/>
      <c r="QVF22" s="71"/>
      <c r="QVG22" s="71"/>
      <c r="QVH22" s="71"/>
      <c r="QVI22" s="71"/>
      <c r="QVJ22" s="71"/>
      <c r="QVK22" s="71"/>
      <c r="QVL22" s="71"/>
      <c r="QVM22" s="71"/>
      <c r="QVN22" s="71"/>
      <c r="QVO22" s="71"/>
      <c r="QVP22" s="71"/>
      <c r="QVQ22" s="71"/>
      <c r="QVR22" s="71"/>
      <c r="QVS22" s="71"/>
      <c r="QVT22" s="71"/>
      <c r="QVU22" s="71"/>
      <c r="QVV22" s="71"/>
      <c r="QVW22" s="71"/>
      <c r="QVX22" s="71"/>
      <c r="QVY22" s="71"/>
      <c r="QVZ22" s="71"/>
      <c r="QWA22" s="71"/>
      <c r="QWB22" s="71"/>
      <c r="QWC22" s="71"/>
      <c r="QWD22" s="71"/>
      <c r="QWE22" s="71"/>
      <c r="QWF22" s="71"/>
      <c r="QWG22" s="71"/>
      <c r="QWH22" s="71"/>
      <c r="QWI22" s="71"/>
      <c r="QWJ22" s="71"/>
      <c r="QWK22" s="71"/>
      <c r="QWL22" s="71"/>
      <c r="QWM22" s="71"/>
      <c r="QWN22" s="71"/>
      <c r="QWO22" s="71"/>
      <c r="QWP22" s="71"/>
      <c r="QWQ22" s="71"/>
      <c r="QWR22" s="71"/>
      <c r="QWS22" s="71"/>
      <c r="QWT22" s="71"/>
      <c r="QWU22" s="71"/>
      <c r="QWV22" s="71"/>
      <c r="QWW22" s="71"/>
      <c r="QWX22" s="71"/>
      <c r="QWY22" s="71"/>
      <c r="QWZ22" s="71"/>
      <c r="QXA22" s="71"/>
      <c r="QXB22" s="71"/>
      <c r="QXC22" s="71"/>
      <c r="QXD22" s="71"/>
      <c r="QXE22" s="71"/>
      <c r="QXF22" s="71"/>
      <c r="QXG22" s="71"/>
      <c r="QXH22" s="71"/>
      <c r="QXI22" s="71"/>
      <c r="QXJ22" s="71"/>
      <c r="QXK22" s="71"/>
      <c r="QXL22" s="71"/>
      <c r="QXM22" s="71"/>
      <c r="QXN22" s="71"/>
      <c r="QXO22" s="71"/>
      <c r="QXP22" s="71"/>
      <c r="QXQ22" s="71"/>
      <c r="QXR22" s="71"/>
      <c r="QXS22" s="71"/>
      <c r="QXT22" s="71"/>
      <c r="QXU22" s="71"/>
      <c r="QXV22" s="71"/>
      <c r="QXW22" s="71"/>
      <c r="QXX22" s="71"/>
      <c r="QXY22" s="71"/>
      <c r="QXZ22" s="71"/>
      <c r="QYA22" s="71"/>
      <c r="QYB22" s="71"/>
      <c r="QYC22" s="71"/>
      <c r="QYD22" s="71"/>
      <c r="QYE22" s="71"/>
      <c r="QYF22" s="71"/>
      <c r="QYG22" s="71"/>
      <c r="QYH22" s="71"/>
      <c r="QYI22" s="71"/>
      <c r="QYJ22" s="71"/>
      <c r="QYK22" s="71"/>
      <c r="QYL22" s="71"/>
      <c r="QYM22" s="71"/>
      <c r="QYN22" s="71"/>
      <c r="QYO22" s="71"/>
      <c r="QYP22" s="71"/>
      <c r="QYQ22" s="71"/>
      <c r="QYR22" s="71"/>
      <c r="QYS22" s="71"/>
      <c r="QYT22" s="71"/>
      <c r="QYU22" s="71"/>
      <c r="QYV22" s="71"/>
      <c r="QYW22" s="71"/>
      <c r="QYX22" s="71"/>
      <c r="QYY22" s="71"/>
      <c r="QYZ22" s="71"/>
      <c r="QZA22" s="71"/>
      <c r="QZB22" s="71"/>
      <c r="QZC22" s="71"/>
      <c r="QZD22" s="71"/>
      <c r="QZE22" s="71"/>
      <c r="QZF22" s="71"/>
      <c r="QZG22" s="71"/>
      <c r="QZH22" s="71"/>
      <c r="QZI22" s="71"/>
      <c r="QZJ22" s="71"/>
      <c r="QZK22" s="71"/>
      <c r="QZL22" s="71"/>
      <c r="QZM22" s="71"/>
      <c r="QZN22" s="71"/>
      <c r="QZO22" s="71"/>
      <c r="QZP22" s="71"/>
      <c r="QZQ22" s="71"/>
      <c r="QZR22" s="71"/>
      <c r="QZS22" s="71"/>
      <c r="QZT22" s="71"/>
      <c r="QZU22" s="71"/>
      <c r="QZV22" s="71"/>
      <c r="QZW22" s="71"/>
      <c r="QZX22" s="71"/>
      <c r="QZY22" s="71"/>
      <c r="QZZ22" s="71"/>
      <c r="RAA22" s="71"/>
      <c r="RAB22" s="71"/>
      <c r="RAC22" s="71"/>
      <c r="RAD22" s="71"/>
      <c r="RAE22" s="71"/>
      <c r="RAF22" s="71"/>
      <c r="RAG22" s="71"/>
      <c r="RAH22" s="71"/>
      <c r="RAI22" s="71"/>
      <c r="RAJ22" s="71"/>
      <c r="RAK22" s="71"/>
      <c r="RAL22" s="71"/>
      <c r="RAM22" s="71"/>
      <c r="RAN22" s="71"/>
      <c r="RAO22" s="71"/>
      <c r="RAP22" s="71"/>
      <c r="RAQ22" s="71"/>
      <c r="RAR22" s="71"/>
      <c r="RAS22" s="71"/>
      <c r="RAT22" s="71"/>
      <c r="RAU22" s="71"/>
      <c r="RAV22" s="71"/>
      <c r="RAW22" s="71"/>
      <c r="RAX22" s="71"/>
      <c r="RAY22" s="71"/>
      <c r="RAZ22" s="71"/>
      <c r="RBA22" s="71"/>
      <c r="RBB22" s="71"/>
      <c r="RBC22" s="71"/>
      <c r="RBD22" s="71"/>
      <c r="RBE22" s="71"/>
      <c r="RBF22" s="71"/>
      <c r="RBG22" s="71"/>
      <c r="RBH22" s="71"/>
      <c r="RBI22" s="71"/>
      <c r="RBJ22" s="71"/>
      <c r="RBK22" s="71"/>
      <c r="RBL22" s="71"/>
      <c r="RBM22" s="71"/>
      <c r="RBN22" s="71"/>
      <c r="RBO22" s="71"/>
      <c r="RBP22" s="71"/>
      <c r="RBQ22" s="71"/>
      <c r="RBR22" s="71"/>
      <c r="RBS22" s="71"/>
      <c r="RBT22" s="71"/>
      <c r="RBU22" s="71"/>
      <c r="RBV22" s="71"/>
      <c r="RBW22" s="71"/>
      <c r="RBX22" s="71"/>
      <c r="RBY22" s="71"/>
      <c r="RBZ22" s="71"/>
      <c r="RCA22" s="71"/>
      <c r="RCB22" s="71"/>
      <c r="RCC22" s="71"/>
      <c r="RCD22" s="71"/>
      <c r="RCE22" s="71"/>
      <c r="RCF22" s="71"/>
      <c r="RCG22" s="71"/>
      <c r="RCH22" s="71"/>
      <c r="RCI22" s="71"/>
      <c r="RCJ22" s="71"/>
      <c r="RCK22" s="71"/>
      <c r="RCL22" s="71"/>
      <c r="RCM22" s="71"/>
      <c r="RCN22" s="71"/>
      <c r="RCO22" s="71"/>
      <c r="RCP22" s="71"/>
      <c r="RCQ22" s="71"/>
      <c r="RCR22" s="71"/>
      <c r="RCS22" s="71"/>
      <c r="RCT22" s="71"/>
      <c r="RCU22" s="71"/>
      <c r="RCV22" s="71"/>
      <c r="RCW22" s="71"/>
      <c r="RCX22" s="71"/>
      <c r="RCY22" s="71"/>
      <c r="RCZ22" s="71"/>
      <c r="RDA22" s="71"/>
      <c r="RDB22" s="71"/>
      <c r="RDC22" s="71"/>
      <c r="RDD22" s="71"/>
      <c r="RDE22" s="71"/>
      <c r="RDF22" s="71"/>
      <c r="RDG22" s="71"/>
      <c r="RDH22" s="71"/>
      <c r="RDI22" s="71"/>
      <c r="RDJ22" s="71"/>
      <c r="RDK22" s="71"/>
      <c r="RDL22" s="71"/>
      <c r="RDM22" s="71"/>
      <c r="RDN22" s="71"/>
      <c r="RDO22" s="71"/>
      <c r="RDP22" s="71"/>
      <c r="RDQ22" s="71"/>
      <c r="RDR22" s="71"/>
      <c r="RDS22" s="71"/>
      <c r="RDT22" s="71"/>
      <c r="RDU22" s="71"/>
      <c r="RDV22" s="71"/>
      <c r="RDW22" s="71"/>
      <c r="RDX22" s="71"/>
      <c r="RDY22" s="71"/>
      <c r="RDZ22" s="71"/>
      <c r="REA22" s="71"/>
      <c r="REB22" s="71"/>
      <c r="REC22" s="71"/>
      <c r="RED22" s="71"/>
      <c r="REE22" s="71"/>
      <c r="REF22" s="71"/>
      <c r="REG22" s="71"/>
      <c r="REH22" s="71"/>
      <c r="REI22" s="71"/>
      <c r="REJ22" s="71"/>
      <c r="REK22" s="71"/>
      <c r="REL22" s="71"/>
      <c r="REM22" s="71"/>
      <c r="REN22" s="71"/>
      <c r="REO22" s="71"/>
      <c r="REP22" s="71"/>
      <c r="REQ22" s="71"/>
      <c r="RER22" s="71"/>
      <c r="RES22" s="71"/>
      <c r="RET22" s="71"/>
      <c r="REU22" s="71"/>
      <c r="REV22" s="71"/>
      <c r="REW22" s="71"/>
      <c r="REX22" s="71"/>
      <c r="REY22" s="71"/>
      <c r="REZ22" s="71"/>
      <c r="RFA22" s="71"/>
      <c r="RFB22" s="71"/>
      <c r="RFC22" s="71"/>
      <c r="RFD22" s="71"/>
      <c r="RFE22" s="71"/>
      <c r="RFF22" s="71"/>
      <c r="RFG22" s="71"/>
      <c r="RFH22" s="71"/>
      <c r="RFI22" s="71"/>
      <c r="RFJ22" s="71"/>
      <c r="RFK22" s="71"/>
      <c r="RFL22" s="71"/>
      <c r="RFM22" s="71"/>
      <c r="RFN22" s="71"/>
      <c r="RFO22" s="71"/>
      <c r="RFP22" s="71"/>
      <c r="RFQ22" s="71"/>
      <c r="RFR22" s="71"/>
      <c r="RFS22" s="71"/>
      <c r="RFT22" s="71"/>
      <c r="RFU22" s="71"/>
      <c r="RFV22" s="71"/>
      <c r="RFW22" s="71"/>
      <c r="RFX22" s="71"/>
      <c r="RFY22" s="71"/>
      <c r="RFZ22" s="71"/>
      <c r="RGA22" s="71"/>
      <c r="RGB22" s="71"/>
      <c r="RGC22" s="71"/>
      <c r="RGD22" s="71"/>
      <c r="RGE22" s="71"/>
      <c r="RGF22" s="71"/>
      <c r="RGG22" s="71"/>
      <c r="RGH22" s="71"/>
      <c r="RGI22" s="71"/>
      <c r="RGJ22" s="71"/>
      <c r="RGK22" s="71"/>
      <c r="RGL22" s="71"/>
      <c r="RGM22" s="71"/>
      <c r="RGN22" s="71"/>
      <c r="RGO22" s="71"/>
      <c r="RGP22" s="71"/>
      <c r="RGQ22" s="71"/>
      <c r="RGR22" s="71"/>
      <c r="RGS22" s="71"/>
      <c r="RGT22" s="71"/>
      <c r="RGU22" s="71"/>
      <c r="RGV22" s="71"/>
      <c r="RGW22" s="71"/>
      <c r="RGX22" s="71"/>
      <c r="RGY22" s="71"/>
      <c r="RGZ22" s="71"/>
      <c r="RHA22" s="71"/>
      <c r="RHB22" s="71"/>
      <c r="RHC22" s="71"/>
      <c r="RHD22" s="71"/>
      <c r="RHE22" s="71"/>
      <c r="RHF22" s="71"/>
      <c r="RHG22" s="71"/>
      <c r="RHH22" s="71"/>
      <c r="RHI22" s="71"/>
      <c r="RHJ22" s="71"/>
      <c r="RHK22" s="71"/>
      <c r="RHL22" s="71"/>
      <c r="RHM22" s="71"/>
      <c r="RHN22" s="71"/>
      <c r="RHO22" s="71"/>
      <c r="RHP22" s="71"/>
      <c r="RHQ22" s="71"/>
      <c r="RHR22" s="71"/>
      <c r="RHS22" s="71"/>
      <c r="RHT22" s="71"/>
      <c r="RHU22" s="71"/>
      <c r="RHV22" s="71"/>
      <c r="RHW22" s="71"/>
      <c r="RHX22" s="71"/>
      <c r="RHY22" s="71"/>
      <c r="RHZ22" s="71"/>
      <c r="RIA22" s="71"/>
      <c r="RIB22" s="71"/>
      <c r="RIC22" s="71"/>
      <c r="RID22" s="71"/>
      <c r="RIE22" s="71"/>
      <c r="RIF22" s="71"/>
      <c r="RIG22" s="71"/>
      <c r="RIH22" s="71"/>
      <c r="RII22" s="71"/>
      <c r="RIJ22" s="71"/>
      <c r="RIK22" s="71"/>
      <c r="RIL22" s="71"/>
      <c r="RIM22" s="71"/>
      <c r="RIN22" s="71"/>
      <c r="RIO22" s="71"/>
      <c r="RIP22" s="71"/>
      <c r="RIQ22" s="71"/>
      <c r="RIR22" s="71"/>
      <c r="RIS22" s="71"/>
      <c r="RIT22" s="71"/>
      <c r="RIU22" s="71"/>
      <c r="RIV22" s="71"/>
      <c r="RIW22" s="71"/>
      <c r="RIX22" s="71"/>
      <c r="RIY22" s="71"/>
      <c r="RIZ22" s="71"/>
      <c r="RJA22" s="71"/>
      <c r="RJB22" s="71"/>
      <c r="RJC22" s="71"/>
      <c r="RJD22" s="71"/>
      <c r="RJE22" s="71"/>
      <c r="RJF22" s="71"/>
      <c r="RJG22" s="71"/>
      <c r="RJH22" s="71"/>
      <c r="RJI22" s="71"/>
      <c r="RJJ22" s="71"/>
      <c r="RJK22" s="71"/>
      <c r="RJL22" s="71"/>
      <c r="RJM22" s="71"/>
      <c r="RJN22" s="71"/>
      <c r="RJO22" s="71"/>
      <c r="RJP22" s="71"/>
      <c r="RJQ22" s="71"/>
      <c r="RJR22" s="71"/>
      <c r="RJS22" s="71"/>
      <c r="RJT22" s="71"/>
      <c r="RJU22" s="71"/>
      <c r="RJV22" s="71"/>
      <c r="RJW22" s="71"/>
      <c r="RJX22" s="71"/>
      <c r="RJY22" s="71"/>
      <c r="RJZ22" s="71"/>
      <c r="RKA22" s="71"/>
      <c r="RKB22" s="71"/>
      <c r="RKC22" s="71"/>
      <c r="RKD22" s="71"/>
      <c r="RKE22" s="71"/>
      <c r="RKF22" s="71"/>
      <c r="RKG22" s="71"/>
      <c r="RKH22" s="71"/>
      <c r="RKI22" s="71"/>
      <c r="RKJ22" s="71"/>
      <c r="RKK22" s="71"/>
      <c r="RKL22" s="71"/>
      <c r="RKM22" s="71"/>
      <c r="RKN22" s="71"/>
      <c r="RKO22" s="71"/>
      <c r="RKP22" s="71"/>
      <c r="RKQ22" s="71"/>
      <c r="RKR22" s="71"/>
      <c r="RKS22" s="71"/>
      <c r="RKT22" s="71"/>
      <c r="RKU22" s="71"/>
      <c r="RKV22" s="71"/>
      <c r="RKW22" s="71"/>
      <c r="RKX22" s="71"/>
      <c r="RKY22" s="71"/>
      <c r="RKZ22" s="71"/>
      <c r="RLA22" s="71"/>
      <c r="RLB22" s="71"/>
      <c r="RLC22" s="71"/>
      <c r="RLD22" s="71"/>
      <c r="RLE22" s="71"/>
      <c r="RLF22" s="71"/>
      <c r="RLG22" s="71"/>
      <c r="RLH22" s="71"/>
      <c r="RLI22" s="71"/>
      <c r="RLJ22" s="71"/>
      <c r="RLK22" s="71"/>
      <c r="RLL22" s="71"/>
      <c r="RLM22" s="71"/>
      <c r="RLN22" s="71"/>
      <c r="RLO22" s="71"/>
      <c r="RLP22" s="71"/>
      <c r="RLQ22" s="71"/>
      <c r="RLR22" s="71"/>
      <c r="RLS22" s="71"/>
      <c r="RLT22" s="71"/>
      <c r="RLU22" s="71"/>
      <c r="RLV22" s="71"/>
      <c r="RLW22" s="71"/>
      <c r="RLX22" s="71"/>
      <c r="RLY22" s="71"/>
      <c r="RLZ22" s="71"/>
      <c r="RMA22" s="71"/>
      <c r="RMB22" s="71"/>
      <c r="RMC22" s="71"/>
      <c r="RMD22" s="71"/>
      <c r="RME22" s="71"/>
      <c r="RMF22" s="71"/>
      <c r="RMG22" s="71"/>
      <c r="RMH22" s="71"/>
      <c r="RMI22" s="71"/>
      <c r="RMJ22" s="71"/>
      <c r="RMK22" s="71"/>
      <c r="RML22" s="71"/>
      <c r="RMM22" s="71"/>
      <c r="RMN22" s="71"/>
      <c r="RMO22" s="71"/>
      <c r="RMP22" s="71"/>
      <c r="RMQ22" s="71"/>
      <c r="RMR22" s="71"/>
      <c r="RMS22" s="71"/>
      <c r="RMT22" s="71"/>
      <c r="RMU22" s="71"/>
      <c r="RMV22" s="71"/>
      <c r="RMW22" s="71"/>
      <c r="RMX22" s="71"/>
      <c r="RMY22" s="71"/>
      <c r="RMZ22" s="71"/>
      <c r="RNA22" s="71"/>
      <c r="RNB22" s="71"/>
      <c r="RNC22" s="71"/>
      <c r="RND22" s="71"/>
      <c r="RNE22" s="71"/>
      <c r="RNF22" s="71"/>
      <c r="RNG22" s="71"/>
      <c r="RNH22" s="71"/>
      <c r="RNI22" s="71"/>
      <c r="RNJ22" s="71"/>
      <c r="RNK22" s="71"/>
      <c r="RNL22" s="71"/>
      <c r="RNM22" s="71"/>
      <c r="RNN22" s="71"/>
      <c r="RNO22" s="71"/>
      <c r="RNP22" s="71"/>
      <c r="RNQ22" s="71"/>
      <c r="RNR22" s="71"/>
      <c r="RNS22" s="71"/>
      <c r="RNT22" s="71"/>
      <c r="RNU22" s="71"/>
      <c r="RNV22" s="71"/>
      <c r="RNW22" s="71"/>
      <c r="RNX22" s="71"/>
      <c r="RNY22" s="71"/>
      <c r="RNZ22" s="71"/>
      <c r="ROA22" s="71"/>
      <c r="ROB22" s="71"/>
      <c r="ROC22" s="71"/>
      <c r="ROD22" s="71"/>
      <c r="ROE22" s="71"/>
      <c r="ROF22" s="71"/>
      <c r="ROG22" s="71"/>
      <c r="ROH22" s="71"/>
      <c r="ROI22" s="71"/>
      <c r="ROJ22" s="71"/>
      <c r="ROK22" s="71"/>
      <c r="ROL22" s="71"/>
      <c r="ROM22" s="71"/>
      <c r="RON22" s="71"/>
      <c r="ROO22" s="71"/>
      <c r="ROP22" s="71"/>
      <c r="ROQ22" s="71"/>
      <c r="ROR22" s="71"/>
      <c r="ROS22" s="71"/>
      <c r="ROT22" s="71"/>
      <c r="ROU22" s="71"/>
      <c r="ROV22" s="71"/>
      <c r="ROW22" s="71"/>
      <c r="ROX22" s="71"/>
      <c r="ROY22" s="71"/>
      <c r="ROZ22" s="71"/>
      <c r="RPA22" s="71"/>
      <c r="RPB22" s="71"/>
      <c r="RPC22" s="71"/>
      <c r="RPD22" s="71"/>
      <c r="RPE22" s="71"/>
      <c r="RPF22" s="71"/>
      <c r="RPG22" s="71"/>
      <c r="RPH22" s="71"/>
      <c r="RPI22" s="71"/>
      <c r="RPJ22" s="71"/>
      <c r="RPK22" s="71"/>
      <c r="RPL22" s="71"/>
      <c r="RPM22" s="71"/>
      <c r="RPN22" s="71"/>
      <c r="RPO22" s="71"/>
      <c r="RPP22" s="71"/>
      <c r="RPQ22" s="71"/>
      <c r="RPR22" s="71"/>
      <c r="RPS22" s="71"/>
      <c r="RPT22" s="71"/>
      <c r="RPU22" s="71"/>
      <c r="RPV22" s="71"/>
      <c r="RPW22" s="71"/>
      <c r="RPX22" s="71"/>
      <c r="RPY22" s="71"/>
      <c r="RPZ22" s="71"/>
      <c r="RQA22" s="71"/>
      <c r="RQB22" s="71"/>
      <c r="RQC22" s="71"/>
      <c r="RQD22" s="71"/>
      <c r="RQE22" s="71"/>
      <c r="RQF22" s="71"/>
      <c r="RQG22" s="71"/>
      <c r="RQH22" s="71"/>
      <c r="RQI22" s="71"/>
      <c r="RQJ22" s="71"/>
      <c r="RQK22" s="71"/>
      <c r="RQL22" s="71"/>
      <c r="RQM22" s="71"/>
      <c r="RQN22" s="71"/>
      <c r="RQO22" s="71"/>
      <c r="RQP22" s="71"/>
      <c r="RQQ22" s="71"/>
      <c r="RQR22" s="71"/>
      <c r="RQS22" s="71"/>
      <c r="RQT22" s="71"/>
      <c r="RQU22" s="71"/>
      <c r="RQV22" s="71"/>
      <c r="RQW22" s="71"/>
      <c r="RQX22" s="71"/>
      <c r="RQY22" s="71"/>
      <c r="RQZ22" s="71"/>
      <c r="RRA22" s="71"/>
      <c r="RRB22" s="71"/>
      <c r="RRC22" s="71"/>
      <c r="RRD22" s="71"/>
      <c r="RRE22" s="71"/>
      <c r="RRF22" s="71"/>
      <c r="RRG22" s="71"/>
      <c r="RRH22" s="71"/>
      <c r="RRI22" s="71"/>
      <c r="RRJ22" s="71"/>
      <c r="RRK22" s="71"/>
      <c r="RRL22" s="71"/>
      <c r="RRM22" s="71"/>
      <c r="RRN22" s="71"/>
      <c r="RRO22" s="71"/>
      <c r="RRP22" s="71"/>
      <c r="RRQ22" s="71"/>
      <c r="RRR22" s="71"/>
      <c r="RRS22" s="71"/>
      <c r="RRT22" s="71"/>
      <c r="RRU22" s="71"/>
      <c r="RRV22" s="71"/>
      <c r="RRW22" s="71"/>
      <c r="RRX22" s="71"/>
      <c r="RRY22" s="71"/>
      <c r="RRZ22" s="71"/>
      <c r="RSA22" s="71"/>
      <c r="RSB22" s="71"/>
      <c r="RSC22" s="71"/>
      <c r="RSD22" s="71"/>
      <c r="RSE22" s="71"/>
      <c r="RSF22" s="71"/>
      <c r="RSG22" s="71"/>
      <c r="RSH22" s="71"/>
      <c r="RSI22" s="71"/>
      <c r="RSJ22" s="71"/>
      <c r="RSK22" s="71"/>
      <c r="RSL22" s="71"/>
      <c r="RSM22" s="71"/>
      <c r="RSN22" s="71"/>
      <c r="RSO22" s="71"/>
      <c r="RSP22" s="71"/>
      <c r="RSQ22" s="71"/>
      <c r="RSR22" s="71"/>
      <c r="RSS22" s="71"/>
      <c r="RST22" s="71"/>
      <c r="RSU22" s="71"/>
      <c r="RSV22" s="71"/>
      <c r="RSW22" s="71"/>
      <c r="RSX22" s="71"/>
      <c r="RSY22" s="71"/>
      <c r="RSZ22" s="71"/>
      <c r="RTA22" s="71"/>
      <c r="RTB22" s="71"/>
      <c r="RTC22" s="71"/>
      <c r="RTD22" s="71"/>
      <c r="RTE22" s="71"/>
      <c r="RTF22" s="71"/>
      <c r="RTG22" s="71"/>
      <c r="RTH22" s="71"/>
      <c r="RTI22" s="71"/>
      <c r="RTJ22" s="71"/>
      <c r="RTK22" s="71"/>
      <c r="RTL22" s="71"/>
      <c r="RTM22" s="71"/>
      <c r="RTN22" s="71"/>
      <c r="RTO22" s="71"/>
      <c r="RTP22" s="71"/>
      <c r="RTQ22" s="71"/>
      <c r="RTR22" s="71"/>
      <c r="RTS22" s="71"/>
      <c r="RTT22" s="71"/>
      <c r="RTU22" s="71"/>
      <c r="RTV22" s="71"/>
      <c r="RTW22" s="71"/>
      <c r="RTX22" s="71"/>
      <c r="RTY22" s="71"/>
      <c r="RTZ22" s="71"/>
      <c r="RUA22" s="71"/>
      <c r="RUB22" s="71"/>
      <c r="RUC22" s="71"/>
      <c r="RUD22" s="71"/>
      <c r="RUE22" s="71"/>
      <c r="RUF22" s="71"/>
      <c r="RUG22" s="71"/>
      <c r="RUH22" s="71"/>
      <c r="RUI22" s="71"/>
      <c r="RUJ22" s="71"/>
      <c r="RUK22" s="71"/>
      <c r="RUL22" s="71"/>
      <c r="RUM22" s="71"/>
      <c r="RUN22" s="71"/>
      <c r="RUO22" s="71"/>
      <c r="RUP22" s="71"/>
      <c r="RUQ22" s="71"/>
      <c r="RUR22" s="71"/>
      <c r="RUS22" s="71"/>
      <c r="RUT22" s="71"/>
      <c r="RUU22" s="71"/>
      <c r="RUV22" s="71"/>
      <c r="RUW22" s="71"/>
      <c r="RUX22" s="71"/>
      <c r="RUY22" s="71"/>
      <c r="RUZ22" s="71"/>
      <c r="RVA22" s="71"/>
      <c r="RVB22" s="71"/>
      <c r="RVC22" s="71"/>
      <c r="RVD22" s="71"/>
      <c r="RVE22" s="71"/>
      <c r="RVF22" s="71"/>
      <c r="RVG22" s="71"/>
      <c r="RVH22" s="71"/>
      <c r="RVI22" s="71"/>
      <c r="RVJ22" s="71"/>
      <c r="RVK22" s="71"/>
      <c r="RVL22" s="71"/>
      <c r="RVM22" s="71"/>
      <c r="RVN22" s="71"/>
      <c r="RVO22" s="71"/>
      <c r="RVP22" s="71"/>
      <c r="RVQ22" s="71"/>
      <c r="RVR22" s="71"/>
      <c r="RVS22" s="71"/>
      <c r="RVT22" s="71"/>
      <c r="RVU22" s="71"/>
      <c r="RVV22" s="71"/>
      <c r="RVW22" s="71"/>
      <c r="RVX22" s="71"/>
      <c r="RVY22" s="71"/>
      <c r="RVZ22" s="71"/>
      <c r="RWA22" s="71"/>
      <c r="RWB22" s="71"/>
      <c r="RWC22" s="71"/>
      <c r="RWD22" s="71"/>
      <c r="RWE22" s="71"/>
      <c r="RWF22" s="71"/>
      <c r="RWG22" s="71"/>
      <c r="RWH22" s="71"/>
      <c r="RWI22" s="71"/>
      <c r="RWJ22" s="71"/>
      <c r="RWK22" s="71"/>
      <c r="RWL22" s="71"/>
      <c r="RWM22" s="71"/>
      <c r="RWN22" s="71"/>
      <c r="RWO22" s="71"/>
      <c r="RWP22" s="71"/>
      <c r="RWQ22" s="71"/>
      <c r="RWR22" s="71"/>
      <c r="RWS22" s="71"/>
      <c r="RWT22" s="71"/>
      <c r="RWU22" s="71"/>
      <c r="RWV22" s="71"/>
      <c r="RWW22" s="71"/>
      <c r="RWX22" s="71"/>
      <c r="RWY22" s="71"/>
      <c r="RWZ22" s="71"/>
      <c r="RXA22" s="71"/>
      <c r="RXB22" s="71"/>
      <c r="RXC22" s="71"/>
      <c r="RXD22" s="71"/>
      <c r="RXE22" s="71"/>
      <c r="RXF22" s="71"/>
      <c r="RXG22" s="71"/>
      <c r="RXH22" s="71"/>
      <c r="RXI22" s="71"/>
      <c r="RXJ22" s="71"/>
      <c r="RXK22" s="71"/>
      <c r="RXL22" s="71"/>
      <c r="RXM22" s="71"/>
      <c r="RXN22" s="71"/>
      <c r="RXO22" s="71"/>
      <c r="RXP22" s="71"/>
      <c r="RXQ22" s="71"/>
      <c r="RXR22" s="71"/>
      <c r="RXS22" s="71"/>
      <c r="RXT22" s="71"/>
      <c r="RXU22" s="71"/>
      <c r="RXV22" s="71"/>
      <c r="RXW22" s="71"/>
      <c r="RXX22" s="71"/>
      <c r="RXY22" s="71"/>
      <c r="RXZ22" s="71"/>
      <c r="RYA22" s="71"/>
      <c r="RYB22" s="71"/>
      <c r="RYC22" s="71"/>
      <c r="RYD22" s="71"/>
      <c r="RYE22" s="71"/>
      <c r="RYF22" s="71"/>
      <c r="RYG22" s="71"/>
      <c r="RYH22" s="71"/>
      <c r="RYI22" s="71"/>
      <c r="RYJ22" s="71"/>
      <c r="RYK22" s="71"/>
      <c r="RYL22" s="71"/>
      <c r="RYM22" s="71"/>
      <c r="RYN22" s="71"/>
      <c r="RYO22" s="71"/>
      <c r="RYP22" s="71"/>
      <c r="RYQ22" s="71"/>
      <c r="RYR22" s="71"/>
      <c r="RYS22" s="71"/>
      <c r="RYT22" s="71"/>
      <c r="RYU22" s="71"/>
      <c r="RYV22" s="71"/>
      <c r="RYW22" s="71"/>
      <c r="RYX22" s="71"/>
      <c r="RYY22" s="71"/>
      <c r="RYZ22" s="71"/>
      <c r="RZA22" s="71"/>
      <c r="RZB22" s="71"/>
      <c r="RZC22" s="71"/>
      <c r="RZD22" s="71"/>
      <c r="RZE22" s="71"/>
      <c r="RZF22" s="71"/>
      <c r="RZG22" s="71"/>
      <c r="RZH22" s="71"/>
      <c r="RZI22" s="71"/>
      <c r="RZJ22" s="71"/>
      <c r="RZK22" s="71"/>
      <c r="RZL22" s="71"/>
      <c r="RZM22" s="71"/>
      <c r="RZN22" s="71"/>
      <c r="RZO22" s="71"/>
      <c r="RZP22" s="71"/>
      <c r="RZQ22" s="71"/>
      <c r="RZR22" s="71"/>
      <c r="RZS22" s="71"/>
      <c r="RZT22" s="71"/>
      <c r="RZU22" s="71"/>
      <c r="RZV22" s="71"/>
      <c r="RZW22" s="71"/>
      <c r="RZX22" s="71"/>
      <c r="RZY22" s="71"/>
      <c r="RZZ22" s="71"/>
      <c r="SAA22" s="71"/>
      <c r="SAB22" s="71"/>
      <c r="SAC22" s="71"/>
      <c r="SAD22" s="71"/>
      <c r="SAE22" s="71"/>
      <c r="SAF22" s="71"/>
      <c r="SAG22" s="71"/>
      <c r="SAH22" s="71"/>
      <c r="SAI22" s="71"/>
      <c r="SAJ22" s="71"/>
      <c r="SAK22" s="71"/>
      <c r="SAL22" s="71"/>
      <c r="SAM22" s="71"/>
      <c r="SAN22" s="71"/>
      <c r="SAO22" s="71"/>
      <c r="SAP22" s="71"/>
      <c r="SAQ22" s="71"/>
      <c r="SAR22" s="71"/>
      <c r="SAS22" s="71"/>
      <c r="SAT22" s="71"/>
      <c r="SAU22" s="71"/>
      <c r="SAV22" s="71"/>
      <c r="SAW22" s="71"/>
      <c r="SAX22" s="71"/>
      <c r="SAY22" s="71"/>
      <c r="SAZ22" s="71"/>
      <c r="SBA22" s="71"/>
      <c r="SBB22" s="71"/>
      <c r="SBC22" s="71"/>
      <c r="SBD22" s="71"/>
      <c r="SBE22" s="71"/>
      <c r="SBF22" s="71"/>
      <c r="SBG22" s="71"/>
      <c r="SBH22" s="71"/>
      <c r="SBI22" s="71"/>
      <c r="SBJ22" s="71"/>
      <c r="SBK22" s="71"/>
      <c r="SBL22" s="71"/>
      <c r="SBM22" s="71"/>
      <c r="SBN22" s="71"/>
      <c r="SBO22" s="71"/>
      <c r="SBP22" s="71"/>
      <c r="SBQ22" s="71"/>
      <c r="SBR22" s="71"/>
      <c r="SBS22" s="71"/>
      <c r="SBT22" s="71"/>
      <c r="SBU22" s="71"/>
      <c r="SBV22" s="71"/>
      <c r="SBW22" s="71"/>
      <c r="SBX22" s="71"/>
      <c r="SBY22" s="71"/>
      <c r="SBZ22" s="71"/>
      <c r="SCA22" s="71"/>
      <c r="SCB22" s="71"/>
      <c r="SCC22" s="71"/>
      <c r="SCD22" s="71"/>
      <c r="SCE22" s="71"/>
      <c r="SCF22" s="71"/>
      <c r="SCG22" s="71"/>
      <c r="SCH22" s="71"/>
      <c r="SCI22" s="71"/>
      <c r="SCJ22" s="71"/>
      <c r="SCK22" s="71"/>
      <c r="SCL22" s="71"/>
      <c r="SCM22" s="71"/>
      <c r="SCN22" s="71"/>
      <c r="SCO22" s="71"/>
      <c r="SCP22" s="71"/>
      <c r="SCQ22" s="71"/>
      <c r="SCR22" s="71"/>
      <c r="SCS22" s="71"/>
      <c r="SCT22" s="71"/>
      <c r="SCU22" s="71"/>
      <c r="SCV22" s="71"/>
      <c r="SCW22" s="71"/>
      <c r="SCX22" s="71"/>
      <c r="SCY22" s="71"/>
      <c r="SCZ22" s="71"/>
      <c r="SDA22" s="71"/>
      <c r="SDB22" s="71"/>
      <c r="SDC22" s="71"/>
      <c r="SDD22" s="71"/>
      <c r="SDE22" s="71"/>
      <c r="SDF22" s="71"/>
      <c r="SDG22" s="71"/>
      <c r="SDH22" s="71"/>
      <c r="SDI22" s="71"/>
      <c r="SDJ22" s="71"/>
      <c r="SDK22" s="71"/>
      <c r="SDL22" s="71"/>
      <c r="SDM22" s="71"/>
      <c r="SDN22" s="71"/>
      <c r="SDO22" s="71"/>
      <c r="SDP22" s="71"/>
      <c r="SDQ22" s="71"/>
      <c r="SDR22" s="71"/>
      <c r="SDS22" s="71"/>
      <c r="SDT22" s="71"/>
      <c r="SDU22" s="71"/>
      <c r="SDV22" s="71"/>
      <c r="SDW22" s="71"/>
      <c r="SDX22" s="71"/>
      <c r="SDY22" s="71"/>
      <c r="SDZ22" s="71"/>
      <c r="SEA22" s="71"/>
      <c r="SEB22" s="71"/>
      <c r="SEC22" s="71"/>
      <c r="SED22" s="71"/>
      <c r="SEE22" s="71"/>
      <c r="SEF22" s="71"/>
      <c r="SEG22" s="71"/>
      <c r="SEH22" s="71"/>
      <c r="SEI22" s="71"/>
      <c r="SEJ22" s="71"/>
      <c r="SEK22" s="71"/>
      <c r="SEL22" s="71"/>
      <c r="SEM22" s="71"/>
      <c r="SEN22" s="71"/>
      <c r="SEO22" s="71"/>
      <c r="SEP22" s="71"/>
      <c r="SEQ22" s="71"/>
      <c r="SER22" s="71"/>
      <c r="SES22" s="71"/>
      <c r="SET22" s="71"/>
      <c r="SEU22" s="71"/>
      <c r="SEV22" s="71"/>
      <c r="SEW22" s="71"/>
      <c r="SEX22" s="71"/>
      <c r="SEY22" s="71"/>
      <c r="SEZ22" s="71"/>
      <c r="SFA22" s="71"/>
      <c r="SFB22" s="71"/>
      <c r="SFC22" s="71"/>
      <c r="SFD22" s="71"/>
      <c r="SFE22" s="71"/>
      <c r="SFF22" s="71"/>
      <c r="SFG22" s="71"/>
      <c r="SFH22" s="71"/>
      <c r="SFI22" s="71"/>
      <c r="SFJ22" s="71"/>
      <c r="SFK22" s="71"/>
      <c r="SFL22" s="71"/>
      <c r="SFM22" s="71"/>
      <c r="SFN22" s="71"/>
      <c r="SFO22" s="71"/>
      <c r="SFP22" s="71"/>
      <c r="SFQ22" s="71"/>
      <c r="SFR22" s="71"/>
      <c r="SFS22" s="71"/>
      <c r="SFT22" s="71"/>
      <c r="SFU22" s="71"/>
      <c r="SFV22" s="71"/>
      <c r="SFW22" s="71"/>
      <c r="SFX22" s="71"/>
      <c r="SFY22" s="71"/>
      <c r="SFZ22" s="71"/>
      <c r="SGA22" s="71"/>
      <c r="SGB22" s="71"/>
      <c r="SGC22" s="71"/>
      <c r="SGD22" s="71"/>
      <c r="SGE22" s="71"/>
      <c r="SGF22" s="71"/>
      <c r="SGG22" s="71"/>
      <c r="SGH22" s="71"/>
      <c r="SGI22" s="71"/>
      <c r="SGJ22" s="71"/>
      <c r="SGK22" s="71"/>
      <c r="SGL22" s="71"/>
      <c r="SGM22" s="71"/>
      <c r="SGN22" s="71"/>
      <c r="SGO22" s="71"/>
      <c r="SGP22" s="71"/>
      <c r="SGQ22" s="71"/>
      <c r="SGR22" s="71"/>
      <c r="SGS22" s="71"/>
      <c r="SGT22" s="71"/>
      <c r="SGU22" s="71"/>
      <c r="SGV22" s="71"/>
      <c r="SGW22" s="71"/>
      <c r="SGX22" s="71"/>
      <c r="SGY22" s="71"/>
      <c r="SGZ22" s="71"/>
      <c r="SHA22" s="71"/>
      <c r="SHB22" s="71"/>
      <c r="SHC22" s="71"/>
      <c r="SHD22" s="71"/>
      <c r="SHE22" s="71"/>
      <c r="SHF22" s="71"/>
      <c r="SHG22" s="71"/>
      <c r="SHH22" s="71"/>
      <c r="SHI22" s="71"/>
      <c r="SHJ22" s="71"/>
      <c r="SHK22" s="71"/>
      <c r="SHL22" s="71"/>
      <c r="SHM22" s="71"/>
      <c r="SHN22" s="71"/>
      <c r="SHO22" s="71"/>
      <c r="SHP22" s="71"/>
      <c r="SHQ22" s="71"/>
      <c r="SHR22" s="71"/>
      <c r="SHS22" s="71"/>
      <c r="SHT22" s="71"/>
      <c r="SHU22" s="71"/>
      <c r="SHV22" s="71"/>
      <c r="SHW22" s="71"/>
      <c r="SHX22" s="71"/>
      <c r="SHY22" s="71"/>
      <c r="SHZ22" s="71"/>
      <c r="SIA22" s="71"/>
      <c r="SIB22" s="71"/>
      <c r="SIC22" s="71"/>
      <c r="SID22" s="71"/>
      <c r="SIE22" s="71"/>
      <c r="SIF22" s="71"/>
      <c r="SIG22" s="71"/>
      <c r="SIH22" s="71"/>
      <c r="SII22" s="71"/>
      <c r="SIJ22" s="71"/>
      <c r="SIK22" s="71"/>
      <c r="SIL22" s="71"/>
      <c r="SIM22" s="71"/>
      <c r="SIN22" s="71"/>
      <c r="SIO22" s="71"/>
      <c r="SIP22" s="71"/>
      <c r="SIQ22" s="71"/>
      <c r="SIR22" s="71"/>
      <c r="SIS22" s="71"/>
      <c r="SIT22" s="71"/>
      <c r="SIU22" s="71"/>
      <c r="SIV22" s="71"/>
      <c r="SIW22" s="71"/>
      <c r="SIX22" s="71"/>
      <c r="SIY22" s="71"/>
      <c r="SIZ22" s="71"/>
      <c r="SJA22" s="71"/>
      <c r="SJB22" s="71"/>
      <c r="SJC22" s="71"/>
      <c r="SJD22" s="71"/>
      <c r="SJE22" s="71"/>
      <c r="SJF22" s="71"/>
      <c r="SJG22" s="71"/>
      <c r="SJH22" s="71"/>
      <c r="SJI22" s="71"/>
      <c r="SJJ22" s="71"/>
      <c r="SJK22" s="71"/>
      <c r="SJL22" s="71"/>
      <c r="SJM22" s="71"/>
      <c r="SJN22" s="71"/>
      <c r="SJO22" s="71"/>
      <c r="SJP22" s="71"/>
      <c r="SJQ22" s="71"/>
      <c r="SJR22" s="71"/>
      <c r="SJS22" s="71"/>
      <c r="SJT22" s="71"/>
      <c r="SJU22" s="71"/>
      <c r="SJV22" s="71"/>
      <c r="SJW22" s="71"/>
      <c r="SJX22" s="71"/>
      <c r="SJY22" s="71"/>
      <c r="SJZ22" s="71"/>
      <c r="SKA22" s="71"/>
      <c r="SKB22" s="71"/>
      <c r="SKC22" s="71"/>
      <c r="SKD22" s="71"/>
      <c r="SKE22" s="71"/>
      <c r="SKF22" s="71"/>
      <c r="SKG22" s="71"/>
      <c r="SKH22" s="71"/>
      <c r="SKI22" s="71"/>
      <c r="SKJ22" s="71"/>
      <c r="SKK22" s="71"/>
      <c r="SKL22" s="71"/>
      <c r="SKM22" s="71"/>
      <c r="SKN22" s="71"/>
      <c r="SKO22" s="71"/>
      <c r="SKP22" s="71"/>
      <c r="SKQ22" s="71"/>
      <c r="SKR22" s="71"/>
      <c r="SKS22" s="71"/>
      <c r="SKT22" s="71"/>
      <c r="SKU22" s="71"/>
      <c r="SKV22" s="71"/>
      <c r="SKW22" s="71"/>
      <c r="SKX22" s="71"/>
      <c r="SKY22" s="71"/>
      <c r="SKZ22" s="71"/>
      <c r="SLA22" s="71"/>
      <c r="SLB22" s="71"/>
      <c r="SLC22" s="71"/>
      <c r="SLD22" s="71"/>
      <c r="SLE22" s="71"/>
      <c r="SLF22" s="71"/>
      <c r="SLG22" s="71"/>
      <c r="SLH22" s="71"/>
      <c r="SLI22" s="71"/>
      <c r="SLJ22" s="71"/>
      <c r="SLK22" s="71"/>
      <c r="SLL22" s="71"/>
      <c r="SLM22" s="71"/>
      <c r="SLN22" s="71"/>
      <c r="SLO22" s="71"/>
      <c r="SLP22" s="71"/>
      <c r="SLQ22" s="71"/>
      <c r="SLR22" s="71"/>
      <c r="SLS22" s="71"/>
      <c r="SLT22" s="71"/>
      <c r="SLU22" s="71"/>
      <c r="SLV22" s="71"/>
      <c r="SLW22" s="71"/>
      <c r="SLX22" s="71"/>
      <c r="SLY22" s="71"/>
      <c r="SLZ22" s="71"/>
      <c r="SMA22" s="71"/>
      <c r="SMB22" s="71"/>
      <c r="SMC22" s="71"/>
      <c r="SMD22" s="71"/>
      <c r="SME22" s="71"/>
      <c r="SMF22" s="71"/>
      <c r="SMG22" s="71"/>
      <c r="SMH22" s="71"/>
      <c r="SMI22" s="71"/>
      <c r="SMJ22" s="71"/>
      <c r="SMK22" s="71"/>
      <c r="SML22" s="71"/>
      <c r="SMM22" s="71"/>
      <c r="SMN22" s="71"/>
      <c r="SMO22" s="71"/>
      <c r="SMP22" s="71"/>
      <c r="SMQ22" s="71"/>
      <c r="SMR22" s="71"/>
      <c r="SMS22" s="71"/>
      <c r="SMT22" s="71"/>
      <c r="SMU22" s="71"/>
      <c r="SMV22" s="71"/>
      <c r="SMW22" s="71"/>
      <c r="SMX22" s="71"/>
      <c r="SMY22" s="71"/>
      <c r="SMZ22" s="71"/>
      <c r="SNA22" s="71"/>
      <c r="SNB22" s="71"/>
      <c r="SNC22" s="71"/>
      <c r="SND22" s="71"/>
      <c r="SNE22" s="71"/>
      <c r="SNF22" s="71"/>
      <c r="SNG22" s="71"/>
      <c r="SNH22" s="71"/>
      <c r="SNI22" s="71"/>
      <c r="SNJ22" s="71"/>
      <c r="SNK22" s="71"/>
      <c r="SNL22" s="71"/>
      <c r="SNM22" s="71"/>
      <c r="SNN22" s="71"/>
      <c r="SNO22" s="71"/>
      <c r="SNP22" s="71"/>
      <c r="SNQ22" s="71"/>
      <c r="SNR22" s="71"/>
      <c r="SNS22" s="71"/>
      <c r="SNT22" s="71"/>
      <c r="SNU22" s="71"/>
      <c r="SNV22" s="71"/>
      <c r="SNW22" s="71"/>
      <c r="SNX22" s="71"/>
      <c r="SNY22" s="71"/>
      <c r="SNZ22" s="71"/>
      <c r="SOA22" s="71"/>
      <c r="SOB22" s="71"/>
      <c r="SOC22" s="71"/>
      <c r="SOD22" s="71"/>
      <c r="SOE22" s="71"/>
      <c r="SOF22" s="71"/>
      <c r="SOG22" s="71"/>
      <c r="SOH22" s="71"/>
      <c r="SOI22" s="71"/>
      <c r="SOJ22" s="71"/>
      <c r="SOK22" s="71"/>
      <c r="SOL22" s="71"/>
      <c r="SOM22" s="71"/>
      <c r="SON22" s="71"/>
      <c r="SOO22" s="71"/>
      <c r="SOP22" s="71"/>
      <c r="SOQ22" s="71"/>
      <c r="SOR22" s="71"/>
      <c r="SOS22" s="71"/>
      <c r="SOT22" s="71"/>
      <c r="SOU22" s="71"/>
      <c r="SOV22" s="71"/>
      <c r="SOW22" s="71"/>
      <c r="SOX22" s="71"/>
      <c r="SOY22" s="71"/>
      <c r="SOZ22" s="71"/>
      <c r="SPA22" s="71"/>
      <c r="SPB22" s="71"/>
      <c r="SPC22" s="71"/>
      <c r="SPD22" s="71"/>
      <c r="SPE22" s="71"/>
      <c r="SPF22" s="71"/>
      <c r="SPG22" s="71"/>
      <c r="SPH22" s="71"/>
      <c r="SPI22" s="71"/>
      <c r="SPJ22" s="71"/>
      <c r="SPK22" s="71"/>
      <c r="SPL22" s="71"/>
      <c r="SPM22" s="71"/>
      <c r="SPN22" s="71"/>
      <c r="SPO22" s="71"/>
      <c r="SPP22" s="71"/>
      <c r="SPQ22" s="71"/>
      <c r="SPR22" s="71"/>
      <c r="SPS22" s="71"/>
      <c r="SPT22" s="71"/>
      <c r="SPU22" s="71"/>
      <c r="SPV22" s="71"/>
      <c r="SPW22" s="71"/>
      <c r="SPX22" s="71"/>
      <c r="SPY22" s="71"/>
      <c r="SPZ22" s="71"/>
      <c r="SQA22" s="71"/>
      <c r="SQB22" s="71"/>
      <c r="SQC22" s="71"/>
      <c r="SQD22" s="71"/>
      <c r="SQE22" s="71"/>
      <c r="SQF22" s="71"/>
      <c r="SQG22" s="71"/>
      <c r="SQH22" s="71"/>
      <c r="SQI22" s="71"/>
      <c r="SQJ22" s="71"/>
      <c r="SQK22" s="71"/>
      <c r="SQL22" s="71"/>
      <c r="SQM22" s="71"/>
      <c r="SQN22" s="71"/>
      <c r="SQO22" s="71"/>
      <c r="SQP22" s="71"/>
      <c r="SQQ22" s="71"/>
      <c r="SQR22" s="71"/>
      <c r="SQS22" s="71"/>
      <c r="SQT22" s="71"/>
      <c r="SQU22" s="71"/>
      <c r="SQV22" s="71"/>
      <c r="SQW22" s="71"/>
      <c r="SQX22" s="71"/>
      <c r="SQY22" s="71"/>
      <c r="SQZ22" s="71"/>
      <c r="SRA22" s="71"/>
      <c r="SRB22" s="71"/>
      <c r="SRC22" s="71"/>
      <c r="SRD22" s="71"/>
      <c r="SRE22" s="71"/>
      <c r="SRF22" s="71"/>
      <c r="SRG22" s="71"/>
      <c r="SRH22" s="71"/>
      <c r="SRI22" s="71"/>
      <c r="SRJ22" s="71"/>
      <c r="SRK22" s="71"/>
      <c r="SRL22" s="71"/>
      <c r="SRM22" s="71"/>
      <c r="SRN22" s="71"/>
      <c r="SRO22" s="71"/>
      <c r="SRP22" s="71"/>
      <c r="SRQ22" s="71"/>
      <c r="SRR22" s="71"/>
      <c r="SRS22" s="71"/>
      <c r="SRT22" s="71"/>
      <c r="SRU22" s="71"/>
      <c r="SRV22" s="71"/>
      <c r="SRW22" s="71"/>
      <c r="SRX22" s="71"/>
      <c r="SRY22" s="71"/>
      <c r="SRZ22" s="71"/>
      <c r="SSA22" s="71"/>
      <c r="SSB22" s="71"/>
      <c r="SSC22" s="71"/>
      <c r="SSD22" s="71"/>
      <c r="SSE22" s="71"/>
      <c r="SSF22" s="71"/>
      <c r="SSG22" s="71"/>
      <c r="SSH22" s="71"/>
      <c r="SSI22" s="71"/>
      <c r="SSJ22" s="71"/>
      <c r="SSK22" s="71"/>
      <c r="SSL22" s="71"/>
      <c r="SSM22" s="71"/>
      <c r="SSN22" s="71"/>
      <c r="SSO22" s="71"/>
      <c r="SSP22" s="71"/>
      <c r="SSQ22" s="71"/>
      <c r="SSR22" s="71"/>
      <c r="SSS22" s="71"/>
      <c r="SST22" s="71"/>
      <c r="SSU22" s="71"/>
      <c r="SSV22" s="71"/>
      <c r="SSW22" s="71"/>
      <c r="SSX22" s="71"/>
      <c r="SSY22" s="71"/>
      <c r="SSZ22" s="71"/>
      <c r="STA22" s="71"/>
      <c r="STB22" s="71"/>
      <c r="STC22" s="71"/>
      <c r="STD22" s="71"/>
      <c r="STE22" s="71"/>
      <c r="STF22" s="71"/>
      <c r="STG22" s="71"/>
      <c r="STH22" s="71"/>
      <c r="STI22" s="71"/>
      <c r="STJ22" s="71"/>
      <c r="STK22" s="71"/>
      <c r="STL22" s="71"/>
      <c r="STM22" s="71"/>
      <c r="STN22" s="71"/>
      <c r="STO22" s="71"/>
      <c r="STP22" s="71"/>
      <c r="STQ22" s="71"/>
      <c r="STR22" s="71"/>
      <c r="STS22" s="71"/>
      <c r="STT22" s="71"/>
      <c r="STU22" s="71"/>
      <c r="STV22" s="71"/>
      <c r="STW22" s="71"/>
      <c r="STX22" s="71"/>
      <c r="STY22" s="71"/>
      <c r="STZ22" s="71"/>
      <c r="SUA22" s="71"/>
      <c r="SUB22" s="71"/>
      <c r="SUC22" s="71"/>
      <c r="SUD22" s="71"/>
      <c r="SUE22" s="71"/>
      <c r="SUF22" s="71"/>
      <c r="SUG22" s="71"/>
      <c r="SUH22" s="71"/>
      <c r="SUI22" s="71"/>
      <c r="SUJ22" s="71"/>
      <c r="SUK22" s="71"/>
      <c r="SUL22" s="71"/>
      <c r="SUM22" s="71"/>
      <c r="SUN22" s="71"/>
      <c r="SUO22" s="71"/>
      <c r="SUP22" s="71"/>
      <c r="SUQ22" s="71"/>
      <c r="SUR22" s="71"/>
      <c r="SUS22" s="71"/>
      <c r="SUT22" s="71"/>
      <c r="SUU22" s="71"/>
      <c r="SUV22" s="71"/>
      <c r="SUW22" s="71"/>
      <c r="SUX22" s="71"/>
      <c r="SUY22" s="71"/>
      <c r="SUZ22" s="71"/>
      <c r="SVA22" s="71"/>
      <c r="SVB22" s="71"/>
      <c r="SVC22" s="71"/>
      <c r="SVD22" s="71"/>
      <c r="SVE22" s="71"/>
      <c r="SVF22" s="71"/>
      <c r="SVG22" s="71"/>
      <c r="SVH22" s="71"/>
      <c r="SVI22" s="71"/>
      <c r="SVJ22" s="71"/>
      <c r="SVK22" s="71"/>
      <c r="SVL22" s="71"/>
      <c r="SVM22" s="71"/>
      <c r="SVN22" s="71"/>
      <c r="SVO22" s="71"/>
      <c r="SVP22" s="71"/>
      <c r="SVQ22" s="71"/>
      <c r="SVR22" s="71"/>
      <c r="SVS22" s="71"/>
      <c r="SVT22" s="71"/>
      <c r="SVU22" s="71"/>
      <c r="SVV22" s="71"/>
      <c r="SVW22" s="71"/>
      <c r="SVX22" s="71"/>
      <c r="SVY22" s="71"/>
      <c r="SVZ22" s="71"/>
      <c r="SWA22" s="71"/>
      <c r="SWB22" s="71"/>
      <c r="SWC22" s="71"/>
      <c r="SWD22" s="71"/>
      <c r="SWE22" s="71"/>
      <c r="SWF22" s="71"/>
      <c r="SWG22" s="71"/>
      <c r="SWH22" s="71"/>
      <c r="SWI22" s="71"/>
      <c r="SWJ22" s="71"/>
      <c r="SWK22" s="71"/>
      <c r="SWL22" s="71"/>
      <c r="SWM22" s="71"/>
      <c r="SWN22" s="71"/>
      <c r="SWO22" s="71"/>
      <c r="SWP22" s="71"/>
      <c r="SWQ22" s="71"/>
      <c r="SWR22" s="71"/>
      <c r="SWS22" s="71"/>
      <c r="SWT22" s="71"/>
      <c r="SWU22" s="71"/>
      <c r="SWV22" s="71"/>
      <c r="SWW22" s="71"/>
      <c r="SWX22" s="71"/>
      <c r="SWY22" s="71"/>
      <c r="SWZ22" s="71"/>
      <c r="SXA22" s="71"/>
      <c r="SXB22" s="71"/>
      <c r="SXC22" s="71"/>
      <c r="SXD22" s="71"/>
      <c r="SXE22" s="71"/>
      <c r="SXF22" s="71"/>
      <c r="SXG22" s="71"/>
      <c r="SXH22" s="71"/>
      <c r="SXI22" s="71"/>
      <c r="SXJ22" s="71"/>
      <c r="SXK22" s="71"/>
      <c r="SXL22" s="71"/>
      <c r="SXM22" s="71"/>
      <c r="SXN22" s="71"/>
      <c r="SXO22" s="71"/>
      <c r="SXP22" s="71"/>
      <c r="SXQ22" s="71"/>
      <c r="SXR22" s="71"/>
      <c r="SXS22" s="71"/>
      <c r="SXT22" s="71"/>
      <c r="SXU22" s="71"/>
      <c r="SXV22" s="71"/>
      <c r="SXW22" s="71"/>
      <c r="SXX22" s="71"/>
      <c r="SXY22" s="71"/>
      <c r="SXZ22" s="71"/>
      <c r="SYA22" s="71"/>
      <c r="SYB22" s="71"/>
      <c r="SYC22" s="71"/>
      <c r="SYD22" s="71"/>
      <c r="SYE22" s="71"/>
      <c r="SYF22" s="71"/>
      <c r="SYG22" s="71"/>
      <c r="SYH22" s="71"/>
      <c r="SYI22" s="71"/>
      <c r="SYJ22" s="71"/>
      <c r="SYK22" s="71"/>
      <c r="SYL22" s="71"/>
      <c r="SYM22" s="71"/>
      <c r="SYN22" s="71"/>
      <c r="SYO22" s="71"/>
      <c r="SYP22" s="71"/>
      <c r="SYQ22" s="71"/>
      <c r="SYR22" s="71"/>
      <c r="SYS22" s="71"/>
      <c r="SYT22" s="71"/>
      <c r="SYU22" s="71"/>
      <c r="SYV22" s="71"/>
      <c r="SYW22" s="71"/>
      <c r="SYX22" s="71"/>
      <c r="SYY22" s="71"/>
      <c r="SYZ22" s="71"/>
      <c r="SZA22" s="71"/>
      <c r="SZB22" s="71"/>
      <c r="SZC22" s="71"/>
      <c r="SZD22" s="71"/>
      <c r="SZE22" s="71"/>
      <c r="SZF22" s="71"/>
      <c r="SZG22" s="71"/>
      <c r="SZH22" s="71"/>
      <c r="SZI22" s="71"/>
      <c r="SZJ22" s="71"/>
      <c r="SZK22" s="71"/>
      <c r="SZL22" s="71"/>
      <c r="SZM22" s="71"/>
      <c r="SZN22" s="71"/>
      <c r="SZO22" s="71"/>
      <c r="SZP22" s="71"/>
      <c r="SZQ22" s="71"/>
      <c r="SZR22" s="71"/>
      <c r="SZS22" s="71"/>
      <c r="SZT22" s="71"/>
      <c r="SZU22" s="71"/>
      <c r="SZV22" s="71"/>
      <c r="SZW22" s="71"/>
      <c r="SZX22" s="71"/>
      <c r="SZY22" s="71"/>
      <c r="SZZ22" s="71"/>
      <c r="TAA22" s="71"/>
      <c r="TAB22" s="71"/>
      <c r="TAC22" s="71"/>
      <c r="TAD22" s="71"/>
      <c r="TAE22" s="71"/>
      <c r="TAF22" s="71"/>
      <c r="TAG22" s="71"/>
      <c r="TAH22" s="71"/>
      <c r="TAI22" s="71"/>
      <c r="TAJ22" s="71"/>
      <c r="TAK22" s="71"/>
      <c r="TAL22" s="71"/>
      <c r="TAM22" s="71"/>
      <c r="TAN22" s="71"/>
      <c r="TAO22" s="71"/>
      <c r="TAP22" s="71"/>
      <c r="TAQ22" s="71"/>
      <c r="TAR22" s="71"/>
      <c r="TAS22" s="71"/>
      <c r="TAT22" s="71"/>
      <c r="TAU22" s="71"/>
      <c r="TAV22" s="71"/>
      <c r="TAW22" s="71"/>
      <c r="TAX22" s="71"/>
      <c r="TAY22" s="71"/>
      <c r="TAZ22" s="71"/>
      <c r="TBA22" s="71"/>
      <c r="TBB22" s="71"/>
      <c r="TBC22" s="71"/>
      <c r="TBD22" s="71"/>
      <c r="TBE22" s="71"/>
      <c r="TBF22" s="71"/>
      <c r="TBG22" s="71"/>
      <c r="TBH22" s="71"/>
      <c r="TBI22" s="71"/>
      <c r="TBJ22" s="71"/>
      <c r="TBK22" s="71"/>
      <c r="TBL22" s="71"/>
      <c r="TBM22" s="71"/>
      <c r="TBN22" s="71"/>
      <c r="TBO22" s="71"/>
      <c r="TBP22" s="71"/>
      <c r="TBQ22" s="71"/>
      <c r="TBR22" s="71"/>
      <c r="TBS22" s="71"/>
      <c r="TBT22" s="71"/>
      <c r="TBU22" s="71"/>
      <c r="TBV22" s="71"/>
      <c r="TBW22" s="71"/>
      <c r="TBX22" s="71"/>
      <c r="TBY22" s="71"/>
      <c r="TBZ22" s="71"/>
      <c r="TCA22" s="71"/>
      <c r="TCB22" s="71"/>
      <c r="TCC22" s="71"/>
      <c r="TCD22" s="71"/>
      <c r="TCE22" s="71"/>
      <c r="TCF22" s="71"/>
      <c r="TCG22" s="71"/>
      <c r="TCH22" s="71"/>
      <c r="TCI22" s="71"/>
      <c r="TCJ22" s="71"/>
      <c r="TCK22" s="71"/>
      <c r="TCL22" s="71"/>
      <c r="TCM22" s="71"/>
      <c r="TCN22" s="71"/>
      <c r="TCO22" s="71"/>
      <c r="TCP22" s="71"/>
      <c r="TCQ22" s="71"/>
      <c r="TCR22" s="71"/>
      <c r="TCS22" s="71"/>
      <c r="TCT22" s="71"/>
      <c r="TCU22" s="71"/>
      <c r="TCV22" s="71"/>
      <c r="TCW22" s="71"/>
      <c r="TCX22" s="71"/>
      <c r="TCY22" s="71"/>
      <c r="TCZ22" s="71"/>
      <c r="TDA22" s="71"/>
      <c r="TDB22" s="71"/>
      <c r="TDC22" s="71"/>
      <c r="TDD22" s="71"/>
      <c r="TDE22" s="71"/>
      <c r="TDF22" s="71"/>
      <c r="TDG22" s="71"/>
      <c r="TDH22" s="71"/>
      <c r="TDI22" s="71"/>
      <c r="TDJ22" s="71"/>
      <c r="TDK22" s="71"/>
      <c r="TDL22" s="71"/>
      <c r="TDM22" s="71"/>
      <c r="TDN22" s="71"/>
      <c r="TDO22" s="71"/>
      <c r="TDP22" s="71"/>
      <c r="TDQ22" s="71"/>
      <c r="TDR22" s="71"/>
      <c r="TDS22" s="71"/>
      <c r="TDT22" s="71"/>
      <c r="TDU22" s="71"/>
      <c r="TDV22" s="71"/>
      <c r="TDW22" s="71"/>
      <c r="TDX22" s="71"/>
      <c r="TDY22" s="71"/>
      <c r="TDZ22" s="71"/>
      <c r="TEA22" s="71"/>
      <c r="TEB22" s="71"/>
      <c r="TEC22" s="71"/>
      <c r="TED22" s="71"/>
      <c r="TEE22" s="71"/>
      <c r="TEF22" s="71"/>
      <c r="TEG22" s="71"/>
      <c r="TEH22" s="71"/>
      <c r="TEI22" s="71"/>
      <c r="TEJ22" s="71"/>
      <c r="TEK22" s="71"/>
      <c r="TEL22" s="71"/>
      <c r="TEM22" s="71"/>
      <c r="TEN22" s="71"/>
      <c r="TEO22" s="71"/>
      <c r="TEP22" s="71"/>
      <c r="TEQ22" s="71"/>
      <c r="TER22" s="71"/>
      <c r="TES22" s="71"/>
      <c r="TET22" s="71"/>
      <c r="TEU22" s="71"/>
      <c r="TEV22" s="71"/>
      <c r="TEW22" s="71"/>
      <c r="TEX22" s="71"/>
      <c r="TEY22" s="71"/>
      <c r="TEZ22" s="71"/>
      <c r="TFA22" s="71"/>
      <c r="TFB22" s="71"/>
      <c r="TFC22" s="71"/>
      <c r="TFD22" s="71"/>
      <c r="TFE22" s="71"/>
      <c r="TFF22" s="71"/>
      <c r="TFG22" s="71"/>
      <c r="TFH22" s="71"/>
      <c r="TFI22" s="71"/>
      <c r="TFJ22" s="71"/>
      <c r="TFK22" s="71"/>
      <c r="TFL22" s="71"/>
      <c r="TFM22" s="71"/>
      <c r="TFN22" s="71"/>
      <c r="TFO22" s="71"/>
      <c r="TFP22" s="71"/>
      <c r="TFQ22" s="71"/>
      <c r="TFR22" s="71"/>
      <c r="TFS22" s="71"/>
      <c r="TFT22" s="71"/>
      <c r="TFU22" s="71"/>
      <c r="TFV22" s="71"/>
      <c r="TFW22" s="71"/>
      <c r="TFX22" s="71"/>
      <c r="TFY22" s="71"/>
      <c r="TFZ22" s="71"/>
      <c r="TGA22" s="71"/>
      <c r="TGB22" s="71"/>
      <c r="TGC22" s="71"/>
      <c r="TGD22" s="71"/>
      <c r="TGE22" s="71"/>
      <c r="TGF22" s="71"/>
      <c r="TGG22" s="71"/>
      <c r="TGH22" s="71"/>
      <c r="TGI22" s="71"/>
      <c r="TGJ22" s="71"/>
      <c r="TGK22" s="71"/>
      <c r="TGL22" s="71"/>
      <c r="TGM22" s="71"/>
      <c r="TGN22" s="71"/>
      <c r="TGO22" s="71"/>
      <c r="TGP22" s="71"/>
      <c r="TGQ22" s="71"/>
      <c r="TGR22" s="71"/>
      <c r="TGS22" s="71"/>
      <c r="TGT22" s="71"/>
      <c r="TGU22" s="71"/>
      <c r="TGV22" s="71"/>
      <c r="TGW22" s="71"/>
      <c r="TGX22" s="71"/>
      <c r="TGY22" s="71"/>
      <c r="TGZ22" s="71"/>
      <c r="THA22" s="71"/>
      <c r="THB22" s="71"/>
      <c r="THC22" s="71"/>
      <c r="THD22" s="71"/>
      <c r="THE22" s="71"/>
      <c r="THF22" s="71"/>
      <c r="THG22" s="71"/>
      <c r="THH22" s="71"/>
      <c r="THI22" s="71"/>
      <c r="THJ22" s="71"/>
      <c r="THK22" s="71"/>
      <c r="THL22" s="71"/>
      <c r="THM22" s="71"/>
      <c r="THN22" s="71"/>
      <c r="THO22" s="71"/>
      <c r="THP22" s="71"/>
      <c r="THQ22" s="71"/>
      <c r="THR22" s="71"/>
      <c r="THS22" s="71"/>
      <c r="THT22" s="71"/>
      <c r="THU22" s="71"/>
      <c r="THV22" s="71"/>
      <c r="THW22" s="71"/>
      <c r="THX22" s="71"/>
      <c r="THY22" s="71"/>
      <c r="THZ22" s="71"/>
      <c r="TIA22" s="71"/>
      <c r="TIB22" s="71"/>
      <c r="TIC22" s="71"/>
      <c r="TID22" s="71"/>
      <c r="TIE22" s="71"/>
      <c r="TIF22" s="71"/>
      <c r="TIG22" s="71"/>
      <c r="TIH22" s="71"/>
      <c r="TII22" s="71"/>
      <c r="TIJ22" s="71"/>
      <c r="TIK22" s="71"/>
      <c r="TIL22" s="71"/>
      <c r="TIM22" s="71"/>
      <c r="TIN22" s="71"/>
      <c r="TIO22" s="71"/>
      <c r="TIP22" s="71"/>
      <c r="TIQ22" s="71"/>
      <c r="TIR22" s="71"/>
      <c r="TIS22" s="71"/>
      <c r="TIT22" s="71"/>
      <c r="TIU22" s="71"/>
      <c r="TIV22" s="71"/>
      <c r="TIW22" s="71"/>
      <c r="TIX22" s="71"/>
      <c r="TIY22" s="71"/>
      <c r="TIZ22" s="71"/>
      <c r="TJA22" s="71"/>
      <c r="TJB22" s="71"/>
      <c r="TJC22" s="71"/>
      <c r="TJD22" s="71"/>
      <c r="TJE22" s="71"/>
      <c r="TJF22" s="71"/>
      <c r="TJG22" s="71"/>
      <c r="TJH22" s="71"/>
      <c r="TJI22" s="71"/>
      <c r="TJJ22" s="71"/>
      <c r="TJK22" s="71"/>
      <c r="TJL22" s="71"/>
      <c r="TJM22" s="71"/>
      <c r="TJN22" s="71"/>
      <c r="TJO22" s="71"/>
      <c r="TJP22" s="71"/>
      <c r="TJQ22" s="71"/>
      <c r="TJR22" s="71"/>
      <c r="TJS22" s="71"/>
      <c r="TJT22" s="71"/>
      <c r="TJU22" s="71"/>
      <c r="TJV22" s="71"/>
      <c r="TJW22" s="71"/>
      <c r="TJX22" s="71"/>
      <c r="TJY22" s="71"/>
      <c r="TJZ22" s="71"/>
      <c r="TKA22" s="71"/>
      <c r="TKB22" s="71"/>
      <c r="TKC22" s="71"/>
      <c r="TKD22" s="71"/>
      <c r="TKE22" s="71"/>
      <c r="TKF22" s="71"/>
      <c r="TKG22" s="71"/>
      <c r="TKH22" s="71"/>
      <c r="TKI22" s="71"/>
      <c r="TKJ22" s="71"/>
      <c r="TKK22" s="71"/>
      <c r="TKL22" s="71"/>
      <c r="TKM22" s="71"/>
      <c r="TKN22" s="71"/>
      <c r="TKO22" s="71"/>
      <c r="TKP22" s="71"/>
      <c r="TKQ22" s="71"/>
      <c r="TKR22" s="71"/>
      <c r="TKS22" s="71"/>
      <c r="TKT22" s="71"/>
      <c r="TKU22" s="71"/>
      <c r="TKV22" s="71"/>
      <c r="TKW22" s="71"/>
      <c r="TKX22" s="71"/>
      <c r="TKY22" s="71"/>
      <c r="TKZ22" s="71"/>
      <c r="TLA22" s="71"/>
      <c r="TLB22" s="71"/>
      <c r="TLC22" s="71"/>
      <c r="TLD22" s="71"/>
      <c r="TLE22" s="71"/>
      <c r="TLF22" s="71"/>
      <c r="TLG22" s="71"/>
      <c r="TLH22" s="71"/>
      <c r="TLI22" s="71"/>
      <c r="TLJ22" s="71"/>
      <c r="TLK22" s="71"/>
      <c r="TLL22" s="71"/>
      <c r="TLM22" s="71"/>
      <c r="TLN22" s="71"/>
      <c r="TLO22" s="71"/>
      <c r="TLP22" s="71"/>
      <c r="TLQ22" s="71"/>
      <c r="TLR22" s="71"/>
      <c r="TLS22" s="71"/>
      <c r="TLT22" s="71"/>
      <c r="TLU22" s="71"/>
      <c r="TLV22" s="71"/>
      <c r="TLW22" s="71"/>
      <c r="TLX22" s="71"/>
      <c r="TLY22" s="71"/>
      <c r="TLZ22" s="71"/>
      <c r="TMA22" s="71"/>
      <c r="TMB22" s="71"/>
      <c r="TMC22" s="71"/>
      <c r="TMD22" s="71"/>
      <c r="TME22" s="71"/>
      <c r="TMF22" s="71"/>
      <c r="TMG22" s="71"/>
      <c r="TMH22" s="71"/>
      <c r="TMI22" s="71"/>
      <c r="TMJ22" s="71"/>
      <c r="TMK22" s="71"/>
      <c r="TML22" s="71"/>
      <c r="TMM22" s="71"/>
      <c r="TMN22" s="71"/>
      <c r="TMO22" s="71"/>
      <c r="TMP22" s="71"/>
      <c r="TMQ22" s="71"/>
      <c r="TMR22" s="71"/>
      <c r="TMS22" s="71"/>
      <c r="TMT22" s="71"/>
      <c r="TMU22" s="71"/>
      <c r="TMV22" s="71"/>
      <c r="TMW22" s="71"/>
      <c r="TMX22" s="71"/>
      <c r="TMY22" s="71"/>
      <c r="TMZ22" s="71"/>
      <c r="TNA22" s="71"/>
      <c r="TNB22" s="71"/>
      <c r="TNC22" s="71"/>
      <c r="TND22" s="71"/>
      <c r="TNE22" s="71"/>
      <c r="TNF22" s="71"/>
      <c r="TNG22" s="71"/>
      <c r="TNH22" s="71"/>
      <c r="TNI22" s="71"/>
      <c r="TNJ22" s="71"/>
      <c r="TNK22" s="71"/>
      <c r="TNL22" s="71"/>
      <c r="TNM22" s="71"/>
      <c r="TNN22" s="71"/>
      <c r="TNO22" s="71"/>
      <c r="TNP22" s="71"/>
      <c r="TNQ22" s="71"/>
      <c r="TNR22" s="71"/>
      <c r="TNS22" s="71"/>
      <c r="TNT22" s="71"/>
      <c r="TNU22" s="71"/>
      <c r="TNV22" s="71"/>
      <c r="TNW22" s="71"/>
      <c r="TNX22" s="71"/>
      <c r="TNY22" s="71"/>
      <c r="TNZ22" s="71"/>
      <c r="TOA22" s="71"/>
      <c r="TOB22" s="71"/>
      <c r="TOC22" s="71"/>
      <c r="TOD22" s="71"/>
      <c r="TOE22" s="71"/>
      <c r="TOF22" s="71"/>
      <c r="TOG22" s="71"/>
      <c r="TOH22" s="71"/>
      <c r="TOI22" s="71"/>
      <c r="TOJ22" s="71"/>
      <c r="TOK22" s="71"/>
      <c r="TOL22" s="71"/>
      <c r="TOM22" s="71"/>
      <c r="TON22" s="71"/>
      <c r="TOO22" s="71"/>
      <c r="TOP22" s="71"/>
      <c r="TOQ22" s="71"/>
      <c r="TOR22" s="71"/>
      <c r="TOS22" s="71"/>
      <c r="TOT22" s="71"/>
      <c r="TOU22" s="71"/>
      <c r="TOV22" s="71"/>
      <c r="TOW22" s="71"/>
      <c r="TOX22" s="71"/>
      <c r="TOY22" s="71"/>
      <c r="TOZ22" s="71"/>
      <c r="TPA22" s="71"/>
      <c r="TPB22" s="71"/>
      <c r="TPC22" s="71"/>
      <c r="TPD22" s="71"/>
      <c r="TPE22" s="71"/>
      <c r="TPF22" s="71"/>
      <c r="TPG22" s="71"/>
      <c r="TPH22" s="71"/>
      <c r="TPI22" s="71"/>
      <c r="TPJ22" s="71"/>
      <c r="TPK22" s="71"/>
      <c r="TPL22" s="71"/>
      <c r="TPM22" s="71"/>
      <c r="TPN22" s="71"/>
      <c r="TPO22" s="71"/>
      <c r="TPP22" s="71"/>
      <c r="TPQ22" s="71"/>
      <c r="TPR22" s="71"/>
      <c r="TPS22" s="71"/>
      <c r="TPT22" s="71"/>
      <c r="TPU22" s="71"/>
      <c r="TPV22" s="71"/>
      <c r="TPW22" s="71"/>
      <c r="TPX22" s="71"/>
      <c r="TPY22" s="71"/>
      <c r="TPZ22" s="71"/>
      <c r="TQA22" s="71"/>
      <c r="TQB22" s="71"/>
      <c r="TQC22" s="71"/>
      <c r="TQD22" s="71"/>
      <c r="TQE22" s="71"/>
      <c r="TQF22" s="71"/>
      <c r="TQG22" s="71"/>
      <c r="TQH22" s="71"/>
      <c r="TQI22" s="71"/>
      <c r="TQJ22" s="71"/>
      <c r="TQK22" s="71"/>
      <c r="TQL22" s="71"/>
      <c r="TQM22" s="71"/>
      <c r="TQN22" s="71"/>
      <c r="TQO22" s="71"/>
      <c r="TQP22" s="71"/>
      <c r="TQQ22" s="71"/>
      <c r="TQR22" s="71"/>
      <c r="TQS22" s="71"/>
      <c r="TQT22" s="71"/>
      <c r="TQU22" s="71"/>
      <c r="TQV22" s="71"/>
      <c r="TQW22" s="71"/>
      <c r="TQX22" s="71"/>
      <c r="TQY22" s="71"/>
      <c r="TQZ22" s="71"/>
      <c r="TRA22" s="71"/>
      <c r="TRB22" s="71"/>
      <c r="TRC22" s="71"/>
      <c r="TRD22" s="71"/>
      <c r="TRE22" s="71"/>
      <c r="TRF22" s="71"/>
      <c r="TRG22" s="71"/>
      <c r="TRH22" s="71"/>
      <c r="TRI22" s="71"/>
      <c r="TRJ22" s="71"/>
      <c r="TRK22" s="71"/>
      <c r="TRL22" s="71"/>
      <c r="TRM22" s="71"/>
      <c r="TRN22" s="71"/>
      <c r="TRO22" s="71"/>
      <c r="TRP22" s="71"/>
      <c r="TRQ22" s="71"/>
      <c r="TRR22" s="71"/>
      <c r="TRS22" s="71"/>
      <c r="TRT22" s="71"/>
      <c r="TRU22" s="71"/>
      <c r="TRV22" s="71"/>
      <c r="TRW22" s="71"/>
      <c r="TRX22" s="71"/>
      <c r="TRY22" s="71"/>
      <c r="TRZ22" s="71"/>
      <c r="TSA22" s="71"/>
      <c r="TSB22" s="71"/>
      <c r="TSC22" s="71"/>
      <c r="TSD22" s="71"/>
      <c r="TSE22" s="71"/>
      <c r="TSF22" s="71"/>
      <c r="TSG22" s="71"/>
      <c r="TSH22" s="71"/>
      <c r="TSI22" s="71"/>
      <c r="TSJ22" s="71"/>
      <c r="TSK22" s="71"/>
      <c r="TSL22" s="71"/>
      <c r="TSM22" s="71"/>
      <c r="TSN22" s="71"/>
      <c r="TSO22" s="71"/>
      <c r="TSP22" s="71"/>
      <c r="TSQ22" s="71"/>
      <c r="TSR22" s="71"/>
      <c r="TSS22" s="71"/>
      <c r="TST22" s="71"/>
      <c r="TSU22" s="71"/>
      <c r="TSV22" s="71"/>
      <c r="TSW22" s="71"/>
      <c r="TSX22" s="71"/>
      <c r="TSY22" s="71"/>
      <c r="TSZ22" s="71"/>
      <c r="TTA22" s="71"/>
      <c r="TTB22" s="71"/>
      <c r="TTC22" s="71"/>
      <c r="TTD22" s="71"/>
      <c r="TTE22" s="71"/>
      <c r="TTF22" s="71"/>
      <c r="TTG22" s="71"/>
      <c r="TTH22" s="71"/>
      <c r="TTI22" s="71"/>
      <c r="TTJ22" s="71"/>
      <c r="TTK22" s="71"/>
      <c r="TTL22" s="71"/>
      <c r="TTM22" s="71"/>
      <c r="TTN22" s="71"/>
      <c r="TTO22" s="71"/>
      <c r="TTP22" s="71"/>
      <c r="TTQ22" s="71"/>
      <c r="TTR22" s="71"/>
      <c r="TTS22" s="71"/>
      <c r="TTT22" s="71"/>
      <c r="TTU22" s="71"/>
      <c r="TTV22" s="71"/>
      <c r="TTW22" s="71"/>
      <c r="TTX22" s="71"/>
      <c r="TTY22" s="71"/>
      <c r="TTZ22" s="71"/>
      <c r="TUA22" s="71"/>
      <c r="TUB22" s="71"/>
      <c r="TUC22" s="71"/>
      <c r="TUD22" s="71"/>
      <c r="TUE22" s="71"/>
      <c r="TUF22" s="71"/>
      <c r="TUG22" s="71"/>
      <c r="TUH22" s="71"/>
      <c r="TUI22" s="71"/>
      <c r="TUJ22" s="71"/>
      <c r="TUK22" s="71"/>
      <c r="TUL22" s="71"/>
      <c r="TUM22" s="71"/>
      <c r="TUN22" s="71"/>
      <c r="TUO22" s="71"/>
      <c r="TUP22" s="71"/>
      <c r="TUQ22" s="71"/>
      <c r="TUR22" s="71"/>
      <c r="TUS22" s="71"/>
      <c r="TUT22" s="71"/>
      <c r="TUU22" s="71"/>
      <c r="TUV22" s="71"/>
      <c r="TUW22" s="71"/>
      <c r="TUX22" s="71"/>
      <c r="TUY22" s="71"/>
      <c r="TUZ22" s="71"/>
      <c r="TVA22" s="71"/>
      <c r="TVB22" s="71"/>
      <c r="TVC22" s="71"/>
      <c r="TVD22" s="71"/>
      <c r="TVE22" s="71"/>
      <c r="TVF22" s="71"/>
      <c r="TVG22" s="71"/>
      <c r="TVH22" s="71"/>
      <c r="TVI22" s="71"/>
      <c r="TVJ22" s="71"/>
      <c r="TVK22" s="71"/>
      <c r="TVL22" s="71"/>
      <c r="TVM22" s="71"/>
      <c r="TVN22" s="71"/>
      <c r="TVO22" s="71"/>
      <c r="TVP22" s="71"/>
      <c r="TVQ22" s="71"/>
      <c r="TVR22" s="71"/>
      <c r="TVS22" s="71"/>
      <c r="TVT22" s="71"/>
      <c r="TVU22" s="71"/>
      <c r="TVV22" s="71"/>
      <c r="TVW22" s="71"/>
      <c r="TVX22" s="71"/>
      <c r="TVY22" s="71"/>
      <c r="TVZ22" s="71"/>
      <c r="TWA22" s="71"/>
      <c r="TWB22" s="71"/>
      <c r="TWC22" s="71"/>
      <c r="TWD22" s="71"/>
      <c r="TWE22" s="71"/>
      <c r="TWF22" s="71"/>
      <c r="TWG22" s="71"/>
      <c r="TWH22" s="71"/>
      <c r="TWI22" s="71"/>
      <c r="TWJ22" s="71"/>
      <c r="TWK22" s="71"/>
      <c r="TWL22" s="71"/>
      <c r="TWM22" s="71"/>
      <c r="TWN22" s="71"/>
      <c r="TWO22" s="71"/>
      <c r="TWP22" s="71"/>
      <c r="TWQ22" s="71"/>
      <c r="TWR22" s="71"/>
      <c r="TWS22" s="71"/>
      <c r="TWT22" s="71"/>
      <c r="TWU22" s="71"/>
      <c r="TWV22" s="71"/>
      <c r="TWW22" s="71"/>
      <c r="TWX22" s="71"/>
      <c r="TWY22" s="71"/>
      <c r="TWZ22" s="71"/>
      <c r="TXA22" s="71"/>
      <c r="TXB22" s="71"/>
      <c r="TXC22" s="71"/>
      <c r="TXD22" s="71"/>
      <c r="TXE22" s="71"/>
      <c r="TXF22" s="71"/>
      <c r="TXG22" s="71"/>
      <c r="TXH22" s="71"/>
      <c r="TXI22" s="71"/>
      <c r="TXJ22" s="71"/>
      <c r="TXK22" s="71"/>
      <c r="TXL22" s="71"/>
      <c r="TXM22" s="71"/>
      <c r="TXN22" s="71"/>
      <c r="TXO22" s="71"/>
      <c r="TXP22" s="71"/>
      <c r="TXQ22" s="71"/>
      <c r="TXR22" s="71"/>
      <c r="TXS22" s="71"/>
      <c r="TXT22" s="71"/>
      <c r="TXU22" s="71"/>
      <c r="TXV22" s="71"/>
      <c r="TXW22" s="71"/>
      <c r="TXX22" s="71"/>
      <c r="TXY22" s="71"/>
      <c r="TXZ22" s="71"/>
      <c r="TYA22" s="71"/>
      <c r="TYB22" s="71"/>
      <c r="TYC22" s="71"/>
      <c r="TYD22" s="71"/>
      <c r="TYE22" s="71"/>
      <c r="TYF22" s="71"/>
      <c r="TYG22" s="71"/>
      <c r="TYH22" s="71"/>
      <c r="TYI22" s="71"/>
      <c r="TYJ22" s="71"/>
      <c r="TYK22" s="71"/>
      <c r="TYL22" s="71"/>
      <c r="TYM22" s="71"/>
      <c r="TYN22" s="71"/>
      <c r="TYO22" s="71"/>
      <c r="TYP22" s="71"/>
      <c r="TYQ22" s="71"/>
      <c r="TYR22" s="71"/>
      <c r="TYS22" s="71"/>
      <c r="TYT22" s="71"/>
      <c r="TYU22" s="71"/>
      <c r="TYV22" s="71"/>
      <c r="TYW22" s="71"/>
      <c r="TYX22" s="71"/>
      <c r="TYY22" s="71"/>
      <c r="TYZ22" s="71"/>
      <c r="TZA22" s="71"/>
      <c r="TZB22" s="71"/>
      <c r="TZC22" s="71"/>
      <c r="TZD22" s="71"/>
      <c r="TZE22" s="71"/>
      <c r="TZF22" s="71"/>
      <c r="TZG22" s="71"/>
      <c r="TZH22" s="71"/>
      <c r="TZI22" s="71"/>
      <c r="TZJ22" s="71"/>
      <c r="TZK22" s="71"/>
      <c r="TZL22" s="71"/>
      <c r="TZM22" s="71"/>
      <c r="TZN22" s="71"/>
      <c r="TZO22" s="71"/>
      <c r="TZP22" s="71"/>
      <c r="TZQ22" s="71"/>
      <c r="TZR22" s="71"/>
      <c r="TZS22" s="71"/>
      <c r="TZT22" s="71"/>
      <c r="TZU22" s="71"/>
      <c r="TZV22" s="71"/>
      <c r="TZW22" s="71"/>
      <c r="TZX22" s="71"/>
      <c r="TZY22" s="71"/>
      <c r="TZZ22" s="71"/>
      <c r="UAA22" s="71"/>
      <c r="UAB22" s="71"/>
      <c r="UAC22" s="71"/>
      <c r="UAD22" s="71"/>
      <c r="UAE22" s="71"/>
      <c r="UAF22" s="71"/>
      <c r="UAG22" s="71"/>
      <c r="UAH22" s="71"/>
      <c r="UAI22" s="71"/>
      <c r="UAJ22" s="71"/>
      <c r="UAK22" s="71"/>
      <c r="UAL22" s="71"/>
      <c r="UAM22" s="71"/>
      <c r="UAN22" s="71"/>
      <c r="UAO22" s="71"/>
      <c r="UAP22" s="71"/>
      <c r="UAQ22" s="71"/>
      <c r="UAR22" s="71"/>
      <c r="UAS22" s="71"/>
      <c r="UAT22" s="71"/>
      <c r="UAU22" s="71"/>
      <c r="UAV22" s="71"/>
      <c r="UAW22" s="71"/>
      <c r="UAX22" s="71"/>
      <c r="UAY22" s="71"/>
      <c r="UAZ22" s="71"/>
      <c r="UBA22" s="71"/>
      <c r="UBB22" s="71"/>
      <c r="UBC22" s="71"/>
      <c r="UBD22" s="71"/>
      <c r="UBE22" s="71"/>
      <c r="UBF22" s="71"/>
      <c r="UBG22" s="71"/>
      <c r="UBH22" s="71"/>
      <c r="UBI22" s="71"/>
      <c r="UBJ22" s="71"/>
      <c r="UBK22" s="71"/>
      <c r="UBL22" s="71"/>
      <c r="UBM22" s="71"/>
      <c r="UBN22" s="71"/>
      <c r="UBO22" s="71"/>
      <c r="UBP22" s="71"/>
      <c r="UBQ22" s="71"/>
      <c r="UBR22" s="71"/>
      <c r="UBS22" s="71"/>
      <c r="UBT22" s="71"/>
      <c r="UBU22" s="71"/>
      <c r="UBV22" s="71"/>
      <c r="UBW22" s="71"/>
      <c r="UBX22" s="71"/>
      <c r="UBY22" s="71"/>
      <c r="UBZ22" s="71"/>
      <c r="UCA22" s="71"/>
      <c r="UCB22" s="71"/>
      <c r="UCC22" s="71"/>
      <c r="UCD22" s="71"/>
      <c r="UCE22" s="71"/>
      <c r="UCF22" s="71"/>
      <c r="UCG22" s="71"/>
      <c r="UCH22" s="71"/>
      <c r="UCI22" s="71"/>
      <c r="UCJ22" s="71"/>
      <c r="UCK22" s="71"/>
      <c r="UCL22" s="71"/>
      <c r="UCM22" s="71"/>
      <c r="UCN22" s="71"/>
      <c r="UCO22" s="71"/>
      <c r="UCP22" s="71"/>
      <c r="UCQ22" s="71"/>
      <c r="UCR22" s="71"/>
      <c r="UCS22" s="71"/>
      <c r="UCT22" s="71"/>
      <c r="UCU22" s="71"/>
      <c r="UCV22" s="71"/>
      <c r="UCW22" s="71"/>
      <c r="UCX22" s="71"/>
      <c r="UCY22" s="71"/>
      <c r="UCZ22" s="71"/>
      <c r="UDA22" s="71"/>
      <c r="UDB22" s="71"/>
      <c r="UDC22" s="71"/>
      <c r="UDD22" s="71"/>
      <c r="UDE22" s="71"/>
      <c r="UDF22" s="71"/>
      <c r="UDG22" s="71"/>
      <c r="UDH22" s="71"/>
      <c r="UDI22" s="71"/>
      <c r="UDJ22" s="71"/>
      <c r="UDK22" s="71"/>
      <c r="UDL22" s="71"/>
      <c r="UDM22" s="71"/>
      <c r="UDN22" s="71"/>
      <c r="UDO22" s="71"/>
      <c r="UDP22" s="71"/>
      <c r="UDQ22" s="71"/>
      <c r="UDR22" s="71"/>
      <c r="UDS22" s="71"/>
      <c r="UDT22" s="71"/>
      <c r="UDU22" s="71"/>
      <c r="UDV22" s="71"/>
      <c r="UDW22" s="71"/>
      <c r="UDX22" s="71"/>
      <c r="UDY22" s="71"/>
      <c r="UDZ22" s="71"/>
      <c r="UEA22" s="71"/>
      <c r="UEB22" s="71"/>
      <c r="UEC22" s="71"/>
      <c r="UED22" s="71"/>
      <c r="UEE22" s="71"/>
      <c r="UEF22" s="71"/>
      <c r="UEG22" s="71"/>
      <c r="UEH22" s="71"/>
      <c r="UEI22" s="71"/>
      <c r="UEJ22" s="71"/>
      <c r="UEK22" s="71"/>
      <c r="UEL22" s="71"/>
      <c r="UEM22" s="71"/>
      <c r="UEN22" s="71"/>
      <c r="UEO22" s="71"/>
      <c r="UEP22" s="71"/>
      <c r="UEQ22" s="71"/>
      <c r="UER22" s="71"/>
      <c r="UES22" s="71"/>
      <c r="UET22" s="71"/>
      <c r="UEU22" s="71"/>
      <c r="UEV22" s="71"/>
      <c r="UEW22" s="71"/>
      <c r="UEX22" s="71"/>
      <c r="UEY22" s="71"/>
      <c r="UEZ22" s="71"/>
      <c r="UFA22" s="71"/>
      <c r="UFB22" s="71"/>
      <c r="UFC22" s="71"/>
      <c r="UFD22" s="71"/>
      <c r="UFE22" s="71"/>
      <c r="UFF22" s="71"/>
      <c r="UFG22" s="71"/>
      <c r="UFH22" s="71"/>
      <c r="UFI22" s="71"/>
      <c r="UFJ22" s="71"/>
      <c r="UFK22" s="71"/>
      <c r="UFL22" s="71"/>
      <c r="UFM22" s="71"/>
      <c r="UFN22" s="71"/>
      <c r="UFO22" s="71"/>
      <c r="UFP22" s="71"/>
      <c r="UFQ22" s="71"/>
      <c r="UFR22" s="71"/>
      <c r="UFS22" s="71"/>
      <c r="UFT22" s="71"/>
      <c r="UFU22" s="71"/>
      <c r="UFV22" s="71"/>
      <c r="UFW22" s="71"/>
      <c r="UFX22" s="71"/>
      <c r="UFY22" s="71"/>
      <c r="UFZ22" s="71"/>
      <c r="UGA22" s="71"/>
      <c r="UGB22" s="71"/>
      <c r="UGC22" s="71"/>
      <c r="UGD22" s="71"/>
      <c r="UGE22" s="71"/>
      <c r="UGF22" s="71"/>
      <c r="UGG22" s="71"/>
      <c r="UGH22" s="71"/>
      <c r="UGI22" s="71"/>
      <c r="UGJ22" s="71"/>
      <c r="UGK22" s="71"/>
      <c r="UGL22" s="71"/>
      <c r="UGM22" s="71"/>
      <c r="UGN22" s="71"/>
      <c r="UGO22" s="71"/>
      <c r="UGP22" s="71"/>
      <c r="UGQ22" s="71"/>
      <c r="UGR22" s="71"/>
      <c r="UGS22" s="71"/>
      <c r="UGT22" s="71"/>
      <c r="UGU22" s="71"/>
      <c r="UGV22" s="71"/>
      <c r="UGW22" s="71"/>
      <c r="UGX22" s="71"/>
      <c r="UGY22" s="71"/>
      <c r="UGZ22" s="71"/>
      <c r="UHA22" s="71"/>
      <c r="UHB22" s="71"/>
      <c r="UHC22" s="71"/>
      <c r="UHD22" s="71"/>
      <c r="UHE22" s="71"/>
      <c r="UHF22" s="71"/>
      <c r="UHG22" s="71"/>
      <c r="UHH22" s="71"/>
      <c r="UHI22" s="71"/>
      <c r="UHJ22" s="71"/>
      <c r="UHK22" s="71"/>
      <c r="UHL22" s="71"/>
      <c r="UHM22" s="71"/>
      <c r="UHN22" s="71"/>
      <c r="UHO22" s="71"/>
      <c r="UHP22" s="71"/>
      <c r="UHQ22" s="71"/>
      <c r="UHR22" s="71"/>
      <c r="UHS22" s="71"/>
      <c r="UHT22" s="71"/>
      <c r="UHU22" s="71"/>
      <c r="UHV22" s="71"/>
      <c r="UHW22" s="71"/>
      <c r="UHX22" s="71"/>
      <c r="UHY22" s="71"/>
      <c r="UHZ22" s="71"/>
      <c r="UIA22" s="71"/>
      <c r="UIB22" s="71"/>
      <c r="UIC22" s="71"/>
      <c r="UID22" s="71"/>
      <c r="UIE22" s="71"/>
      <c r="UIF22" s="71"/>
      <c r="UIG22" s="71"/>
      <c r="UIH22" s="71"/>
      <c r="UII22" s="71"/>
      <c r="UIJ22" s="71"/>
      <c r="UIK22" s="71"/>
      <c r="UIL22" s="71"/>
      <c r="UIM22" s="71"/>
      <c r="UIN22" s="71"/>
      <c r="UIO22" s="71"/>
      <c r="UIP22" s="71"/>
      <c r="UIQ22" s="71"/>
      <c r="UIR22" s="71"/>
      <c r="UIS22" s="71"/>
      <c r="UIT22" s="71"/>
      <c r="UIU22" s="71"/>
      <c r="UIV22" s="71"/>
      <c r="UIW22" s="71"/>
      <c r="UIX22" s="71"/>
      <c r="UIY22" s="71"/>
      <c r="UIZ22" s="71"/>
      <c r="UJA22" s="71"/>
      <c r="UJB22" s="71"/>
      <c r="UJC22" s="71"/>
      <c r="UJD22" s="71"/>
      <c r="UJE22" s="71"/>
      <c r="UJF22" s="71"/>
      <c r="UJG22" s="71"/>
      <c r="UJH22" s="71"/>
      <c r="UJI22" s="71"/>
      <c r="UJJ22" s="71"/>
      <c r="UJK22" s="71"/>
      <c r="UJL22" s="71"/>
      <c r="UJM22" s="71"/>
      <c r="UJN22" s="71"/>
      <c r="UJO22" s="71"/>
      <c r="UJP22" s="71"/>
      <c r="UJQ22" s="71"/>
      <c r="UJR22" s="71"/>
      <c r="UJS22" s="71"/>
      <c r="UJT22" s="71"/>
      <c r="UJU22" s="71"/>
      <c r="UJV22" s="71"/>
      <c r="UJW22" s="71"/>
      <c r="UJX22" s="71"/>
      <c r="UJY22" s="71"/>
      <c r="UJZ22" s="71"/>
      <c r="UKA22" s="71"/>
      <c r="UKB22" s="71"/>
      <c r="UKC22" s="71"/>
      <c r="UKD22" s="71"/>
      <c r="UKE22" s="71"/>
      <c r="UKF22" s="71"/>
      <c r="UKG22" s="71"/>
      <c r="UKH22" s="71"/>
      <c r="UKI22" s="71"/>
      <c r="UKJ22" s="71"/>
      <c r="UKK22" s="71"/>
      <c r="UKL22" s="71"/>
      <c r="UKM22" s="71"/>
      <c r="UKN22" s="71"/>
      <c r="UKO22" s="71"/>
      <c r="UKP22" s="71"/>
      <c r="UKQ22" s="71"/>
      <c r="UKR22" s="71"/>
      <c r="UKS22" s="71"/>
      <c r="UKT22" s="71"/>
      <c r="UKU22" s="71"/>
      <c r="UKV22" s="71"/>
      <c r="UKW22" s="71"/>
      <c r="UKX22" s="71"/>
      <c r="UKY22" s="71"/>
      <c r="UKZ22" s="71"/>
      <c r="ULA22" s="71"/>
      <c r="ULB22" s="71"/>
      <c r="ULC22" s="71"/>
      <c r="ULD22" s="71"/>
      <c r="ULE22" s="71"/>
      <c r="ULF22" s="71"/>
      <c r="ULG22" s="71"/>
      <c r="ULH22" s="71"/>
      <c r="ULI22" s="71"/>
      <c r="ULJ22" s="71"/>
      <c r="ULK22" s="71"/>
      <c r="ULL22" s="71"/>
      <c r="ULM22" s="71"/>
      <c r="ULN22" s="71"/>
      <c r="ULO22" s="71"/>
      <c r="ULP22" s="71"/>
      <c r="ULQ22" s="71"/>
      <c r="ULR22" s="71"/>
      <c r="ULS22" s="71"/>
      <c r="ULT22" s="71"/>
      <c r="ULU22" s="71"/>
      <c r="ULV22" s="71"/>
      <c r="ULW22" s="71"/>
      <c r="ULX22" s="71"/>
      <c r="ULY22" s="71"/>
      <c r="ULZ22" s="71"/>
      <c r="UMA22" s="71"/>
      <c r="UMB22" s="71"/>
      <c r="UMC22" s="71"/>
      <c r="UMD22" s="71"/>
      <c r="UME22" s="71"/>
      <c r="UMF22" s="71"/>
      <c r="UMG22" s="71"/>
      <c r="UMH22" s="71"/>
      <c r="UMI22" s="71"/>
      <c r="UMJ22" s="71"/>
      <c r="UMK22" s="71"/>
      <c r="UML22" s="71"/>
      <c r="UMM22" s="71"/>
      <c r="UMN22" s="71"/>
      <c r="UMO22" s="71"/>
      <c r="UMP22" s="71"/>
      <c r="UMQ22" s="71"/>
      <c r="UMR22" s="71"/>
      <c r="UMS22" s="71"/>
      <c r="UMT22" s="71"/>
      <c r="UMU22" s="71"/>
      <c r="UMV22" s="71"/>
      <c r="UMW22" s="71"/>
      <c r="UMX22" s="71"/>
      <c r="UMY22" s="71"/>
      <c r="UMZ22" s="71"/>
      <c r="UNA22" s="71"/>
      <c r="UNB22" s="71"/>
      <c r="UNC22" s="71"/>
      <c r="UND22" s="71"/>
      <c r="UNE22" s="71"/>
      <c r="UNF22" s="71"/>
      <c r="UNG22" s="71"/>
      <c r="UNH22" s="71"/>
      <c r="UNI22" s="71"/>
      <c r="UNJ22" s="71"/>
      <c r="UNK22" s="71"/>
      <c r="UNL22" s="71"/>
      <c r="UNM22" s="71"/>
      <c r="UNN22" s="71"/>
      <c r="UNO22" s="71"/>
      <c r="UNP22" s="71"/>
      <c r="UNQ22" s="71"/>
      <c r="UNR22" s="71"/>
      <c r="UNS22" s="71"/>
      <c r="UNT22" s="71"/>
      <c r="UNU22" s="71"/>
      <c r="UNV22" s="71"/>
      <c r="UNW22" s="71"/>
      <c r="UNX22" s="71"/>
      <c r="UNY22" s="71"/>
      <c r="UNZ22" s="71"/>
      <c r="UOA22" s="71"/>
      <c r="UOB22" s="71"/>
      <c r="UOC22" s="71"/>
      <c r="UOD22" s="71"/>
      <c r="UOE22" s="71"/>
      <c r="UOF22" s="71"/>
      <c r="UOG22" s="71"/>
      <c r="UOH22" s="71"/>
      <c r="UOI22" s="71"/>
      <c r="UOJ22" s="71"/>
      <c r="UOK22" s="71"/>
      <c r="UOL22" s="71"/>
      <c r="UOM22" s="71"/>
      <c r="UON22" s="71"/>
      <c r="UOO22" s="71"/>
      <c r="UOP22" s="71"/>
      <c r="UOQ22" s="71"/>
      <c r="UOR22" s="71"/>
      <c r="UOS22" s="71"/>
      <c r="UOT22" s="71"/>
      <c r="UOU22" s="71"/>
      <c r="UOV22" s="71"/>
      <c r="UOW22" s="71"/>
      <c r="UOX22" s="71"/>
      <c r="UOY22" s="71"/>
      <c r="UOZ22" s="71"/>
      <c r="UPA22" s="71"/>
      <c r="UPB22" s="71"/>
      <c r="UPC22" s="71"/>
      <c r="UPD22" s="71"/>
      <c r="UPE22" s="71"/>
      <c r="UPF22" s="71"/>
      <c r="UPG22" s="71"/>
      <c r="UPH22" s="71"/>
      <c r="UPI22" s="71"/>
      <c r="UPJ22" s="71"/>
      <c r="UPK22" s="71"/>
      <c r="UPL22" s="71"/>
      <c r="UPM22" s="71"/>
      <c r="UPN22" s="71"/>
      <c r="UPO22" s="71"/>
      <c r="UPP22" s="71"/>
      <c r="UPQ22" s="71"/>
      <c r="UPR22" s="71"/>
      <c r="UPS22" s="71"/>
      <c r="UPT22" s="71"/>
      <c r="UPU22" s="71"/>
      <c r="UPV22" s="71"/>
      <c r="UPW22" s="71"/>
      <c r="UPX22" s="71"/>
      <c r="UPY22" s="71"/>
      <c r="UPZ22" s="71"/>
      <c r="UQA22" s="71"/>
      <c r="UQB22" s="71"/>
      <c r="UQC22" s="71"/>
      <c r="UQD22" s="71"/>
      <c r="UQE22" s="71"/>
      <c r="UQF22" s="71"/>
      <c r="UQG22" s="71"/>
      <c r="UQH22" s="71"/>
      <c r="UQI22" s="71"/>
      <c r="UQJ22" s="71"/>
      <c r="UQK22" s="71"/>
      <c r="UQL22" s="71"/>
      <c r="UQM22" s="71"/>
      <c r="UQN22" s="71"/>
      <c r="UQO22" s="71"/>
      <c r="UQP22" s="71"/>
      <c r="UQQ22" s="71"/>
      <c r="UQR22" s="71"/>
      <c r="UQS22" s="71"/>
      <c r="UQT22" s="71"/>
      <c r="UQU22" s="71"/>
      <c r="UQV22" s="71"/>
      <c r="UQW22" s="71"/>
      <c r="UQX22" s="71"/>
      <c r="UQY22" s="71"/>
      <c r="UQZ22" s="71"/>
      <c r="URA22" s="71"/>
      <c r="URB22" s="71"/>
      <c r="URC22" s="71"/>
      <c r="URD22" s="71"/>
      <c r="URE22" s="71"/>
      <c r="URF22" s="71"/>
      <c r="URG22" s="71"/>
      <c r="URH22" s="71"/>
      <c r="URI22" s="71"/>
      <c r="URJ22" s="71"/>
      <c r="URK22" s="71"/>
      <c r="URL22" s="71"/>
      <c r="URM22" s="71"/>
      <c r="URN22" s="71"/>
      <c r="URO22" s="71"/>
      <c r="URP22" s="71"/>
      <c r="URQ22" s="71"/>
      <c r="URR22" s="71"/>
      <c r="URS22" s="71"/>
      <c r="URT22" s="71"/>
      <c r="URU22" s="71"/>
      <c r="URV22" s="71"/>
      <c r="URW22" s="71"/>
      <c r="URX22" s="71"/>
      <c r="URY22" s="71"/>
      <c r="URZ22" s="71"/>
      <c r="USA22" s="71"/>
      <c r="USB22" s="71"/>
      <c r="USC22" s="71"/>
      <c r="USD22" s="71"/>
      <c r="USE22" s="71"/>
      <c r="USF22" s="71"/>
      <c r="USG22" s="71"/>
      <c r="USH22" s="71"/>
      <c r="USI22" s="71"/>
      <c r="USJ22" s="71"/>
      <c r="USK22" s="71"/>
      <c r="USL22" s="71"/>
      <c r="USM22" s="71"/>
      <c r="USN22" s="71"/>
      <c r="USO22" s="71"/>
      <c r="USP22" s="71"/>
      <c r="USQ22" s="71"/>
      <c r="USR22" s="71"/>
      <c r="USS22" s="71"/>
      <c r="UST22" s="71"/>
      <c r="USU22" s="71"/>
      <c r="USV22" s="71"/>
      <c r="USW22" s="71"/>
      <c r="USX22" s="71"/>
      <c r="USY22" s="71"/>
      <c r="USZ22" s="71"/>
      <c r="UTA22" s="71"/>
      <c r="UTB22" s="71"/>
      <c r="UTC22" s="71"/>
      <c r="UTD22" s="71"/>
      <c r="UTE22" s="71"/>
      <c r="UTF22" s="71"/>
      <c r="UTG22" s="71"/>
      <c r="UTH22" s="71"/>
      <c r="UTI22" s="71"/>
      <c r="UTJ22" s="71"/>
      <c r="UTK22" s="71"/>
      <c r="UTL22" s="71"/>
      <c r="UTM22" s="71"/>
      <c r="UTN22" s="71"/>
      <c r="UTO22" s="71"/>
      <c r="UTP22" s="71"/>
      <c r="UTQ22" s="71"/>
      <c r="UTR22" s="71"/>
      <c r="UTS22" s="71"/>
      <c r="UTT22" s="71"/>
      <c r="UTU22" s="71"/>
      <c r="UTV22" s="71"/>
      <c r="UTW22" s="71"/>
      <c r="UTX22" s="71"/>
      <c r="UTY22" s="71"/>
      <c r="UTZ22" s="71"/>
      <c r="UUA22" s="71"/>
      <c r="UUB22" s="71"/>
      <c r="UUC22" s="71"/>
      <c r="UUD22" s="71"/>
      <c r="UUE22" s="71"/>
      <c r="UUF22" s="71"/>
      <c r="UUG22" s="71"/>
      <c r="UUH22" s="71"/>
      <c r="UUI22" s="71"/>
      <c r="UUJ22" s="71"/>
      <c r="UUK22" s="71"/>
      <c r="UUL22" s="71"/>
      <c r="UUM22" s="71"/>
      <c r="UUN22" s="71"/>
      <c r="UUO22" s="71"/>
      <c r="UUP22" s="71"/>
      <c r="UUQ22" s="71"/>
      <c r="UUR22" s="71"/>
      <c r="UUS22" s="71"/>
      <c r="UUT22" s="71"/>
      <c r="UUU22" s="71"/>
      <c r="UUV22" s="71"/>
      <c r="UUW22" s="71"/>
      <c r="UUX22" s="71"/>
      <c r="UUY22" s="71"/>
      <c r="UUZ22" s="71"/>
      <c r="UVA22" s="71"/>
      <c r="UVB22" s="71"/>
      <c r="UVC22" s="71"/>
      <c r="UVD22" s="71"/>
      <c r="UVE22" s="71"/>
      <c r="UVF22" s="71"/>
      <c r="UVG22" s="71"/>
      <c r="UVH22" s="71"/>
      <c r="UVI22" s="71"/>
      <c r="UVJ22" s="71"/>
      <c r="UVK22" s="71"/>
      <c r="UVL22" s="71"/>
      <c r="UVM22" s="71"/>
      <c r="UVN22" s="71"/>
      <c r="UVO22" s="71"/>
      <c r="UVP22" s="71"/>
      <c r="UVQ22" s="71"/>
      <c r="UVR22" s="71"/>
      <c r="UVS22" s="71"/>
      <c r="UVT22" s="71"/>
      <c r="UVU22" s="71"/>
      <c r="UVV22" s="71"/>
      <c r="UVW22" s="71"/>
      <c r="UVX22" s="71"/>
      <c r="UVY22" s="71"/>
      <c r="UVZ22" s="71"/>
      <c r="UWA22" s="71"/>
      <c r="UWB22" s="71"/>
      <c r="UWC22" s="71"/>
      <c r="UWD22" s="71"/>
      <c r="UWE22" s="71"/>
      <c r="UWF22" s="71"/>
      <c r="UWG22" s="71"/>
      <c r="UWH22" s="71"/>
      <c r="UWI22" s="71"/>
      <c r="UWJ22" s="71"/>
      <c r="UWK22" s="71"/>
      <c r="UWL22" s="71"/>
      <c r="UWM22" s="71"/>
      <c r="UWN22" s="71"/>
      <c r="UWO22" s="71"/>
      <c r="UWP22" s="71"/>
      <c r="UWQ22" s="71"/>
      <c r="UWR22" s="71"/>
      <c r="UWS22" s="71"/>
      <c r="UWT22" s="71"/>
      <c r="UWU22" s="71"/>
      <c r="UWV22" s="71"/>
      <c r="UWW22" s="71"/>
      <c r="UWX22" s="71"/>
      <c r="UWY22" s="71"/>
      <c r="UWZ22" s="71"/>
      <c r="UXA22" s="71"/>
      <c r="UXB22" s="71"/>
      <c r="UXC22" s="71"/>
      <c r="UXD22" s="71"/>
      <c r="UXE22" s="71"/>
      <c r="UXF22" s="71"/>
      <c r="UXG22" s="71"/>
      <c r="UXH22" s="71"/>
      <c r="UXI22" s="71"/>
      <c r="UXJ22" s="71"/>
      <c r="UXK22" s="71"/>
      <c r="UXL22" s="71"/>
      <c r="UXM22" s="71"/>
      <c r="UXN22" s="71"/>
      <c r="UXO22" s="71"/>
      <c r="UXP22" s="71"/>
      <c r="UXQ22" s="71"/>
      <c r="UXR22" s="71"/>
      <c r="UXS22" s="71"/>
      <c r="UXT22" s="71"/>
      <c r="UXU22" s="71"/>
      <c r="UXV22" s="71"/>
      <c r="UXW22" s="71"/>
      <c r="UXX22" s="71"/>
      <c r="UXY22" s="71"/>
      <c r="UXZ22" s="71"/>
      <c r="UYA22" s="71"/>
      <c r="UYB22" s="71"/>
      <c r="UYC22" s="71"/>
      <c r="UYD22" s="71"/>
      <c r="UYE22" s="71"/>
      <c r="UYF22" s="71"/>
      <c r="UYG22" s="71"/>
      <c r="UYH22" s="71"/>
      <c r="UYI22" s="71"/>
      <c r="UYJ22" s="71"/>
      <c r="UYK22" s="71"/>
      <c r="UYL22" s="71"/>
      <c r="UYM22" s="71"/>
      <c r="UYN22" s="71"/>
      <c r="UYO22" s="71"/>
      <c r="UYP22" s="71"/>
      <c r="UYQ22" s="71"/>
      <c r="UYR22" s="71"/>
      <c r="UYS22" s="71"/>
      <c r="UYT22" s="71"/>
      <c r="UYU22" s="71"/>
      <c r="UYV22" s="71"/>
      <c r="UYW22" s="71"/>
      <c r="UYX22" s="71"/>
      <c r="UYY22" s="71"/>
      <c r="UYZ22" s="71"/>
      <c r="UZA22" s="71"/>
      <c r="UZB22" s="71"/>
      <c r="UZC22" s="71"/>
      <c r="UZD22" s="71"/>
      <c r="UZE22" s="71"/>
      <c r="UZF22" s="71"/>
      <c r="UZG22" s="71"/>
      <c r="UZH22" s="71"/>
      <c r="UZI22" s="71"/>
      <c r="UZJ22" s="71"/>
      <c r="UZK22" s="71"/>
      <c r="UZL22" s="71"/>
      <c r="UZM22" s="71"/>
      <c r="UZN22" s="71"/>
      <c r="UZO22" s="71"/>
      <c r="UZP22" s="71"/>
      <c r="UZQ22" s="71"/>
      <c r="UZR22" s="71"/>
      <c r="UZS22" s="71"/>
      <c r="UZT22" s="71"/>
      <c r="UZU22" s="71"/>
      <c r="UZV22" s="71"/>
      <c r="UZW22" s="71"/>
      <c r="UZX22" s="71"/>
      <c r="UZY22" s="71"/>
      <c r="UZZ22" s="71"/>
      <c r="VAA22" s="71"/>
      <c r="VAB22" s="71"/>
      <c r="VAC22" s="71"/>
      <c r="VAD22" s="71"/>
      <c r="VAE22" s="71"/>
      <c r="VAF22" s="71"/>
      <c r="VAG22" s="71"/>
      <c r="VAH22" s="71"/>
      <c r="VAI22" s="71"/>
      <c r="VAJ22" s="71"/>
      <c r="VAK22" s="71"/>
      <c r="VAL22" s="71"/>
      <c r="VAM22" s="71"/>
      <c r="VAN22" s="71"/>
      <c r="VAO22" s="71"/>
      <c r="VAP22" s="71"/>
      <c r="VAQ22" s="71"/>
      <c r="VAR22" s="71"/>
      <c r="VAS22" s="71"/>
      <c r="VAT22" s="71"/>
      <c r="VAU22" s="71"/>
      <c r="VAV22" s="71"/>
      <c r="VAW22" s="71"/>
      <c r="VAX22" s="71"/>
      <c r="VAY22" s="71"/>
      <c r="VAZ22" s="71"/>
      <c r="VBA22" s="71"/>
      <c r="VBB22" s="71"/>
      <c r="VBC22" s="71"/>
      <c r="VBD22" s="71"/>
      <c r="VBE22" s="71"/>
      <c r="VBF22" s="71"/>
      <c r="VBG22" s="71"/>
      <c r="VBH22" s="71"/>
      <c r="VBI22" s="71"/>
      <c r="VBJ22" s="71"/>
      <c r="VBK22" s="71"/>
      <c r="VBL22" s="71"/>
      <c r="VBM22" s="71"/>
      <c r="VBN22" s="71"/>
      <c r="VBO22" s="71"/>
      <c r="VBP22" s="71"/>
      <c r="VBQ22" s="71"/>
      <c r="VBR22" s="71"/>
      <c r="VBS22" s="71"/>
      <c r="VBT22" s="71"/>
      <c r="VBU22" s="71"/>
      <c r="VBV22" s="71"/>
      <c r="VBW22" s="71"/>
      <c r="VBX22" s="71"/>
      <c r="VBY22" s="71"/>
      <c r="VBZ22" s="71"/>
      <c r="VCA22" s="71"/>
      <c r="VCB22" s="71"/>
      <c r="VCC22" s="71"/>
      <c r="VCD22" s="71"/>
      <c r="VCE22" s="71"/>
      <c r="VCF22" s="71"/>
      <c r="VCG22" s="71"/>
      <c r="VCH22" s="71"/>
      <c r="VCI22" s="71"/>
      <c r="VCJ22" s="71"/>
      <c r="VCK22" s="71"/>
      <c r="VCL22" s="71"/>
      <c r="VCM22" s="71"/>
      <c r="VCN22" s="71"/>
      <c r="VCO22" s="71"/>
      <c r="VCP22" s="71"/>
      <c r="VCQ22" s="71"/>
      <c r="VCR22" s="71"/>
      <c r="VCS22" s="71"/>
      <c r="VCT22" s="71"/>
      <c r="VCU22" s="71"/>
      <c r="VCV22" s="71"/>
      <c r="VCW22" s="71"/>
      <c r="VCX22" s="71"/>
      <c r="VCY22" s="71"/>
      <c r="VCZ22" s="71"/>
      <c r="VDA22" s="71"/>
      <c r="VDB22" s="71"/>
      <c r="VDC22" s="71"/>
      <c r="VDD22" s="71"/>
      <c r="VDE22" s="71"/>
      <c r="VDF22" s="71"/>
      <c r="VDG22" s="71"/>
      <c r="VDH22" s="71"/>
      <c r="VDI22" s="71"/>
      <c r="VDJ22" s="71"/>
      <c r="VDK22" s="71"/>
      <c r="VDL22" s="71"/>
      <c r="VDM22" s="71"/>
      <c r="VDN22" s="71"/>
      <c r="VDO22" s="71"/>
      <c r="VDP22" s="71"/>
      <c r="VDQ22" s="71"/>
      <c r="VDR22" s="71"/>
      <c r="VDS22" s="71"/>
      <c r="VDT22" s="71"/>
      <c r="VDU22" s="71"/>
      <c r="VDV22" s="71"/>
      <c r="VDW22" s="71"/>
      <c r="VDX22" s="71"/>
      <c r="VDY22" s="71"/>
      <c r="VDZ22" s="71"/>
      <c r="VEA22" s="71"/>
      <c r="VEB22" s="71"/>
      <c r="VEC22" s="71"/>
      <c r="VED22" s="71"/>
      <c r="VEE22" s="71"/>
      <c r="VEF22" s="71"/>
      <c r="VEG22" s="71"/>
      <c r="VEH22" s="71"/>
      <c r="VEI22" s="71"/>
      <c r="VEJ22" s="71"/>
      <c r="VEK22" s="71"/>
      <c r="VEL22" s="71"/>
      <c r="VEM22" s="71"/>
      <c r="VEN22" s="71"/>
      <c r="VEO22" s="71"/>
      <c r="VEP22" s="71"/>
      <c r="VEQ22" s="71"/>
      <c r="VER22" s="71"/>
      <c r="VES22" s="71"/>
      <c r="VET22" s="71"/>
      <c r="VEU22" s="71"/>
      <c r="VEV22" s="71"/>
      <c r="VEW22" s="71"/>
      <c r="VEX22" s="71"/>
      <c r="VEY22" s="71"/>
      <c r="VEZ22" s="71"/>
      <c r="VFA22" s="71"/>
      <c r="VFB22" s="71"/>
      <c r="VFC22" s="71"/>
      <c r="VFD22" s="71"/>
      <c r="VFE22" s="71"/>
      <c r="VFF22" s="71"/>
      <c r="VFG22" s="71"/>
      <c r="VFH22" s="71"/>
      <c r="VFI22" s="71"/>
      <c r="VFJ22" s="71"/>
      <c r="VFK22" s="71"/>
      <c r="VFL22" s="71"/>
      <c r="VFM22" s="71"/>
      <c r="VFN22" s="71"/>
      <c r="VFO22" s="71"/>
      <c r="VFP22" s="71"/>
      <c r="VFQ22" s="71"/>
      <c r="VFR22" s="71"/>
      <c r="VFS22" s="71"/>
      <c r="VFT22" s="71"/>
      <c r="VFU22" s="71"/>
      <c r="VFV22" s="71"/>
      <c r="VFW22" s="71"/>
      <c r="VFX22" s="71"/>
      <c r="VFY22" s="71"/>
      <c r="VFZ22" s="71"/>
      <c r="VGA22" s="71"/>
      <c r="VGB22" s="71"/>
      <c r="VGC22" s="71"/>
      <c r="VGD22" s="71"/>
      <c r="VGE22" s="71"/>
      <c r="VGF22" s="71"/>
      <c r="VGG22" s="71"/>
      <c r="VGH22" s="71"/>
      <c r="VGI22" s="71"/>
      <c r="VGJ22" s="71"/>
      <c r="VGK22" s="71"/>
    </row>
    <row r="23" spans="1:15113" x14ac:dyDescent="0.25">
      <c r="B23" s="15"/>
      <c r="C23" s="14" t="s">
        <v>75</v>
      </c>
      <c r="D23" s="267"/>
      <c r="E23" s="20" t="s">
        <v>14</v>
      </c>
      <c r="F23" s="33">
        <f>F24+F25</f>
        <v>0</v>
      </c>
      <c r="G23" s="33">
        <f t="shared" ref="G23:I23" si="7">G24+G25</f>
        <v>0</v>
      </c>
      <c r="H23" s="33">
        <f t="shared" si="7"/>
        <v>0</v>
      </c>
      <c r="I23" s="33">
        <f t="shared" si="7"/>
        <v>0</v>
      </c>
      <c r="J23" s="33">
        <f t="shared" ref="J23:AJ23" si="8">J24+J25</f>
        <v>0</v>
      </c>
      <c r="K23" s="33">
        <f t="shared" si="8"/>
        <v>0</v>
      </c>
      <c r="L23" s="33">
        <f t="shared" si="8"/>
        <v>0</v>
      </c>
      <c r="M23" s="33">
        <f t="shared" si="8"/>
        <v>0</v>
      </c>
      <c r="N23" s="33">
        <f t="shared" si="8"/>
        <v>0</v>
      </c>
      <c r="O23" s="33">
        <f t="shared" si="8"/>
        <v>0</v>
      </c>
      <c r="P23" s="33">
        <f t="shared" si="8"/>
        <v>0</v>
      </c>
      <c r="Q23" s="33">
        <f t="shared" si="8"/>
        <v>0</v>
      </c>
      <c r="R23" s="33">
        <f t="shared" si="8"/>
        <v>0</v>
      </c>
      <c r="S23" s="33">
        <f t="shared" si="8"/>
        <v>0</v>
      </c>
      <c r="T23" s="33">
        <f t="shared" si="8"/>
        <v>0</v>
      </c>
      <c r="U23" s="33">
        <f t="shared" si="8"/>
        <v>0</v>
      </c>
      <c r="V23" s="33">
        <f t="shared" si="8"/>
        <v>0</v>
      </c>
      <c r="W23" s="33">
        <f t="shared" si="8"/>
        <v>0</v>
      </c>
      <c r="X23" s="33">
        <f t="shared" si="8"/>
        <v>0</v>
      </c>
      <c r="Y23" s="33">
        <f t="shared" si="8"/>
        <v>0</v>
      </c>
      <c r="Z23" s="33">
        <f t="shared" si="8"/>
        <v>0</v>
      </c>
      <c r="AA23" s="33">
        <f t="shared" si="8"/>
        <v>0</v>
      </c>
      <c r="AB23" s="33">
        <f t="shared" si="8"/>
        <v>0</v>
      </c>
      <c r="AC23" s="33">
        <f t="shared" si="8"/>
        <v>0</v>
      </c>
      <c r="AD23" s="33">
        <f t="shared" si="8"/>
        <v>0</v>
      </c>
      <c r="AE23" s="33">
        <f t="shared" si="8"/>
        <v>0</v>
      </c>
      <c r="AF23" s="33">
        <f t="shared" si="8"/>
        <v>0</v>
      </c>
      <c r="AG23" s="33">
        <f t="shared" si="8"/>
        <v>0</v>
      </c>
      <c r="AH23" s="33">
        <f t="shared" si="8"/>
        <v>0</v>
      </c>
      <c r="AI23" s="33">
        <f t="shared" si="8"/>
        <v>0</v>
      </c>
      <c r="AJ23" s="33">
        <f t="shared" si="8"/>
        <v>0</v>
      </c>
      <c r="AL23" s="63">
        <f t="shared" ref="AL23:AL29" si="9">SUM(F23:O23)</f>
        <v>0</v>
      </c>
    </row>
    <row r="24" spans="1:15113" x14ac:dyDescent="0.25">
      <c r="B24" s="15"/>
      <c r="C24" s="73" t="s">
        <v>106</v>
      </c>
      <c r="D24" s="267"/>
      <c r="E24" s="74" t="s">
        <v>14</v>
      </c>
      <c r="F24" s="284">
        <v>0</v>
      </c>
      <c r="G24" s="284">
        <v>0</v>
      </c>
      <c r="H24" s="284">
        <v>0</v>
      </c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84"/>
      <c r="X24" s="284"/>
      <c r="Y24" s="284"/>
      <c r="Z24" s="284"/>
      <c r="AA24" s="284"/>
      <c r="AB24" s="284"/>
      <c r="AC24" s="284"/>
      <c r="AD24" s="284"/>
      <c r="AE24" s="284"/>
      <c r="AF24" s="284"/>
      <c r="AG24" s="284"/>
      <c r="AH24" s="284"/>
      <c r="AI24" s="284"/>
      <c r="AJ24" s="284"/>
      <c r="AL24" s="66">
        <f t="shared" si="9"/>
        <v>0</v>
      </c>
    </row>
    <row r="25" spans="1:15113" x14ac:dyDescent="0.25">
      <c r="B25" s="15"/>
      <c r="C25" s="73" t="s">
        <v>73</v>
      </c>
      <c r="D25" s="267"/>
      <c r="E25" s="74" t="s">
        <v>14</v>
      </c>
      <c r="F25" s="284">
        <v>0</v>
      </c>
      <c r="G25" s="284">
        <v>0</v>
      </c>
      <c r="H25" s="284">
        <v>0</v>
      </c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84"/>
      <c r="X25" s="284"/>
      <c r="Y25" s="284"/>
      <c r="Z25" s="284"/>
      <c r="AA25" s="284"/>
      <c r="AB25" s="284"/>
      <c r="AC25" s="284"/>
      <c r="AD25" s="284"/>
      <c r="AE25" s="284"/>
      <c r="AF25" s="284"/>
      <c r="AG25" s="284"/>
      <c r="AH25" s="284"/>
      <c r="AI25" s="284"/>
      <c r="AJ25" s="284"/>
      <c r="AL25" s="66">
        <f t="shared" si="9"/>
        <v>0</v>
      </c>
    </row>
    <row r="26" spans="1:15113" x14ac:dyDescent="0.25">
      <c r="B26" s="15"/>
      <c r="C26" s="242" t="s">
        <v>108</v>
      </c>
      <c r="D26" s="245"/>
      <c r="E26" s="244"/>
      <c r="F26" s="103"/>
      <c r="G26" s="103"/>
      <c r="H26" s="103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  <c r="AA26" s="287"/>
      <c r="AB26" s="287"/>
      <c r="AC26" s="287"/>
      <c r="AD26" s="287"/>
      <c r="AE26" s="287"/>
      <c r="AF26" s="287"/>
      <c r="AG26" s="287"/>
      <c r="AH26" s="287"/>
      <c r="AI26" s="287"/>
      <c r="AJ26" s="287"/>
      <c r="AL26" s="75" t="s">
        <v>109</v>
      </c>
    </row>
    <row r="27" spans="1:15113" s="82" customFormat="1" x14ac:dyDescent="0.2">
      <c r="A27" s="16"/>
      <c r="B27" s="17"/>
      <c r="C27" s="11" t="s">
        <v>71</v>
      </c>
      <c r="D27" s="268"/>
      <c r="E27" s="12" t="s">
        <v>14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16"/>
      <c r="AL27" s="63">
        <f t="shared" si="9"/>
        <v>0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54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6"/>
      <c r="OT27" s="16"/>
      <c r="OU27" s="16"/>
      <c r="OV27" s="16"/>
      <c r="OW27" s="16"/>
      <c r="OX27" s="16"/>
      <c r="OY27" s="16"/>
      <c r="OZ27" s="16"/>
      <c r="PA27" s="16"/>
      <c r="PB27" s="16"/>
      <c r="PC27" s="16"/>
      <c r="PD27" s="16"/>
      <c r="PE27" s="16"/>
      <c r="PF27" s="16"/>
      <c r="PG27" s="16"/>
      <c r="PH27" s="16"/>
      <c r="PI27" s="16"/>
      <c r="PJ27" s="16"/>
      <c r="PK27" s="16"/>
      <c r="PL27" s="16"/>
      <c r="PM27" s="16"/>
      <c r="PN27" s="16"/>
      <c r="PO27" s="16"/>
      <c r="PP27" s="16"/>
      <c r="PQ27" s="16"/>
      <c r="PR27" s="16"/>
      <c r="PS27" s="16"/>
      <c r="PT27" s="16"/>
      <c r="PU27" s="16"/>
      <c r="PV27" s="16"/>
      <c r="PW27" s="16"/>
      <c r="PX27" s="16"/>
      <c r="PY27" s="16"/>
      <c r="PZ27" s="16"/>
      <c r="QA27" s="16"/>
      <c r="QB27" s="16"/>
      <c r="QC27" s="16"/>
      <c r="QD27" s="16"/>
      <c r="QE27" s="16"/>
      <c r="QF27" s="16"/>
      <c r="QG27" s="16"/>
      <c r="QH27" s="16"/>
      <c r="QI27" s="16"/>
      <c r="QJ27" s="16"/>
      <c r="QK27" s="16"/>
      <c r="QL27" s="16"/>
      <c r="QM27" s="16"/>
      <c r="QN27" s="16"/>
      <c r="QO27" s="16"/>
      <c r="QP27" s="16"/>
      <c r="QQ27" s="16"/>
      <c r="QR27" s="16"/>
      <c r="QS27" s="16"/>
      <c r="QT27" s="16"/>
      <c r="QU27" s="16"/>
      <c r="QV27" s="16"/>
      <c r="QW27" s="16"/>
      <c r="QX27" s="16"/>
      <c r="QY27" s="16"/>
      <c r="QZ27" s="16"/>
      <c r="RA27" s="16"/>
      <c r="RB27" s="16"/>
      <c r="RC27" s="16"/>
      <c r="RD27" s="16"/>
      <c r="RE27" s="16"/>
      <c r="RF27" s="16"/>
      <c r="RG27" s="16"/>
      <c r="RH27" s="16"/>
      <c r="RI27" s="16"/>
      <c r="RJ27" s="16"/>
      <c r="RK27" s="16"/>
      <c r="RL27" s="16"/>
      <c r="RM27" s="16"/>
      <c r="RN27" s="16"/>
      <c r="RO27" s="16"/>
      <c r="RP27" s="16"/>
      <c r="RQ27" s="16"/>
      <c r="RR27" s="16"/>
      <c r="RS27" s="16"/>
      <c r="RT27" s="16"/>
      <c r="RU27" s="16"/>
      <c r="RV27" s="16"/>
      <c r="RW27" s="16"/>
      <c r="RX27" s="16"/>
      <c r="RY27" s="16"/>
      <c r="RZ27" s="16"/>
      <c r="SA27" s="16"/>
      <c r="SB27" s="16"/>
      <c r="SC27" s="16"/>
      <c r="SD27" s="16"/>
      <c r="SE27" s="16"/>
      <c r="SF27" s="16"/>
      <c r="SG27" s="16"/>
      <c r="SH27" s="16"/>
      <c r="SI27" s="16"/>
      <c r="SJ27" s="16"/>
      <c r="SK27" s="16"/>
      <c r="SL27" s="16"/>
      <c r="SM27" s="16"/>
      <c r="SN27" s="16"/>
      <c r="SO27" s="16"/>
      <c r="SP27" s="16"/>
      <c r="SQ27" s="16"/>
      <c r="SR27" s="16"/>
      <c r="SS27" s="16"/>
      <c r="ST27" s="16"/>
      <c r="SU27" s="16"/>
      <c r="SV27" s="16"/>
      <c r="SW27" s="16"/>
      <c r="SX27" s="16"/>
      <c r="SY27" s="16"/>
      <c r="SZ27" s="16"/>
      <c r="TA27" s="16"/>
      <c r="TB27" s="16"/>
      <c r="TC27" s="16"/>
      <c r="TD27" s="16"/>
      <c r="TE27" s="16"/>
      <c r="TF27" s="16"/>
      <c r="TG27" s="16"/>
      <c r="TH27" s="16"/>
      <c r="TI27" s="16"/>
      <c r="TJ27" s="16"/>
      <c r="TK27" s="16"/>
      <c r="TL27" s="16"/>
      <c r="TM27" s="16"/>
      <c r="TN27" s="16"/>
      <c r="TO27" s="16"/>
      <c r="TP27" s="16"/>
      <c r="TQ27" s="16"/>
      <c r="TR27" s="16"/>
      <c r="TS27" s="16"/>
      <c r="TT27" s="16"/>
      <c r="TU27" s="16"/>
      <c r="TV27" s="16"/>
      <c r="TW27" s="16"/>
      <c r="TX27" s="16"/>
      <c r="TY27" s="16"/>
      <c r="TZ27" s="16"/>
      <c r="UA27" s="16"/>
      <c r="UB27" s="16"/>
      <c r="UC27" s="16"/>
      <c r="UD27" s="16"/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/>
      <c r="VH27" s="16"/>
      <c r="VI27" s="16"/>
      <c r="VJ27" s="16"/>
      <c r="VK27" s="16"/>
      <c r="VL27" s="16"/>
      <c r="VM27" s="16"/>
      <c r="VN27" s="16"/>
      <c r="VO27" s="16"/>
      <c r="VP27" s="16"/>
      <c r="VQ27" s="16"/>
      <c r="VR27" s="16"/>
      <c r="VS27" s="16"/>
      <c r="VT27" s="16"/>
      <c r="VU27" s="16"/>
      <c r="VV27" s="16"/>
      <c r="VW27" s="16"/>
      <c r="VX27" s="16"/>
      <c r="VY27" s="16"/>
      <c r="VZ27" s="16"/>
      <c r="WA27" s="16"/>
      <c r="WB27" s="16"/>
      <c r="WC27" s="16"/>
      <c r="WD27" s="16"/>
      <c r="WE27" s="16"/>
      <c r="WF27" s="16"/>
      <c r="WG27" s="16"/>
      <c r="WH27" s="16"/>
      <c r="WI27" s="16"/>
      <c r="WJ27" s="16"/>
      <c r="WK27" s="16"/>
      <c r="WL27" s="16"/>
      <c r="WM27" s="16"/>
      <c r="WN27" s="16"/>
      <c r="WO27" s="16"/>
      <c r="WP27" s="16"/>
      <c r="WQ27" s="16"/>
      <c r="WR27" s="16"/>
      <c r="WS27" s="16"/>
      <c r="WT27" s="16"/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6"/>
      <c r="XQ27" s="16"/>
      <c r="XR27" s="16"/>
      <c r="XS27" s="16"/>
      <c r="XT27" s="16"/>
      <c r="XU27" s="16"/>
      <c r="XV27" s="16"/>
      <c r="XW27" s="16"/>
      <c r="XX27" s="16"/>
      <c r="XY27" s="16"/>
      <c r="XZ27" s="16"/>
      <c r="YA27" s="16"/>
      <c r="YB27" s="16"/>
      <c r="YC27" s="16"/>
      <c r="YD27" s="16"/>
      <c r="YE27" s="16"/>
      <c r="YF27" s="16"/>
      <c r="YG27" s="16"/>
      <c r="YH27" s="16"/>
      <c r="YI27" s="16"/>
      <c r="YJ27" s="16"/>
      <c r="YK27" s="16"/>
      <c r="YL27" s="16"/>
      <c r="YM27" s="16"/>
      <c r="YN27" s="16"/>
      <c r="YO27" s="16"/>
      <c r="YP27" s="16"/>
      <c r="YQ27" s="16"/>
      <c r="YR27" s="16"/>
      <c r="YS27" s="16"/>
      <c r="YT27" s="16"/>
      <c r="YU27" s="16"/>
      <c r="YV27" s="16"/>
      <c r="YW27" s="16"/>
      <c r="YX27" s="16"/>
      <c r="YY27" s="16"/>
      <c r="YZ27" s="16"/>
      <c r="ZA27" s="16"/>
      <c r="ZB27" s="16"/>
      <c r="ZC27" s="16"/>
      <c r="ZD27" s="16"/>
      <c r="ZE27" s="16"/>
      <c r="ZF27" s="16"/>
      <c r="ZG27" s="16"/>
      <c r="ZH27" s="16"/>
      <c r="ZI27" s="16"/>
      <c r="ZJ27" s="16"/>
      <c r="ZK27" s="16"/>
      <c r="ZL27" s="16"/>
      <c r="ZM27" s="16"/>
      <c r="ZN27" s="16"/>
      <c r="ZO27" s="16"/>
      <c r="ZP27" s="16"/>
      <c r="ZQ27" s="16"/>
      <c r="ZR27" s="16"/>
      <c r="ZS27" s="16"/>
      <c r="ZT27" s="16"/>
      <c r="ZU27" s="16"/>
      <c r="ZV27" s="16"/>
      <c r="ZW27" s="16"/>
      <c r="ZX27" s="16"/>
      <c r="ZY27" s="16"/>
      <c r="ZZ27" s="16"/>
      <c r="AAA27" s="16"/>
      <c r="AAB27" s="16"/>
      <c r="AAC27" s="16"/>
      <c r="AAD27" s="16"/>
      <c r="AAE27" s="16"/>
      <c r="AAF27" s="16"/>
      <c r="AAG27" s="16"/>
      <c r="AAH27" s="16"/>
      <c r="AAI27" s="16"/>
      <c r="AAJ27" s="16"/>
      <c r="AAK27" s="16"/>
      <c r="AAL27" s="16"/>
      <c r="AAM27" s="16"/>
      <c r="AAN27" s="16"/>
      <c r="AAO27" s="16"/>
      <c r="AAP27" s="16"/>
      <c r="AAQ27" s="16"/>
      <c r="AAR27" s="16"/>
      <c r="AAS27" s="16"/>
      <c r="AAT27" s="16"/>
      <c r="AAU27" s="16"/>
      <c r="AAV27" s="16"/>
      <c r="AAW27" s="16"/>
      <c r="AAX27" s="16"/>
      <c r="AAY27" s="16"/>
      <c r="AAZ27" s="16"/>
      <c r="ABA27" s="16"/>
      <c r="ABB27" s="16"/>
      <c r="ABC27" s="16"/>
      <c r="ABD27" s="16"/>
      <c r="ABE27" s="16"/>
      <c r="ABF27" s="16"/>
      <c r="ABG27" s="16"/>
      <c r="ABH27" s="16"/>
      <c r="ABI27" s="16"/>
      <c r="ABJ27" s="16"/>
      <c r="ABK27" s="16"/>
      <c r="ABL27" s="16"/>
      <c r="ABM27" s="16"/>
      <c r="ABN27" s="16"/>
      <c r="ABO27" s="16"/>
      <c r="ABP27" s="16"/>
      <c r="ABQ27" s="16"/>
      <c r="ABR27" s="16"/>
      <c r="ABS27" s="16"/>
      <c r="ABT27" s="16"/>
      <c r="ABU27" s="16"/>
      <c r="ABV27" s="16"/>
      <c r="ABW27" s="16"/>
      <c r="ABX27" s="16"/>
      <c r="ABY27" s="16"/>
      <c r="ABZ27" s="16"/>
      <c r="ACA27" s="16"/>
      <c r="ACB27" s="16"/>
      <c r="ACC27" s="16"/>
      <c r="ACD27" s="16"/>
      <c r="ACE27" s="16"/>
      <c r="ACF27" s="16"/>
      <c r="ACG27" s="16"/>
      <c r="ACH27" s="16"/>
      <c r="ACI27" s="16"/>
      <c r="ACJ27" s="16"/>
      <c r="ACK27" s="16"/>
      <c r="ACL27" s="16"/>
      <c r="ACM27" s="16"/>
      <c r="ACN27" s="16"/>
      <c r="ACO27" s="16"/>
      <c r="ACP27" s="16"/>
      <c r="ACQ27" s="16"/>
      <c r="ACR27" s="16"/>
      <c r="ACS27" s="16"/>
      <c r="ACT27" s="16"/>
      <c r="ACU27" s="16"/>
      <c r="ACV27" s="16"/>
      <c r="ACW27" s="16"/>
      <c r="ACX27" s="16"/>
      <c r="ACY27" s="16"/>
      <c r="ACZ27" s="16"/>
      <c r="ADA27" s="16"/>
      <c r="ADB27" s="16"/>
      <c r="ADC27" s="16"/>
      <c r="ADD27" s="16"/>
      <c r="ADE27" s="16"/>
      <c r="ADF27" s="16"/>
      <c r="ADG27" s="16"/>
      <c r="ADH27" s="16"/>
      <c r="ADI27" s="16"/>
      <c r="ADJ27" s="16"/>
      <c r="ADK27" s="16"/>
      <c r="ADL27" s="16"/>
      <c r="ADM27" s="16"/>
      <c r="ADN27" s="16"/>
      <c r="ADO27" s="16"/>
      <c r="ADP27" s="16"/>
      <c r="ADQ27" s="16"/>
      <c r="ADR27" s="16"/>
      <c r="ADS27" s="16"/>
      <c r="ADT27" s="16"/>
      <c r="ADU27" s="16"/>
      <c r="ADV27" s="16"/>
      <c r="ADW27" s="16"/>
      <c r="ADX27" s="16"/>
      <c r="ADY27" s="16"/>
      <c r="ADZ27" s="16"/>
      <c r="AEA27" s="16"/>
      <c r="AEB27" s="16"/>
      <c r="AEC27" s="16"/>
      <c r="AED27" s="16"/>
      <c r="AEE27" s="16"/>
      <c r="AEF27" s="16"/>
      <c r="AEG27" s="16"/>
      <c r="AEH27" s="16"/>
      <c r="AEI27" s="16"/>
      <c r="AEJ27" s="16"/>
      <c r="AEK27" s="16"/>
      <c r="AEL27" s="16"/>
      <c r="AEM27" s="16"/>
      <c r="AEN27" s="16"/>
      <c r="AEO27" s="16"/>
      <c r="AEP27" s="16"/>
      <c r="AEQ27" s="16"/>
      <c r="AER27" s="16"/>
      <c r="AES27" s="16"/>
      <c r="AET27" s="16"/>
      <c r="AEU27" s="16"/>
      <c r="AEV27" s="16"/>
      <c r="AEW27" s="16"/>
      <c r="AEX27" s="16"/>
      <c r="AEY27" s="16"/>
      <c r="AEZ27" s="16"/>
      <c r="AFA27" s="16"/>
      <c r="AFB27" s="16"/>
      <c r="AFC27" s="16"/>
      <c r="AFD27" s="16"/>
      <c r="AFE27" s="16"/>
      <c r="AFF27" s="16"/>
      <c r="AFG27" s="16"/>
      <c r="AFH27" s="16"/>
      <c r="AFI27" s="16"/>
      <c r="AFJ27" s="16"/>
      <c r="AFK27" s="16"/>
      <c r="AFL27" s="16"/>
      <c r="AFM27" s="16"/>
      <c r="AFN27" s="16"/>
      <c r="AFO27" s="16"/>
      <c r="AFP27" s="16"/>
      <c r="AFQ27" s="16"/>
      <c r="AFR27" s="16"/>
      <c r="AFS27" s="16"/>
      <c r="AFT27" s="16"/>
      <c r="AFU27" s="16"/>
      <c r="AFV27" s="16"/>
      <c r="AFW27" s="16"/>
      <c r="AFX27" s="16"/>
      <c r="AFY27" s="16"/>
      <c r="AFZ27" s="16"/>
      <c r="AGA27" s="16"/>
      <c r="AGB27" s="16"/>
      <c r="AGC27" s="16"/>
      <c r="AGD27" s="16"/>
      <c r="AGE27" s="16"/>
      <c r="AGF27" s="16"/>
      <c r="AGG27" s="16"/>
      <c r="AGH27" s="16"/>
      <c r="AGI27" s="16"/>
      <c r="AGJ27" s="16"/>
      <c r="AGK27" s="16"/>
      <c r="AGL27" s="16"/>
      <c r="AGM27" s="16"/>
      <c r="AGN27" s="16"/>
      <c r="AGO27" s="16"/>
      <c r="AGP27" s="16"/>
      <c r="AGQ27" s="16"/>
      <c r="AGR27" s="16"/>
      <c r="AGS27" s="16"/>
      <c r="AGT27" s="16"/>
      <c r="AGU27" s="16"/>
      <c r="AGV27" s="16"/>
      <c r="AGW27" s="16"/>
      <c r="AGX27" s="16"/>
      <c r="AGY27" s="16"/>
      <c r="AGZ27" s="16"/>
      <c r="AHA27" s="16"/>
      <c r="AHB27" s="16"/>
      <c r="AHC27" s="16"/>
      <c r="AHD27" s="16"/>
      <c r="AHE27" s="16"/>
      <c r="AHF27" s="16"/>
      <c r="AHG27" s="16"/>
      <c r="AHH27" s="16"/>
      <c r="AHI27" s="16"/>
      <c r="AHJ27" s="16"/>
      <c r="AHK27" s="16"/>
      <c r="AHL27" s="16"/>
      <c r="AHM27" s="16"/>
      <c r="AHN27" s="16"/>
      <c r="AHO27" s="16"/>
      <c r="AHP27" s="16"/>
      <c r="AHQ27" s="16"/>
      <c r="AHR27" s="16"/>
      <c r="AHS27" s="16"/>
      <c r="AHT27" s="16"/>
      <c r="AHU27" s="16"/>
      <c r="AHV27" s="16"/>
      <c r="AHW27" s="16"/>
      <c r="AHX27" s="16"/>
      <c r="AHY27" s="16"/>
      <c r="AHZ27" s="16"/>
      <c r="AIA27" s="16"/>
      <c r="AIB27" s="16"/>
      <c r="AIC27" s="16"/>
      <c r="AID27" s="16"/>
      <c r="AIE27" s="16"/>
      <c r="AIF27" s="16"/>
      <c r="AIG27" s="16"/>
      <c r="AIH27" s="16"/>
      <c r="AII27" s="16"/>
      <c r="AIJ27" s="16"/>
      <c r="AIK27" s="16"/>
      <c r="AIL27" s="16"/>
      <c r="AIM27" s="16"/>
      <c r="AIN27" s="16"/>
      <c r="AIO27" s="16"/>
      <c r="AIP27" s="16"/>
      <c r="AIQ27" s="16"/>
      <c r="AIR27" s="16"/>
      <c r="AIS27" s="16"/>
      <c r="AIT27" s="16"/>
      <c r="AIU27" s="16"/>
      <c r="AIV27" s="16"/>
      <c r="AIW27" s="16"/>
      <c r="AIX27" s="16"/>
      <c r="AIY27" s="16"/>
      <c r="AIZ27" s="16"/>
      <c r="AJA27" s="16"/>
      <c r="AJB27" s="16"/>
      <c r="AJC27" s="16"/>
      <c r="AJD27" s="16"/>
      <c r="AJE27" s="16"/>
      <c r="AJF27" s="16"/>
      <c r="AJG27" s="16"/>
      <c r="AJH27" s="16"/>
      <c r="AJI27" s="16"/>
      <c r="AJJ27" s="16"/>
      <c r="AJK27" s="16"/>
      <c r="AJL27" s="16"/>
      <c r="AJM27" s="16"/>
      <c r="AJN27" s="16"/>
      <c r="AJO27" s="16"/>
      <c r="AJP27" s="16"/>
      <c r="AJQ27" s="16"/>
      <c r="AJR27" s="16"/>
      <c r="AJS27" s="16"/>
      <c r="AJT27" s="16"/>
      <c r="AJU27" s="16"/>
      <c r="AJV27" s="16"/>
      <c r="AJW27" s="16"/>
      <c r="AJX27" s="16"/>
      <c r="AJY27" s="16"/>
      <c r="AJZ27" s="16"/>
      <c r="AKA27" s="16"/>
      <c r="AKB27" s="16"/>
      <c r="AKC27" s="16"/>
      <c r="AKD27" s="16"/>
      <c r="AKE27" s="16"/>
      <c r="AKF27" s="16"/>
      <c r="AKG27" s="16"/>
      <c r="AKH27" s="16"/>
      <c r="AKI27" s="16"/>
      <c r="AKJ27" s="16"/>
      <c r="AKK27" s="16"/>
      <c r="AKL27" s="16"/>
      <c r="AKM27" s="16"/>
      <c r="AKN27" s="16"/>
      <c r="AKO27" s="16"/>
      <c r="AKP27" s="16"/>
      <c r="AKQ27" s="16"/>
      <c r="AKR27" s="16"/>
      <c r="AKS27" s="16"/>
      <c r="AKT27" s="16"/>
      <c r="AKU27" s="16"/>
      <c r="AKV27" s="16"/>
      <c r="AKW27" s="16"/>
      <c r="AKX27" s="16"/>
      <c r="AKY27" s="16"/>
      <c r="AKZ27" s="16"/>
      <c r="ALA27" s="16"/>
      <c r="ALB27" s="16"/>
      <c r="ALC27" s="16"/>
      <c r="ALD27" s="16"/>
      <c r="ALE27" s="16"/>
      <c r="ALF27" s="16"/>
      <c r="ALG27" s="16"/>
      <c r="ALH27" s="16"/>
      <c r="ALI27" s="16"/>
      <c r="ALJ27" s="16"/>
      <c r="ALK27" s="16"/>
      <c r="ALL27" s="16"/>
      <c r="ALM27" s="16"/>
      <c r="ALN27" s="16"/>
      <c r="ALO27" s="16"/>
      <c r="ALP27" s="16"/>
      <c r="ALQ27" s="16"/>
      <c r="ALR27" s="16"/>
      <c r="ALS27" s="16"/>
      <c r="ALT27" s="16"/>
      <c r="ALU27" s="16"/>
      <c r="ALV27" s="16"/>
      <c r="ALW27" s="16"/>
      <c r="ALX27" s="16"/>
      <c r="ALY27" s="16"/>
      <c r="ALZ27" s="16"/>
      <c r="AMA27" s="16"/>
      <c r="AMB27" s="16"/>
      <c r="AMC27" s="16"/>
      <c r="AMD27" s="16"/>
      <c r="AME27" s="16"/>
      <c r="AMF27" s="16"/>
      <c r="AMG27" s="16"/>
      <c r="AMH27" s="16"/>
      <c r="AMI27" s="16"/>
      <c r="AMJ27" s="16"/>
      <c r="AMK27" s="16"/>
      <c r="AML27" s="16"/>
      <c r="AMM27" s="16"/>
      <c r="AMN27" s="16"/>
      <c r="AMO27" s="16"/>
      <c r="AMP27" s="16"/>
      <c r="AMQ27" s="16"/>
      <c r="AMR27" s="16"/>
      <c r="AMS27" s="16"/>
      <c r="AMT27" s="16"/>
      <c r="AMU27" s="16"/>
      <c r="AMV27" s="16"/>
      <c r="AMW27" s="16"/>
      <c r="AMX27" s="16"/>
      <c r="AMY27" s="16"/>
      <c r="AMZ27" s="16"/>
      <c r="ANA27" s="16"/>
      <c r="ANB27" s="16"/>
      <c r="ANC27" s="16"/>
      <c r="AND27" s="16"/>
      <c r="ANE27" s="16"/>
      <c r="ANF27" s="16"/>
      <c r="ANG27" s="16"/>
      <c r="ANH27" s="16"/>
      <c r="ANI27" s="16"/>
      <c r="ANJ27" s="16"/>
      <c r="ANK27" s="16"/>
      <c r="ANL27" s="16"/>
      <c r="ANM27" s="16"/>
      <c r="ANN27" s="16"/>
      <c r="ANO27" s="16"/>
      <c r="ANP27" s="16"/>
      <c r="ANQ27" s="16"/>
      <c r="ANR27" s="16"/>
      <c r="ANS27" s="16"/>
      <c r="ANT27" s="16"/>
      <c r="ANU27" s="16"/>
      <c r="ANV27" s="16"/>
      <c r="ANW27" s="16"/>
      <c r="ANX27" s="16"/>
      <c r="ANY27" s="16"/>
      <c r="ANZ27" s="16"/>
      <c r="AOA27" s="16"/>
      <c r="AOB27" s="16"/>
      <c r="AOC27" s="16"/>
      <c r="AOD27" s="16"/>
      <c r="AOE27" s="16"/>
      <c r="AOF27" s="16"/>
      <c r="AOG27" s="16"/>
      <c r="AOH27" s="16"/>
      <c r="AOI27" s="16"/>
      <c r="AOJ27" s="16"/>
      <c r="AOK27" s="16"/>
      <c r="AOL27" s="16"/>
      <c r="AOM27" s="16"/>
      <c r="AON27" s="16"/>
      <c r="AOO27" s="16"/>
      <c r="AOP27" s="16"/>
      <c r="AOQ27" s="16"/>
      <c r="AOR27" s="16"/>
      <c r="AOS27" s="16"/>
      <c r="AOT27" s="16"/>
      <c r="AOU27" s="16"/>
      <c r="AOV27" s="16"/>
      <c r="AOW27" s="16"/>
      <c r="AOX27" s="16"/>
      <c r="AOY27" s="16"/>
      <c r="AOZ27" s="16"/>
      <c r="APA27" s="16"/>
      <c r="APB27" s="16"/>
      <c r="APC27" s="16"/>
      <c r="APD27" s="16"/>
      <c r="APE27" s="16"/>
      <c r="APF27" s="16"/>
      <c r="APG27" s="16"/>
      <c r="APH27" s="16"/>
      <c r="API27" s="16"/>
      <c r="APJ27" s="16"/>
      <c r="APK27" s="16"/>
      <c r="APL27" s="16"/>
      <c r="APM27" s="16"/>
      <c r="APN27" s="16"/>
      <c r="APO27" s="16"/>
      <c r="APP27" s="16"/>
      <c r="APQ27" s="16"/>
      <c r="APR27" s="16"/>
      <c r="APS27" s="16"/>
      <c r="APT27" s="16"/>
      <c r="APU27" s="16"/>
      <c r="APV27" s="16"/>
      <c r="APW27" s="16"/>
      <c r="APX27" s="16"/>
      <c r="APY27" s="16"/>
      <c r="APZ27" s="16"/>
      <c r="AQA27" s="16"/>
      <c r="AQB27" s="16"/>
      <c r="AQC27" s="16"/>
      <c r="AQD27" s="16"/>
      <c r="AQE27" s="16"/>
      <c r="AQF27" s="16"/>
      <c r="AQG27" s="16"/>
      <c r="AQH27" s="16"/>
      <c r="AQI27" s="16"/>
      <c r="AQJ27" s="16"/>
      <c r="AQK27" s="16"/>
      <c r="AQL27" s="16"/>
      <c r="AQM27" s="16"/>
      <c r="AQN27" s="16"/>
      <c r="AQO27" s="16"/>
      <c r="AQP27" s="16"/>
      <c r="AQQ27" s="16"/>
      <c r="AQR27" s="16"/>
      <c r="AQS27" s="16"/>
      <c r="AQT27" s="16"/>
      <c r="AQU27" s="16"/>
      <c r="AQV27" s="16"/>
      <c r="AQW27" s="16"/>
      <c r="AQX27" s="16"/>
      <c r="AQY27" s="16"/>
      <c r="AQZ27" s="16"/>
      <c r="ARA27" s="16"/>
      <c r="ARB27" s="16"/>
      <c r="ARC27" s="16"/>
      <c r="ARD27" s="16"/>
      <c r="ARE27" s="16"/>
      <c r="ARF27" s="16"/>
      <c r="ARG27" s="16"/>
      <c r="ARH27" s="16"/>
      <c r="ARI27" s="16"/>
      <c r="ARJ27" s="16"/>
      <c r="ARK27" s="16"/>
      <c r="ARL27" s="16"/>
      <c r="ARM27" s="16"/>
      <c r="ARN27" s="16"/>
      <c r="ARO27" s="16"/>
      <c r="ARP27" s="16"/>
      <c r="ARQ27" s="16"/>
      <c r="ARR27" s="16"/>
      <c r="ARS27" s="16"/>
      <c r="ART27" s="16"/>
      <c r="ARU27" s="16"/>
      <c r="ARV27" s="16"/>
      <c r="ARW27" s="16"/>
      <c r="ARX27" s="16"/>
      <c r="ARY27" s="16"/>
      <c r="ARZ27" s="16"/>
      <c r="ASA27" s="16"/>
      <c r="ASB27" s="16"/>
      <c r="ASC27" s="16"/>
      <c r="ASD27" s="16"/>
      <c r="ASE27" s="16"/>
      <c r="ASF27" s="16"/>
      <c r="ASG27" s="16"/>
      <c r="ASH27" s="16"/>
      <c r="ASI27" s="16"/>
      <c r="ASJ27" s="16"/>
      <c r="ASK27" s="16"/>
      <c r="ASL27" s="16"/>
      <c r="ASM27" s="16"/>
      <c r="ASN27" s="16"/>
      <c r="ASO27" s="16"/>
      <c r="ASP27" s="16"/>
      <c r="ASQ27" s="16"/>
      <c r="ASR27" s="16"/>
      <c r="ASS27" s="16"/>
      <c r="AST27" s="16"/>
      <c r="ASU27" s="16"/>
      <c r="ASV27" s="16"/>
      <c r="ASW27" s="16"/>
      <c r="ASX27" s="16"/>
      <c r="ASY27" s="16"/>
      <c r="ASZ27" s="16"/>
      <c r="ATA27" s="16"/>
      <c r="ATB27" s="16"/>
      <c r="ATC27" s="16"/>
      <c r="ATD27" s="16"/>
      <c r="ATE27" s="16"/>
      <c r="ATF27" s="16"/>
      <c r="ATG27" s="16"/>
      <c r="ATH27" s="16"/>
      <c r="ATI27" s="16"/>
      <c r="ATJ27" s="16"/>
      <c r="ATK27" s="16"/>
      <c r="ATL27" s="16"/>
      <c r="ATM27" s="16"/>
      <c r="ATN27" s="16"/>
      <c r="ATO27" s="16"/>
      <c r="ATP27" s="16"/>
      <c r="ATQ27" s="16"/>
      <c r="ATR27" s="16"/>
      <c r="ATS27" s="16"/>
      <c r="ATT27" s="16"/>
      <c r="ATU27" s="16"/>
      <c r="ATV27" s="16"/>
      <c r="ATW27" s="16"/>
      <c r="ATX27" s="16"/>
      <c r="ATY27" s="16"/>
      <c r="ATZ27" s="16"/>
      <c r="AUA27" s="16"/>
      <c r="AUB27" s="16"/>
      <c r="AUC27" s="16"/>
      <c r="AUD27" s="16"/>
      <c r="AUE27" s="16"/>
      <c r="AUF27" s="16"/>
      <c r="AUG27" s="16"/>
      <c r="AUH27" s="16"/>
      <c r="AUI27" s="16"/>
      <c r="AUJ27" s="16"/>
      <c r="AUK27" s="16"/>
      <c r="AUL27" s="16"/>
      <c r="AUM27" s="16"/>
      <c r="AUN27" s="16"/>
      <c r="AUO27" s="16"/>
      <c r="AUP27" s="16"/>
      <c r="AUQ27" s="16"/>
      <c r="AUR27" s="16"/>
      <c r="AUS27" s="16"/>
      <c r="AUT27" s="16"/>
      <c r="AUU27" s="16"/>
      <c r="AUV27" s="16"/>
      <c r="AUW27" s="16"/>
      <c r="AUX27" s="16"/>
      <c r="AUY27" s="16"/>
      <c r="AUZ27" s="16"/>
      <c r="AVA27" s="16"/>
      <c r="AVB27" s="16"/>
      <c r="AVC27" s="16"/>
      <c r="AVD27" s="16"/>
      <c r="AVE27" s="16"/>
      <c r="AVF27" s="16"/>
      <c r="AVG27" s="16"/>
      <c r="AVH27" s="16"/>
      <c r="AVI27" s="16"/>
      <c r="AVJ27" s="16"/>
      <c r="AVK27" s="16"/>
      <c r="AVL27" s="16"/>
      <c r="AVM27" s="16"/>
      <c r="AVN27" s="16"/>
      <c r="AVO27" s="16"/>
      <c r="AVP27" s="16"/>
      <c r="AVQ27" s="16"/>
      <c r="AVR27" s="16"/>
      <c r="AVS27" s="16"/>
      <c r="AVT27" s="16"/>
      <c r="AVU27" s="16"/>
      <c r="AVV27" s="16"/>
      <c r="AVW27" s="16"/>
      <c r="AVX27" s="16"/>
      <c r="AVY27" s="16"/>
      <c r="AVZ27" s="16"/>
      <c r="AWA27" s="16"/>
      <c r="AWB27" s="16"/>
      <c r="AWC27" s="16"/>
      <c r="AWD27" s="16"/>
      <c r="AWE27" s="16"/>
      <c r="AWF27" s="16"/>
      <c r="AWG27" s="16"/>
      <c r="AWH27" s="16"/>
      <c r="AWI27" s="16"/>
      <c r="AWJ27" s="16"/>
      <c r="AWK27" s="16"/>
      <c r="AWL27" s="16"/>
      <c r="AWM27" s="16"/>
      <c r="AWN27" s="16"/>
      <c r="AWO27" s="16"/>
      <c r="AWP27" s="16"/>
      <c r="AWQ27" s="16"/>
      <c r="AWR27" s="16"/>
      <c r="AWS27" s="16"/>
      <c r="AWT27" s="16"/>
      <c r="AWU27" s="16"/>
      <c r="AWV27" s="16"/>
      <c r="AWW27" s="16"/>
      <c r="AWX27" s="16"/>
      <c r="AWY27" s="16"/>
      <c r="AWZ27" s="16"/>
      <c r="AXA27" s="16"/>
      <c r="AXB27" s="16"/>
      <c r="AXC27" s="16"/>
      <c r="AXD27" s="16"/>
      <c r="AXE27" s="16"/>
      <c r="AXF27" s="16"/>
      <c r="AXG27" s="16"/>
      <c r="AXH27" s="16"/>
      <c r="AXI27" s="16"/>
      <c r="AXJ27" s="16"/>
      <c r="AXK27" s="16"/>
      <c r="AXL27" s="16"/>
      <c r="AXM27" s="16"/>
      <c r="AXN27" s="16"/>
      <c r="AXO27" s="16"/>
      <c r="AXP27" s="16"/>
      <c r="AXQ27" s="16"/>
      <c r="AXR27" s="16"/>
      <c r="AXS27" s="16"/>
      <c r="AXT27" s="16"/>
      <c r="AXU27" s="16"/>
      <c r="AXV27" s="16"/>
      <c r="AXW27" s="16"/>
      <c r="AXX27" s="16"/>
      <c r="AXY27" s="16"/>
      <c r="AXZ27" s="16"/>
      <c r="AYA27" s="16"/>
      <c r="AYB27" s="16"/>
      <c r="AYC27" s="16"/>
      <c r="AYD27" s="16"/>
      <c r="AYE27" s="16"/>
      <c r="AYF27" s="16"/>
      <c r="AYG27" s="16"/>
      <c r="AYH27" s="16"/>
      <c r="AYI27" s="16"/>
      <c r="AYJ27" s="16"/>
      <c r="AYK27" s="16"/>
      <c r="AYL27" s="16"/>
      <c r="AYM27" s="16"/>
      <c r="AYN27" s="16"/>
      <c r="AYO27" s="16"/>
      <c r="AYP27" s="16"/>
      <c r="AYQ27" s="16"/>
      <c r="AYR27" s="16"/>
      <c r="AYS27" s="16"/>
      <c r="AYT27" s="16"/>
      <c r="AYU27" s="16"/>
      <c r="AYV27" s="16"/>
      <c r="AYW27" s="16"/>
      <c r="AYX27" s="16"/>
      <c r="AYY27" s="16"/>
      <c r="AYZ27" s="16"/>
      <c r="AZA27" s="16"/>
      <c r="AZB27" s="16"/>
      <c r="AZC27" s="16"/>
      <c r="AZD27" s="16"/>
      <c r="AZE27" s="16"/>
      <c r="AZF27" s="16"/>
      <c r="AZG27" s="16"/>
      <c r="AZH27" s="16"/>
      <c r="AZI27" s="16"/>
      <c r="AZJ27" s="16"/>
      <c r="AZK27" s="16"/>
      <c r="AZL27" s="16"/>
      <c r="AZM27" s="16"/>
      <c r="AZN27" s="16"/>
      <c r="AZO27" s="16"/>
      <c r="AZP27" s="16"/>
      <c r="AZQ27" s="16"/>
      <c r="AZR27" s="16"/>
      <c r="AZS27" s="16"/>
      <c r="AZT27" s="16"/>
      <c r="AZU27" s="16"/>
      <c r="AZV27" s="16"/>
      <c r="AZW27" s="16"/>
      <c r="AZX27" s="16"/>
      <c r="AZY27" s="16"/>
      <c r="AZZ27" s="16"/>
      <c r="BAA27" s="16"/>
      <c r="BAB27" s="16"/>
      <c r="BAC27" s="16"/>
      <c r="BAD27" s="16"/>
      <c r="BAE27" s="16"/>
      <c r="BAF27" s="16"/>
      <c r="BAG27" s="16"/>
      <c r="BAH27" s="16"/>
      <c r="BAI27" s="16"/>
      <c r="BAJ27" s="16"/>
      <c r="BAK27" s="16"/>
      <c r="BAL27" s="16"/>
      <c r="BAM27" s="16"/>
      <c r="BAN27" s="16"/>
      <c r="BAO27" s="16"/>
      <c r="BAP27" s="16"/>
      <c r="BAQ27" s="16"/>
      <c r="BAR27" s="16"/>
      <c r="BAS27" s="16"/>
      <c r="BAT27" s="16"/>
      <c r="BAU27" s="16"/>
      <c r="BAV27" s="16"/>
      <c r="BAW27" s="16"/>
      <c r="BAX27" s="16"/>
      <c r="BAY27" s="16"/>
      <c r="BAZ27" s="16"/>
      <c r="BBA27" s="16"/>
      <c r="BBB27" s="16"/>
      <c r="BBC27" s="16"/>
      <c r="BBD27" s="16"/>
      <c r="BBE27" s="16"/>
      <c r="BBF27" s="16"/>
      <c r="BBG27" s="16"/>
      <c r="BBH27" s="16"/>
      <c r="BBI27" s="16"/>
      <c r="BBJ27" s="16"/>
      <c r="BBK27" s="16"/>
      <c r="BBL27" s="16"/>
      <c r="BBM27" s="16"/>
      <c r="BBN27" s="16"/>
      <c r="BBO27" s="16"/>
      <c r="BBP27" s="16"/>
      <c r="BBQ27" s="16"/>
      <c r="BBR27" s="16"/>
      <c r="BBS27" s="16"/>
      <c r="BBT27" s="16"/>
      <c r="BBU27" s="16"/>
      <c r="BBV27" s="16"/>
      <c r="BBW27" s="16"/>
      <c r="BBX27" s="16"/>
      <c r="BBY27" s="16"/>
      <c r="BBZ27" s="16"/>
      <c r="BCA27" s="16"/>
      <c r="BCB27" s="16"/>
      <c r="BCC27" s="16"/>
      <c r="BCD27" s="16"/>
      <c r="BCE27" s="16"/>
      <c r="BCF27" s="16"/>
      <c r="BCG27" s="16"/>
      <c r="BCH27" s="16"/>
      <c r="BCI27" s="16"/>
      <c r="BCJ27" s="16"/>
      <c r="BCK27" s="16"/>
      <c r="BCL27" s="16"/>
      <c r="BCM27" s="16"/>
      <c r="BCN27" s="16"/>
      <c r="BCO27" s="16"/>
      <c r="BCP27" s="16"/>
      <c r="BCQ27" s="16"/>
      <c r="BCR27" s="16"/>
      <c r="BCS27" s="16"/>
      <c r="BCT27" s="16"/>
      <c r="BCU27" s="16"/>
      <c r="BCV27" s="16"/>
      <c r="BCW27" s="16"/>
      <c r="BCX27" s="16"/>
      <c r="BCY27" s="16"/>
      <c r="BCZ27" s="16"/>
      <c r="BDA27" s="16"/>
      <c r="BDB27" s="16"/>
      <c r="BDC27" s="16"/>
      <c r="BDD27" s="16"/>
      <c r="BDE27" s="16"/>
      <c r="BDF27" s="16"/>
      <c r="BDG27" s="16"/>
      <c r="BDH27" s="16"/>
      <c r="BDI27" s="16"/>
      <c r="BDJ27" s="16"/>
      <c r="BDK27" s="16"/>
      <c r="BDL27" s="16"/>
      <c r="BDM27" s="16"/>
      <c r="BDN27" s="16"/>
      <c r="BDO27" s="16"/>
      <c r="BDP27" s="16"/>
      <c r="BDQ27" s="16"/>
      <c r="BDR27" s="16"/>
      <c r="BDS27" s="16"/>
      <c r="BDT27" s="16"/>
      <c r="BDU27" s="16"/>
      <c r="BDV27" s="16"/>
      <c r="BDW27" s="16"/>
      <c r="BDX27" s="16"/>
      <c r="BDY27" s="16"/>
      <c r="BDZ27" s="16"/>
      <c r="BEA27" s="16"/>
      <c r="BEB27" s="16"/>
      <c r="BEC27" s="16"/>
      <c r="BED27" s="16"/>
      <c r="BEE27" s="16"/>
      <c r="BEF27" s="16"/>
      <c r="BEG27" s="16"/>
      <c r="BEH27" s="16"/>
      <c r="BEI27" s="16"/>
      <c r="BEJ27" s="16"/>
      <c r="BEK27" s="16"/>
      <c r="BEL27" s="16"/>
      <c r="BEM27" s="16"/>
      <c r="BEN27" s="16"/>
      <c r="BEO27" s="16"/>
      <c r="BEP27" s="16"/>
      <c r="BEQ27" s="16"/>
      <c r="BER27" s="16"/>
      <c r="BES27" s="16"/>
      <c r="BET27" s="16"/>
      <c r="BEU27" s="16"/>
      <c r="BEV27" s="16"/>
      <c r="BEW27" s="16"/>
      <c r="BEX27" s="16"/>
      <c r="BEY27" s="16"/>
      <c r="BEZ27" s="16"/>
      <c r="BFA27" s="16"/>
      <c r="BFB27" s="16"/>
      <c r="BFC27" s="16"/>
      <c r="BFD27" s="16"/>
      <c r="BFE27" s="16"/>
      <c r="BFF27" s="16"/>
      <c r="BFG27" s="16"/>
      <c r="BFH27" s="16"/>
      <c r="BFI27" s="16"/>
      <c r="BFJ27" s="16"/>
      <c r="BFK27" s="16"/>
      <c r="BFL27" s="16"/>
      <c r="BFM27" s="16"/>
      <c r="BFN27" s="16"/>
      <c r="BFO27" s="16"/>
      <c r="BFP27" s="16"/>
      <c r="BFQ27" s="16"/>
      <c r="BFR27" s="16"/>
      <c r="BFS27" s="16"/>
      <c r="BFT27" s="16"/>
      <c r="BFU27" s="16"/>
      <c r="BFV27" s="16"/>
      <c r="BFW27" s="16"/>
      <c r="BFX27" s="16"/>
      <c r="BFY27" s="16"/>
      <c r="BFZ27" s="16"/>
      <c r="BGA27" s="16"/>
      <c r="BGB27" s="16"/>
      <c r="BGC27" s="16"/>
      <c r="BGD27" s="16"/>
      <c r="BGE27" s="16"/>
      <c r="BGF27" s="16"/>
      <c r="BGG27" s="16"/>
      <c r="BGH27" s="16"/>
      <c r="BGI27" s="16"/>
      <c r="BGJ27" s="16"/>
      <c r="BGK27" s="16"/>
      <c r="BGL27" s="16"/>
      <c r="BGM27" s="16"/>
      <c r="BGN27" s="16"/>
      <c r="BGO27" s="16"/>
      <c r="BGP27" s="16"/>
      <c r="BGQ27" s="16"/>
      <c r="BGR27" s="16"/>
      <c r="BGS27" s="16"/>
      <c r="BGT27" s="16"/>
      <c r="BGU27" s="16"/>
      <c r="BGV27" s="16"/>
      <c r="BGW27" s="16"/>
      <c r="BGX27" s="16"/>
      <c r="BGY27" s="16"/>
      <c r="BGZ27" s="16"/>
      <c r="BHA27" s="16"/>
      <c r="BHB27" s="16"/>
      <c r="BHC27" s="16"/>
      <c r="BHD27" s="16"/>
      <c r="BHE27" s="16"/>
      <c r="BHF27" s="16"/>
      <c r="BHG27" s="16"/>
      <c r="BHH27" s="16"/>
      <c r="BHI27" s="16"/>
      <c r="BHJ27" s="16"/>
      <c r="BHK27" s="16"/>
      <c r="BHL27" s="16"/>
      <c r="BHM27" s="16"/>
      <c r="BHN27" s="16"/>
      <c r="BHO27" s="16"/>
      <c r="BHP27" s="16"/>
      <c r="BHQ27" s="16"/>
      <c r="BHR27" s="16"/>
      <c r="BHS27" s="16"/>
      <c r="BHT27" s="16"/>
      <c r="BHU27" s="16"/>
      <c r="BHV27" s="16"/>
      <c r="BHW27" s="16"/>
      <c r="BHX27" s="16"/>
      <c r="BHY27" s="16"/>
      <c r="BHZ27" s="16"/>
      <c r="BIA27" s="16"/>
      <c r="BIB27" s="16"/>
      <c r="BIC27" s="16"/>
      <c r="BID27" s="16"/>
      <c r="BIE27" s="16"/>
      <c r="BIF27" s="16"/>
      <c r="BIG27" s="16"/>
      <c r="BIH27" s="16"/>
      <c r="BII27" s="16"/>
      <c r="BIJ27" s="16"/>
      <c r="BIK27" s="16"/>
      <c r="BIL27" s="16"/>
      <c r="BIM27" s="16"/>
      <c r="BIN27" s="16"/>
      <c r="BIO27" s="16"/>
      <c r="BIP27" s="16"/>
      <c r="BIQ27" s="16"/>
      <c r="BIR27" s="16"/>
      <c r="BIS27" s="16"/>
      <c r="BIT27" s="16"/>
      <c r="BIU27" s="16"/>
      <c r="BIV27" s="16"/>
      <c r="BIW27" s="16"/>
      <c r="BIX27" s="16"/>
      <c r="BIY27" s="16"/>
      <c r="BIZ27" s="16"/>
      <c r="BJA27" s="16"/>
      <c r="BJB27" s="16"/>
      <c r="BJC27" s="16"/>
      <c r="BJD27" s="16"/>
      <c r="BJE27" s="16"/>
      <c r="BJF27" s="16"/>
      <c r="BJG27" s="16"/>
      <c r="BJH27" s="16"/>
      <c r="BJI27" s="16"/>
      <c r="BJJ27" s="16"/>
      <c r="BJK27" s="16"/>
      <c r="BJL27" s="16"/>
      <c r="BJM27" s="16"/>
      <c r="BJN27" s="16"/>
      <c r="BJO27" s="16"/>
      <c r="BJP27" s="16"/>
      <c r="BJQ27" s="16"/>
      <c r="BJR27" s="16"/>
      <c r="BJS27" s="16"/>
      <c r="BJT27" s="16"/>
      <c r="BJU27" s="16"/>
      <c r="BJV27" s="16"/>
      <c r="BJW27" s="16"/>
      <c r="BJX27" s="16"/>
      <c r="BJY27" s="16"/>
      <c r="BJZ27" s="16"/>
      <c r="BKA27" s="16"/>
      <c r="BKB27" s="16"/>
      <c r="BKC27" s="16"/>
      <c r="BKD27" s="16"/>
      <c r="BKE27" s="16"/>
      <c r="BKF27" s="16"/>
      <c r="BKG27" s="16"/>
      <c r="BKH27" s="16"/>
      <c r="BKI27" s="16"/>
      <c r="BKJ27" s="16"/>
      <c r="BKK27" s="16"/>
      <c r="BKL27" s="16"/>
      <c r="BKM27" s="16"/>
      <c r="BKN27" s="16"/>
      <c r="BKO27" s="16"/>
      <c r="BKP27" s="16"/>
      <c r="BKQ27" s="16"/>
      <c r="BKR27" s="16"/>
      <c r="BKS27" s="16"/>
      <c r="BKT27" s="16"/>
      <c r="BKU27" s="16"/>
      <c r="BKV27" s="16"/>
      <c r="BKW27" s="16"/>
      <c r="BKX27" s="16"/>
      <c r="BKY27" s="16"/>
      <c r="BKZ27" s="16"/>
      <c r="BLA27" s="16"/>
      <c r="BLB27" s="16"/>
      <c r="BLC27" s="16"/>
      <c r="BLD27" s="16"/>
      <c r="BLE27" s="16"/>
      <c r="BLF27" s="16"/>
      <c r="BLG27" s="16"/>
      <c r="BLH27" s="16"/>
      <c r="BLI27" s="16"/>
      <c r="BLJ27" s="16"/>
      <c r="BLK27" s="16"/>
      <c r="BLL27" s="16"/>
      <c r="BLM27" s="16"/>
      <c r="BLN27" s="16"/>
      <c r="BLO27" s="16"/>
      <c r="BLP27" s="16"/>
      <c r="BLQ27" s="16"/>
      <c r="BLR27" s="16"/>
      <c r="BLS27" s="16"/>
      <c r="BLT27" s="16"/>
      <c r="BLU27" s="16"/>
      <c r="BLV27" s="16"/>
      <c r="BLW27" s="16"/>
      <c r="BLX27" s="16"/>
      <c r="BLY27" s="16"/>
      <c r="BLZ27" s="16"/>
      <c r="BMA27" s="16"/>
      <c r="BMB27" s="16"/>
      <c r="BMC27" s="16"/>
      <c r="BMD27" s="16"/>
      <c r="BME27" s="16"/>
      <c r="BMF27" s="16"/>
      <c r="BMG27" s="16"/>
      <c r="BMH27" s="16"/>
      <c r="BMI27" s="16"/>
      <c r="BMJ27" s="16"/>
      <c r="BMK27" s="16"/>
      <c r="BML27" s="16"/>
      <c r="BMM27" s="16"/>
      <c r="BMN27" s="16"/>
      <c r="BMO27" s="16"/>
      <c r="BMP27" s="16"/>
      <c r="BMQ27" s="16"/>
      <c r="BMR27" s="16"/>
      <c r="BMS27" s="16"/>
      <c r="BMT27" s="16"/>
      <c r="BMU27" s="16"/>
      <c r="BMV27" s="16"/>
      <c r="BMW27" s="16"/>
      <c r="BMX27" s="16"/>
      <c r="BMY27" s="16"/>
      <c r="BMZ27" s="16"/>
      <c r="BNA27" s="16"/>
      <c r="BNB27" s="16"/>
      <c r="BNC27" s="16"/>
      <c r="BND27" s="16"/>
      <c r="BNE27" s="16"/>
      <c r="BNF27" s="16"/>
      <c r="BNG27" s="16"/>
      <c r="BNH27" s="16"/>
      <c r="BNI27" s="16"/>
      <c r="BNJ27" s="16"/>
      <c r="BNK27" s="16"/>
      <c r="BNL27" s="16"/>
      <c r="BNM27" s="16"/>
      <c r="BNN27" s="16"/>
      <c r="BNO27" s="16"/>
      <c r="BNP27" s="16"/>
      <c r="BNQ27" s="16"/>
      <c r="BNR27" s="16"/>
      <c r="BNS27" s="16"/>
      <c r="BNT27" s="16"/>
      <c r="BNU27" s="16"/>
      <c r="BNV27" s="16"/>
      <c r="BNW27" s="16"/>
      <c r="BNX27" s="16"/>
      <c r="BNY27" s="16"/>
      <c r="BNZ27" s="16"/>
      <c r="BOA27" s="16"/>
      <c r="BOB27" s="16"/>
      <c r="BOC27" s="16"/>
      <c r="BOD27" s="16"/>
      <c r="BOE27" s="16"/>
      <c r="BOF27" s="16"/>
      <c r="BOG27" s="16"/>
      <c r="BOH27" s="16"/>
      <c r="BOI27" s="16"/>
      <c r="BOJ27" s="16"/>
      <c r="BOK27" s="16"/>
      <c r="BOL27" s="16"/>
      <c r="BOM27" s="16"/>
      <c r="BON27" s="16"/>
      <c r="BOO27" s="16"/>
      <c r="BOP27" s="16"/>
      <c r="BOQ27" s="16"/>
      <c r="BOR27" s="16"/>
      <c r="BOS27" s="16"/>
      <c r="BOT27" s="16"/>
      <c r="BOU27" s="16"/>
      <c r="BOV27" s="16"/>
      <c r="BOW27" s="16"/>
      <c r="BOX27" s="16"/>
      <c r="BOY27" s="16"/>
      <c r="BOZ27" s="16"/>
      <c r="BPA27" s="16"/>
      <c r="BPB27" s="16"/>
      <c r="BPC27" s="16"/>
      <c r="BPD27" s="16"/>
      <c r="BPE27" s="16"/>
      <c r="BPF27" s="16"/>
      <c r="BPG27" s="16"/>
      <c r="BPH27" s="16"/>
      <c r="BPI27" s="16"/>
      <c r="BPJ27" s="16"/>
      <c r="BPK27" s="16"/>
      <c r="BPL27" s="16"/>
      <c r="BPM27" s="16"/>
      <c r="BPN27" s="16"/>
      <c r="BPO27" s="16"/>
      <c r="BPP27" s="16"/>
      <c r="BPQ27" s="16"/>
      <c r="BPR27" s="16"/>
      <c r="BPS27" s="16"/>
      <c r="BPT27" s="16"/>
      <c r="BPU27" s="16"/>
      <c r="BPV27" s="16"/>
      <c r="BPW27" s="16"/>
      <c r="BPX27" s="16"/>
      <c r="BPY27" s="16"/>
      <c r="BPZ27" s="16"/>
      <c r="BQA27" s="16"/>
      <c r="BQB27" s="16"/>
      <c r="BQC27" s="16"/>
      <c r="BQD27" s="16"/>
      <c r="BQE27" s="16"/>
      <c r="BQF27" s="16"/>
      <c r="BQG27" s="16"/>
      <c r="BQH27" s="16"/>
      <c r="BQI27" s="16"/>
      <c r="BQJ27" s="16"/>
      <c r="BQK27" s="16"/>
      <c r="BQL27" s="16"/>
      <c r="BQM27" s="16"/>
      <c r="BQN27" s="16"/>
      <c r="BQO27" s="16"/>
      <c r="BQP27" s="16"/>
      <c r="BQQ27" s="16"/>
      <c r="BQR27" s="16"/>
      <c r="BQS27" s="16"/>
      <c r="BQT27" s="16"/>
      <c r="BQU27" s="16"/>
      <c r="BQV27" s="16"/>
      <c r="BQW27" s="16"/>
      <c r="BQX27" s="16"/>
      <c r="BQY27" s="16"/>
      <c r="BQZ27" s="16"/>
      <c r="BRA27" s="16"/>
      <c r="BRB27" s="16"/>
      <c r="BRC27" s="16"/>
      <c r="BRD27" s="16"/>
      <c r="BRE27" s="16"/>
      <c r="BRF27" s="16"/>
      <c r="BRG27" s="16"/>
      <c r="BRH27" s="16"/>
      <c r="BRI27" s="16"/>
      <c r="BRJ27" s="16"/>
      <c r="BRK27" s="16"/>
      <c r="BRL27" s="16"/>
      <c r="BRM27" s="16"/>
      <c r="BRN27" s="16"/>
      <c r="BRO27" s="16"/>
      <c r="BRP27" s="16"/>
      <c r="BRQ27" s="16"/>
      <c r="BRR27" s="16"/>
      <c r="BRS27" s="16"/>
      <c r="BRT27" s="16"/>
      <c r="BRU27" s="16"/>
      <c r="BRV27" s="16"/>
      <c r="BRW27" s="16"/>
      <c r="BRX27" s="16"/>
      <c r="BRY27" s="16"/>
      <c r="BRZ27" s="16"/>
      <c r="BSA27" s="16"/>
      <c r="BSB27" s="16"/>
      <c r="BSC27" s="16"/>
      <c r="BSD27" s="16"/>
      <c r="BSE27" s="16"/>
      <c r="BSF27" s="16"/>
      <c r="BSG27" s="16"/>
      <c r="BSH27" s="16"/>
      <c r="BSI27" s="16"/>
      <c r="BSJ27" s="16"/>
      <c r="BSK27" s="16"/>
      <c r="BSL27" s="16"/>
      <c r="BSM27" s="16"/>
      <c r="BSN27" s="16"/>
      <c r="BSO27" s="16"/>
      <c r="BSP27" s="16"/>
      <c r="BSQ27" s="16"/>
      <c r="BSR27" s="16"/>
      <c r="BSS27" s="16"/>
      <c r="BST27" s="16"/>
      <c r="BSU27" s="16"/>
      <c r="BSV27" s="16"/>
      <c r="BSW27" s="16"/>
      <c r="BSX27" s="16"/>
      <c r="BSY27" s="16"/>
      <c r="BSZ27" s="16"/>
      <c r="BTA27" s="16"/>
      <c r="BTB27" s="16"/>
      <c r="BTC27" s="16"/>
      <c r="BTD27" s="16"/>
      <c r="BTE27" s="16"/>
      <c r="BTF27" s="16"/>
      <c r="BTG27" s="16"/>
      <c r="BTH27" s="16"/>
      <c r="BTI27" s="16"/>
      <c r="BTJ27" s="16"/>
      <c r="BTK27" s="16"/>
      <c r="BTL27" s="16"/>
      <c r="BTM27" s="16"/>
      <c r="BTN27" s="16"/>
      <c r="BTO27" s="16"/>
      <c r="BTP27" s="16"/>
      <c r="BTQ27" s="16"/>
      <c r="BTR27" s="16"/>
      <c r="BTS27" s="16"/>
      <c r="BTT27" s="16"/>
      <c r="BTU27" s="16"/>
      <c r="BTV27" s="16"/>
      <c r="BTW27" s="16"/>
      <c r="BTX27" s="16"/>
      <c r="BTY27" s="16"/>
      <c r="BTZ27" s="16"/>
      <c r="BUA27" s="16"/>
      <c r="BUB27" s="16"/>
      <c r="BUC27" s="16"/>
      <c r="BUD27" s="16"/>
      <c r="BUE27" s="16"/>
      <c r="BUF27" s="16"/>
      <c r="BUG27" s="16"/>
      <c r="BUH27" s="16"/>
      <c r="BUI27" s="16"/>
      <c r="BUJ27" s="16"/>
      <c r="BUK27" s="16"/>
      <c r="BUL27" s="16"/>
      <c r="BUM27" s="16"/>
      <c r="BUN27" s="16"/>
      <c r="BUO27" s="16"/>
      <c r="BUP27" s="16"/>
      <c r="BUQ27" s="16"/>
      <c r="BUR27" s="16"/>
      <c r="BUS27" s="16"/>
      <c r="BUT27" s="16"/>
      <c r="BUU27" s="16"/>
      <c r="BUV27" s="16"/>
      <c r="BUW27" s="16"/>
      <c r="BUX27" s="16"/>
      <c r="BUY27" s="16"/>
      <c r="BUZ27" s="16"/>
      <c r="BVA27" s="16"/>
      <c r="BVB27" s="16"/>
      <c r="BVC27" s="16"/>
      <c r="BVD27" s="16"/>
      <c r="BVE27" s="16"/>
      <c r="BVF27" s="16"/>
      <c r="BVG27" s="16"/>
      <c r="BVH27" s="16"/>
      <c r="BVI27" s="16"/>
      <c r="BVJ27" s="16"/>
      <c r="BVK27" s="16"/>
      <c r="BVL27" s="16"/>
      <c r="BVM27" s="16"/>
      <c r="BVN27" s="16"/>
      <c r="BVO27" s="16"/>
      <c r="BVP27" s="16"/>
      <c r="BVQ27" s="16"/>
      <c r="BVR27" s="16"/>
      <c r="BVS27" s="16"/>
      <c r="BVT27" s="16"/>
      <c r="BVU27" s="16"/>
      <c r="BVV27" s="16"/>
      <c r="BVW27" s="16"/>
      <c r="BVX27" s="16"/>
      <c r="BVY27" s="16"/>
      <c r="BVZ27" s="16"/>
      <c r="BWA27" s="16"/>
      <c r="BWB27" s="16"/>
      <c r="BWC27" s="16"/>
      <c r="BWD27" s="16"/>
      <c r="BWE27" s="16"/>
      <c r="BWF27" s="16"/>
      <c r="BWG27" s="16"/>
      <c r="BWH27" s="16"/>
      <c r="BWI27" s="16"/>
      <c r="BWJ27" s="16"/>
      <c r="BWK27" s="16"/>
      <c r="BWL27" s="16"/>
      <c r="BWM27" s="16"/>
      <c r="BWN27" s="16"/>
      <c r="BWO27" s="16"/>
      <c r="BWP27" s="16"/>
      <c r="BWQ27" s="16"/>
      <c r="BWR27" s="16"/>
      <c r="BWS27" s="16"/>
      <c r="BWT27" s="16"/>
      <c r="BWU27" s="16"/>
      <c r="BWV27" s="16"/>
      <c r="BWW27" s="16"/>
      <c r="BWX27" s="16"/>
      <c r="BWY27" s="16"/>
      <c r="BWZ27" s="16"/>
      <c r="BXA27" s="16"/>
      <c r="BXB27" s="16"/>
      <c r="BXC27" s="16"/>
      <c r="BXD27" s="16"/>
      <c r="BXE27" s="16"/>
      <c r="BXF27" s="16"/>
      <c r="BXG27" s="16"/>
      <c r="BXH27" s="16"/>
      <c r="BXI27" s="16"/>
      <c r="BXJ27" s="16"/>
      <c r="BXK27" s="16"/>
      <c r="BXL27" s="16"/>
      <c r="BXM27" s="16"/>
      <c r="BXN27" s="16"/>
      <c r="BXO27" s="16"/>
      <c r="BXP27" s="16"/>
      <c r="BXQ27" s="16"/>
      <c r="BXR27" s="16"/>
      <c r="BXS27" s="16"/>
      <c r="BXT27" s="16"/>
      <c r="BXU27" s="16"/>
      <c r="BXV27" s="16"/>
      <c r="BXW27" s="16"/>
      <c r="BXX27" s="16"/>
      <c r="BXY27" s="16"/>
      <c r="BXZ27" s="16"/>
      <c r="BYA27" s="16"/>
      <c r="BYB27" s="16"/>
      <c r="BYC27" s="16"/>
      <c r="BYD27" s="16"/>
      <c r="BYE27" s="16"/>
      <c r="BYF27" s="16"/>
      <c r="BYG27" s="16"/>
      <c r="BYH27" s="16"/>
      <c r="BYI27" s="16"/>
      <c r="BYJ27" s="16"/>
      <c r="BYK27" s="16"/>
      <c r="BYL27" s="16"/>
      <c r="BYM27" s="16"/>
      <c r="BYN27" s="16"/>
      <c r="BYO27" s="16"/>
      <c r="BYP27" s="16"/>
      <c r="BYQ27" s="16"/>
      <c r="BYR27" s="16"/>
      <c r="BYS27" s="16"/>
      <c r="BYT27" s="16"/>
      <c r="BYU27" s="16"/>
      <c r="BYV27" s="16"/>
      <c r="BYW27" s="16"/>
      <c r="BYX27" s="16"/>
      <c r="BYY27" s="16"/>
      <c r="BYZ27" s="16"/>
      <c r="BZA27" s="16"/>
      <c r="BZB27" s="16"/>
      <c r="BZC27" s="16"/>
      <c r="BZD27" s="16"/>
      <c r="BZE27" s="16"/>
      <c r="BZF27" s="16"/>
      <c r="BZG27" s="16"/>
      <c r="BZH27" s="16"/>
      <c r="BZI27" s="16"/>
      <c r="BZJ27" s="16"/>
      <c r="BZK27" s="16"/>
      <c r="BZL27" s="16"/>
      <c r="BZM27" s="16"/>
      <c r="BZN27" s="16"/>
      <c r="BZO27" s="16"/>
      <c r="BZP27" s="16"/>
      <c r="BZQ27" s="16"/>
      <c r="BZR27" s="16"/>
      <c r="BZS27" s="16"/>
      <c r="BZT27" s="16"/>
      <c r="BZU27" s="16"/>
      <c r="BZV27" s="16"/>
      <c r="BZW27" s="16"/>
      <c r="BZX27" s="16"/>
      <c r="BZY27" s="16"/>
      <c r="BZZ27" s="16"/>
      <c r="CAA27" s="16"/>
      <c r="CAB27" s="16"/>
      <c r="CAC27" s="16"/>
      <c r="CAD27" s="16"/>
      <c r="CAE27" s="16"/>
      <c r="CAF27" s="16"/>
      <c r="CAG27" s="16"/>
      <c r="CAH27" s="16"/>
      <c r="CAI27" s="16"/>
      <c r="CAJ27" s="16"/>
      <c r="CAK27" s="16"/>
      <c r="CAL27" s="16"/>
      <c r="CAM27" s="16"/>
      <c r="CAN27" s="16"/>
      <c r="CAO27" s="16"/>
      <c r="CAP27" s="16"/>
      <c r="CAQ27" s="16"/>
      <c r="CAR27" s="16"/>
      <c r="CAS27" s="16"/>
      <c r="CAT27" s="16"/>
      <c r="CAU27" s="16"/>
      <c r="CAV27" s="16"/>
      <c r="CAW27" s="16"/>
      <c r="CAX27" s="16"/>
      <c r="CAY27" s="16"/>
      <c r="CAZ27" s="16"/>
      <c r="CBA27" s="16"/>
      <c r="CBB27" s="16"/>
      <c r="CBC27" s="16"/>
      <c r="CBD27" s="16"/>
      <c r="CBE27" s="16"/>
      <c r="CBF27" s="16"/>
      <c r="CBG27" s="16"/>
      <c r="CBH27" s="16"/>
      <c r="CBI27" s="16"/>
      <c r="CBJ27" s="16"/>
      <c r="CBK27" s="16"/>
      <c r="CBL27" s="16"/>
      <c r="CBM27" s="16"/>
      <c r="CBN27" s="16"/>
      <c r="CBO27" s="16"/>
      <c r="CBP27" s="16"/>
      <c r="CBQ27" s="16"/>
      <c r="CBR27" s="16"/>
      <c r="CBS27" s="16"/>
      <c r="CBT27" s="16"/>
      <c r="CBU27" s="16"/>
      <c r="CBV27" s="16"/>
      <c r="CBW27" s="16"/>
      <c r="CBX27" s="16"/>
      <c r="CBY27" s="16"/>
      <c r="CBZ27" s="16"/>
      <c r="CCA27" s="16"/>
      <c r="CCB27" s="16"/>
      <c r="CCC27" s="16"/>
      <c r="CCD27" s="16"/>
      <c r="CCE27" s="16"/>
      <c r="CCF27" s="16"/>
      <c r="CCG27" s="16"/>
      <c r="CCH27" s="16"/>
      <c r="CCI27" s="16"/>
      <c r="CCJ27" s="16"/>
      <c r="CCK27" s="16"/>
      <c r="CCL27" s="16"/>
      <c r="CCM27" s="16"/>
      <c r="CCN27" s="16"/>
      <c r="CCO27" s="16"/>
      <c r="CCP27" s="16"/>
      <c r="CCQ27" s="16"/>
      <c r="CCR27" s="16"/>
      <c r="CCS27" s="16"/>
      <c r="CCT27" s="16"/>
      <c r="CCU27" s="16"/>
      <c r="CCV27" s="16"/>
      <c r="CCW27" s="16"/>
      <c r="CCX27" s="16"/>
      <c r="CCY27" s="16"/>
      <c r="CCZ27" s="16"/>
      <c r="CDA27" s="16"/>
      <c r="CDB27" s="16"/>
      <c r="CDC27" s="16"/>
      <c r="CDD27" s="16"/>
      <c r="CDE27" s="16"/>
      <c r="CDF27" s="16"/>
      <c r="CDG27" s="16"/>
      <c r="CDH27" s="16"/>
      <c r="CDI27" s="16"/>
      <c r="CDJ27" s="16"/>
      <c r="CDK27" s="16"/>
      <c r="CDL27" s="16"/>
      <c r="CDM27" s="16"/>
      <c r="CDN27" s="16"/>
      <c r="CDO27" s="16"/>
      <c r="CDP27" s="16"/>
      <c r="CDQ27" s="16"/>
      <c r="CDR27" s="16"/>
      <c r="CDS27" s="16"/>
      <c r="CDT27" s="16"/>
      <c r="CDU27" s="16"/>
      <c r="CDV27" s="16"/>
      <c r="CDW27" s="16"/>
      <c r="CDX27" s="16"/>
      <c r="CDY27" s="16"/>
      <c r="CDZ27" s="16"/>
      <c r="CEA27" s="16"/>
      <c r="CEB27" s="16"/>
      <c r="CEC27" s="16"/>
      <c r="CED27" s="16"/>
      <c r="CEE27" s="16"/>
      <c r="CEF27" s="16"/>
      <c r="CEG27" s="16"/>
      <c r="CEH27" s="16"/>
      <c r="CEI27" s="16"/>
      <c r="CEJ27" s="16"/>
      <c r="CEK27" s="16"/>
      <c r="CEL27" s="16"/>
      <c r="CEM27" s="16"/>
      <c r="CEN27" s="16"/>
      <c r="CEO27" s="16"/>
      <c r="CEP27" s="16"/>
      <c r="CEQ27" s="16"/>
      <c r="CER27" s="16"/>
      <c r="CES27" s="16"/>
      <c r="CET27" s="16"/>
      <c r="CEU27" s="16"/>
      <c r="CEV27" s="16"/>
      <c r="CEW27" s="16"/>
      <c r="CEX27" s="16"/>
      <c r="CEY27" s="16"/>
      <c r="CEZ27" s="16"/>
      <c r="CFA27" s="16"/>
      <c r="CFB27" s="16"/>
      <c r="CFC27" s="16"/>
      <c r="CFD27" s="16"/>
      <c r="CFE27" s="16"/>
      <c r="CFF27" s="16"/>
      <c r="CFG27" s="16"/>
      <c r="CFH27" s="16"/>
      <c r="CFI27" s="16"/>
      <c r="CFJ27" s="16"/>
      <c r="CFK27" s="16"/>
      <c r="CFL27" s="16"/>
      <c r="CFM27" s="16"/>
      <c r="CFN27" s="16"/>
      <c r="CFO27" s="16"/>
      <c r="CFP27" s="16"/>
      <c r="CFQ27" s="16"/>
      <c r="CFR27" s="16"/>
      <c r="CFS27" s="16"/>
      <c r="CFT27" s="16"/>
      <c r="CFU27" s="16"/>
      <c r="CFV27" s="16"/>
      <c r="CFW27" s="16"/>
      <c r="CFX27" s="16"/>
      <c r="CFY27" s="16"/>
      <c r="CFZ27" s="16"/>
      <c r="CGA27" s="16"/>
      <c r="CGB27" s="16"/>
      <c r="CGC27" s="16"/>
      <c r="CGD27" s="16"/>
      <c r="CGE27" s="16"/>
      <c r="CGF27" s="16"/>
      <c r="CGG27" s="16"/>
      <c r="CGH27" s="16"/>
      <c r="CGI27" s="16"/>
      <c r="CGJ27" s="16"/>
      <c r="CGK27" s="16"/>
      <c r="CGL27" s="16"/>
      <c r="CGM27" s="16"/>
      <c r="CGN27" s="16"/>
      <c r="CGO27" s="16"/>
      <c r="CGP27" s="16"/>
      <c r="CGQ27" s="16"/>
      <c r="CGR27" s="16"/>
      <c r="CGS27" s="16"/>
      <c r="CGT27" s="16"/>
      <c r="CGU27" s="16"/>
      <c r="CGV27" s="16"/>
      <c r="CGW27" s="16"/>
      <c r="CGX27" s="16"/>
      <c r="CGY27" s="16"/>
      <c r="CGZ27" s="16"/>
      <c r="CHA27" s="16"/>
      <c r="CHB27" s="16"/>
      <c r="CHC27" s="16"/>
      <c r="CHD27" s="16"/>
      <c r="CHE27" s="16"/>
      <c r="CHF27" s="16"/>
      <c r="CHG27" s="16"/>
      <c r="CHH27" s="16"/>
      <c r="CHI27" s="16"/>
      <c r="CHJ27" s="16"/>
      <c r="CHK27" s="16"/>
      <c r="CHL27" s="16"/>
      <c r="CHM27" s="16"/>
      <c r="CHN27" s="16"/>
      <c r="CHO27" s="16"/>
      <c r="CHP27" s="16"/>
      <c r="CHQ27" s="16"/>
      <c r="CHR27" s="16"/>
      <c r="CHS27" s="16"/>
      <c r="CHT27" s="16"/>
      <c r="CHU27" s="16"/>
      <c r="CHV27" s="16"/>
      <c r="CHW27" s="16"/>
      <c r="CHX27" s="16"/>
      <c r="CHY27" s="16"/>
      <c r="CHZ27" s="16"/>
      <c r="CIA27" s="16"/>
      <c r="CIB27" s="16"/>
      <c r="CIC27" s="16"/>
      <c r="CID27" s="16"/>
      <c r="CIE27" s="16"/>
      <c r="CIF27" s="16"/>
      <c r="CIG27" s="16"/>
      <c r="CIH27" s="16"/>
      <c r="CII27" s="16"/>
      <c r="CIJ27" s="16"/>
      <c r="CIK27" s="16"/>
      <c r="CIL27" s="16"/>
      <c r="CIM27" s="16"/>
      <c r="CIN27" s="16"/>
      <c r="CIO27" s="16"/>
      <c r="CIP27" s="16"/>
      <c r="CIQ27" s="16"/>
      <c r="CIR27" s="16"/>
      <c r="CIS27" s="16"/>
      <c r="CIT27" s="16"/>
      <c r="CIU27" s="16"/>
      <c r="CIV27" s="16"/>
      <c r="CIW27" s="16"/>
      <c r="CIX27" s="16"/>
      <c r="CIY27" s="16"/>
      <c r="CIZ27" s="16"/>
      <c r="CJA27" s="16"/>
      <c r="CJB27" s="16"/>
      <c r="CJC27" s="16"/>
      <c r="CJD27" s="16"/>
      <c r="CJE27" s="16"/>
      <c r="CJF27" s="16"/>
      <c r="CJG27" s="16"/>
      <c r="CJH27" s="16"/>
      <c r="CJI27" s="16"/>
      <c r="CJJ27" s="16"/>
      <c r="CJK27" s="16"/>
      <c r="CJL27" s="16"/>
      <c r="CJM27" s="16"/>
      <c r="CJN27" s="16"/>
      <c r="CJO27" s="16"/>
      <c r="CJP27" s="16"/>
      <c r="CJQ27" s="16"/>
      <c r="CJR27" s="16"/>
      <c r="CJS27" s="16"/>
      <c r="CJT27" s="16"/>
      <c r="CJU27" s="16"/>
      <c r="CJV27" s="16"/>
      <c r="CJW27" s="16"/>
      <c r="CJX27" s="16"/>
      <c r="CJY27" s="16"/>
      <c r="CJZ27" s="16"/>
      <c r="CKA27" s="16"/>
      <c r="CKB27" s="16"/>
      <c r="CKC27" s="16"/>
      <c r="CKD27" s="16"/>
      <c r="CKE27" s="16"/>
      <c r="CKF27" s="16"/>
      <c r="CKG27" s="16"/>
      <c r="CKH27" s="16"/>
      <c r="CKI27" s="16"/>
      <c r="CKJ27" s="16"/>
      <c r="CKK27" s="16"/>
      <c r="CKL27" s="16"/>
      <c r="CKM27" s="16"/>
      <c r="CKN27" s="16"/>
      <c r="CKO27" s="16"/>
      <c r="CKP27" s="16"/>
      <c r="CKQ27" s="16"/>
      <c r="CKR27" s="16"/>
      <c r="CKS27" s="16"/>
      <c r="CKT27" s="16"/>
      <c r="CKU27" s="16"/>
      <c r="CKV27" s="16"/>
      <c r="CKW27" s="16"/>
      <c r="CKX27" s="16"/>
      <c r="CKY27" s="16"/>
      <c r="CKZ27" s="16"/>
      <c r="CLA27" s="16"/>
      <c r="CLB27" s="16"/>
      <c r="CLC27" s="16"/>
      <c r="CLD27" s="16"/>
      <c r="CLE27" s="16"/>
      <c r="CLF27" s="16"/>
      <c r="CLG27" s="16"/>
      <c r="CLH27" s="16"/>
      <c r="CLI27" s="16"/>
      <c r="CLJ27" s="16"/>
      <c r="CLK27" s="16"/>
      <c r="CLL27" s="16"/>
      <c r="CLM27" s="16"/>
      <c r="CLN27" s="16"/>
      <c r="CLO27" s="16"/>
      <c r="CLP27" s="16"/>
      <c r="CLQ27" s="16"/>
      <c r="CLR27" s="16"/>
      <c r="CLS27" s="16"/>
      <c r="CLT27" s="16"/>
      <c r="CLU27" s="16"/>
      <c r="CLV27" s="16"/>
      <c r="CLW27" s="16"/>
      <c r="CLX27" s="16"/>
      <c r="CLY27" s="16"/>
      <c r="CLZ27" s="16"/>
      <c r="CMA27" s="16"/>
      <c r="CMB27" s="16"/>
      <c r="CMC27" s="16"/>
      <c r="CMD27" s="16"/>
      <c r="CME27" s="16"/>
      <c r="CMF27" s="16"/>
      <c r="CMG27" s="16"/>
      <c r="CMH27" s="16"/>
      <c r="CMI27" s="16"/>
      <c r="CMJ27" s="16"/>
      <c r="CMK27" s="16"/>
      <c r="CML27" s="16"/>
      <c r="CMM27" s="16"/>
      <c r="CMN27" s="16"/>
      <c r="CMO27" s="16"/>
      <c r="CMP27" s="16"/>
      <c r="CMQ27" s="16"/>
      <c r="CMR27" s="16"/>
      <c r="CMS27" s="16"/>
      <c r="CMT27" s="16"/>
      <c r="CMU27" s="16"/>
      <c r="CMV27" s="16"/>
      <c r="CMW27" s="16"/>
      <c r="CMX27" s="16"/>
      <c r="CMY27" s="16"/>
      <c r="CMZ27" s="16"/>
      <c r="CNA27" s="16"/>
      <c r="CNB27" s="16"/>
      <c r="CNC27" s="16"/>
      <c r="CND27" s="16"/>
      <c r="CNE27" s="16"/>
      <c r="CNF27" s="16"/>
      <c r="CNG27" s="16"/>
      <c r="CNH27" s="16"/>
      <c r="CNI27" s="16"/>
      <c r="CNJ27" s="16"/>
      <c r="CNK27" s="16"/>
      <c r="CNL27" s="16"/>
      <c r="CNM27" s="16"/>
      <c r="CNN27" s="16"/>
      <c r="CNO27" s="16"/>
      <c r="CNP27" s="16"/>
      <c r="CNQ27" s="16"/>
      <c r="CNR27" s="16"/>
      <c r="CNS27" s="16"/>
      <c r="CNT27" s="16"/>
      <c r="CNU27" s="16"/>
      <c r="CNV27" s="16"/>
      <c r="CNW27" s="16"/>
      <c r="CNX27" s="16"/>
      <c r="CNY27" s="16"/>
      <c r="CNZ27" s="16"/>
      <c r="COA27" s="16"/>
      <c r="COB27" s="16"/>
      <c r="COC27" s="16"/>
      <c r="COD27" s="16"/>
      <c r="COE27" s="16"/>
      <c r="COF27" s="16"/>
      <c r="COG27" s="16"/>
      <c r="COH27" s="16"/>
      <c r="COI27" s="16"/>
      <c r="COJ27" s="16"/>
      <c r="COK27" s="16"/>
      <c r="COL27" s="16"/>
      <c r="COM27" s="16"/>
      <c r="CON27" s="16"/>
      <c r="COO27" s="16"/>
      <c r="COP27" s="16"/>
      <c r="COQ27" s="16"/>
      <c r="COR27" s="16"/>
      <c r="COS27" s="16"/>
      <c r="COT27" s="16"/>
      <c r="COU27" s="16"/>
      <c r="COV27" s="16"/>
      <c r="COW27" s="16"/>
      <c r="COX27" s="16"/>
      <c r="COY27" s="16"/>
      <c r="COZ27" s="16"/>
      <c r="CPA27" s="16"/>
      <c r="CPB27" s="16"/>
      <c r="CPC27" s="16"/>
      <c r="CPD27" s="16"/>
      <c r="CPE27" s="16"/>
      <c r="CPF27" s="16"/>
      <c r="CPG27" s="16"/>
      <c r="CPH27" s="16"/>
      <c r="CPI27" s="16"/>
      <c r="CPJ27" s="16"/>
      <c r="CPK27" s="16"/>
      <c r="CPL27" s="16"/>
      <c r="CPM27" s="16"/>
      <c r="CPN27" s="16"/>
      <c r="CPO27" s="16"/>
      <c r="CPP27" s="16"/>
      <c r="CPQ27" s="16"/>
      <c r="CPR27" s="16"/>
      <c r="CPS27" s="16"/>
      <c r="CPT27" s="16"/>
      <c r="CPU27" s="16"/>
      <c r="CPV27" s="16"/>
      <c r="CPW27" s="16"/>
      <c r="CPX27" s="16"/>
      <c r="CPY27" s="16"/>
      <c r="CPZ27" s="16"/>
      <c r="CQA27" s="16"/>
      <c r="CQB27" s="16"/>
      <c r="CQC27" s="16"/>
      <c r="CQD27" s="16"/>
      <c r="CQE27" s="16"/>
      <c r="CQF27" s="16"/>
      <c r="CQG27" s="16"/>
      <c r="CQH27" s="16"/>
      <c r="CQI27" s="16"/>
      <c r="CQJ27" s="16"/>
      <c r="CQK27" s="16"/>
      <c r="CQL27" s="16"/>
      <c r="CQM27" s="16"/>
      <c r="CQN27" s="16"/>
      <c r="CQO27" s="16"/>
      <c r="CQP27" s="16"/>
      <c r="CQQ27" s="16"/>
      <c r="CQR27" s="16"/>
      <c r="CQS27" s="16"/>
      <c r="CQT27" s="16"/>
      <c r="CQU27" s="16"/>
      <c r="CQV27" s="16"/>
      <c r="CQW27" s="16"/>
      <c r="CQX27" s="16"/>
      <c r="CQY27" s="16"/>
      <c r="CQZ27" s="16"/>
      <c r="CRA27" s="16"/>
      <c r="CRB27" s="16"/>
      <c r="CRC27" s="16"/>
      <c r="CRD27" s="16"/>
      <c r="CRE27" s="16"/>
      <c r="CRF27" s="16"/>
      <c r="CRG27" s="16"/>
      <c r="CRH27" s="16"/>
      <c r="CRI27" s="16"/>
      <c r="CRJ27" s="16"/>
      <c r="CRK27" s="16"/>
      <c r="CRL27" s="16"/>
      <c r="CRM27" s="16"/>
      <c r="CRN27" s="16"/>
      <c r="CRO27" s="16"/>
      <c r="CRP27" s="16"/>
      <c r="CRQ27" s="16"/>
      <c r="CRR27" s="16"/>
      <c r="CRS27" s="16"/>
      <c r="CRT27" s="16"/>
      <c r="CRU27" s="16"/>
      <c r="CRV27" s="16"/>
      <c r="CRW27" s="16"/>
      <c r="CRX27" s="16"/>
      <c r="CRY27" s="16"/>
      <c r="CRZ27" s="16"/>
      <c r="CSA27" s="16"/>
      <c r="CSB27" s="16"/>
      <c r="CSC27" s="16"/>
      <c r="CSD27" s="16"/>
      <c r="CSE27" s="16"/>
      <c r="CSF27" s="16"/>
      <c r="CSG27" s="16"/>
      <c r="CSH27" s="16"/>
      <c r="CSI27" s="16"/>
      <c r="CSJ27" s="16"/>
      <c r="CSK27" s="16"/>
      <c r="CSL27" s="16"/>
      <c r="CSM27" s="16"/>
      <c r="CSN27" s="16"/>
      <c r="CSO27" s="16"/>
      <c r="CSP27" s="16"/>
      <c r="CSQ27" s="16"/>
      <c r="CSR27" s="16"/>
      <c r="CSS27" s="16"/>
      <c r="CST27" s="16"/>
      <c r="CSU27" s="16"/>
      <c r="CSV27" s="16"/>
      <c r="CSW27" s="16"/>
      <c r="CSX27" s="16"/>
      <c r="CSY27" s="16"/>
      <c r="CSZ27" s="16"/>
      <c r="CTA27" s="16"/>
      <c r="CTB27" s="16"/>
      <c r="CTC27" s="16"/>
      <c r="CTD27" s="16"/>
      <c r="CTE27" s="16"/>
      <c r="CTF27" s="16"/>
      <c r="CTG27" s="16"/>
      <c r="CTH27" s="16"/>
      <c r="CTI27" s="16"/>
      <c r="CTJ27" s="16"/>
      <c r="CTK27" s="16"/>
      <c r="CTL27" s="16"/>
      <c r="CTM27" s="16"/>
      <c r="CTN27" s="16"/>
      <c r="CTO27" s="16"/>
      <c r="CTP27" s="16"/>
      <c r="CTQ27" s="16"/>
      <c r="CTR27" s="16"/>
      <c r="CTS27" s="16"/>
      <c r="CTT27" s="16"/>
      <c r="CTU27" s="16"/>
      <c r="CTV27" s="16"/>
      <c r="CTW27" s="16"/>
      <c r="CTX27" s="16"/>
      <c r="CTY27" s="16"/>
      <c r="CTZ27" s="16"/>
      <c r="CUA27" s="16"/>
      <c r="CUB27" s="16"/>
      <c r="CUC27" s="16"/>
      <c r="CUD27" s="16"/>
      <c r="CUE27" s="16"/>
      <c r="CUF27" s="16"/>
      <c r="CUG27" s="16"/>
      <c r="CUH27" s="16"/>
      <c r="CUI27" s="16"/>
      <c r="CUJ27" s="16"/>
      <c r="CUK27" s="16"/>
      <c r="CUL27" s="16"/>
      <c r="CUM27" s="16"/>
      <c r="CUN27" s="16"/>
      <c r="CUO27" s="16"/>
      <c r="CUP27" s="16"/>
      <c r="CUQ27" s="16"/>
      <c r="CUR27" s="16"/>
      <c r="CUS27" s="16"/>
      <c r="CUT27" s="16"/>
      <c r="CUU27" s="16"/>
      <c r="CUV27" s="16"/>
      <c r="CUW27" s="16"/>
      <c r="CUX27" s="16"/>
      <c r="CUY27" s="16"/>
      <c r="CUZ27" s="16"/>
      <c r="CVA27" s="16"/>
      <c r="CVB27" s="16"/>
      <c r="CVC27" s="16"/>
      <c r="CVD27" s="16"/>
      <c r="CVE27" s="16"/>
      <c r="CVF27" s="16"/>
      <c r="CVG27" s="16"/>
      <c r="CVH27" s="16"/>
      <c r="CVI27" s="16"/>
      <c r="CVJ27" s="16"/>
      <c r="CVK27" s="16"/>
      <c r="CVL27" s="16"/>
      <c r="CVM27" s="16"/>
      <c r="CVN27" s="16"/>
      <c r="CVO27" s="16"/>
      <c r="CVP27" s="16"/>
      <c r="CVQ27" s="16"/>
      <c r="CVR27" s="16"/>
      <c r="CVS27" s="16"/>
      <c r="CVT27" s="16"/>
      <c r="CVU27" s="16"/>
      <c r="CVV27" s="16"/>
      <c r="CVW27" s="16"/>
      <c r="CVX27" s="16"/>
      <c r="CVY27" s="16"/>
      <c r="CVZ27" s="16"/>
      <c r="CWA27" s="16"/>
      <c r="CWB27" s="16"/>
      <c r="CWC27" s="16"/>
      <c r="CWD27" s="16"/>
      <c r="CWE27" s="16"/>
      <c r="CWF27" s="16"/>
      <c r="CWG27" s="16"/>
      <c r="CWH27" s="16"/>
      <c r="CWI27" s="16"/>
      <c r="CWJ27" s="16"/>
      <c r="CWK27" s="16"/>
      <c r="CWL27" s="16"/>
      <c r="CWM27" s="16"/>
      <c r="CWN27" s="16"/>
      <c r="CWO27" s="16"/>
      <c r="CWP27" s="16"/>
      <c r="CWQ27" s="16"/>
      <c r="CWR27" s="16"/>
      <c r="CWS27" s="16"/>
      <c r="CWT27" s="16"/>
      <c r="CWU27" s="16"/>
      <c r="CWV27" s="16"/>
      <c r="CWW27" s="16"/>
      <c r="CWX27" s="16"/>
      <c r="CWY27" s="16"/>
      <c r="CWZ27" s="16"/>
      <c r="CXA27" s="16"/>
      <c r="CXB27" s="16"/>
      <c r="CXC27" s="16"/>
      <c r="CXD27" s="16"/>
      <c r="CXE27" s="16"/>
      <c r="CXF27" s="16"/>
      <c r="CXG27" s="16"/>
      <c r="CXH27" s="16"/>
      <c r="CXI27" s="16"/>
      <c r="CXJ27" s="16"/>
      <c r="CXK27" s="16"/>
      <c r="CXL27" s="16"/>
      <c r="CXM27" s="16"/>
      <c r="CXN27" s="16"/>
      <c r="CXO27" s="16"/>
      <c r="CXP27" s="16"/>
      <c r="CXQ27" s="16"/>
      <c r="CXR27" s="16"/>
      <c r="CXS27" s="16"/>
      <c r="CXT27" s="16"/>
      <c r="CXU27" s="16"/>
      <c r="CXV27" s="16"/>
      <c r="CXW27" s="16"/>
      <c r="CXX27" s="16"/>
      <c r="CXY27" s="16"/>
      <c r="CXZ27" s="16"/>
      <c r="CYA27" s="16"/>
      <c r="CYB27" s="16"/>
      <c r="CYC27" s="16"/>
      <c r="CYD27" s="16"/>
      <c r="CYE27" s="16"/>
      <c r="CYF27" s="16"/>
      <c r="CYG27" s="16"/>
      <c r="CYH27" s="16"/>
      <c r="CYI27" s="16"/>
      <c r="CYJ27" s="16"/>
      <c r="CYK27" s="16"/>
      <c r="CYL27" s="16"/>
      <c r="CYM27" s="16"/>
      <c r="CYN27" s="16"/>
      <c r="CYO27" s="16"/>
      <c r="CYP27" s="16"/>
      <c r="CYQ27" s="16"/>
      <c r="CYR27" s="16"/>
      <c r="CYS27" s="16"/>
      <c r="CYT27" s="16"/>
      <c r="CYU27" s="16"/>
      <c r="CYV27" s="16"/>
      <c r="CYW27" s="16"/>
      <c r="CYX27" s="16"/>
      <c r="CYY27" s="16"/>
      <c r="CYZ27" s="16"/>
      <c r="CZA27" s="16"/>
      <c r="CZB27" s="16"/>
      <c r="CZC27" s="16"/>
      <c r="CZD27" s="16"/>
      <c r="CZE27" s="16"/>
      <c r="CZF27" s="16"/>
      <c r="CZG27" s="16"/>
      <c r="CZH27" s="16"/>
      <c r="CZI27" s="16"/>
      <c r="CZJ27" s="16"/>
      <c r="CZK27" s="16"/>
      <c r="CZL27" s="16"/>
      <c r="CZM27" s="16"/>
      <c r="CZN27" s="16"/>
      <c r="CZO27" s="16"/>
      <c r="CZP27" s="16"/>
      <c r="CZQ27" s="16"/>
      <c r="CZR27" s="16"/>
      <c r="CZS27" s="16"/>
      <c r="CZT27" s="16"/>
      <c r="CZU27" s="16"/>
      <c r="CZV27" s="16"/>
      <c r="CZW27" s="16"/>
      <c r="CZX27" s="16"/>
      <c r="CZY27" s="16"/>
      <c r="CZZ27" s="16"/>
      <c r="DAA27" s="16"/>
      <c r="DAB27" s="16"/>
      <c r="DAC27" s="16"/>
      <c r="DAD27" s="16"/>
      <c r="DAE27" s="16"/>
      <c r="DAF27" s="16"/>
      <c r="DAG27" s="16"/>
      <c r="DAH27" s="16"/>
      <c r="DAI27" s="16"/>
      <c r="DAJ27" s="16"/>
      <c r="DAK27" s="16"/>
      <c r="DAL27" s="16"/>
      <c r="DAM27" s="16"/>
      <c r="DAN27" s="16"/>
      <c r="DAO27" s="16"/>
      <c r="DAP27" s="16"/>
      <c r="DAQ27" s="16"/>
      <c r="DAR27" s="16"/>
      <c r="DAS27" s="16"/>
      <c r="DAT27" s="16"/>
      <c r="DAU27" s="16"/>
      <c r="DAV27" s="16"/>
      <c r="DAW27" s="16"/>
      <c r="DAX27" s="16"/>
      <c r="DAY27" s="16"/>
      <c r="DAZ27" s="16"/>
      <c r="DBA27" s="16"/>
      <c r="DBB27" s="16"/>
      <c r="DBC27" s="16"/>
      <c r="DBD27" s="16"/>
      <c r="DBE27" s="16"/>
      <c r="DBF27" s="16"/>
      <c r="DBG27" s="16"/>
      <c r="DBH27" s="16"/>
      <c r="DBI27" s="16"/>
      <c r="DBJ27" s="16"/>
      <c r="DBK27" s="16"/>
      <c r="DBL27" s="16"/>
      <c r="DBM27" s="16"/>
      <c r="DBN27" s="16"/>
      <c r="DBO27" s="16"/>
      <c r="DBP27" s="16"/>
      <c r="DBQ27" s="16"/>
      <c r="DBR27" s="16"/>
      <c r="DBS27" s="16"/>
      <c r="DBT27" s="16"/>
      <c r="DBU27" s="16"/>
      <c r="DBV27" s="16"/>
      <c r="DBW27" s="16"/>
      <c r="DBX27" s="16"/>
      <c r="DBY27" s="16"/>
      <c r="DBZ27" s="16"/>
      <c r="DCA27" s="16"/>
      <c r="DCB27" s="16"/>
      <c r="DCC27" s="16"/>
      <c r="DCD27" s="16"/>
      <c r="DCE27" s="16"/>
      <c r="DCF27" s="16"/>
      <c r="DCG27" s="16"/>
      <c r="DCH27" s="16"/>
      <c r="DCI27" s="16"/>
      <c r="DCJ27" s="16"/>
      <c r="DCK27" s="16"/>
      <c r="DCL27" s="16"/>
      <c r="DCM27" s="16"/>
      <c r="DCN27" s="16"/>
      <c r="DCO27" s="16"/>
      <c r="DCP27" s="16"/>
      <c r="DCQ27" s="16"/>
      <c r="DCR27" s="16"/>
      <c r="DCS27" s="16"/>
      <c r="DCT27" s="16"/>
      <c r="DCU27" s="16"/>
      <c r="DCV27" s="16"/>
      <c r="DCW27" s="16"/>
      <c r="DCX27" s="16"/>
      <c r="DCY27" s="16"/>
      <c r="DCZ27" s="16"/>
      <c r="DDA27" s="16"/>
      <c r="DDB27" s="16"/>
      <c r="DDC27" s="16"/>
      <c r="DDD27" s="16"/>
      <c r="DDE27" s="16"/>
      <c r="DDF27" s="16"/>
      <c r="DDG27" s="16"/>
      <c r="DDH27" s="16"/>
      <c r="DDI27" s="16"/>
      <c r="DDJ27" s="16"/>
      <c r="DDK27" s="16"/>
      <c r="DDL27" s="16"/>
      <c r="DDM27" s="16"/>
      <c r="DDN27" s="16"/>
      <c r="DDO27" s="16"/>
      <c r="DDP27" s="16"/>
      <c r="DDQ27" s="16"/>
      <c r="DDR27" s="16"/>
      <c r="DDS27" s="16"/>
      <c r="DDT27" s="16"/>
      <c r="DDU27" s="16"/>
      <c r="DDV27" s="16"/>
      <c r="DDW27" s="16"/>
      <c r="DDX27" s="16"/>
      <c r="DDY27" s="16"/>
      <c r="DDZ27" s="16"/>
      <c r="DEA27" s="16"/>
      <c r="DEB27" s="16"/>
      <c r="DEC27" s="16"/>
      <c r="DED27" s="16"/>
      <c r="DEE27" s="16"/>
      <c r="DEF27" s="16"/>
      <c r="DEG27" s="16"/>
      <c r="DEH27" s="16"/>
      <c r="DEI27" s="16"/>
      <c r="DEJ27" s="16"/>
      <c r="DEK27" s="16"/>
      <c r="DEL27" s="16"/>
      <c r="DEM27" s="16"/>
      <c r="DEN27" s="16"/>
      <c r="DEO27" s="16"/>
      <c r="DEP27" s="16"/>
      <c r="DEQ27" s="16"/>
      <c r="DER27" s="16"/>
      <c r="DES27" s="16"/>
      <c r="DET27" s="16"/>
      <c r="DEU27" s="16"/>
      <c r="DEV27" s="16"/>
      <c r="DEW27" s="16"/>
      <c r="DEX27" s="16"/>
      <c r="DEY27" s="16"/>
      <c r="DEZ27" s="16"/>
      <c r="DFA27" s="16"/>
      <c r="DFB27" s="16"/>
      <c r="DFC27" s="16"/>
      <c r="DFD27" s="16"/>
      <c r="DFE27" s="16"/>
      <c r="DFF27" s="16"/>
      <c r="DFG27" s="16"/>
      <c r="DFH27" s="16"/>
      <c r="DFI27" s="16"/>
      <c r="DFJ27" s="16"/>
      <c r="DFK27" s="16"/>
      <c r="DFL27" s="16"/>
      <c r="DFM27" s="16"/>
      <c r="DFN27" s="16"/>
      <c r="DFO27" s="16"/>
      <c r="DFP27" s="16"/>
      <c r="DFQ27" s="16"/>
      <c r="DFR27" s="16"/>
      <c r="DFS27" s="16"/>
      <c r="DFT27" s="16"/>
      <c r="DFU27" s="16"/>
      <c r="DFV27" s="16"/>
      <c r="DFW27" s="16"/>
      <c r="DFX27" s="16"/>
      <c r="DFY27" s="16"/>
      <c r="DFZ27" s="16"/>
      <c r="DGA27" s="16"/>
      <c r="DGB27" s="16"/>
      <c r="DGC27" s="16"/>
      <c r="DGD27" s="16"/>
      <c r="DGE27" s="16"/>
      <c r="DGF27" s="16"/>
      <c r="DGG27" s="16"/>
      <c r="DGH27" s="16"/>
      <c r="DGI27" s="16"/>
      <c r="DGJ27" s="16"/>
      <c r="DGK27" s="16"/>
      <c r="DGL27" s="16"/>
      <c r="DGM27" s="16"/>
      <c r="DGN27" s="16"/>
      <c r="DGO27" s="16"/>
      <c r="DGP27" s="16"/>
      <c r="DGQ27" s="16"/>
      <c r="DGR27" s="16"/>
      <c r="DGS27" s="16"/>
      <c r="DGT27" s="16"/>
      <c r="DGU27" s="16"/>
      <c r="DGV27" s="16"/>
      <c r="DGW27" s="16"/>
      <c r="DGX27" s="16"/>
      <c r="DGY27" s="16"/>
      <c r="DGZ27" s="16"/>
      <c r="DHA27" s="16"/>
      <c r="DHB27" s="16"/>
      <c r="DHC27" s="16"/>
      <c r="DHD27" s="16"/>
      <c r="DHE27" s="16"/>
      <c r="DHF27" s="16"/>
      <c r="DHG27" s="16"/>
      <c r="DHH27" s="16"/>
      <c r="DHI27" s="16"/>
      <c r="DHJ27" s="16"/>
      <c r="DHK27" s="16"/>
      <c r="DHL27" s="16"/>
      <c r="DHM27" s="16"/>
      <c r="DHN27" s="16"/>
      <c r="DHO27" s="16"/>
      <c r="DHP27" s="16"/>
      <c r="DHQ27" s="16"/>
      <c r="DHR27" s="16"/>
      <c r="DHS27" s="16"/>
      <c r="DHT27" s="16"/>
      <c r="DHU27" s="16"/>
      <c r="DHV27" s="16"/>
      <c r="DHW27" s="16"/>
      <c r="DHX27" s="16"/>
      <c r="DHY27" s="16"/>
      <c r="DHZ27" s="16"/>
      <c r="DIA27" s="16"/>
      <c r="DIB27" s="16"/>
      <c r="DIC27" s="16"/>
      <c r="DID27" s="16"/>
      <c r="DIE27" s="16"/>
      <c r="DIF27" s="16"/>
      <c r="DIG27" s="16"/>
      <c r="DIH27" s="16"/>
      <c r="DII27" s="16"/>
      <c r="DIJ27" s="16"/>
      <c r="DIK27" s="16"/>
      <c r="DIL27" s="16"/>
      <c r="DIM27" s="16"/>
      <c r="DIN27" s="16"/>
      <c r="DIO27" s="16"/>
      <c r="DIP27" s="16"/>
      <c r="DIQ27" s="16"/>
      <c r="DIR27" s="16"/>
      <c r="DIS27" s="16"/>
      <c r="DIT27" s="16"/>
      <c r="DIU27" s="16"/>
      <c r="DIV27" s="16"/>
      <c r="DIW27" s="16"/>
      <c r="DIX27" s="16"/>
      <c r="DIY27" s="16"/>
      <c r="DIZ27" s="16"/>
      <c r="DJA27" s="16"/>
      <c r="DJB27" s="16"/>
      <c r="DJC27" s="16"/>
      <c r="DJD27" s="16"/>
      <c r="DJE27" s="16"/>
      <c r="DJF27" s="16"/>
      <c r="DJG27" s="16"/>
      <c r="DJH27" s="16"/>
      <c r="DJI27" s="16"/>
      <c r="DJJ27" s="16"/>
      <c r="DJK27" s="16"/>
      <c r="DJL27" s="16"/>
      <c r="DJM27" s="16"/>
      <c r="DJN27" s="16"/>
      <c r="DJO27" s="16"/>
      <c r="DJP27" s="16"/>
      <c r="DJQ27" s="16"/>
      <c r="DJR27" s="16"/>
      <c r="DJS27" s="16"/>
      <c r="DJT27" s="16"/>
      <c r="DJU27" s="16"/>
      <c r="DJV27" s="16"/>
      <c r="DJW27" s="16"/>
      <c r="DJX27" s="16"/>
      <c r="DJY27" s="16"/>
      <c r="DJZ27" s="16"/>
      <c r="DKA27" s="16"/>
      <c r="DKB27" s="16"/>
      <c r="DKC27" s="16"/>
      <c r="DKD27" s="16"/>
      <c r="DKE27" s="16"/>
      <c r="DKF27" s="16"/>
      <c r="DKG27" s="16"/>
      <c r="DKH27" s="16"/>
      <c r="DKI27" s="16"/>
      <c r="DKJ27" s="16"/>
      <c r="DKK27" s="16"/>
      <c r="DKL27" s="16"/>
      <c r="DKM27" s="16"/>
      <c r="DKN27" s="16"/>
      <c r="DKO27" s="16"/>
      <c r="DKP27" s="16"/>
      <c r="DKQ27" s="16"/>
      <c r="DKR27" s="16"/>
      <c r="DKS27" s="16"/>
      <c r="DKT27" s="16"/>
      <c r="DKU27" s="16"/>
      <c r="DKV27" s="16"/>
      <c r="DKW27" s="16"/>
      <c r="DKX27" s="16"/>
      <c r="DKY27" s="16"/>
      <c r="DKZ27" s="16"/>
      <c r="DLA27" s="16"/>
      <c r="DLB27" s="16"/>
      <c r="DLC27" s="16"/>
      <c r="DLD27" s="16"/>
      <c r="DLE27" s="16"/>
      <c r="DLF27" s="16"/>
      <c r="DLG27" s="16"/>
      <c r="DLH27" s="16"/>
      <c r="DLI27" s="16"/>
      <c r="DLJ27" s="16"/>
      <c r="DLK27" s="16"/>
      <c r="DLL27" s="16"/>
      <c r="DLM27" s="16"/>
      <c r="DLN27" s="16"/>
      <c r="DLO27" s="16"/>
      <c r="DLP27" s="16"/>
      <c r="DLQ27" s="16"/>
      <c r="DLR27" s="16"/>
      <c r="DLS27" s="16"/>
      <c r="DLT27" s="16"/>
      <c r="DLU27" s="16"/>
      <c r="DLV27" s="16"/>
      <c r="DLW27" s="16"/>
      <c r="DLX27" s="16"/>
      <c r="DLY27" s="16"/>
      <c r="DLZ27" s="16"/>
      <c r="DMA27" s="16"/>
      <c r="DMB27" s="16"/>
      <c r="DMC27" s="16"/>
      <c r="DMD27" s="16"/>
      <c r="DME27" s="16"/>
      <c r="DMF27" s="16"/>
      <c r="DMG27" s="16"/>
      <c r="DMH27" s="16"/>
      <c r="DMI27" s="16"/>
      <c r="DMJ27" s="16"/>
      <c r="DMK27" s="16"/>
      <c r="DML27" s="16"/>
      <c r="DMM27" s="16"/>
      <c r="DMN27" s="16"/>
      <c r="DMO27" s="16"/>
      <c r="DMP27" s="16"/>
      <c r="DMQ27" s="16"/>
      <c r="DMR27" s="16"/>
      <c r="DMS27" s="16"/>
      <c r="DMT27" s="16"/>
      <c r="DMU27" s="16"/>
      <c r="DMV27" s="16"/>
      <c r="DMW27" s="16"/>
      <c r="DMX27" s="16"/>
      <c r="DMY27" s="16"/>
      <c r="DMZ27" s="16"/>
      <c r="DNA27" s="16"/>
      <c r="DNB27" s="16"/>
      <c r="DNC27" s="16"/>
      <c r="DND27" s="16"/>
      <c r="DNE27" s="16"/>
      <c r="DNF27" s="16"/>
      <c r="DNG27" s="16"/>
      <c r="DNH27" s="16"/>
      <c r="DNI27" s="16"/>
      <c r="DNJ27" s="16"/>
      <c r="DNK27" s="16"/>
      <c r="DNL27" s="16"/>
      <c r="DNM27" s="16"/>
      <c r="DNN27" s="16"/>
      <c r="DNO27" s="16"/>
      <c r="DNP27" s="16"/>
      <c r="DNQ27" s="16"/>
      <c r="DNR27" s="16"/>
      <c r="DNS27" s="16"/>
      <c r="DNT27" s="16"/>
      <c r="DNU27" s="16"/>
      <c r="DNV27" s="16"/>
      <c r="DNW27" s="16"/>
      <c r="DNX27" s="16"/>
      <c r="DNY27" s="16"/>
      <c r="DNZ27" s="16"/>
      <c r="DOA27" s="16"/>
      <c r="DOB27" s="16"/>
      <c r="DOC27" s="16"/>
      <c r="DOD27" s="16"/>
      <c r="DOE27" s="16"/>
      <c r="DOF27" s="16"/>
      <c r="DOG27" s="16"/>
      <c r="DOH27" s="16"/>
      <c r="DOI27" s="16"/>
      <c r="DOJ27" s="16"/>
      <c r="DOK27" s="16"/>
      <c r="DOL27" s="16"/>
      <c r="DOM27" s="16"/>
      <c r="DON27" s="16"/>
      <c r="DOO27" s="16"/>
      <c r="DOP27" s="16"/>
      <c r="DOQ27" s="16"/>
      <c r="DOR27" s="16"/>
      <c r="DOS27" s="16"/>
      <c r="DOT27" s="16"/>
      <c r="DOU27" s="16"/>
      <c r="DOV27" s="16"/>
      <c r="DOW27" s="16"/>
      <c r="DOX27" s="16"/>
      <c r="DOY27" s="16"/>
      <c r="DOZ27" s="16"/>
      <c r="DPA27" s="16"/>
      <c r="DPB27" s="16"/>
      <c r="DPC27" s="16"/>
      <c r="DPD27" s="16"/>
      <c r="DPE27" s="16"/>
      <c r="DPF27" s="16"/>
      <c r="DPG27" s="16"/>
      <c r="DPH27" s="16"/>
      <c r="DPI27" s="16"/>
      <c r="DPJ27" s="16"/>
      <c r="DPK27" s="16"/>
      <c r="DPL27" s="16"/>
      <c r="DPM27" s="16"/>
      <c r="DPN27" s="16"/>
      <c r="DPO27" s="16"/>
      <c r="DPP27" s="16"/>
      <c r="DPQ27" s="16"/>
      <c r="DPR27" s="16"/>
      <c r="DPS27" s="16"/>
      <c r="DPT27" s="16"/>
      <c r="DPU27" s="16"/>
      <c r="DPV27" s="16"/>
      <c r="DPW27" s="16"/>
      <c r="DPX27" s="16"/>
      <c r="DPY27" s="16"/>
      <c r="DPZ27" s="16"/>
      <c r="DQA27" s="16"/>
      <c r="DQB27" s="16"/>
      <c r="DQC27" s="16"/>
      <c r="DQD27" s="16"/>
      <c r="DQE27" s="16"/>
      <c r="DQF27" s="16"/>
      <c r="DQG27" s="16"/>
      <c r="DQH27" s="16"/>
      <c r="DQI27" s="16"/>
      <c r="DQJ27" s="16"/>
      <c r="DQK27" s="16"/>
      <c r="DQL27" s="16"/>
      <c r="DQM27" s="16"/>
      <c r="DQN27" s="16"/>
      <c r="DQO27" s="16"/>
      <c r="DQP27" s="16"/>
      <c r="DQQ27" s="16"/>
      <c r="DQR27" s="16"/>
      <c r="DQS27" s="16"/>
      <c r="DQT27" s="16"/>
      <c r="DQU27" s="16"/>
      <c r="DQV27" s="16"/>
      <c r="DQW27" s="16"/>
      <c r="DQX27" s="16"/>
      <c r="DQY27" s="16"/>
      <c r="DQZ27" s="16"/>
      <c r="DRA27" s="16"/>
      <c r="DRB27" s="16"/>
      <c r="DRC27" s="16"/>
      <c r="DRD27" s="16"/>
      <c r="DRE27" s="16"/>
      <c r="DRF27" s="16"/>
      <c r="DRG27" s="16"/>
      <c r="DRH27" s="16"/>
      <c r="DRI27" s="16"/>
      <c r="DRJ27" s="16"/>
      <c r="DRK27" s="16"/>
      <c r="DRL27" s="16"/>
      <c r="DRM27" s="16"/>
      <c r="DRN27" s="16"/>
      <c r="DRO27" s="16"/>
      <c r="DRP27" s="16"/>
      <c r="DRQ27" s="16"/>
      <c r="DRR27" s="16"/>
      <c r="DRS27" s="16"/>
      <c r="DRT27" s="16"/>
      <c r="DRU27" s="16"/>
      <c r="DRV27" s="16"/>
      <c r="DRW27" s="16"/>
      <c r="DRX27" s="16"/>
      <c r="DRY27" s="16"/>
      <c r="DRZ27" s="16"/>
      <c r="DSA27" s="16"/>
      <c r="DSB27" s="16"/>
      <c r="DSC27" s="16"/>
      <c r="DSD27" s="16"/>
      <c r="DSE27" s="16"/>
      <c r="DSF27" s="16"/>
      <c r="DSG27" s="16"/>
      <c r="DSH27" s="16"/>
      <c r="DSI27" s="16"/>
      <c r="DSJ27" s="16"/>
      <c r="DSK27" s="16"/>
      <c r="DSL27" s="16"/>
      <c r="DSM27" s="16"/>
      <c r="DSN27" s="16"/>
      <c r="DSO27" s="16"/>
      <c r="DSP27" s="16"/>
      <c r="DSQ27" s="16"/>
      <c r="DSR27" s="16"/>
      <c r="DSS27" s="16"/>
      <c r="DST27" s="16"/>
      <c r="DSU27" s="16"/>
      <c r="DSV27" s="16"/>
      <c r="DSW27" s="16"/>
      <c r="DSX27" s="16"/>
      <c r="DSY27" s="16"/>
      <c r="DSZ27" s="16"/>
      <c r="DTA27" s="16"/>
      <c r="DTB27" s="16"/>
      <c r="DTC27" s="16"/>
      <c r="DTD27" s="16"/>
      <c r="DTE27" s="16"/>
      <c r="DTF27" s="16"/>
      <c r="DTG27" s="16"/>
      <c r="DTH27" s="16"/>
      <c r="DTI27" s="16"/>
      <c r="DTJ27" s="16"/>
      <c r="DTK27" s="16"/>
      <c r="DTL27" s="16"/>
      <c r="DTM27" s="16"/>
      <c r="DTN27" s="16"/>
      <c r="DTO27" s="16"/>
      <c r="DTP27" s="16"/>
      <c r="DTQ27" s="16"/>
      <c r="DTR27" s="16"/>
      <c r="DTS27" s="16"/>
      <c r="DTT27" s="16"/>
      <c r="DTU27" s="16"/>
      <c r="DTV27" s="16"/>
      <c r="DTW27" s="16"/>
      <c r="DTX27" s="16"/>
      <c r="DTY27" s="16"/>
      <c r="DTZ27" s="16"/>
      <c r="DUA27" s="16"/>
      <c r="DUB27" s="16"/>
      <c r="DUC27" s="16"/>
      <c r="DUD27" s="16"/>
      <c r="DUE27" s="16"/>
      <c r="DUF27" s="16"/>
      <c r="DUG27" s="16"/>
      <c r="DUH27" s="16"/>
      <c r="DUI27" s="16"/>
      <c r="DUJ27" s="16"/>
      <c r="DUK27" s="16"/>
      <c r="DUL27" s="16"/>
      <c r="DUM27" s="16"/>
      <c r="DUN27" s="16"/>
      <c r="DUO27" s="16"/>
      <c r="DUP27" s="16"/>
      <c r="DUQ27" s="16"/>
      <c r="DUR27" s="16"/>
      <c r="DUS27" s="16"/>
      <c r="DUT27" s="16"/>
      <c r="DUU27" s="16"/>
      <c r="DUV27" s="16"/>
      <c r="DUW27" s="16"/>
      <c r="DUX27" s="16"/>
      <c r="DUY27" s="16"/>
      <c r="DUZ27" s="16"/>
      <c r="DVA27" s="16"/>
      <c r="DVB27" s="16"/>
      <c r="DVC27" s="16"/>
      <c r="DVD27" s="16"/>
      <c r="DVE27" s="16"/>
      <c r="DVF27" s="16"/>
      <c r="DVG27" s="16"/>
      <c r="DVH27" s="16"/>
      <c r="DVI27" s="16"/>
      <c r="DVJ27" s="16"/>
      <c r="DVK27" s="16"/>
      <c r="DVL27" s="16"/>
      <c r="DVM27" s="16"/>
      <c r="DVN27" s="16"/>
      <c r="DVO27" s="16"/>
      <c r="DVP27" s="16"/>
      <c r="DVQ27" s="16"/>
      <c r="DVR27" s="16"/>
      <c r="DVS27" s="16"/>
      <c r="DVT27" s="16"/>
      <c r="DVU27" s="16"/>
      <c r="DVV27" s="16"/>
      <c r="DVW27" s="16"/>
      <c r="DVX27" s="16"/>
      <c r="DVY27" s="16"/>
      <c r="DVZ27" s="16"/>
      <c r="DWA27" s="16"/>
      <c r="DWB27" s="16"/>
      <c r="DWC27" s="16"/>
      <c r="DWD27" s="16"/>
      <c r="DWE27" s="16"/>
      <c r="DWF27" s="16"/>
      <c r="DWG27" s="16"/>
      <c r="DWH27" s="16"/>
      <c r="DWI27" s="16"/>
      <c r="DWJ27" s="16"/>
      <c r="DWK27" s="16"/>
      <c r="DWL27" s="16"/>
      <c r="DWM27" s="16"/>
      <c r="DWN27" s="16"/>
      <c r="DWO27" s="16"/>
      <c r="DWP27" s="16"/>
      <c r="DWQ27" s="16"/>
      <c r="DWR27" s="16"/>
      <c r="DWS27" s="16"/>
      <c r="DWT27" s="16"/>
      <c r="DWU27" s="16"/>
      <c r="DWV27" s="16"/>
      <c r="DWW27" s="16"/>
      <c r="DWX27" s="16"/>
      <c r="DWY27" s="16"/>
      <c r="DWZ27" s="16"/>
      <c r="DXA27" s="16"/>
      <c r="DXB27" s="16"/>
      <c r="DXC27" s="16"/>
      <c r="DXD27" s="16"/>
      <c r="DXE27" s="16"/>
      <c r="DXF27" s="16"/>
      <c r="DXG27" s="16"/>
      <c r="DXH27" s="16"/>
      <c r="DXI27" s="16"/>
      <c r="DXJ27" s="16"/>
      <c r="DXK27" s="16"/>
      <c r="DXL27" s="16"/>
      <c r="DXM27" s="16"/>
      <c r="DXN27" s="16"/>
      <c r="DXO27" s="16"/>
      <c r="DXP27" s="16"/>
      <c r="DXQ27" s="16"/>
      <c r="DXR27" s="16"/>
      <c r="DXS27" s="16"/>
      <c r="DXT27" s="16"/>
      <c r="DXU27" s="16"/>
      <c r="DXV27" s="16"/>
      <c r="DXW27" s="16"/>
      <c r="DXX27" s="16"/>
      <c r="DXY27" s="16"/>
      <c r="DXZ27" s="16"/>
      <c r="DYA27" s="16"/>
      <c r="DYB27" s="16"/>
      <c r="DYC27" s="16"/>
      <c r="DYD27" s="16"/>
      <c r="DYE27" s="16"/>
      <c r="DYF27" s="16"/>
      <c r="DYG27" s="16"/>
      <c r="DYH27" s="16"/>
      <c r="DYI27" s="16"/>
      <c r="DYJ27" s="16"/>
      <c r="DYK27" s="16"/>
      <c r="DYL27" s="16"/>
      <c r="DYM27" s="16"/>
      <c r="DYN27" s="16"/>
      <c r="DYO27" s="16"/>
      <c r="DYP27" s="16"/>
      <c r="DYQ27" s="16"/>
      <c r="DYR27" s="16"/>
      <c r="DYS27" s="16"/>
      <c r="DYT27" s="16"/>
      <c r="DYU27" s="16"/>
      <c r="DYV27" s="16"/>
      <c r="DYW27" s="16"/>
      <c r="DYX27" s="16"/>
      <c r="DYY27" s="16"/>
      <c r="DYZ27" s="16"/>
      <c r="DZA27" s="16"/>
      <c r="DZB27" s="16"/>
      <c r="DZC27" s="16"/>
      <c r="DZD27" s="16"/>
      <c r="DZE27" s="16"/>
      <c r="DZF27" s="16"/>
      <c r="DZG27" s="16"/>
      <c r="DZH27" s="16"/>
      <c r="DZI27" s="16"/>
      <c r="DZJ27" s="16"/>
      <c r="DZK27" s="16"/>
      <c r="DZL27" s="16"/>
      <c r="DZM27" s="16"/>
      <c r="DZN27" s="16"/>
      <c r="DZO27" s="16"/>
      <c r="DZP27" s="16"/>
      <c r="DZQ27" s="16"/>
      <c r="DZR27" s="16"/>
      <c r="DZS27" s="16"/>
      <c r="DZT27" s="16"/>
      <c r="DZU27" s="16"/>
      <c r="DZV27" s="16"/>
      <c r="DZW27" s="16"/>
      <c r="DZX27" s="16"/>
      <c r="DZY27" s="16"/>
      <c r="DZZ27" s="16"/>
      <c r="EAA27" s="16"/>
      <c r="EAB27" s="16"/>
      <c r="EAC27" s="16"/>
      <c r="EAD27" s="16"/>
      <c r="EAE27" s="16"/>
      <c r="EAF27" s="16"/>
      <c r="EAG27" s="16"/>
      <c r="EAH27" s="16"/>
      <c r="EAI27" s="16"/>
      <c r="EAJ27" s="16"/>
      <c r="EAK27" s="16"/>
      <c r="EAL27" s="16"/>
      <c r="EAM27" s="16"/>
      <c r="EAN27" s="16"/>
      <c r="EAO27" s="16"/>
      <c r="EAP27" s="16"/>
      <c r="EAQ27" s="16"/>
      <c r="EAR27" s="16"/>
      <c r="EAS27" s="16"/>
      <c r="EAT27" s="16"/>
      <c r="EAU27" s="16"/>
      <c r="EAV27" s="16"/>
      <c r="EAW27" s="16"/>
      <c r="EAX27" s="16"/>
      <c r="EAY27" s="16"/>
      <c r="EAZ27" s="16"/>
      <c r="EBA27" s="16"/>
      <c r="EBB27" s="16"/>
      <c r="EBC27" s="16"/>
      <c r="EBD27" s="16"/>
      <c r="EBE27" s="16"/>
      <c r="EBF27" s="16"/>
      <c r="EBG27" s="16"/>
      <c r="EBH27" s="16"/>
      <c r="EBI27" s="16"/>
      <c r="EBJ27" s="16"/>
      <c r="EBK27" s="16"/>
      <c r="EBL27" s="16"/>
      <c r="EBM27" s="16"/>
      <c r="EBN27" s="16"/>
      <c r="EBO27" s="16"/>
      <c r="EBP27" s="16"/>
      <c r="EBQ27" s="16"/>
      <c r="EBR27" s="16"/>
      <c r="EBS27" s="16"/>
      <c r="EBT27" s="16"/>
      <c r="EBU27" s="16"/>
      <c r="EBV27" s="16"/>
      <c r="EBW27" s="16"/>
      <c r="EBX27" s="16"/>
      <c r="EBY27" s="16"/>
      <c r="EBZ27" s="16"/>
      <c r="ECA27" s="16"/>
      <c r="ECB27" s="16"/>
      <c r="ECC27" s="16"/>
      <c r="ECD27" s="16"/>
      <c r="ECE27" s="16"/>
      <c r="ECF27" s="16"/>
      <c r="ECG27" s="16"/>
      <c r="ECH27" s="16"/>
      <c r="ECI27" s="16"/>
      <c r="ECJ27" s="16"/>
      <c r="ECK27" s="16"/>
      <c r="ECL27" s="16"/>
      <c r="ECM27" s="16"/>
      <c r="ECN27" s="16"/>
      <c r="ECO27" s="16"/>
      <c r="ECP27" s="16"/>
      <c r="ECQ27" s="16"/>
      <c r="ECR27" s="16"/>
      <c r="ECS27" s="16"/>
      <c r="ECT27" s="16"/>
      <c r="ECU27" s="16"/>
      <c r="ECV27" s="16"/>
      <c r="ECW27" s="16"/>
      <c r="ECX27" s="16"/>
      <c r="ECY27" s="16"/>
      <c r="ECZ27" s="16"/>
      <c r="EDA27" s="16"/>
      <c r="EDB27" s="16"/>
      <c r="EDC27" s="16"/>
      <c r="EDD27" s="16"/>
      <c r="EDE27" s="16"/>
      <c r="EDF27" s="16"/>
      <c r="EDG27" s="16"/>
      <c r="EDH27" s="16"/>
      <c r="EDI27" s="16"/>
      <c r="EDJ27" s="16"/>
      <c r="EDK27" s="16"/>
      <c r="EDL27" s="16"/>
      <c r="EDM27" s="16"/>
      <c r="EDN27" s="16"/>
      <c r="EDO27" s="16"/>
      <c r="EDP27" s="16"/>
      <c r="EDQ27" s="16"/>
      <c r="EDR27" s="16"/>
      <c r="EDS27" s="16"/>
      <c r="EDT27" s="16"/>
      <c r="EDU27" s="16"/>
      <c r="EDV27" s="16"/>
      <c r="EDW27" s="16"/>
      <c r="EDX27" s="16"/>
      <c r="EDY27" s="16"/>
      <c r="EDZ27" s="16"/>
      <c r="EEA27" s="16"/>
      <c r="EEB27" s="16"/>
      <c r="EEC27" s="16"/>
      <c r="EED27" s="16"/>
      <c r="EEE27" s="16"/>
      <c r="EEF27" s="16"/>
      <c r="EEG27" s="16"/>
      <c r="EEH27" s="16"/>
      <c r="EEI27" s="16"/>
      <c r="EEJ27" s="16"/>
      <c r="EEK27" s="16"/>
      <c r="EEL27" s="16"/>
      <c r="EEM27" s="16"/>
      <c r="EEN27" s="16"/>
      <c r="EEO27" s="16"/>
      <c r="EEP27" s="16"/>
      <c r="EEQ27" s="16"/>
      <c r="EER27" s="16"/>
      <c r="EES27" s="16"/>
      <c r="EET27" s="16"/>
      <c r="EEU27" s="16"/>
      <c r="EEV27" s="16"/>
      <c r="EEW27" s="16"/>
      <c r="EEX27" s="16"/>
      <c r="EEY27" s="16"/>
      <c r="EEZ27" s="16"/>
      <c r="EFA27" s="16"/>
      <c r="EFB27" s="16"/>
      <c r="EFC27" s="16"/>
      <c r="EFD27" s="16"/>
      <c r="EFE27" s="16"/>
      <c r="EFF27" s="16"/>
      <c r="EFG27" s="16"/>
      <c r="EFH27" s="16"/>
      <c r="EFI27" s="16"/>
      <c r="EFJ27" s="16"/>
      <c r="EFK27" s="16"/>
      <c r="EFL27" s="16"/>
      <c r="EFM27" s="16"/>
      <c r="EFN27" s="16"/>
      <c r="EFO27" s="16"/>
      <c r="EFP27" s="16"/>
      <c r="EFQ27" s="16"/>
      <c r="EFR27" s="16"/>
      <c r="EFS27" s="16"/>
      <c r="EFT27" s="16"/>
      <c r="EFU27" s="16"/>
      <c r="EFV27" s="16"/>
      <c r="EFW27" s="16"/>
      <c r="EFX27" s="16"/>
      <c r="EFY27" s="16"/>
      <c r="EFZ27" s="16"/>
      <c r="EGA27" s="16"/>
      <c r="EGB27" s="16"/>
      <c r="EGC27" s="16"/>
      <c r="EGD27" s="16"/>
      <c r="EGE27" s="16"/>
      <c r="EGF27" s="16"/>
      <c r="EGG27" s="16"/>
      <c r="EGH27" s="16"/>
      <c r="EGI27" s="16"/>
      <c r="EGJ27" s="16"/>
      <c r="EGK27" s="16"/>
      <c r="EGL27" s="16"/>
      <c r="EGM27" s="16"/>
      <c r="EGN27" s="16"/>
      <c r="EGO27" s="16"/>
      <c r="EGP27" s="16"/>
      <c r="EGQ27" s="16"/>
      <c r="EGR27" s="16"/>
      <c r="EGS27" s="16"/>
      <c r="EGT27" s="16"/>
      <c r="EGU27" s="16"/>
      <c r="EGV27" s="16"/>
      <c r="EGW27" s="16"/>
      <c r="EGX27" s="16"/>
      <c r="EGY27" s="16"/>
      <c r="EGZ27" s="16"/>
      <c r="EHA27" s="16"/>
      <c r="EHB27" s="16"/>
      <c r="EHC27" s="16"/>
      <c r="EHD27" s="16"/>
      <c r="EHE27" s="16"/>
      <c r="EHF27" s="16"/>
      <c r="EHG27" s="16"/>
      <c r="EHH27" s="16"/>
      <c r="EHI27" s="16"/>
      <c r="EHJ27" s="16"/>
      <c r="EHK27" s="16"/>
      <c r="EHL27" s="16"/>
      <c r="EHM27" s="16"/>
      <c r="EHN27" s="16"/>
      <c r="EHO27" s="16"/>
      <c r="EHP27" s="16"/>
      <c r="EHQ27" s="16"/>
      <c r="EHR27" s="16"/>
      <c r="EHS27" s="16"/>
      <c r="EHT27" s="16"/>
      <c r="EHU27" s="16"/>
      <c r="EHV27" s="16"/>
      <c r="EHW27" s="16"/>
      <c r="EHX27" s="16"/>
      <c r="EHY27" s="16"/>
      <c r="EHZ27" s="16"/>
      <c r="EIA27" s="16"/>
      <c r="EIB27" s="16"/>
      <c r="EIC27" s="16"/>
      <c r="EID27" s="16"/>
      <c r="EIE27" s="16"/>
      <c r="EIF27" s="16"/>
      <c r="EIG27" s="16"/>
      <c r="EIH27" s="16"/>
      <c r="EII27" s="16"/>
      <c r="EIJ27" s="16"/>
      <c r="EIK27" s="16"/>
      <c r="EIL27" s="16"/>
      <c r="EIM27" s="16"/>
      <c r="EIN27" s="16"/>
      <c r="EIO27" s="16"/>
      <c r="EIP27" s="16"/>
      <c r="EIQ27" s="16"/>
      <c r="EIR27" s="16"/>
      <c r="EIS27" s="16"/>
      <c r="EIT27" s="16"/>
      <c r="EIU27" s="16"/>
      <c r="EIV27" s="16"/>
      <c r="EIW27" s="16"/>
      <c r="EIX27" s="16"/>
      <c r="EIY27" s="16"/>
      <c r="EIZ27" s="16"/>
      <c r="EJA27" s="16"/>
      <c r="EJB27" s="16"/>
      <c r="EJC27" s="16"/>
      <c r="EJD27" s="16"/>
      <c r="EJE27" s="16"/>
      <c r="EJF27" s="16"/>
      <c r="EJG27" s="16"/>
      <c r="EJH27" s="16"/>
      <c r="EJI27" s="16"/>
      <c r="EJJ27" s="16"/>
      <c r="EJK27" s="16"/>
      <c r="EJL27" s="16"/>
      <c r="EJM27" s="16"/>
      <c r="EJN27" s="16"/>
      <c r="EJO27" s="16"/>
      <c r="EJP27" s="16"/>
      <c r="EJQ27" s="16"/>
      <c r="EJR27" s="16"/>
      <c r="EJS27" s="16"/>
      <c r="EJT27" s="16"/>
      <c r="EJU27" s="16"/>
      <c r="EJV27" s="16"/>
      <c r="EJW27" s="16"/>
      <c r="EJX27" s="16"/>
      <c r="EJY27" s="16"/>
      <c r="EJZ27" s="16"/>
      <c r="EKA27" s="16"/>
      <c r="EKB27" s="16"/>
      <c r="EKC27" s="16"/>
      <c r="EKD27" s="16"/>
      <c r="EKE27" s="16"/>
      <c r="EKF27" s="16"/>
      <c r="EKG27" s="16"/>
      <c r="EKH27" s="16"/>
      <c r="EKI27" s="16"/>
      <c r="EKJ27" s="16"/>
      <c r="EKK27" s="16"/>
      <c r="EKL27" s="16"/>
      <c r="EKM27" s="16"/>
      <c r="EKN27" s="16"/>
      <c r="EKO27" s="16"/>
      <c r="EKP27" s="16"/>
      <c r="EKQ27" s="16"/>
      <c r="EKR27" s="16"/>
      <c r="EKS27" s="16"/>
      <c r="EKT27" s="16"/>
      <c r="EKU27" s="16"/>
      <c r="EKV27" s="16"/>
      <c r="EKW27" s="16"/>
      <c r="EKX27" s="16"/>
      <c r="EKY27" s="16"/>
      <c r="EKZ27" s="16"/>
      <c r="ELA27" s="16"/>
      <c r="ELB27" s="16"/>
      <c r="ELC27" s="16"/>
      <c r="ELD27" s="16"/>
      <c r="ELE27" s="16"/>
      <c r="ELF27" s="16"/>
      <c r="ELG27" s="16"/>
      <c r="ELH27" s="16"/>
      <c r="ELI27" s="16"/>
      <c r="ELJ27" s="16"/>
      <c r="ELK27" s="16"/>
      <c r="ELL27" s="16"/>
      <c r="ELM27" s="16"/>
      <c r="ELN27" s="16"/>
      <c r="ELO27" s="16"/>
      <c r="ELP27" s="16"/>
      <c r="ELQ27" s="16"/>
      <c r="ELR27" s="16"/>
      <c r="ELS27" s="16"/>
      <c r="ELT27" s="16"/>
      <c r="ELU27" s="16"/>
      <c r="ELV27" s="16"/>
      <c r="ELW27" s="16"/>
      <c r="ELX27" s="16"/>
      <c r="ELY27" s="16"/>
      <c r="ELZ27" s="16"/>
      <c r="EMA27" s="16"/>
      <c r="EMB27" s="16"/>
      <c r="EMC27" s="16"/>
      <c r="EMD27" s="16"/>
      <c r="EME27" s="16"/>
      <c r="EMF27" s="16"/>
      <c r="EMG27" s="16"/>
      <c r="EMH27" s="16"/>
      <c r="EMI27" s="16"/>
      <c r="EMJ27" s="16"/>
      <c r="EMK27" s="16"/>
      <c r="EML27" s="16"/>
      <c r="EMM27" s="16"/>
      <c r="EMN27" s="16"/>
      <c r="EMO27" s="16"/>
      <c r="EMP27" s="16"/>
      <c r="EMQ27" s="16"/>
      <c r="EMR27" s="16"/>
      <c r="EMS27" s="16"/>
      <c r="EMT27" s="16"/>
      <c r="EMU27" s="16"/>
      <c r="EMV27" s="16"/>
      <c r="EMW27" s="16"/>
      <c r="EMX27" s="16"/>
      <c r="EMY27" s="16"/>
      <c r="EMZ27" s="16"/>
      <c r="ENA27" s="16"/>
      <c r="ENB27" s="16"/>
      <c r="ENC27" s="16"/>
      <c r="END27" s="16"/>
      <c r="ENE27" s="16"/>
      <c r="ENF27" s="16"/>
      <c r="ENG27" s="16"/>
      <c r="ENH27" s="16"/>
      <c r="ENI27" s="16"/>
      <c r="ENJ27" s="16"/>
      <c r="ENK27" s="16"/>
      <c r="ENL27" s="16"/>
      <c r="ENM27" s="16"/>
      <c r="ENN27" s="16"/>
      <c r="ENO27" s="16"/>
      <c r="ENP27" s="16"/>
      <c r="ENQ27" s="16"/>
      <c r="ENR27" s="16"/>
      <c r="ENS27" s="16"/>
      <c r="ENT27" s="16"/>
      <c r="ENU27" s="16"/>
      <c r="ENV27" s="16"/>
      <c r="ENW27" s="16"/>
      <c r="ENX27" s="16"/>
      <c r="ENY27" s="16"/>
      <c r="ENZ27" s="16"/>
      <c r="EOA27" s="16"/>
      <c r="EOB27" s="16"/>
      <c r="EOC27" s="16"/>
      <c r="EOD27" s="16"/>
      <c r="EOE27" s="16"/>
      <c r="EOF27" s="16"/>
      <c r="EOG27" s="16"/>
      <c r="EOH27" s="16"/>
      <c r="EOI27" s="16"/>
      <c r="EOJ27" s="16"/>
      <c r="EOK27" s="16"/>
      <c r="EOL27" s="16"/>
      <c r="EOM27" s="16"/>
      <c r="EON27" s="16"/>
      <c r="EOO27" s="16"/>
      <c r="EOP27" s="16"/>
      <c r="EOQ27" s="16"/>
      <c r="EOR27" s="16"/>
      <c r="EOS27" s="16"/>
      <c r="EOT27" s="16"/>
      <c r="EOU27" s="16"/>
      <c r="EOV27" s="16"/>
      <c r="EOW27" s="16"/>
      <c r="EOX27" s="16"/>
      <c r="EOY27" s="16"/>
      <c r="EOZ27" s="16"/>
      <c r="EPA27" s="16"/>
      <c r="EPB27" s="16"/>
      <c r="EPC27" s="16"/>
      <c r="EPD27" s="16"/>
      <c r="EPE27" s="16"/>
      <c r="EPF27" s="16"/>
      <c r="EPG27" s="16"/>
      <c r="EPH27" s="16"/>
      <c r="EPI27" s="16"/>
      <c r="EPJ27" s="16"/>
      <c r="EPK27" s="16"/>
      <c r="EPL27" s="16"/>
      <c r="EPM27" s="16"/>
      <c r="EPN27" s="16"/>
      <c r="EPO27" s="16"/>
      <c r="EPP27" s="16"/>
      <c r="EPQ27" s="16"/>
      <c r="EPR27" s="16"/>
      <c r="EPS27" s="16"/>
      <c r="EPT27" s="16"/>
      <c r="EPU27" s="16"/>
      <c r="EPV27" s="16"/>
      <c r="EPW27" s="16"/>
      <c r="EPX27" s="16"/>
      <c r="EPY27" s="16"/>
      <c r="EPZ27" s="16"/>
      <c r="EQA27" s="16"/>
      <c r="EQB27" s="16"/>
      <c r="EQC27" s="16"/>
      <c r="EQD27" s="16"/>
      <c r="EQE27" s="16"/>
      <c r="EQF27" s="16"/>
      <c r="EQG27" s="16"/>
      <c r="EQH27" s="16"/>
      <c r="EQI27" s="16"/>
      <c r="EQJ27" s="16"/>
      <c r="EQK27" s="16"/>
      <c r="EQL27" s="16"/>
      <c r="EQM27" s="16"/>
      <c r="EQN27" s="16"/>
      <c r="EQO27" s="16"/>
      <c r="EQP27" s="16"/>
      <c r="EQQ27" s="16"/>
      <c r="EQR27" s="16"/>
      <c r="EQS27" s="16"/>
      <c r="EQT27" s="16"/>
      <c r="EQU27" s="16"/>
      <c r="EQV27" s="16"/>
      <c r="EQW27" s="16"/>
      <c r="EQX27" s="16"/>
      <c r="EQY27" s="16"/>
      <c r="EQZ27" s="16"/>
      <c r="ERA27" s="16"/>
      <c r="ERB27" s="16"/>
      <c r="ERC27" s="16"/>
      <c r="ERD27" s="16"/>
      <c r="ERE27" s="16"/>
      <c r="ERF27" s="16"/>
      <c r="ERG27" s="16"/>
      <c r="ERH27" s="16"/>
      <c r="ERI27" s="16"/>
      <c r="ERJ27" s="16"/>
      <c r="ERK27" s="16"/>
      <c r="ERL27" s="16"/>
      <c r="ERM27" s="16"/>
      <c r="ERN27" s="16"/>
      <c r="ERO27" s="16"/>
      <c r="ERP27" s="16"/>
      <c r="ERQ27" s="16"/>
      <c r="ERR27" s="16"/>
      <c r="ERS27" s="16"/>
      <c r="ERT27" s="16"/>
      <c r="ERU27" s="16"/>
      <c r="ERV27" s="16"/>
      <c r="ERW27" s="16"/>
      <c r="ERX27" s="16"/>
      <c r="ERY27" s="16"/>
      <c r="ERZ27" s="16"/>
      <c r="ESA27" s="16"/>
      <c r="ESB27" s="16"/>
      <c r="ESC27" s="16"/>
      <c r="ESD27" s="16"/>
      <c r="ESE27" s="16"/>
      <c r="ESF27" s="16"/>
      <c r="ESG27" s="16"/>
      <c r="ESH27" s="16"/>
      <c r="ESI27" s="16"/>
      <c r="ESJ27" s="16"/>
      <c r="ESK27" s="16"/>
      <c r="ESL27" s="16"/>
      <c r="ESM27" s="16"/>
      <c r="ESN27" s="16"/>
      <c r="ESO27" s="16"/>
      <c r="ESP27" s="16"/>
      <c r="ESQ27" s="16"/>
      <c r="ESR27" s="16"/>
      <c r="ESS27" s="16"/>
      <c r="EST27" s="16"/>
      <c r="ESU27" s="16"/>
      <c r="ESV27" s="16"/>
      <c r="ESW27" s="16"/>
      <c r="ESX27" s="16"/>
      <c r="ESY27" s="16"/>
      <c r="ESZ27" s="16"/>
      <c r="ETA27" s="16"/>
      <c r="ETB27" s="16"/>
      <c r="ETC27" s="16"/>
      <c r="ETD27" s="16"/>
      <c r="ETE27" s="16"/>
      <c r="ETF27" s="16"/>
      <c r="ETG27" s="16"/>
      <c r="ETH27" s="16"/>
      <c r="ETI27" s="16"/>
      <c r="ETJ27" s="16"/>
      <c r="ETK27" s="16"/>
      <c r="ETL27" s="16"/>
      <c r="ETM27" s="16"/>
      <c r="ETN27" s="16"/>
      <c r="ETO27" s="16"/>
      <c r="ETP27" s="16"/>
      <c r="ETQ27" s="16"/>
      <c r="ETR27" s="16"/>
      <c r="ETS27" s="16"/>
      <c r="ETT27" s="16"/>
      <c r="ETU27" s="16"/>
      <c r="ETV27" s="16"/>
      <c r="ETW27" s="16"/>
      <c r="ETX27" s="16"/>
      <c r="ETY27" s="16"/>
      <c r="ETZ27" s="16"/>
      <c r="EUA27" s="16"/>
      <c r="EUB27" s="16"/>
      <c r="EUC27" s="16"/>
      <c r="EUD27" s="16"/>
      <c r="EUE27" s="16"/>
      <c r="EUF27" s="16"/>
      <c r="EUG27" s="16"/>
      <c r="EUH27" s="16"/>
      <c r="EUI27" s="16"/>
      <c r="EUJ27" s="16"/>
      <c r="EUK27" s="16"/>
      <c r="EUL27" s="16"/>
      <c r="EUM27" s="16"/>
      <c r="EUN27" s="16"/>
      <c r="EUO27" s="16"/>
      <c r="EUP27" s="16"/>
      <c r="EUQ27" s="16"/>
      <c r="EUR27" s="16"/>
      <c r="EUS27" s="16"/>
      <c r="EUT27" s="16"/>
      <c r="EUU27" s="16"/>
      <c r="EUV27" s="16"/>
      <c r="EUW27" s="16"/>
      <c r="EUX27" s="16"/>
      <c r="EUY27" s="16"/>
      <c r="EUZ27" s="16"/>
      <c r="EVA27" s="16"/>
      <c r="EVB27" s="16"/>
      <c r="EVC27" s="16"/>
      <c r="EVD27" s="16"/>
      <c r="EVE27" s="16"/>
      <c r="EVF27" s="16"/>
      <c r="EVG27" s="16"/>
      <c r="EVH27" s="16"/>
      <c r="EVI27" s="16"/>
      <c r="EVJ27" s="16"/>
      <c r="EVK27" s="16"/>
      <c r="EVL27" s="16"/>
      <c r="EVM27" s="16"/>
      <c r="EVN27" s="16"/>
      <c r="EVO27" s="16"/>
      <c r="EVP27" s="16"/>
      <c r="EVQ27" s="16"/>
      <c r="EVR27" s="16"/>
      <c r="EVS27" s="16"/>
      <c r="EVT27" s="16"/>
      <c r="EVU27" s="16"/>
      <c r="EVV27" s="16"/>
      <c r="EVW27" s="16"/>
      <c r="EVX27" s="16"/>
      <c r="EVY27" s="16"/>
      <c r="EVZ27" s="16"/>
      <c r="EWA27" s="16"/>
      <c r="EWB27" s="16"/>
      <c r="EWC27" s="16"/>
      <c r="EWD27" s="16"/>
      <c r="EWE27" s="16"/>
      <c r="EWF27" s="16"/>
      <c r="EWG27" s="16"/>
      <c r="EWH27" s="16"/>
      <c r="EWI27" s="16"/>
      <c r="EWJ27" s="16"/>
      <c r="EWK27" s="16"/>
      <c r="EWL27" s="16"/>
      <c r="EWM27" s="16"/>
      <c r="EWN27" s="16"/>
      <c r="EWO27" s="16"/>
      <c r="EWP27" s="16"/>
      <c r="EWQ27" s="16"/>
      <c r="EWR27" s="16"/>
      <c r="EWS27" s="16"/>
      <c r="EWT27" s="16"/>
      <c r="EWU27" s="16"/>
      <c r="EWV27" s="16"/>
      <c r="EWW27" s="16"/>
      <c r="EWX27" s="16"/>
      <c r="EWY27" s="16"/>
      <c r="EWZ27" s="16"/>
      <c r="EXA27" s="16"/>
      <c r="EXB27" s="16"/>
      <c r="EXC27" s="16"/>
      <c r="EXD27" s="16"/>
      <c r="EXE27" s="16"/>
      <c r="EXF27" s="16"/>
      <c r="EXG27" s="16"/>
      <c r="EXH27" s="16"/>
      <c r="EXI27" s="16"/>
      <c r="EXJ27" s="16"/>
      <c r="EXK27" s="16"/>
      <c r="EXL27" s="16"/>
      <c r="EXM27" s="16"/>
      <c r="EXN27" s="16"/>
      <c r="EXO27" s="16"/>
      <c r="EXP27" s="16"/>
      <c r="EXQ27" s="16"/>
      <c r="EXR27" s="16"/>
      <c r="EXS27" s="16"/>
      <c r="EXT27" s="16"/>
      <c r="EXU27" s="16"/>
      <c r="EXV27" s="16"/>
      <c r="EXW27" s="16"/>
      <c r="EXX27" s="16"/>
      <c r="EXY27" s="16"/>
      <c r="EXZ27" s="16"/>
      <c r="EYA27" s="16"/>
      <c r="EYB27" s="16"/>
      <c r="EYC27" s="16"/>
      <c r="EYD27" s="16"/>
      <c r="EYE27" s="16"/>
      <c r="EYF27" s="16"/>
      <c r="EYG27" s="16"/>
      <c r="EYH27" s="16"/>
      <c r="EYI27" s="16"/>
      <c r="EYJ27" s="16"/>
      <c r="EYK27" s="16"/>
      <c r="EYL27" s="16"/>
      <c r="EYM27" s="16"/>
      <c r="EYN27" s="16"/>
      <c r="EYO27" s="16"/>
      <c r="EYP27" s="16"/>
      <c r="EYQ27" s="16"/>
      <c r="EYR27" s="16"/>
      <c r="EYS27" s="16"/>
      <c r="EYT27" s="16"/>
      <c r="EYU27" s="16"/>
      <c r="EYV27" s="16"/>
      <c r="EYW27" s="16"/>
      <c r="EYX27" s="16"/>
      <c r="EYY27" s="16"/>
      <c r="EYZ27" s="16"/>
      <c r="EZA27" s="16"/>
      <c r="EZB27" s="16"/>
      <c r="EZC27" s="16"/>
      <c r="EZD27" s="16"/>
      <c r="EZE27" s="16"/>
      <c r="EZF27" s="16"/>
      <c r="EZG27" s="16"/>
      <c r="EZH27" s="16"/>
      <c r="EZI27" s="16"/>
      <c r="EZJ27" s="16"/>
      <c r="EZK27" s="16"/>
      <c r="EZL27" s="16"/>
      <c r="EZM27" s="16"/>
      <c r="EZN27" s="16"/>
      <c r="EZO27" s="16"/>
      <c r="EZP27" s="16"/>
      <c r="EZQ27" s="16"/>
      <c r="EZR27" s="16"/>
      <c r="EZS27" s="16"/>
      <c r="EZT27" s="16"/>
      <c r="EZU27" s="16"/>
      <c r="EZV27" s="16"/>
      <c r="EZW27" s="16"/>
      <c r="EZX27" s="16"/>
      <c r="EZY27" s="16"/>
      <c r="EZZ27" s="16"/>
      <c r="FAA27" s="16"/>
      <c r="FAB27" s="16"/>
      <c r="FAC27" s="16"/>
      <c r="FAD27" s="16"/>
      <c r="FAE27" s="16"/>
      <c r="FAF27" s="16"/>
      <c r="FAG27" s="16"/>
      <c r="FAH27" s="16"/>
      <c r="FAI27" s="16"/>
      <c r="FAJ27" s="16"/>
      <c r="FAK27" s="16"/>
      <c r="FAL27" s="16"/>
      <c r="FAM27" s="16"/>
      <c r="FAN27" s="16"/>
      <c r="FAO27" s="16"/>
      <c r="FAP27" s="16"/>
      <c r="FAQ27" s="16"/>
      <c r="FAR27" s="16"/>
      <c r="FAS27" s="16"/>
      <c r="FAT27" s="16"/>
      <c r="FAU27" s="16"/>
      <c r="FAV27" s="16"/>
      <c r="FAW27" s="16"/>
      <c r="FAX27" s="16"/>
      <c r="FAY27" s="16"/>
      <c r="FAZ27" s="16"/>
      <c r="FBA27" s="16"/>
      <c r="FBB27" s="16"/>
      <c r="FBC27" s="16"/>
      <c r="FBD27" s="16"/>
      <c r="FBE27" s="16"/>
      <c r="FBF27" s="16"/>
      <c r="FBG27" s="16"/>
      <c r="FBH27" s="16"/>
      <c r="FBI27" s="16"/>
      <c r="FBJ27" s="16"/>
      <c r="FBK27" s="16"/>
      <c r="FBL27" s="16"/>
      <c r="FBM27" s="16"/>
      <c r="FBN27" s="16"/>
      <c r="FBO27" s="16"/>
      <c r="FBP27" s="16"/>
      <c r="FBQ27" s="16"/>
      <c r="FBR27" s="16"/>
      <c r="FBS27" s="16"/>
      <c r="FBT27" s="16"/>
      <c r="FBU27" s="16"/>
      <c r="FBV27" s="16"/>
      <c r="FBW27" s="16"/>
      <c r="FBX27" s="16"/>
      <c r="FBY27" s="16"/>
      <c r="FBZ27" s="16"/>
      <c r="FCA27" s="16"/>
      <c r="FCB27" s="16"/>
      <c r="FCC27" s="16"/>
      <c r="FCD27" s="16"/>
      <c r="FCE27" s="16"/>
      <c r="FCF27" s="16"/>
      <c r="FCG27" s="16"/>
      <c r="FCH27" s="16"/>
      <c r="FCI27" s="16"/>
      <c r="FCJ27" s="16"/>
      <c r="FCK27" s="16"/>
      <c r="FCL27" s="16"/>
      <c r="FCM27" s="16"/>
      <c r="FCN27" s="16"/>
      <c r="FCO27" s="16"/>
      <c r="FCP27" s="16"/>
      <c r="FCQ27" s="16"/>
      <c r="FCR27" s="16"/>
      <c r="FCS27" s="16"/>
      <c r="FCT27" s="16"/>
      <c r="FCU27" s="16"/>
      <c r="FCV27" s="16"/>
      <c r="FCW27" s="16"/>
      <c r="FCX27" s="16"/>
      <c r="FCY27" s="16"/>
      <c r="FCZ27" s="16"/>
      <c r="FDA27" s="16"/>
      <c r="FDB27" s="16"/>
      <c r="FDC27" s="16"/>
      <c r="FDD27" s="16"/>
      <c r="FDE27" s="16"/>
      <c r="FDF27" s="16"/>
      <c r="FDG27" s="16"/>
      <c r="FDH27" s="16"/>
      <c r="FDI27" s="16"/>
      <c r="FDJ27" s="16"/>
      <c r="FDK27" s="16"/>
      <c r="FDL27" s="16"/>
      <c r="FDM27" s="16"/>
      <c r="FDN27" s="16"/>
      <c r="FDO27" s="16"/>
      <c r="FDP27" s="16"/>
      <c r="FDQ27" s="16"/>
      <c r="FDR27" s="16"/>
      <c r="FDS27" s="16"/>
      <c r="FDT27" s="16"/>
      <c r="FDU27" s="16"/>
      <c r="FDV27" s="16"/>
      <c r="FDW27" s="16"/>
      <c r="FDX27" s="16"/>
      <c r="FDY27" s="16"/>
      <c r="FDZ27" s="16"/>
      <c r="FEA27" s="16"/>
      <c r="FEB27" s="16"/>
      <c r="FEC27" s="16"/>
      <c r="FED27" s="16"/>
      <c r="FEE27" s="16"/>
      <c r="FEF27" s="16"/>
      <c r="FEG27" s="16"/>
      <c r="FEH27" s="16"/>
      <c r="FEI27" s="16"/>
      <c r="FEJ27" s="16"/>
      <c r="FEK27" s="16"/>
      <c r="FEL27" s="16"/>
      <c r="FEM27" s="16"/>
      <c r="FEN27" s="16"/>
      <c r="FEO27" s="16"/>
      <c r="FEP27" s="16"/>
      <c r="FEQ27" s="16"/>
      <c r="FER27" s="16"/>
      <c r="FES27" s="16"/>
      <c r="FET27" s="16"/>
      <c r="FEU27" s="16"/>
      <c r="FEV27" s="16"/>
      <c r="FEW27" s="16"/>
      <c r="FEX27" s="16"/>
      <c r="FEY27" s="16"/>
      <c r="FEZ27" s="16"/>
      <c r="FFA27" s="16"/>
      <c r="FFB27" s="16"/>
      <c r="FFC27" s="16"/>
      <c r="FFD27" s="16"/>
      <c r="FFE27" s="16"/>
      <c r="FFF27" s="16"/>
      <c r="FFG27" s="16"/>
      <c r="FFH27" s="16"/>
      <c r="FFI27" s="16"/>
      <c r="FFJ27" s="16"/>
      <c r="FFK27" s="16"/>
      <c r="FFL27" s="16"/>
      <c r="FFM27" s="16"/>
      <c r="FFN27" s="16"/>
      <c r="FFO27" s="16"/>
      <c r="FFP27" s="16"/>
      <c r="FFQ27" s="16"/>
      <c r="FFR27" s="16"/>
      <c r="FFS27" s="16"/>
      <c r="FFT27" s="16"/>
      <c r="FFU27" s="16"/>
      <c r="FFV27" s="16"/>
      <c r="FFW27" s="16"/>
      <c r="FFX27" s="16"/>
      <c r="FFY27" s="16"/>
      <c r="FFZ27" s="16"/>
      <c r="FGA27" s="16"/>
      <c r="FGB27" s="16"/>
      <c r="FGC27" s="16"/>
      <c r="FGD27" s="16"/>
      <c r="FGE27" s="16"/>
      <c r="FGF27" s="16"/>
      <c r="FGG27" s="16"/>
      <c r="FGH27" s="16"/>
      <c r="FGI27" s="16"/>
      <c r="FGJ27" s="16"/>
      <c r="FGK27" s="16"/>
      <c r="FGL27" s="16"/>
      <c r="FGM27" s="16"/>
      <c r="FGN27" s="16"/>
      <c r="FGO27" s="16"/>
      <c r="FGP27" s="16"/>
      <c r="FGQ27" s="16"/>
      <c r="FGR27" s="16"/>
      <c r="FGS27" s="16"/>
      <c r="FGT27" s="16"/>
      <c r="FGU27" s="16"/>
      <c r="FGV27" s="16"/>
      <c r="FGW27" s="16"/>
      <c r="FGX27" s="16"/>
      <c r="FGY27" s="16"/>
      <c r="FGZ27" s="16"/>
      <c r="FHA27" s="16"/>
      <c r="FHB27" s="16"/>
      <c r="FHC27" s="16"/>
      <c r="FHD27" s="16"/>
      <c r="FHE27" s="16"/>
      <c r="FHF27" s="16"/>
      <c r="FHG27" s="16"/>
      <c r="FHH27" s="16"/>
      <c r="FHI27" s="16"/>
      <c r="FHJ27" s="16"/>
      <c r="FHK27" s="16"/>
      <c r="FHL27" s="16"/>
      <c r="FHM27" s="16"/>
      <c r="FHN27" s="16"/>
      <c r="FHO27" s="16"/>
      <c r="FHP27" s="16"/>
      <c r="FHQ27" s="16"/>
      <c r="FHR27" s="16"/>
      <c r="FHS27" s="16"/>
      <c r="FHT27" s="16"/>
      <c r="FHU27" s="16"/>
      <c r="FHV27" s="16"/>
      <c r="FHW27" s="16"/>
      <c r="FHX27" s="16"/>
      <c r="FHY27" s="16"/>
      <c r="FHZ27" s="16"/>
      <c r="FIA27" s="16"/>
      <c r="FIB27" s="16"/>
      <c r="FIC27" s="16"/>
      <c r="FID27" s="16"/>
      <c r="FIE27" s="16"/>
      <c r="FIF27" s="16"/>
      <c r="FIG27" s="16"/>
      <c r="FIH27" s="16"/>
      <c r="FII27" s="16"/>
      <c r="FIJ27" s="16"/>
      <c r="FIK27" s="16"/>
      <c r="FIL27" s="16"/>
      <c r="FIM27" s="16"/>
      <c r="FIN27" s="16"/>
      <c r="FIO27" s="16"/>
      <c r="FIP27" s="16"/>
      <c r="FIQ27" s="16"/>
      <c r="FIR27" s="16"/>
      <c r="FIS27" s="16"/>
      <c r="FIT27" s="16"/>
      <c r="FIU27" s="16"/>
      <c r="FIV27" s="16"/>
      <c r="FIW27" s="16"/>
      <c r="FIX27" s="16"/>
      <c r="FIY27" s="16"/>
      <c r="FIZ27" s="16"/>
      <c r="FJA27" s="16"/>
      <c r="FJB27" s="16"/>
      <c r="FJC27" s="16"/>
      <c r="FJD27" s="16"/>
      <c r="FJE27" s="16"/>
      <c r="FJF27" s="16"/>
      <c r="FJG27" s="16"/>
      <c r="FJH27" s="16"/>
      <c r="FJI27" s="16"/>
      <c r="FJJ27" s="16"/>
      <c r="FJK27" s="16"/>
      <c r="FJL27" s="16"/>
      <c r="FJM27" s="16"/>
      <c r="FJN27" s="16"/>
      <c r="FJO27" s="16"/>
      <c r="FJP27" s="16"/>
      <c r="FJQ27" s="16"/>
      <c r="FJR27" s="16"/>
      <c r="FJS27" s="16"/>
      <c r="FJT27" s="16"/>
      <c r="FJU27" s="16"/>
      <c r="FJV27" s="16"/>
      <c r="FJW27" s="16"/>
      <c r="FJX27" s="16"/>
      <c r="FJY27" s="16"/>
      <c r="FJZ27" s="16"/>
      <c r="FKA27" s="16"/>
      <c r="FKB27" s="16"/>
      <c r="FKC27" s="16"/>
      <c r="FKD27" s="16"/>
      <c r="FKE27" s="16"/>
      <c r="FKF27" s="16"/>
      <c r="FKG27" s="16"/>
      <c r="FKH27" s="16"/>
      <c r="FKI27" s="16"/>
      <c r="FKJ27" s="16"/>
      <c r="FKK27" s="16"/>
      <c r="FKL27" s="16"/>
      <c r="FKM27" s="16"/>
      <c r="FKN27" s="16"/>
      <c r="FKO27" s="16"/>
      <c r="FKP27" s="16"/>
      <c r="FKQ27" s="16"/>
      <c r="FKR27" s="16"/>
      <c r="FKS27" s="16"/>
      <c r="FKT27" s="16"/>
      <c r="FKU27" s="16"/>
      <c r="FKV27" s="16"/>
      <c r="FKW27" s="16"/>
      <c r="FKX27" s="16"/>
      <c r="FKY27" s="16"/>
      <c r="FKZ27" s="16"/>
      <c r="FLA27" s="16"/>
      <c r="FLB27" s="16"/>
      <c r="FLC27" s="16"/>
      <c r="FLD27" s="16"/>
      <c r="FLE27" s="16"/>
      <c r="FLF27" s="16"/>
      <c r="FLG27" s="16"/>
      <c r="FLH27" s="16"/>
      <c r="FLI27" s="16"/>
      <c r="FLJ27" s="16"/>
      <c r="FLK27" s="16"/>
      <c r="FLL27" s="16"/>
      <c r="FLM27" s="16"/>
      <c r="FLN27" s="16"/>
      <c r="FLO27" s="16"/>
      <c r="FLP27" s="16"/>
      <c r="FLQ27" s="16"/>
      <c r="FLR27" s="16"/>
      <c r="FLS27" s="16"/>
      <c r="FLT27" s="16"/>
      <c r="FLU27" s="16"/>
      <c r="FLV27" s="16"/>
      <c r="FLW27" s="16"/>
      <c r="FLX27" s="16"/>
      <c r="FLY27" s="16"/>
      <c r="FLZ27" s="16"/>
      <c r="FMA27" s="16"/>
      <c r="FMB27" s="16"/>
      <c r="FMC27" s="16"/>
      <c r="FMD27" s="16"/>
      <c r="FME27" s="16"/>
      <c r="FMF27" s="16"/>
      <c r="FMG27" s="16"/>
      <c r="FMH27" s="16"/>
      <c r="FMI27" s="16"/>
      <c r="FMJ27" s="16"/>
      <c r="FMK27" s="16"/>
      <c r="FML27" s="16"/>
      <c r="FMM27" s="16"/>
      <c r="FMN27" s="16"/>
      <c r="FMO27" s="16"/>
      <c r="FMP27" s="16"/>
      <c r="FMQ27" s="16"/>
      <c r="FMR27" s="16"/>
      <c r="FMS27" s="16"/>
      <c r="FMT27" s="16"/>
      <c r="FMU27" s="16"/>
      <c r="FMV27" s="16"/>
      <c r="FMW27" s="16"/>
      <c r="FMX27" s="16"/>
      <c r="FMY27" s="16"/>
      <c r="FMZ27" s="16"/>
      <c r="FNA27" s="16"/>
      <c r="FNB27" s="16"/>
      <c r="FNC27" s="16"/>
      <c r="FND27" s="16"/>
      <c r="FNE27" s="16"/>
      <c r="FNF27" s="16"/>
      <c r="FNG27" s="16"/>
      <c r="FNH27" s="16"/>
      <c r="FNI27" s="16"/>
      <c r="FNJ27" s="16"/>
      <c r="FNK27" s="16"/>
      <c r="FNL27" s="16"/>
      <c r="FNM27" s="16"/>
      <c r="FNN27" s="16"/>
      <c r="FNO27" s="16"/>
      <c r="FNP27" s="16"/>
      <c r="FNQ27" s="16"/>
      <c r="FNR27" s="16"/>
      <c r="FNS27" s="16"/>
      <c r="FNT27" s="16"/>
      <c r="FNU27" s="16"/>
      <c r="FNV27" s="16"/>
      <c r="FNW27" s="16"/>
      <c r="FNX27" s="16"/>
      <c r="FNY27" s="16"/>
      <c r="FNZ27" s="16"/>
      <c r="FOA27" s="16"/>
      <c r="FOB27" s="16"/>
      <c r="FOC27" s="16"/>
      <c r="FOD27" s="16"/>
      <c r="FOE27" s="16"/>
      <c r="FOF27" s="16"/>
      <c r="FOG27" s="16"/>
      <c r="FOH27" s="16"/>
      <c r="FOI27" s="16"/>
      <c r="FOJ27" s="16"/>
      <c r="FOK27" s="16"/>
      <c r="FOL27" s="16"/>
      <c r="FOM27" s="16"/>
      <c r="FON27" s="16"/>
      <c r="FOO27" s="16"/>
      <c r="FOP27" s="16"/>
      <c r="FOQ27" s="16"/>
      <c r="FOR27" s="16"/>
      <c r="FOS27" s="16"/>
      <c r="FOT27" s="16"/>
      <c r="FOU27" s="16"/>
      <c r="FOV27" s="16"/>
      <c r="FOW27" s="16"/>
      <c r="FOX27" s="16"/>
      <c r="FOY27" s="16"/>
      <c r="FOZ27" s="16"/>
      <c r="FPA27" s="16"/>
      <c r="FPB27" s="16"/>
      <c r="FPC27" s="16"/>
      <c r="FPD27" s="16"/>
      <c r="FPE27" s="16"/>
      <c r="FPF27" s="16"/>
      <c r="FPG27" s="16"/>
      <c r="FPH27" s="16"/>
      <c r="FPI27" s="16"/>
      <c r="FPJ27" s="16"/>
      <c r="FPK27" s="16"/>
      <c r="FPL27" s="16"/>
      <c r="FPM27" s="16"/>
      <c r="FPN27" s="16"/>
      <c r="FPO27" s="16"/>
      <c r="FPP27" s="16"/>
      <c r="FPQ27" s="16"/>
      <c r="FPR27" s="16"/>
      <c r="FPS27" s="16"/>
      <c r="FPT27" s="16"/>
      <c r="FPU27" s="16"/>
      <c r="FPV27" s="16"/>
      <c r="FPW27" s="16"/>
      <c r="FPX27" s="16"/>
      <c r="FPY27" s="16"/>
      <c r="FPZ27" s="16"/>
      <c r="FQA27" s="16"/>
      <c r="FQB27" s="16"/>
      <c r="FQC27" s="16"/>
      <c r="FQD27" s="16"/>
      <c r="FQE27" s="16"/>
      <c r="FQF27" s="16"/>
      <c r="FQG27" s="16"/>
      <c r="FQH27" s="16"/>
      <c r="FQI27" s="16"/>
      <c r="FQJ27" s="16"/>
      <c r="FQK27" s="16"/>
      <c r="FQL27" s="16"/>
      <c r="FQM27" s="16"/>
      <c r="FQN27" s="16"/>
      <c r="FQO27" s="16"/>
      <c r="FQP27" s="16"/>
      <c r="FQQ27" s="16"/>
      <c r="FQR27" s="16"/>
      <c r="FQS27" s="16"/>
      <c r="FQT27" s="16"/>
      <c r="FQU27" s="16"/>
      <c r="FQV27" s="16"/>
      <c r="FQW27" s="16"/>
      <c r="FQX27" s="16"/>
      <c r="FQY27" s="16"/>
      <c r="FQZ27" s="16"/>
      <c r="FRA27" s="16"/>
      <c r="FRB27" s="16"/>
      <c r="FRC27" s="16"/>
      <c r="FRD27" s="16"/>
      <c r="FRE27" s="16"/>
      <c r="FRF27" s="16"/>
      <c r="FRG27" s="16"/>
      <c r="FRH27" s="16"/>
      <c r="FRI27" s="16"/>
      <c r="FRJ27" s="16"/>
      <c r="FRK27" s="16"/>
      <c r="FRL27" s="16"/>
      <c r="FRM27" s="16"/>
      <c r="FRN27" s="16"/>
      <c r="FRO27" s="16"/>
      <c r="FRP27" s="16"/>
      <c r="FRQ27" s="16"/>
      <c r="FRR27" s="16"/>
      <c r="FRS27" s="16"/>
      <c r="FRT27" s="16"/>
      <c r="FRU27" s="16"/>
      <c r="FRV27" s="16"/>
      <c r="FRW27" s="16"/>
      <c r="FRX27" s="16"/>
      <c r="FRY27" s="16"/>
      <c r="FRZ27" s="16"/>
      <c r="FSA27" s="16"/>
      <c r="FSB27" s="16"/>
      <c r="FSC27" s="16"/>
      <c r="FSD27" s="16"/>
      <c r="FSE27" s="16"/>
      <c r="FSF27" s="16"/>
      <c r="FSG27" s="16"/>
      <c r="FSH27" s="16"/>
      <c r="FSI27" s="16"/>
      <c r="FSJ27" s="16"/>
      <c r="FSK27" s="16"/>
      <c r="FSL27" s="16"/>
      <c r="FSM27" s="16"/>
      <c r="FSN27" s="16"/>
      <c r="FSO27" s="16"/>
      <c r="FSP27" s="16"/>
      <c r="FSQ27" s="16"/>
      <c r="FSR27" s="16"/>
      <c r="FSS27" s="16"/>
      <c r="FST27" s="16"/>
      <c r="FSU27" s="16"/>
      <c r="FSV27" s="16"/>
      <c r="FSW27" s="16"/>
      <c r="FSX27" s="16"/>
      <c r="FSY27" s="16"/>
      <c r="FSZ27" s="16"/>
      <c r="FTA27" s="16"/>
      <c r="FTB27" s="16"/>
      <c r="FTC27" s="16"/>
      <c r="FTD27" s="16"/>
      <c r="FTE27" s="16"/>
      <c r="FTF27" s="16"/>
      <c r="FTG27" s="16"/>
      <c r="FTH27" s="16"/>
      <c r="FTI27" s="16"/>
      <c r="FTJ27" s="16"/>
      <c r="FTK27" s="16"/>
      <c r="FTL27" s="16"/>
      <c r="FTM27" s="16"/>
      <c r="FTN27" s="16"/>
      <c r="FTO27" s="16"/>
      <c r="FTP27" s="16"/>
      <c r="FTQ27" s="16"/>
      <c r="FTR27" s="16"/>
      <c r="FTS27" s="16"/>
      <c r="FTT27" s="16"/>
      <c r="FTU27" s="16"/>
      <c r="FTV27" s="16"/>
      <c r="FTW27" s="16"/>
      <c r="FTX27" s="16"/>
      <c r="FTY27" s="16"/>
      <c r="FTZ27" s="16"/>
      <c r="FUA27" s="16"/>
      <c r="FUB27" s="16"/>
      <c r="FUC27" s="16"/>
      <c r="FUD27" s="16"/>
      <c r="FUE27" s="16"/>
      <c r="FUF27" s="16"/>
      <c r="FUG27" s="16"/>
      <c r="FUH27" s="16"/>
      <c r="FUI27" s="16"/>
      <c r="FUJ27" s="16"/>
      <c r="FUK27" s="16"/>
      <c r="FUL27" s="16"/>
      <c r="FUM27" s="16"/>
      <c r="FUN27" s="16"/>
      <c r="FUO27" s="16"/>
      <c r="FUP27" s="16"/>
      <c r="FUQ27" s="16"/>
      <c r="FUR27" s="16"/>
      <c r="FUS27" s="16"/>
      <c r="FUT27" s="16"/>
      <c r="FUU27" s="16"/>
      <c r="FUV27" s="16"/>
      <c r="FUW27" s="16"/>
      <c r="FUX27" s="16"/>
      <c r="FUY27" s="16"/>
      <c r="FUZ27" s="16"/>
      <c r="FVA27" s="16"/>
      <c r="FVB27" s="16"/>
      <c r="FVC27" s="16"/>
      <c r="FVD27" s="16"/>
      <c r="FVE27" s="16"/>
      <c r="FVF27" s="16"/>
      <c r="FVG27" s="16"/>
      <c r="FVH27" s="16"/>
      <c r="FVI27" s="16"/>
      <c r="FVJ27" s="16"/>
      <c r="FVK27" s="16"/>
      <c r="FVL27" s="16"/>
      <c r="FVM27" s="16"/>
      <c r="FVN27" s="16"/>
      <c r="FVO27" s="16"/>
      <c r="FVP27" s="16"/>
      <c r="FVQ27" s="16"/>
      <c r="FVR27" s="16"/>
      <c r="FVS27" s="16"/>
      <c r="FVT27" s="16"/>
      <c r="FVU27" s="16"/>
      <c r="FVV27" s="16"/>
      <c r="FVW27" s="16"/>
      <c r="FVX27" s="16"/>
      <c r="FVY27" s="16"/>
      <c r="FVZ27" s="16"/>
      <c r="FWA27" s="16"/>
      <c r="FWB27" s="16"/>
      <c r="FWC27" s="16"/>
      <c r="FWD27" s="16"/>
      <c r="FWE27" s="16"/>
      <c r="FWF27" s="16"/>
      <c r="FWG27" s="16"/>
      <c r="FWH27" s="16"/>
      <c r="FWI27" s="16"/>
      <c r="FWJ27" s="16"/>
      <c r="FWK27" s="16"/>
      <c r="FWL27" s="16"/>
      <c r="FWM27" s="16"/>
      <c r="FWN27" s="16"/>
      <c r="FWO27" s="16"/>
      <c r="FWP27" s="16"/>
      <c r="FWQ27" s="16"/>
      <c r="FWR27" s="16"/>
      <c r="FWS27" s="16"/>
      <c r="FWT27" s="16"/>
      <c r="FWU27" s="16"/>
      <c r="FWV27" s="16"/>
      <c r="FWW27" s="16"/>
      <c r="FWX27" s="16"/>
      <c r="FWY27" s="16"/>
      <c r="FWZ27" s="16"/>
      <c r="FXA27" s="16"/>
      <c r="FXB27" s="16"/>
      <c r="FXC27" s="16"/>
      <c r="FXD27" s="16"/>
      <c r="FXE27" s="16"/>
      <c r="FXF27" s="16"/>
      <c r="FXG27" s="16"/>
      <c r="FXH27" s="16"/>
      <c r="FXI27" s="16"/>
      <c r="FXJ27" s="16"/>
      <c r="FXK27" s="16"/>
      <c r="FXL27" s="16"/>
      <c r="FXM27" s="16"/>
      <c r="FXN27" s="16"/>
      <c r="FXO27" s="16"/>
      <c r="FXP27" s="16"/>
      <c r="FXQ27" s="16"/>
      <c r="FXR27" s="16"/>
      <c r="FXS27" s="16"/>
      <c r="FXT27" s="16"/>
      <c r="FXU27" s="16"/>
      <c r="FXV27" s="16"/>
      <c r="FXW27" s="16"/>
      <c r="FXX27" s="16"/>
      <c r="FXY27" s="16"/>
      <c r="FXZ27" s="16"/>
      <c r="FYA27" s="16"/>
      <c r="FYB27" s="16"/>
      <c r="FYC27" s="16"/>
      <c r="FYD27" s="16"/>
      <c r="FYE27" s="16"/>
      <c r="FYF27" s="16"/>
      <c r="FYG27" s="16"/>
      <c r="FYH27" s="16"/>
      <c r="FYI27" s="16"/>
      <c r="FYJ27" s="16"/>
      <c r="FYK27" s="16"/>
      <c r="FYL27" s="16"/>
      <c r="FYM27" s="16"/>
      <c r="FYN27" s="16"/>
      <c r="FYO27" s="16"/>
      <c r="FYP27" s="16"/>
      <c r="FYQ27" s="16"/>
      <c r="FYR27" s="16"/>
      <c r="FYS27" s="16"/>
      <c r="FYT27" s="16"/>
      <c r="FYU27" s="16"/>
      <c r="FYV27" s="16"/>
      <c r="FYW27" s="16"/>
      <c r="FYX27" s="16"/>
      <c r="FYY27" s="16"/>
      <c r="FYZ27" s="16"/>
      <c r="FZA27" s="16"/>
      <c r="FZB27" s="16"/>
      <c r="FZC27" s="16"/>
      <c r="FZD27" s="16"/>
      <c r="FZE27" s="16"/>
      <c r="FZF27" s="16"/>
      <c r="FZG27" s="16"/>
      <c r="FZH27" s="16"/>
      <c r="FZI27" s="16"/>
      <c r="FZJ27" s="16"/>
      <c r="FZK27" s="16"/>
      <c r="FZL27" s="16"/>
      <c r="FZM27" s="16"/>
      <c r="FZN27" s="16"/>
      <c r="FZO27" s="16"/>
      <c r="FZP27" s="16"/>
      <c r="FZQ27" s="16"/>
      <c r="FZR27" s="16"/>
      <c r="FZS27" s="16"/>
      <c r="FZT27" s="16"/>
      <c r="FZU27" s="16"/>
      <c r="FZV27" s="16"/>
      <c r="FZW27" s="16"/>
      <c r="FZX27" s="16"/>
      <c r="FZY27" s="16"/>
      <c r="FZZ27" s="16"/>
      <c r="GAA27" s="16"/>
      <c r="GAB27" s="16"/>
      <c r="GAC27" s="16"/>
      <c r="GAD27" s="16"/>
      <c r="GAE27" s="16"/>
      <c r="GAF27" s="16"/>
      <c r="GAG27" s="16"/>
      <c r="GAH27" s="16"/>
      <c r="GAI27" s="16"/>
      <c r="GAJ27" s="16"/>
      <c r="GAK27" s="16"/>
      <c r="GAL27" s="16"/>
      <c r="GAM27" s="16"/>
      <c r="GAN27" s="16"/>
      <c r="GAO27" s="16"/>
      <c r="GAP27" s="16"/>
      <c r="GAQ27" s="16"/>
      <c r="GAR27" s="16"/>
      <c r="GAS27" s="16"/>
      <c r="GAT27" s="16"/>
      <c r="GAU27" s="16"/>
      <c r="GAV27" s="16"/>
      <c r="GAW27" s="16"/>
      <c r="GAX27" s="16"/>
      <c r="GAY27" s="16"/>
      <c r="GAZ27" s="16"/>
      <c r="GBA27" s="16"/>
      <c r="GBB27" s="16"/>
      <c r="GBC27" s="16"/>
      <c r="GBD27" s="16"/>
      <c r="GBE27" s="16"/>
      <c r="GBF27" s="16"/>
      <c r="GBG27" s="16"/>
      <c r="GBH27" s="16"/>
      <c r="GBI27" s="16"/>
      <c r="GBJ27" s="16"/>
      <c r="GBK27" s="16"/>
      <c r="GBL27" s="16"/>
      <c r="GBM27" s="16"/>
      <c r="GBN27" s="16"/>
      <c r="GBO27" s="16"/>
      <c r="GBP27" s="16"/>
      <c r="GBQ27" s="16"/>
      <c r="GBR27" s="16"/>
      <c r="GBS27" s="16"/>
      <c r="GBT27" s="16"/>
      <c r="GBU27" s="16"/>
      <c r="GBV27" s="16"/>
      <c r="GBW27" s="16"/>
      <c r="GBX27" s="16"/>
      <c r="GBY27" s="16"/>
      <c r="GBZ27" s="16"/>
      <c r="GCA27" s="16"/>
      <c r="GCB27" s="16"/>
      <c r="GCC27" s="16"/>
      <c r="GCD27" s="16"/>
      <c r="GCE27" s="16"/>
      <c r="GCF27" s="16"/>
      <c r="GCG27" s="16"/>
      <c r="GCH27" s="16"/>
      <c r="GCI27" s="16"/>
      <c r="GCJ27" s="16"/>
      <c r="GCK27" s="16"/>
      <c r="GCL27" s="16"/>
      <c r="GCM27" s="16"/>
      <c r="GCN27" s="16"/>
      <c r="GCO27" s="16"/>
      <c r="GCP27" s="16"/>
      <c r="GCQ27" s="16"/>
      <c r="GCR27" s="16"/>
      <c r="GCS27" s="16"/>
      <c r="GCT27" s="16"/>
      <c r="GCU27" s="16"/>
      <c r="GCV27" s="16"/>
      <c r="GCW27" s="16"/>
      <c r="GCX27" s="16"/>
      <c r="GCY27" s="16"/>
      <c r="GCZ27" s="16"/>
      <c r="GDA27" s="16"/>
      <c r="GDB27" s="16"/>
      <c r="GDC27" s="16"/>
      <c r="GDD27" s="16"/>
      <c r="GDE27" s="16"/>
      <c r="GDF27" s="16"/>
      <c r="GDG27" s="16"/>
      <c r="GDH27" s="16"/>
      <c r="GDI27" s="16"/>
      <c r="GDJ27" s="16"/>
      <c r="GDK27" s="16"/>
      <c r="GDL27" s="16"/>
      <c r="GDM27" s="16"/>
      <c r="GDN27" s="16"/>
      <c r="GDO27" s="16"/>
      <c r="GDP27" s="16"/>
      <c r="GDQ27" s="16"/>
      <c r="GDR27" s="16"/>
      <c r="GDS27" s="16"/>
      <c r="GDT27" s="16"/>
      <c r="GDU27" s="16"/>
      <c r="GDV27" s="16"/>
      <c r="GDW27" s="16"/>
      <c r="GDX27" s="16"/>
      <c r="GDY27" s="16"/>
      <c r="GDZ27" s="16"/>
      <c r="GEA27" s="16"/>
      <c r="GEB27" s="16"/>
      <c r="GEC27" s="16"/>
      <c r="GED27" s="16"/>
      <c r="GEE27" s="16"/>
      <c r="GEF27" s="16"/>
      <c r="GEG27" s="16"/>
      <c r="GEH27" s="16"/>
      <c r="GEI27" s="16"/>
      <c r="GEJ27" s="16"/>
      <c r="GEK27" s="16"/>
      <c r="GEL27" s="16"/>
      <c r="GEM27" s="16"/>
      <c r="GEN27" s="16"/>
      <c r="GEO27" s="16"/>
      <c r="GEP27" s="16"/>
      <c r="GEQ27" s="16"/>
      <c r="GER27" s="16"/>
      <c r="GES27" s="16"/>
      <c r="GET27" s="16"/>
      <c r="GEU27" s="16"/>
      <c r="GEV27" s="16"/>
      <c r="GEW27" s="16"/>
      <c r="GEX27" s="16"/>
      <c r="GEY27" s="16"/>
      <c r="GEZ27" s="16"/>
      <c r="GFA27" s="16"/>
      <c r="GFB27" s="16"/>
      <c r="GFC27" s="16"/>
      <c r="GFD27" s="16"/>
      <c r="GFE27" s="16"/>
      <c r="GFF27" s="16"/>
      <c r="GFG27" s="16"/>
      <c r="GFH27" s="16"/>
      <c r="GFI27" s="16"/>
      <c r="GFJ27" s="16"/>
      <c r="GFK27" s="16"/>
      <c r="GFL27" s="16"/>
      <c r="GFM27" s="16"/>
      <c r="GFN27" s="16"/>
      <c r="GFO27" s="16"/>
      <c r="GFP27" s="16"/>
      <c r="GFQ27" s="16"/>
      <c r="GFR27" s="16"/>
      <c r="GFS27" s="16"/>
      <c r="GFT27" s="16"/>
      <c r="GFU27" s="16"/>
      <c r="GFV27" s="16"/>
      <c r="GFW27" s="16"/>
      <c r="GFX27" s="16"/>
      <c r="GFY27" s="16"/>
      <c r="GFZ27" s="16"/>
      <c r="GGA27" s="16"/>
      <c r="GGB27" s="16"/>
      <c r="GGC27" s="16"/>
      <c r="GGD27" s="16"/>
      <c r="GGE27" s="16"/>
      <c r="GGF27" s="16"/>
      <c r="GGG27" s="16"/>
      <c r="GGH27" s="16"/>
      <c r="GGI27" s="16"/>
      <c r="GGJ27" s="16"/>
      <c r="GGK27" s="16"/>
      <c r="GGL27" s="16"/>
      <c r="GGM27" s="16"/>
      <c r="GGN27" s="16"/>
      <c r="GGO27" s="16"/>
      <c r="GGP27" s="16"/>
      <c r="GGQ27" s="16"/>
      <c r="GGR27" s="16"/>
      <c r="GGS27" s="16"/>
      <c r="GGT27" s="16"/>
      <c r="GGU27" s="16"/>
      <c r="GGV27" s="16"/>
      <c r="GGW27" s="16"/>
      <c r="GGX27" s="16"/>
      <c r="GGY27" s="16"/>
      <c r="GGZ27" s="16"/>
      <c r="GHA27" s="16"/>
      <c r="GHB27" s="16"/>
      <c r="GHC27" s="16"/>
      <c r="GHD27" s="16"/>
      <c r="GHE27" s="16"/>
      <c r="GHF27" s="16"/>
      <c r="GHG27" s="16"/>
      <c r="GHH27" s="16"/>
      <c r="GHI27" s="16"/>
      <c r="GHJ27" s="16"/>
      <c r="GHK27" s="16"/>
      <c r="GHL27" s="16"/>
      <c r="GHM27" s="16"/>
      <c r="GHN27" s="16"/>
      <c r="GHO27" s="16"/>
      <c r="GHP27" s="16"/>
      <c r="GHQ27" s="16"/>
      <c r="GHR27" s="16"/>
      <c r="GHS27" s="16"/>
      <c r="GHT27" s="16"/>
      <c r="GHU27" s="16"/>
      <c r="GHV27" s="16"/>
      <c r="GHW27" s="16"/>
      <c r="GHX27" s="16"/>
      <c r="GHY27" s="16"/>
      <c r="GHZ27" s="16"/>
      <c r="GIA27" s="16"/>
      <c r="GIB27" s="16"/>
      <c r="GIC27" s="16"/>
      <c r="GID27" s="16"/>
      <c r="GIE27" s="16"/>
      <c r="GIF27" s="16"/>
      <c r="GIG27" s="16"/>
      <c r="GIH27" s="16"/>
      <c r="GII27" s="16"/>
      <c r="GIJ27" s="16"/>
      <c r="GIK27" s="16"/>
      <c r="GIL27" s="16"/>
      <c r="GIM27" s="16"/>
      <c r="GIN27" s="16"/>
      <c r="GIO27" s="16"/>
      <c r="GIP27" s="16"/>
      <c r="GIQ27" s="16"/>
      <c r="GIR27" s="16"/>
      <c r="GIS27" s="16"/>
      <c r="GIT27" s="16"/>
      <c r="GIU27" s="16"/>
      <c r="GIV27" s="16"/>
      <c r="GIW27" s="16"/>
      <c r="GIX27" s="16"/>
      <c r="GIY27" s="16"/>
      <c r="GIZ27" s="16"/>
      <c r="GJA27" s="16"/>
      <c r="GJB27" s="16"/>
      <c r="GJC27" s="16"/>
      <c r="GJD27" s="16"/>
      <c r="GJE27" s="16"/>
      <c r="GJF27" s="16"/>
      <c r="GJG27" s="16"/>
      <c r="GJH27" s="16"/>
      <c r="GJI27" s="16"/>
      <c r="GJJ27" s="16"/>
      <c r="GJK27" s="16"/>
      <c r="GJL27" s="16"/>
      <c r="GJM27" s="16"/>
      <c r="GJN27" s="16"/>
      <c r="GJO27" s="16"/>
      <c r="GJP27" s="16"/>
      <c r="GJQ27" s="16"/>
      <c r="GJR27" s="16"/>
      <c r="GJS27" s="16"/>
      <c r="GJT27" s="16"/>
      <c r="GJU27" s="16"/>
      <c r="GJV27" s="16"/>
      <c r="GJW27" s="16"/>
      <c r="GJX27" s="16"/>
      <c r="GJY27" s="16"/>
      <c r="GJZ27" s="16"/>
      <c r="GKA27" s="16"/>
      <c r="GKB27" s="16"/>
      <c r="GKC27" s="16"/>
      <c r="GKD27" s="16"/>
      <c r="GKE27" s="16"/>
      <c r="GKF27" s="16"/>
      <c r="GKG27" s="16"/>
      <c r="GKH27" s="16"/>
      <c r="GKI27" s="16"/>
      <c r="GKJ27" s="16"/>
      <c r="GKK27" s="16"/>
      <c r="GKL27" s="16"/>
      <c r="GKM27" s="16"/>
      <c r="GKN27" s="16"/>
      <c r="GKO27" s="16"/>
      <c r="GKP27" s="16"/>
      <c r="GKQ27" s="16"/>
      <c r="GKR27" s="16"/>
      <c r="GKS27" s="16"/>
      <c r="GKT27" s="16"/>
      <c r="GKU27" s="16"/>
      <c r="GKV27" s="16"/>
      <c r="GKW27" s="16"/>
      <c r="GKX27" s="16"/>
      <c r="GKY27" s="16"/>
      <c r="GKZ27" s="16"/>
      <c r="GLA27" s="16"/>
      <c r="GLB27" s="16"/>
      <c r="GLC27" s="16"/>
      <c r="GLD27" s="16"/>
      <c r="GLE27" s="16"/>
      <c r="GLF27" s="16"/>
      <c r="GLG27" s="16"/>
      <c r="GLH27" s="16"/>
      <c r="GLI27" s="16"/>
      <c r="GLJ27" s="16"/>
      <c r="GLK27" s="16"/>
      <c r="GLL27" s="16"/>
      <c r="GLM27" s="16"/>
      <c r="GLN27" s="16"/>
      <c r="GLO27" s="16"/>
      <c r="GLP27" s="16"/>
      <c r="GLQ27" s="16"/>
      <c r="GLR27" s="16"/>
      <c r="GLS27" s="16"/>
      <c r="GLT27" s="16"/>
      <c r="GLU27" s="16"/>
      <c r="GLV27" s="16"/>
      <c r="GLW27" s="16"/>
      <c r="GLX27" s="16"/>
      <c r="GLY27" s="16"/>
      <c r="GLZ27" s="16"/>
      <c r="GMA27" s="16"/>
      <c r="GMB27" s="16"/>
      <c r="GMC27" s="16"/>
      <c r="GMD27" s="16"/>
      <c r="GME27" s="16"/>
      <c r="GMF27" s="16"/>
      <c r="GMG27" s="16"/>
      <c r="GMH27" s="16"/>
      <c r="GMI27" s="16"/>
      <c r="GMJ27" s="16"/>
      <c r="GMK27" s="16"/>
      <c r="GML27" s="16"/>
      <c r="GMM27" s="16"/>
      <c r="GMN27" s="16"/>
      <c r="GMO27" s="16"/>
      <c r="GMP27" s="16"/>
      <c r="GMQ27" s="16"/>
      <c r="GMR27" s="16"/>
      <c r="GMS27" s="16"/>
      <c r="GMT27" s="16"/>
      <c r="GMU27" s="16"/>
      <c r="GMV27" s="16"/>
      <c r="GMW27" s="16"/>
      <c r="GMX27" s="16"/>
      <c r="GMY27" s="16"/>
      <c r="GMZ27" s="16"/>
      <c r="GNA27" s="16"/>
      <c r="GNB27" s="16"/>
      <c r="GNC27" s="16"/>
      <c r="GND27" s="16"/>
      <c r="GNE27" s="16"/>
      <c r="GNF27" s="16"/>
      <c r="GNG27" s="16"/>
      <c r="GNH27" s="16"/>
      <c r="GNI27" s="16"/>
      <c r="GNJ27" s="16"/>
      <c r="GNK27" s="16"/>
      <c r="GNL27" s="16"/>
      <c r="GNM27" s="16"/>
      <c r="GNN27" s="16"/>
      <c r="GNO27" s="16"/>
      <c r="GNP27" s="16"/>
      <c r="GNQ27" s="16"/>
      <c r="GNR27" s="16"/>
      <c r="GNS27" s="16"/>
      <c r="GNT27" s="16"/>
      <c r="GNU27" s="16"/>
      <c r="GNV27" s="16"/>
      <c r="GNW27" s="16"/>
      <c r="GNX27" s="16"/>
      <c r="GNY27" s="16"/>
      <c r="GNZ27" s="16"/>
      <c r="GOA27" s="16"/>
      <c r="GOB27" s="16"/>
      <c r="GOC27" s="16"/>
      <c r="GOD27" s="16"/>
      <c r="GOE27" s="16"/>
      <c r="GOF27" s="16"/>
      <c r="GOG27" s="16"/>
      <c r="GOH27" s="16"/>
      <c r="GOI27" s="16"/>
      <c r="GOJ27" s="16"/>
      <c r="GOK27" s="16"/>
      <c r="GOL27" s="16"/>
      <c r="GOM27" s="16"/>
      <c r="GON27" s="16"/>
      <c r="GOO27" s="16"/>
      <c r="GOP27" s="16"/>
      <c r="GOQ27" s="16"/>
      <c r="GOR27" s="16"/>
      <c r="GOS27" s="16"/>
      <c r="GOT27" s="16"/>
      <c r="GOU27" s="16"/>
      <c r="GOV27" s="16"/>
      <c r="GOW27" s="16"/>
      <c r="GOX27" s="16"/>
      <c r="GOY27" s="16"/>
      <c r="GOZ27" s="16"/>
      <c r="GPA27" s="16"/>
      <c r="GPB27" s="16"/>
      <c r="GPC27" s="16"/>
      <c r="GPD27" s="16"/>
      <c r="GPE27" s="16"/>
      <c r="GPF27" s="16"/>
      <c r="GPG27" s="16"/>
      <c r="GPH27" s="16"/>
      <c r="GPI27" s="16"/>
      <c r="GPJ27" s="16"/>
      <c r="GPK27" s="16"/>
      <c r="GPL27" s="16"/>
      <c r="GPM27" s="16"/>
      <c r="GPN27" s="16"/>
      <c r="GPO27" s="16"/>
      <c r="GPP27" s="16"/>
      <c r="GPQ27" s="16"/>
      <c r="GPR27" s="16"/>
      <c r="GPS27" s="16"/>
      <c r="GPT27" s="16"/>
      <c r="GPU27" s="16"/>
      <c r="GPV27" s="16"/>
      <c r="GPW27" s="16"/>
      <c r="GPX27" s="16"/>
      <c r="GPY27" s="16"/>
      <c r="GPZ27" s="16"/>
      <c r="GQA27" s="16"/>
      <c r="GQB27" s="16"/>
      <c r="GQC27" s="16"/>
      <c r="GQD27" s="16"/>
      <c r="GQE27" s="16"/>
      <c r="GQF27" s="16"/>
      <c r="GQG27" s="16"/>
      <c r="GQH27" s="16"/>
      <c r="GQI27" s="16"/>
      <c r="GQJ27" s="16"/>
      <c r="GQK27" s="16"/>
      <c r="GQL27" s="16"/>
      <c r="GQM27" s="16"/>
      <c r="GQN27" s="16"/>
      <c r="GQO27" s="16"/>
      <c r="GQP27" s="16"/>
      <c r="GQQ27" s="16"/>
      <c r="GQR27" s="16"/>
      <c r="GQS27" s="16"/>
      <c r="GQT27" s="16"/>
      <c r="GQU27" s="16"/>
      <c r="GQV27" s="16"/>
      <c r="GQW27" s="16"/>
      <c r="GQX27" s="16"/>
      <c r="GQY27" s="16"/>
      <c r="GQZ27" s="16"/>
      <c r="GRA27" s="16"/>
      <c r="GRB27" s="16"/>
      <c r="GRC27" s="16"/>
      <c r="GRD27" s="16"/>
      <c r="GRE27" s="16"/>
      <c r="GRF27" s="16"/>
      <c r="GRG27" s="16"/>
      <c r="GRH27" s="16"/>
      <c r="GRI27" s="16"/>
      <c r="GRJ27" s="16"/>
      <c r="GRK27" s="16"/>
      <c r="GRL27" s="16"/>
      <c r="GRM27" s="16"/>
      <c r="GRN27" s="16"/>
      <c r="GRO27" s="16"/>
      <c r="GRP27" s="16"/>
      <c r="GRQ27" s="16"/>
      <c r="GRR27" s="16"/>
      <c r="GRS27" s="16"/>
      <c r="GRT27" s="16"/>
      <c r="GRU27" s="16"/>
      <c r="GRV27" s="16"/>
      <c r="GRW27" s="16"/>
      <c r="GRX27" s="16"/>
      <c r="GRY27" s="16"/>
      <c r="GRZ27" s="16"/>
      <c r="GSA27" s="16"/>
      <c r="GSB27" s="16"/>
      <c r="GSC27" s="16"/>
      <c r="GSD27" s="16"/>
      <c r="GSE27" s="16"/>
      <c r="GSF27" s="16"/>
      <c r="GSG27" s="16"/>
      <c r="GSH27" s="16"/>
      <c r="GSI27" s="16"/>
      <c r="GSJ27" s="16"/>
      <c r="GSK27" s="16"/>
      <c r="GSL27" s="16"/>
      <c r="GSM27" s="16"/>
      <c r="GSN27" s="16"/>
      <c r="GSO27" s="16"/>
      <c r="GSP27" s="16"/>
      <c r="GSQ27" s="16"/>
      <c r="GSR27" s="16"/>
      <c r="GSS27" s="16"/>
      <c r="GST27" s="16"/>
      <c r="GSU27" s="16"/>
      <c r="GSV27" s="16"/>
      <c r="GSW27" s="16"/>
      <c r="GSX27" s="16"/>
      <c r="GSY27" s="16"/>
      <c r="GSZ27" s="16"/>
      <c r="GTA27" s="16"/>
      <c r="GTB27" s="16"/>
      <c r="GTC27" s="16"/>
      <c r="GTD27" s="16"/>
      <c r="GTE27" s="16"/>
      <c r="GTF27" s="16"/>
      <c r="GTG27" s="16"/>
      <c r="GTH27" s="16"/>
      <c r="GTI27" s="16"/>
      <c r="GTJ27" s="16"/>
      <c r="GTK27" s="16"/>
      <c r="GTL27" s="16"/>
      <c r="GTM27" s="16"/>
      <c r="GTN27" s="16"/>
      <c r="GTO27" s="16"/>
      <c r="GTP27" s="16"/>
      <c r="GTQ27" s="16"/>
      <c r="GTR27" s="16"/>
      <c r="GTS27" s="16"/>
      <c r="GTT27" s="16"/>
      <c r="GTU27" s="16"/>
      <c r="GTV27" s="16"/>
      <c r="GTW27" s="16"/>
      <c r="GTX27" s="16"/>
      <c r="GTY27" s="16"/>
      <c r="GTZ27" s="16"/>
      <c r="GUA27" s="16"/>
      <c r="GUB27" s="16"/>
      <c r="GUC27" s="16"/>
      <c r="GUD27" s="16"/>
      <c r="GUE27" s="16"/>
      <c r="GUF27" s="16"/>
      <c r="GUG27" s="16"/>
      <c r="GUH27" s="16"/>
      <c r="GUI27" s="16"/>
      <c r="GUJ27" s="16"/>
      <c r="GUK27" s="16"/>
      <c r="GUL27" s="16"/>
      <c r="GUM27" s="16"/>
      <c r="GUN27" s="16"/>
      <c r="GUO27" s="16"/>
      <c r="GUP27" s="16"/>
      <c r="GUQ27" s="16"/>
      <c r="GUR27" s="16"/>
      <c r="GUS27" s="16"/>
      <c r="GUT27" s="16"/>
      <c r="GUU27" s="16"/>
      <c r="GUV27" s="16"/>
      <c r="GUW27" s="16"/>
      <c r="GUX27" s="16"/>
      <c r="GUY27" s="16"/>
      <c r="GUZ27" s="16"/>
      <c r="GVA27" s="16"/>
      <c r="GVB27" s="16"/>
      <c r="GVC27" s="16"/>
      <c r="GVD27" s="16"/>
      <c r="GVE27" s="16"/>
      <c r="GVF27" s="16"/>
      <c r="GVG27" s="16"/>
      <c r="GVH27" s="16"/>
      <c r="GVI27" s="16"/>
      <c r="GVJ27" s="16"/>
      <c r="GVK27" s="16"/>
      <c r="GVL27" s="16"/>
      <c r="GVM27" s="16"/>
      <c r="GVN27" s="16"/>
      <c r="GVO27" s="16"/>
      <c r="GVP27" s="16"/>
      <c r="GVQ27" s="16"/>
      <c r="GVR27" s="16"/>
      <c r="GVS27" s="16"/>
      <c r="GVT27" s="16"/>
      <c r="GVU27" s="16"/>
      <c r="GVV27" s="16"/>
      <c r="GVW27" s="16"/>
      <c r="GVX27" s="16"/>
      <c r="GVY27" s="16"/>
      <c r="GVZ27" s="16"/>
      <c r="GWA27" s="16"/>
      <c r="GWB27" s="16"/>
      <c r="GWC27" s="16"/>
      <c r="GWD27" s="16"/>
      <c r="GWE27" s="16"/>
      <c r="GWF27" s="16"/>
      <c r="GWG27" s="16"/>
      <c r="GWH27" s="16"/>
      <c r="GWI27" s="16"/>
      <c r="GWJ27" s="16"/>
      <c r="GWK27" s="16"/>
      <c r="GWL27" s="16"/>
      <c r="GWM27" s="16"/>
      <c r="GWN27" s="16"/>
      <c r="GWO27" s="16"/>
      <c r="GWP27" s="16"/>
      <c r="GWQ27" s="16"/>
      <c r="GWR27" s="16"/>
      <c r="GWS27" s="16"/>
      <c r="GWT27" s="16"/>
      <c r="GWU27" s="16"/>
      <c r="GWV27" s="16"/>
      <c r="GWW27" s="16"/>
      <c r="GWX27" s="16"/>
      <c r="GWY27" s="16"/>
      <c r="GWZ27" s="16"/>
      <c r="GXA27" s="16"/>
      <c r="GXB27" s="16"/>
      <c r="GXC27" s="16"/>
      <c r="GXD27" s="16"/>
      <c r="GXE27" s="16"/>
      <c r="GXF27" s="16"/>
      <c r="GXG27" s="16"/>
      <c r="GXH27" s="16"/>
      <c r="GXI27" s="16"/>
      <c r="GXJ27" s="16"/>
      <c r="GXK27" s="16"/>
      <c r="GXL27" s="16"/>
      <c r="GXM27" s="16"/>
      <c r="GXN27" s="16"/>
      <c r="GXO27" s="16"/>
      <c r="GXP27" s="16"/>
      <c r="GXQ27" s="16"/>
      <c r="GXR27" s="16"/>
      <c r="GXS27" s="16"/>
      <c r="GXT27" s="16"/>
      <c r="GXU27" s="16"/>
      <c r="GXV27" s="16"/>
      <c r="GXW27" s="16"/>
      <c r="GXX27" s="16"/>
      <c r="GXY27" s="16"/>
      <c r="GXZ27" s="16"/>
      <c r="GYA27" s="16"/>
      <c r="GYB27" s="16"/>
      <c r="GYC27" s="16"/>
      <c r="GYD27" s="16"/>
      <c r="GYE27" s="16"/>
      <c r="GYF27" s="16"/>
      <c r="GYG27" s="16"/>
      <c r="GYH27" s="16"/>
      <c r="GYI27" s="16"/>
      <c r="GYJ27" s="16"/>
      <c r="GYK27" s="16"/>
      <c r="GYL27" s="16"/>
      <c r="GYM27" s="16"/>
      <c r="GYN27" s="16"/>
      <c r="GYO27" s="16"/>
      <c r="GYP27" s="16"/>
      <c r="GYQ27" s="16"/>
      <c r="GYR27" s="16"/>
      <c r="GYS27" s="16"/>
      <c r="GYT27" s="16"/>
      <c r="GYU27" s="16"/>
      <c r="GYV27" s="16"/>
      <c r="GYW27" s="16"/>
      <c r="GYX27" s="16"/>
      <c r="GYY27" s="16"/>
      <c r="GYZ27" s="16"/>
      <c r="GZA27" s="16"/>
      <c r="GZB27" s="16"/>
      <c r="GZC27" s="16"/>
      <c r="GZD27" s="16"/>
      <c r="GZE27" s="16"/>
      <c r="GZF27" s="16"/>
      <c r="GZG27" s="16"/>
      <c r="GZH27" s="16"/>
      <c r="GZI27" s="16"/>
      <c r="GZJ27" s="16"/>
      <c r="GZK27" s="16"/>
      <c r="GZL27" s="16"/>
      <c r="GZM27" s="16"/>
      <c r="GZN27" s="16"/>
      <c r="GZO27" s="16"/>
      <c r="GZP27" s="16"/>
      <c r="GZQ27" s="16"/>
      <c r="GZR27" s="16"/>
      <c r="GZS27" s="16"/>
      <c r="GZT27" s="16"/>
      <c r="GZU27" s="16"/>
      <c r="GZV27" s="16"/>
      <c r="GZW27" s="16"/>
      <c r="GZX27" s="16"/>
      <c r="GZY27" s="16"/>
      <c r="GZZ27" s="16"/>
      <c r="HAA27" s="16"/>
      <c r="HAB27" s="16"/>
      <c r="HAC27" s="16"/>
      <c r="HAD27" s="16"/>
      <c r="HAE27" s="16"/>
      <c r="HAF27" s="16"/>
      <c r="HAG27" s="16"/>
      <c r="HAH27" s="16"/>
      <c r="HAI27" s="16"/>
      <c r="HAJ27" s="16"/>
      <c r="HAK27" s="16"/>
      <c r="HAL27" s="16"/>
      <c r="HAM27" s="16"/>
      <c r="HAN27" s="16"/>
      <c r="HAO27" s="16"/>
      <c r="HAP27" s="16"/>
      <c r="HAQ27" s="16"/>
      <c r="HAR27" s="16"/>
      <c r="HAS27" s="16"/>
      <c r="HAT27" s="16"/>
      <c r="HAU27" s="16"/>
      <c r="HAV27" s="16"/>
      <c r="HAW27" s="16"/>
      <c r="HAX27" s="16"/>
      <c r="HAY27" s="16"/>
      <c r="HAZ27" s="16"/>
      <c r="HBA27" s="16"/>
      <c r="HBB27" s="16"/>
      <c r="HBC27" s="16"/>
      <c r="HBD27" s="16"/>
      <c r="HBE27" s="16"/>
      <c r="HBF27" s="16"/>
      <c r="HBG27" s="16"/>
      <c r="HBH27" s="16"/>
      <c r="HBI27" s="16"/>
      <c r="HBJ27" s="16"/>
      <c r="HBK27" s="16"/>
      <c r="HBL27" s="16"/>
      <c r="HBM27" s="16"/>
      <c r="HBN27" s="16"/>
      <c r="HBO27" s="16"/>
      <c r="HBP27" s="16"/>
      <c r="HBQ27" s="16"/>
      <c r="HBR27" s="16"/>
      <c r="HBS27" s="16"/>
      <c r="HBT27" s="16"/>
      <c r="HBU27" s="16"/>
      <c r="HBV27" s="16"/>
      <c r="HBW27" s="16"/>
      <c r="HBX27" s="16"/>
      <c r="HBY27" s="16"/>
      <c r="HBZ27" s="16"/>
      <c r="HCA27" s="16"/>
      <c r="HCB27" s="16"/>
      <c r="HCC27" s="16"/>
      <c r="HCD27" s="16"/>
      <c r="HCE27" s="16"/>
      <c r="HCF27" s="16"/>
      <c r="HCG27" s="16"/>
      <c r="HCH27" s="16"/>
      <c r="HCI27" s="16"/>
      <c r="HCJ27" s="16"/>
      <c r="HCK27" s="16"/>
      <c r="HCL27" s="16"/>
      <c r="HCM27" s="16"/>
      <c r="HCN27" s="16"/>
      <c r="HCO27" s="16"/>
      <c r="HCP27" s="16"/>
      <c r="HCQ27" s="16"/>
      <c r="HCR27" s="16"/>
      <c r="HCS27" s="16"/>
      <c r="HCT27" s="16"/>
      <c r="HCU27" s="16"/>
      <c r="HCV27" s="16"/>
      <c r="HCW27" s="16"/>
      <c r="HCX27" s="16"/>
      <c r="HCY27" s="16"/>
      <c r="HCZ27" s="16"/>
      <c r="HDA27" s="16"/>
      <c r="HDB27" s="16"/>
      <c r="HDC27" s="16"/>
      <c r="HDD27" s="16"/>
      <c r="HDE27" s="16"/>
      <c r="HDF27" s="16"/>
      <c r="HDG27" s="16"/>
      <c r="HDH27" s="16"/>
      <c r="HDI27" s="16"/>
      <c r="HDJ27" s="16"/>
      <c r="HDK27" s="16"/>
      <c r="HDL27" s="16"/>
      <c r="HDM27" s="16"/>
      <c r="HDN27" s="16"/>
      <c r="HDO27" s="16"/>
      <c r="HDP27" s="16"/>
      <c r="HDQ27" s="16"/>
      <c r="HDR27" s="16"/>
      <c r="HDS27" s="16"/>
      <c r="HDT27" s="16"/>
      <c r="HDU27" s="16"/>
      <c r="HDV27" s="16"/>
      <c r="HDW27" s="16"/>
      <c r="HDX27" s="16"/>
      <c r="HDY27" s="16"/>
      <c r="HDZ27" s="16"/>
      <c r="HEA27" s="16"/>
      <c r="HEB27" s="16"/>
      <c r="HEC27" s="16"/>
      <c r="HED27" s="16"/>
      <c r="HEE27" s="16"/>
      <c r="HEF27" s="16"/>
      <c r="HEG27" s="16"/>
      <c r="HEH27" s="16"/>
      <c r="HEI27" s="16"/>
      <c r="HEJ27" s="16"/>
      <c r="HEK27" s="16"/>
      <c r="HEL27" s="16"/>
      <c r="HEM27" s="16"/>
      <c r="HEN27" s="16"/>
      <c r="HEO27" s="16"/>
      <c r="HEP27" s="16"/>
      <c r="HEQ27" s="16"/>
      <c r="HER27" s="16"/>
      <c r="HES27" s="16"/>
      <c r="HET27" s="16"/>
      <c r="HEU27" s="16"/>
      <c r="HEV27" s="16"/>
      <c r="HEW27" s="16"/>
      <c r="HEX27" s="16"/>
      <c r="HEY27" s="16"/>
      <c r="HEZ27" s="16"/>
      <c r="HFA27" s="16"/>
      <c r="HFB27" s="16"/>
      <c r="HFC27" s="16"/>
      <c r="HFD27" s="16"/>
      <c r="HFE27" s="16"/>
      <c r="HFF27" s="16"/>
      <c r="HFG27" s="16"/>
      <c r="HFH27" s="16"/>
      <c r="HFI27" s="16"/>
      <c r="HFJ27" s="16"/>
      <c r="HFK27" s="16"/>
      <c r="HFL27" s="16"/>
      <c r="HFM27" s="16"/>
      <c r="HFN27" s="16"/>
      <c r="HFO27" s="16"/>
      <c r="HFP27" s="16"/>
      <c r="HFQ27" s="16"/>
      <c r="HFR27" s="16"/>
      <c r="HFS27" s="16"/>
      <c r="HFT27" s="16"/>
      <c r="HFU27" s="16"/>
      <c r="HFV27" s="16"/>
      <c r="HFW27" s="16"/>
      <c r="HFX27" s="16"/>
      <c r="HFY27" s="16"/>
      <c r="HFZ27" s="16"/>
      <c r="HGA27" s="16"/>
      <c r="HGB27" s="16"/>
      <c r="HGC27" s="16"/>
      <c r="HGD27" s="16"/>
      <c r="HGE27" s="16"/>
      <c r="HGF27" s="16"/>
      <c r="HGG27" s="16"/>
      <c r="HGH27" s="16"/>
      <c r="HGI27" s="16"/>
      <c r="HGJ27" s="16"/>
      <c r="HGK27" s="16"/>
      <c r="HGL27" s="16"/>
      <c r="HGM27" s="16"/>
      <c r="HGN27" s="16"/>
      <c r="HGO27" s="16"/>
      <c r="HGP27" s="16"/>
      <c r="HGQ27" s="16"/>
      <c r="HGR27" s="16"/>
      <c r="HGS27" s="16"/>
      <c r="HGT27" s="16"/>
      <c r="HGU27" s="16"/>
      <c r="HGV27" s="16"/>
      <c r="HGW27" s="16"/>
      <c r="HGX27" s="16"/>
      <c r="HGY27" s="16"/>
      <c r="HGZ27" s="16"/>
      <c r="HHA27" s="16"/>
      <c r="HHB27" s="16"/>
      <c r="HHC27" s="16"/>
      <c r="HHD27" s="16"/>
      <c r="HHE27" s="16"/>
      <c r="HHF27" s="16"/>
      <c r="HHG27" s="16"/>
      <c r="HHH27" s="16"/>
      <c r="HHI27" s="16"/>
      <c r="HHJ27" s="16"/>
      <c r="HHK27" s="16"/>
      <c r="HHL27" s="16"/>
      <c r="HHM27" s="16"/>
      <c r="HHN27" s="16"/>
      <c r="HHO27" s="16"/>
      <c r="HHP27" s="16"/>
      <c r="HHQ27" s="16"/>
      <c r="HHR27" s="16"/>
      <c r="HHS27" s="16"/>
      <c r="HHT27" s="16"/>
      <c r="HHU27" s="16"/>
      <c r="HHV27" s="16"/>
      <c r="HHW27" s="16"/>
      <c r="HHX27" s="16"/>
      <c r="HHY27" s="16"/>
      <c r="HHZ27" s="16"/>
      <c r="HIA27" s="16"/>
      <c r="HIB27" s="16"/>
      <c r="HIC27" s="16"/>
      <c r="HID27" s="16"/>
      <c r="HIE27" s="16"/>
      <c r="HIF27" s="16"/>
      <c r="HIG27" s="16"/>
      <c r="HIH27" s="16"/>
      <c r="HII27" s="16"/>
      <c r="HIJ27" s="16"/>
      <c r="HIK27" s="16"/>
      <c r="HIL27" s="16"/>
      <c r="HIM27" s="16"/>
      <c r="HIN27" s="16"/>
      <c r="HIO27" s="16"/>
      <c r="HIP27" s="16"/>
      <c r="HIQ27" s="16"/>
      <c r="HIR27" s="16"/>
      <c r="HIS27" s="16"/>
      <c r="HIT27" s="16"/>
      <c r="HIU27" s="16"/>
      <c r="HIV27" s="16"/>
      <c r="HIW27" s="16"/>
      <c r="HIX27" s="16"/>
      <c r="HIY27" s="16"/>
      <c r="HIZ27" s="16"/>
      <c r="HJA27" s="16"/>
      <c r="HJB27" s="16"/>
      <c r="HJC27" s="16"/>
      <c r="HJD27" s="16"/>
      <c r="HJE27" s="16"/>
      <c r="HJF27" s="16"/>
      <c r="HJG27" s="16"/>
      <c r="HJH27" s="16"/>
      <c r="HJI27" s="16"/>
      <c r="HJJ27" s="16"/>
      <c r="HJK27" s="16"/>
      <c r="HJL27" s="16"/>
      <c r="HJM27" s="16"/>
      <c r="HJN27" s="16"/>
      <c r="HJO27" s="16"/>
      <c r="HJP27" s="16"/>
      <c r="HJQ27" s="16"/>
      <c r="HJR27" s="16"/>
      <c r="HJS27" s="16"/>
      <c r="HJT27" s="16"/>
      <c r="HJU27" s="16"/>
      <c r="HJV27" s="16"/>
      <c r="HJW27" s="16"/>
      <c r="HJX27" s="16"/>
      <c r="HJY27" s="16"/>
      <c r="HJZ27" s="16"/>
      <c r="HKA27" s="16"/>
      <c r="HKB27" s="16"/>
      <c r="HKC27" s="16"/>
      <c r="HKD27" s="16"/>
      <c r="HKE27" s="16"/>
      <c r="HKF27" s="16"/>
      <c r="HKG27" s="16"/>
      <c r="HKH27" s="16"/>
      <c r="HKI27" s="16"/>
      <c r="HKJ27" s="16"/>
      <c r="HKK27" s="16"/>
      <c r="HKL27" s="16"/>
      <c r="HKM27" s="16"/>
      <c r="HKN27" s="16"/>
      <c r="HKO27" s="16"/>
      <c r="HKP27" s="16"/>
      <c r="HKQ27" s="16"/>
      <c r="HKR27" s="16"/>
      <c r="HKS27" s="16"/>
      <c r="HKT27" s="16"/>
      <c r="HKU27" s="16"/>
      <c r="HKV27" s="16"/>
      <c r="HKW27" s="16"/>
      <c r="HKX27" s="16"/>
      <c r="HKY27" s="16"/>
      <c r="HKZ27" s="16"/>
      <c r="HLA27" s="16"/>
      <c r="HLB27" s="16"/>
      <c r="HLC27" s="16"/>
      <c r="HLD27" s="16"/>
      <c r="HLE27" s="16"/>
      <c r="HLF27" s="16"/>
      <c r="HLG27" s="16"/>
      <c r="HLH27" s="16"/>
      <c r="HLI27" s="16"/>
      <c r="HLJ27" s="16"/>
      <c r="HLK27" s="16"/>
      <c r="HLL27" s="16"/>
      <c r="HLM27" s="16"/>
      <c r="HLN27" s="16"/>
      <c r="HLO27" s="16"/>
      <c r="HLP27" s="16"/>
      <c r="HLQ27" s="16"/>
      <c r="HLR27" s="16"/>
      <c r="HLS27" s="16"/>
      <c r="HLT27" s="16"/>
      <c r="HLU27" s="16"/>
      <c r="HLV27" s="16"/>
      <c r="HLW27" s="16"/>
      <c r="HLX27" s="16"/>
      <c r="HLY27" s="16"/>
      <c r="HLZ27" s="16"/>
      <c r="HMA27" s="16"/>
      <c r="HMB27" s="16"/>
      <c r="HMC27" s="16"/>
      <c r="HMD27" s="16"/>
      <c r="HME27" s="16"/>
      <c r="HMF27" s="16"/>
      <c r="HMG27" s="16"/>
      <c r="HMH27" s="16"/>
      <c r="HMI27" s="16"/>
      <c r="HMJ27" s="16"/>
      <c r="HMK27" s="16"/>
      <c r="HML27" s="16"/>
      <c r="HMM27" s="16"/>
      <c r="HMN27" s="16"/>
      <c r="HMO27" s="16"/>
      <c r="HMP27" s="16"/>
      <c r="HMQ27" s="16"/>
      <c r="HMR27" s="16"/>
      <c r="HMS27" s="16"/>
      <c r="HMT27" s="16"/>
      <c r="HMU27" s="16"/>
      <c r="HMV27" s="16"/>
      <c r="HMW27" s="16"/>
      <c r="HMX27" s="16"/>
      <c r="HMY27" s="16"/>
      <c r="HMZ27" s="16"/>
      <c r="HNA27" s="16"/>
      <c r="HNB27" s="16"/>
      <c r="HNC27" s="16"/>
      <c r="HND27" s="16"/>
      <c r="HNE27" s="16"/>
      <c r="HNF27" s="16"/>
      <c r="HNG27" s="16"/>
      <c r="HNH27" s="16"/>
      <c r="HNI27" s="16"/>
      <c r="HNJ27" s="16"/>
      <c r="HNK27" s="16"/>
      <c r="HNL27" s="16"/>
      <c r="HNM27" s="16"/>
      <c r="HNN27" s="16"/>
      <c r="HNO27" s="16"/>
      <c r="HNP27" s="16"/>
      <c r="HNQ27" s="16"/>
      <c r="HNR27" s="16"/>
      <c r="HNS27" s="16"/>
      <c r="HNT27" s="16"/>
      <c r="HNU27" s="16"/>
      <c r="HNV27" s="16"/>
      <c r="HNW27" s="16"/>
      <c r="HNX27" s="16"/>
      <c r="HNY27" s="16"/>
      <c r="HNZ27" s="16"/>
      <c r="HOA27" s="16"/>
      <c r="HOB27" s="16"/>
      <c r="HOC27" s="16"/>
      <c r="HOD27" s="16"/>
      <c r="HOE27" s="16"/>
      <c r="HOF27" s="16"/>
      <c r="HOG27" s="16"/>
      <c r="HOH27" s="16"/>
      <c r="HOI27" s="16"/>
      <c r="HOJ27" s="16"/>
      <c r="HOK27" s="16"/>
      <c r="HOL27" s="16"/>
      <c r="HOM27" s="16"/>
      <c r="HON27" s="16"/>
      <c r="HOO27" s="16"/>
      <c r="HOP27" s="16"/>
      <c r="HOQ27" s="16"/>
      <c r="HOR27" s="16"/>
      <c r="HOS27" s="16"/>
      <c r="HOT27" s="16"/>
      <c r="HOU27" s="16"/>
      <c r="HOV27" s="16"/>
      <c r="HOW27" s="16"/>
      <c r="HOX27" s="16"/>
      <c r="HOY27" s="16"/>
      <c r="HOZ27" s="16"/>
      <c r="HPA27" s="16"/>
      <c r="HPB27" s="16"/>
      <c r="HPC27" s="16"/>
      <c r="HPD27" s="16"/>
      <c r="HPE27" s="16"/>
      <c r="HPF27" s="16"/>
      <c r="HPG27" s="16"/>
      <c r="HPH27" s="16"/>
      <c r="HPI27" s="16"/>
      <c r="HPJ27" s="16"/>
      <c r="HPK27" s="16"/>
      <c r="HPL27" s="16"/>
      <c r="HPM27" s="16"/>
      <c r="HPN27" s="16"/>
      <c r="HPO27" s="16"/>
      <c r="HPP27" s="16"/>
      <c r="HPQ27" s="16"/>
      <c r="HPR27" s="16"/>
      <c r="HPS27" s="16"/>
      <c r="HPT27" s="16"/>
      <c r="HPU27" s="16"/>
      <c r="HPV27" s="16"/>
      <c r="HPW27" s="16"/>
      <c r="HPX27" s="16"/>
      <c r="HPY27" s="16"/>
      <c r="HPZ27" s="16"/>
      <c r="HQA27" s="16"/>
      <c r="HQB27" s="16"/>
      <c r="HQC27" s="16"/>
      <c r="HQD27" s="16"/>
      <c r="HQE27" s="16"/>
      <c r="HQF27" s="16"/>
      <c r="HQG27" s="16"/>
      <c r="HQH27" s="16"/>
      <c r="HQI27" s="16"/>
      <c r="HQJ27" s="16"/>
      <c r="HQK27" s="16"/>
      <c r="HQL27" s="16"/>
      <c r="HQM27" s="16"/>
      <c r="HQN27" s="16"/>
      <c r="HQO27" s="16"/>
      <c r="HQP27" s="16"/>
      <c r="HQQ27" s="16"/>
      <c r="HQR27" s="16"/>
      <c r="HQS27" s="16"/>
      <c r="HQT27" s="16"/>
      <c r="HQU27" s="16"/>
      <c r="HQV27" s="16"/>
      <c r="HQW27" s="16"/>
      <c r="HQX27" s="16"/>
      <c r="HQY27" s="16"/>
      <c r="HQZ27" s="16"/>
      <c r="HRA27" s="16"/>
      <c r="HRB27" s="16"/>
      <c r="HRC27" s="16"/>
      <c r="HRD27" s="16"/>
      <c r="HRE27" s="16"/>
      <c r="HRF27" s="16"/>
      <c r="HRG27" s="16"/>
      <c r="HRH27" s="16"/>
      <c r="HRI27" s="16"/>
      <c r="HRJ27" s="16"/>
      <c r="HRK27" s="16"/>
      <c r="HRL27" s="16"/>
      <c r="HRM27" s="16"/>
      <c r="HRN27" s="16"/>
      <c r="HRO27" s="16"/>
      <c r="HRP27" s="16"/>
      <c r="HRQ27" s="16"/>
      <c r="HRR27" s="16"/>
      <c r="HRS27" s="16"/>
      <c r="HRT27" s="16"/>
      <c r="HRU27" s="16"/>
      <c r="HRV27" s="16"/>
      <c r="HRW27" s="16"/>
      <c r="HRX27" s="16"/>
      <c r="HRY27" s="16"/>
      <c r="HRZ27" s="16"/>
      <c r="HSA27" s="16"/>
      <c r="HSB27" s="16"/>
      <c r="HSC27" s="16"/>
      <c r="HSD27" s="16"/>
      <c r="HSE27" s="16"/>
      <c r="HSF27" s="16"/>
      <c r="HSG27" s="16"/>
      <c r="HSH27" s="16"/>
      <c r="HSI27" s="16"/>
      <c r="HSJ27" s="16"/>
      <c r="HSK27" s="16"/>
      <c r="HSL27" s="16"/>
      <c r="HSM27" s="16"/>
      <c r="HSN27" s="16"/>
      <c r="HSO27" s="16"/>
      <c r="HSP27" s="16"/>
      <c r="HSQ27" s="16"/>
      <c r="HSR27" s="16"/>
      <c r="HSS27" s="16"/>
      <c r="HST27" s="16"/>
      <c r="HSU27" s="16"/>
      <c r="HSV27" s="16"/>
      <c r="HSW27" s="16"/>
      <c r="HSX27" s="16"/>
      <c r="HSY27" s="16"/>
      <c r="HSZ27" s="16"/>
      <c r="HTA27" s="16"/>
      <c r="HTB27" s="16"/>
      <c r="HTC27" s="16"/>
      <c r="HTD27" s="16"/>
      <c r="HTE27" s="16"/>
      <c r="HTF27" s="16"/>
      <c r="HTG27" s="16"/>
      <c r="HTH27" s="16"/>
      <c r="HTI27" s="16"/>
      <c r="HTJ27" s="16"/>
      <c r="HTK27" s="16"/>
      <c r="HTL27" s="16"/>
      <c r="HTM27" s="16"/>
      <c r="HTN27" s="16"/>
      <c r="HTO27" s="16"/>
      <c r="HTP27" s="16"/>
      <c r="HTQ27" s="16"/>
      <c r="HTR27" s="16"/>
      <c r="HTS27" s="16"/>
      <c r="HTT27" s="16"/>
      <c r="HTU27" s="16"/>
      <c r="HTV27" s="16"/>
      <c r="HTW27" s="16"/>
      <c r="HTX27" s="16"/>
      <c r="HTY27" s="16"/>
      <c r="HTZ27" s="16"/>
      <c r="HUA27" s="16"/>
      <c r="HUB27" s="16"/>
      <c r="HUC27" s="16"/>
      <c r="HUD27" s="16"/>
      <c r="HUE27" s="16"/>
      <c r="HUF27" s="16"/>
      <c r="HUG27" s="16"/>
      <c r="HUH27" s="16"/>
      <c r="HUI27" s="16"/>
      <c r="HUJ27" s="16"/>
      <c r="HUK27" s="16"/>
      <c r="HUL27" s="16"/>
      <c r="HUM27" s="16"/>
      <c r="HUN27" s="16"/>
      <c r="HUO27" s="16"/>
      <c r="HUP27" s="16"/>
      <c r="HUQ27" s="16"/>
      <c r="HUR27" s="16"/>
      <c r="HUS27" s="16"/>
      <c r="HUT27" s="16"/>
      <c r="HUU27" s="16"/>
      <c r="HUV27" s="16"/>
      <c r="HUW27" s="16"/>
      <c r="HUX27" s="16"/>
      <c r="HUY27" s="16"/>
      <c r="HUZ27" s="16"/>
      <c r="HVA27" s="16"/>
      <c r="HVB27" s="16"/>
      <c r="HVC27" s="16"/>
      <c r="HVD27" s="16"/>
      <c r="HVE27" s="16"/>
      <c r="HVF27" s="16"/>
      <c r="HVG27" s="16"/>
      <c r="HVH27" s="16"/>
      <c r="HVI27" s="16"/>
      <c r="HVJ27" s="16"/>
      <c r="HVK27" s="16"/>
      <c r="HVL27" s="16"/>
      <c r="HVM27" s="16"/>
      <c r="HVN27" s="16"/>
      <c r="HVO27" s="16"/>
      <c r="HVP27" s="16"/>
      <c r="HVQ27" s="16"/>
      <c r="HVR27" s="16"/>
      <c r="HVS27" s="16"/>
      <c r="HVT27" s="16"/>
      <c r="HVU27" s="16"/>
      <c r="HVV27" s="16"/>
      <c r="HVW27" s="16"/>
      <c r="HVX27" s="16"/>
      <c r="HVY27" s="16"/>
      <c r="HVZ27" s="16"/>
      <c r="HWA27" s="16"/>
      <c r="HWB27" s="16"/>
      <c r="HWC27" s="16"/>
      <c r="HWD27" s="16"/>
      <c r="HWE27" s="16"/>
      <c r="HWF27" s="16"/>
      <c r="HWG27" s="16"/>
      <c r="HWH27" s="16"/>
      <c r="HWI27" s="16"/>
      <c r="HWJ27" s="16"/>
      <c r="HWK27" s="16"/>
      <c r="HWL27" s="16"/>
      <c r="HWM27" s="16"/>
      <c r="HWN27" s="16"/>
      <c r="HWO27" s="16"/>
      <c r="HWP27" s="16"/>
      <c r="HWQ27" s="16"/>
      <c r="HWR27" s="16"/>
      <c r="HWS27" s="16"/>
      <c r="HWT27" s="16"/>
      <c r="HWU27" s="16"/>
      <c r="HWV27" s="16"/>
      <c r="HWW27" s="16"/>
      <c r="HWX27" s="16"/>
      <c r="HWY27" s="16"/>
      <c r="HWZ27" s="16"/>
      <c r="HXA27" s="16"/>
      <c r="HXB27" s="16"/>
      <c r="HXC27" s="16"/>
      <c r="HXD27" s="16"/>
      <c r="HXE27" s="16"/>
      <c r="HXF27" s="16"/>
      <c r="HXG27" s="16"/>
      <c r="HXH27" s="16"/>
      <c r="HXI27" s="16"/>
      <c r="HXJ27" s="16"/>
      <c r="HXK27" s="16"/>
      <c r="HXL27" s="16"/>
      <c r="HXM27" s="16"/>
      <c r="HXN27" s="16"/>
      <c r="HXO27" s="16"/>
      <c r="HXP27" s="16"/>
      <c r="HXQ27" s="16"/>
      <c r="HXR27" s="16"/>
      <c r="HXS27" s="16"/>
      <c r="HXT27" s="16"/>
      <c r="HXU27" s="16"/>
      <c r="HXV27" s="16"/>
      <c r="HXW27" s="16"/>
      <c r="HXX27" s="16"/>
      <c r="HXY27" s="16"/>
      <c r="HXZ27" s="16"/>
      <c r="HYA27" s="16"/>
      <c r="HYB27" s="16"/>
      <c r="HYC27" s="16"/>
      <c r="HYD27" s="16"/>
      <c r="HYE27" s="16"/>
      <c r="HYF27" s="16"/>
      <c r="HYG27" s="16"/>
      <c r="HYH27" s="16"/>
      <c r="HYI27" s="16"/>
      <c r="HYJ27" s="16"/>
      <c r="HYK27" s="16"/>
      <c r="HYL27" s="16"/>
      <c r="HYM27" s="16"/>
      <c r="HYN27" s="16"/>
      <c r="HYO27" s="16"/>
      <c r="HYP27" s="16"/>
      <c r="HYQ27" s="16"/>
      <c r="HYR27" s="16"/>
      <c r="HYS27" s="16"/>
      <c r="HYT27" s="16"/>
      <c r="HYU27" s="16"/>
      <c r="HYV27" s="16"/>
      <c r="HYW27" s="16"/>
      <c r="HYX27" s="16"/>
      <c r="HYY27" s="16"/>
      <c r="HYZ27" s="16"/>
      <c r="HZA27" s="16"/>
      <c r="HZB27" s="16"/>
      <c r="HZC27" s="16"/>
      <c r="HZD27" s="16"/>
      <c r="HZE27" s="16"/>
      <c r="HZF27" s="16"/>
      <c r="HZG27" s="16"/>
      <c r="HZH27" s="16"/>
      <c r="HZI27" s="16"/>
      <c r="HZJ27" s="16"/>
      <c r="HZK27" s="16"/>
      <c r="HZL27" s="16"/>
      <c r="HZM27" s="16"/>
      <c r="HZN27" s="16"/>
      <c r="HZO27" s="16"/>
      <c r="HZP27" s="16"/>
      <c r="HZQ27" s="16"/>
      <c r="HZR27" s="16"/>
      <c r="HZS27" s="16"/>
      <c r="HZT27" s="16"/>
      <c r="HZU27" s="16"/>
      <c r="HZV27" s="16"/>
      <c r="HZW27" s="16"/>
      <c r="HZX27" s="16"/>
      <c r="HZY27" s="16"/>
      <c r="HZZ27" s="16"/>
      <c r="IAA27" s="16"/>
      <c r="IAB27" s="16"/>
      <c r="IAC27" s="16"/>
      <c r="IAD27" s="16"/>
      <c r="IAE27" s="16"/>
      <c r="IAF27" s="16"/>
      <c r="IAG27" s="16"/>
      <c r="IAH27" s="16"/>
      <c r="IAI27" s="16"/>
      <c r="IAJ27" s="16"/>
      <c r="IAK27" s="16"/>
      <c r="IAL27" s="16"/>
      <c r="IAM27" s="16"/>
      <c r="IAN27" s="16"/>
      <c r="IAO27" s="16"/>
      <c r="IAP27" s="16"/>
      <c r="IAQ27" s="16"/>
      <c r="IAR27" s="16"/>
      <c r="IAS27" s="16"/>
      <c r="IAT27" s="16"/>
      <c r="IAU27" s="16"/>
      <c r="IAV27" s="16"/>
      <c r="IAW27" s="16"/>
      <c r="IAX27" s="16"/>
      <c r="IAY27" s="16"/>
      <c r="IAZ27" s="16"/>
      <c r="IBA27" s="16"/>
      <c r="IBB27" s="16"/>
      <c r="IBC27" s="16"/>
      <c r="IBD27" s="16"/>
      <c r="IBE27" s="16"/>
      <c r="IBF27" s="16"/>
      <c r="IBG27" s="16"/>
      <c r="IBH27" s="16"/>
      <c r="IBI27" s="16"/>
      <c r="IBJ27" s="16"/>
      <c r="IBK27" s="16"/>
      <c r="IBL27" s="16"/>
      <c r="IBM27" s="16"/>
      <c r="IBN27" s="16"/>
      <c r="IBO27" s="16"/>
      <c r="IBP27" s="16"/>
      <c r="IBQ27" s="16"/>
      <c r="IBR27" s="16"/>
      <c r="IBS27" s="16"/>
      <c r="IBT27" s="16"/>
      <c r="IBU27" s="16"/>
      <c r="IBV27" s="16"/>
      <c r="IBW27" s="16"/>
      <c r="IBX27" s="16"/>
      <c r="IBY27" s="16"/>
      <c r="IBZ27" s="16"/>
      <c r="ICA27" s="16"/>
      <c r="ICB27" s="16"/>
      <c r="ICC27" s="16"/>
      <c r="ICD27" s="16"/>
      <c r="ICE27" s="16"/>
      <c r="ICF27" s="16"/>
      <c r="ICG27" s="16"/>
      <c r="ICH27" s="16"/>
      <c r="ICI27" s="16"/>
      <c r="ICJ27" s="16"/>
      <c r="ICK27" s="16"/>
      <c r="ICL27" s="16"/>
      <c r="ICM27" s="16"/>
      <c r="ICN27" s="16"/>
      <c r="ICO27" s="16"/>
      <c r="ICP27" s="16"/>
      <c r="ICQ27" s="16"/>
      <c r="ICR27" s="16"/>
      <c r="ICS27" s="16"/>
      <c r="ICT27" s="16"/>
      <c r="ICU27" s="16"/>
      <c r="ICV27" s="16"/>
      <c r="ICW27" s="16"/>
      <c r="ICX27" s="16"/>
      <c r="ICY27" s="16"/>
      <c r="ICZ27" s="16"/>
      <c r="IDA27" s="16"/>
      <c r="IDB27" s="16"/>
      <c r="IDC27" s="16"/>
      <c r="IDD27" s="16"/>
      <c r="IDE27" s="16"/>
      <c r="IDF27" s="16"/>
      <c r="IDG27" s="16"/>
      <c r="IDH27" s="16"/>
      <c r="IDI27" s="16"/>
      <c r="IDJ27" s="16"/>
      <c r="IDK27" s="16"/>
      <c r="IDL27" s="16"/>
      <c r="IDM27" s="16"/>
      <c r="IDN27" s="16"/>
      <c r="IDO27" s="16"/>
      <c r="IDP27" s="16"/>
      <c r="IDQ27" s="16"/>
      <c r="IDR27" s="16"/>
      <c r="IDS27" s="16"/>
      <c r="IDT27" s="16"/>
      <c r="IDU27" s="16"/>
      <c r="IDV27" s="16"/>
      <c r="IDW27" s="16"/>
      <c r="IDX27" s="16"/>
      <c r="IDY27" s="16"/>
      <c r="IDZ27" s="16"/>
      <c r="IEA27" s="16"/>
      <c r="IEB27" s="16"/>
      <c r="IEC27" s="16"/>
      <c r="IED27" s="16"/>
      <c r="IEE27" s="16"/>
      <c r="IEF27" s="16"/>
      <c r="IEG27" s="16"/>
      <c r="IEH27" s="16"/>
      <c r="IEI27" s="16"/>
      <c r="IEJ27" s="16"/>
      <c r="IEK27" s="16"/>
      <c r="IEL27" s="16"/>
      <c r="IEM27" s="16"/>
      <c r="IEN27" s="16"/>
      <c r="IEO27" s="16"/>
      <c r="IEP27" s="16"/>
      <c r="IEQ27" s="16"/>
      <c r="IER27" s="16"/>
      <c r="IES27" s="16"/>
      <c r="IET27" s="16"/>
      <c r="IEU27" s="16"/>
      <c r="IEV27" s="16"/>
      <c r="IEW27" s="16"/>
      <c r="IEX27" s="16"/>
      <c r="IEY27" s="16"/>
      <c r="IEZ27" s="16"/>
      <c r="IFA27" s="16"/>
      <c r="IFB27" s="16"/>
      <c r="IFC27" s="16"/>
      <c r="IFD27" s="16"/>
      <c r="IFE27" s="16"/>
      <c r="IFF27" s="16"/>
      <c r="IFG27" s="16"/>
      <c r="IFH27" s="16"/>
      <c r="IFI27" s="16"/>
      <c r="IFJ27" s="16"/>
      <c r="IFK27" s="16"/>
      <c r="IFL27" s="16"/>
      <c r="IFM27" s="16"/>
      <c r="IFN27" s="16"/>
      <c r="IFO27" s="16"/>
      <c r="IFP27" s="16"/>
      <c r="IFQ27" s="16"/>
      <c r="IFR27" s="16"/>
      <c r="IFS27" s="16"/>
      <c r="IFT27" s="16"/>
      <c r="IFU27" s="16"/>
      <c r="IFV27" s="16"/>
      <c r="IFW27" s="16"/>
      <c r="IFX27" s="16"/>
      <c r="IFY27" s="16"/>
      <c r="IFZ27" s="16"/>
      <c r="IGA27" s="16"/>
      <c r="IGB27" s="16"/>
      <c r="IGC27" s="16"/>
      <c r="IGD27" s="16"/>
      <c r="IGE27" s="16"/>
      <c r="IGF27" s="16"/>
      <c r="IGG27" s="16"/>
      <c r="IGH27" s="16"/>
      <c r="IGI27" s="16"/>
      <c r="IGJ27" s="16"/>
      <c r="IGK27" s="16"/>
      <c r="IGL27" s="16"/>
      <c r="IGM27" s="16"/>
      <c r="IGN27" s="16"/>
      <c r="IGO27" s="16"/>
      <c r="IGP27" s="16"/>
      <c r="IGQ27" s="16"/>
      <c r="IGR27" s="16"/>
      <c r="IGS27" s="16"/>
      <c r="IGT27" s="16"/>
      <c r="IGU27" s="16"/>
      <c r="IGV27" s="16"/>
      <c r="IGW27" s="16"/>
      <c r="IGX27" s="16"/>
      <c r="IGY27" s="16"/>
      <c r="IGZ27" s="16"/>
      <c r="IHA27" s="16"/>
      <c r="IHB27" s="16"/>
      <c r="IHC27" s="16"/>
      <c r="IHD27" s="16"/>
      <c r="IHE27" s="16"/>
      <c r="IHF27" s="16"/>
      <c r="IHG27" s="16"/>
      <c r="IHH27" s="16"/>
      <c r="IHI27" s="16"/>
      <c r="IHJ27" s="16"/>
      <c r="IHK27" s="16"/>
      <c r="IHL27" s="16"/>
      <c r="IHM27" s="16"/>
      <c r="IHN27" s="16"/>
      <c r="IHO27" s="16"/>
      <c r="IHP27" s="16"/>
      <c r="IHQ27" s="16"/>
      <c r="IHR27" s="16"/>
      <c r="IHS27" s="16"/>
      <c r="IHT27" s="16"/>
      <c r="IHU27" s="16"/>
      <c r="IHV27" s="16"/>
      <c r="IHW27" s="16"/>
      <c r="IHX27" s="16"/>
      <c r="IHY27" s="16"/>
      <c r="IHZ27" s="16"/>
      <c r="IIA27" s="16"/>
      <c r="IIB27" s="16"/>
      <c r="IIC27" s="16"/>
      <c r="IID27" s="16"/>
      <c r="IIE27" s="16"/>
      <c r="IIF27" s="16"/>
      <c r="IIG27" s="16"/>
      <c r="IIH27" s="16"/>
      <c r="III27" s="16"/>
      <c r="IIJ27" s="16"/>
      <c r="IIK27" s="16"/>
      <c r="IIL27" s="16"/>
      <c r="IIM27" s="16"/>
      <c r="IIN27" s="16"/>
      <c r="IIO27" s="16"/>
      <c r="IIP27" s="16"/>
      <c r="IIQ27" s="16"/>
      <c r="IIR27" s="16"/>
      <c r="IIS27" s="16"/>
      <c r="IIT27" s="16"/>
      <c r="IIU27" s="16"/>
      <c r="IIV27" s="16"/>
      <c r="IIW27" s="16"/>
      <c r="IIX27" s="16"/>
      <c r="IIY27" s="16"/>
      <c r="IIZ27" s="16"/>
      <c r="IJA27" s="16"/>
      <c r="IJB27" s="16"/>
      <c r="IJC27" s="16"/>
      <c r="IJD27" s="16"/>
      <c r="IJE27" s="16"/>
      <c r="IJF27" s="16"/>
      <c r="IJG27" s="16"/>
      <c r="IJH27" s="16"/>
      <c r="IJI27" s="16"/>
      <c r="IJJ27" s="16"/>
      <c r="IJK27" s="16"/>
      <c r="IJL27" s="16"/>
      <c r="IJM27" s="16"/>
      <c r="IJN27" s="16"/>
      <c r="IJO27" s="16"/>
      <c r="IJP27" s="16"/>
      <c r="IJQ27" s="16"/>
      <c r="IJR27" s="16"/>
      <c r="IJS27" s="16"/>
      <c r="IJT27" s="16"/>
      <c r="IJU27" s="16"/>
      <c r="IJV27" s="16"/>
      <c r="IJW27" s="16"/>
      <c r="IJX27" s="16"/>
      <c r="IJY27" s="16"/>
      <c r="IJZ27" s="16"/>
      <c r="IKA27" s="16"/>
      <c r="IKB27" s="16"/>
      <c r="IKC27" s="16"/>
      <c r="IKD27" s="16"/>
      <c r="IKE27" s="16"/>
      <c r="IKF27" s="16"/>
      <c r="IKG27" s="16"/>
      <c r="IKH27" s="16"/>
      <c r="IKI27" s="16"/>
      <c r="IKJ27" s="16"/>
      <c r="IKK27" s="16"/>
      <c r="IKL27" s="16"/>
      <c r="IKM27" s="16"/>
      <c r="IKN27" s="16"/>
      <c r="IKO27" s="16"/>
      <c r="IKP27" s="16"/>
      <c r="IKQ27" s="16"/>
      <c r="IKR27" s="16"/>
      <c r="IKS27" s="16"/>
      <c r="IKT27" s="16"/>
      <c r="IKU27" s="16"/>
      <c r="IKV27" s="16"/>
      <c r="IKW27" s="16"/>
      <c r="IKX27" s="16"/>
      <c r="IKY27" s="16"/>
      <c r="IKZ27" s="16"/>
      <c r="ILA27" s="16"/>
      <c r="ILB27" s="16"/>
      <c r="ILC27" s="16"/>
      <c r="ILD27" s="16"/>
      <c r="ILE27" s="16"/>
      <c r="ILF27" s="16"/>
      <c r="ILG27" s="16"/>
      <c r="ILH27" s="16"/>
      <c r="ILI27" s="16"/>
      <c r="ILJ27" s="16"/>
      <c r="ILK27" s="16"/>
      <c r="ILL27" s="16"/>
      <c r="ILM27" s="16"/>
      <c r="ILN27" s="16"/>
      <c r="ILO27" s="16"/>
      <c r="ILP27" s="16"/>
      <c r="ILQ27" s="16"/>
      <c r="ILR27" s="16"/>
      <c r="ILS27" s="16"/>
      <c r="ILT27" s="16"/>
      <c r="ILU27" s="16"/>
      <c r="ILV27" s="16"/>
      <c r="ILW27" s="16"/>
      <c r="ILX27" s="16"/>
      <c r="ILY27" s="16"/>
      <c r="ILZ27" s="16"/>
      <c r="IMA27" s="16"/>
      <c r="IMB27" s="16"/>
      <c r="IMC27" s="16"/>
      <c r="IMD27" s="16"/>
      <c r="IME27" s="16"/>
      <c r="IMF27" s="16"/>
      <c r="IMG27" s="16"/>
      <c r="IMH27" s="16"/>
      <c r="IMI27" s="16"/>
      <c r="IMJ27" s="16"/>
      <c r="IMK27" s="16"/>
      <c r="IML27" s="16"/>
      <c r="IMM27" s="16"/>
      <c r="IMN27" s="16"/>
      <c r="IMO27" s="16"/>
      <c r="IMP27" s="16"/>
      <c r="IMQ27" s="16"/>
      <c r="IMR27" s="16"/>
      <c r="IMS27" s="16"/>
      <c r="IMT27" s="16"/>
      <c r="IMU27" s="16"/>
      <c r="IMV27" s="16"/>
      <c r="IMW27" s="16"/>
      <c r="IMX27" s="16"/>
      <c r="IMY27" s="16"/>
      <c r="IMZ27" s="16"/>
      <c r="INA27" s="16"/>
      <c r="INB27" s="16"/>
      <c r="INC27" s="16"/>
      <c r="IND27" s="16"/>
      <c r="INE27" s="16"/>
      <c r="INF27" s="16"/>
      <c r="ING27" s="16"/>
      <c r="INH27" s="16"/>
      <c r="INI27" s="16"/>
      <c r="INJ27" s="16"/>
      <c r="INK27" s="16"/>
      <c r="INL27" s="16"/>
      <c r="INM27" s="16"/>
      <c r="INN27" s="16"/>
      <c r="INO27" s="16"/>
      <c r="INP27" s="16"/>
      <c r="INQ27" s="16"/>
      <c r="INR27" s="16"/>
      <c r="INS27" s="16"/>
      <c r="INT27" s="16"/>
      <c r="INU27" s="16"/>
      <c r="INV27" s="16"/>
      <c r="INW27" s="16"/>
      <c r="INX27" s="16"/>
      <c r="INY27" s="16"/>
      <c r="INZ27" s="16"/>
      <c r="IOA27" s="16"/>
      <c r="IOB27" s="16"/>
      <c r="IOC27" s="16"/>
      <c r="IOD27" s="16"/>
      <c r="IOE27" s="16"/>
      <c r="IOF27" s="16"/>
      <c r="IOG27" s="16"/>
      <c r="IOH27" s="16"/>
      <c r="IOI27" s="16"/>
      <c r="IOJ27" s="16"/>
      <c r="IOK27" s="16"/>
      <c r="IOL27" s="16"/>
      <c r="IOM27" s="16"/>
      <c r="ION27" s="16"/>
      <c r="IOO27" s="16"/>
      <c r="IOP27" s="16"/>
      <c r="IOQ27" s="16"/>
      <c r="IOR27" s="16"/>
      <c r="IOS27" s="16"/>
      <c r="IOT27" s="16"/>
      <c r="IOU27" s="16"/>
      <c r="IOV27" s="16"/>
      <c r="IOW27" s="16"/>
      <c r="IOX27" s="16"/>
      <c r="IOY27" s="16"/>
      <c r="IOZ27" s="16"/>
      <c r="IPA27" s="16"/>
      <c r="IPB27" s="16"/>
      <c r="IPC27" s="16"/>
      <c r="IPD27" s="16"/>
      <c r="IPE27" s="16"/>
      <c r="IPF27" s="16"/>
      <c r="IPG27" s="16"/>
      <c r="IPH27" s="16"/>
      <c r="IPI27" s="16"/>
      <c r="IPJ27" s="16"/>
      <c r="IPK27" s="16"/>
      <c r="IPL27" s="16"/>
      <c r="IPM27" s="16"/>
      <c r="IPN27" s="16"/>
      <c r="IPO27" s="16"/>
      <c r="IPP27" s="16"/>
      <c r="IPQ27" s="16"/>
      <c r="IPR27" s="16"/>
      <c r="IPS27" s="16"/>
      <c r="IPT27" s="16"/>
      <c r="IPU27" s="16"/>
      <c r="IPV27" s="16"/>
      <c r="IPW27" s="16"/>
      <c r="IPX27" s="16"/>
      <c r="IPY27" s="16"/>
      <c r="IPZ27" s="16"/>
      <c r="IQA27" s="16"/>
      <c r="IQB27" s="16"/>
      <c r="IQC27" s="16"/>
      <c r="IQD27" s="16"/>
      <c r="IQE27" s="16"/>
      <c r="IQF27" s="16"/>
      <c r="IQG27" s="16"/>
      <c r="IQH27" s="16"/>
      <c r="IQI27" s="16"/>
      <c r="IQJ27" s="16"/>
      <c r="IQK27" s="16"/>
      <c r="IQL27" s="16"/>
      <c r="IQM27" s="16"/>
      <c r="IQN27" s="16"/>
      <c r="IQO27" s="16"/>
      <c r="IQP27" s="16"/>
      <c r="IQQ27" s="16"/>
      <c r="IQR27" s="16"/>
      <c r="IQS27" s="16"/>
      <c r="IQT27" s="16"/>
      <c r="IQU27" s="16"/>
      <c r="IQV27" s="16"/>
      <c r="IQW27" s="16"/>
      <c r="IQX27" s="16"/>
      <c r="IQY27" s="16"/>
      <c r="IQZ27" s="16"/>
      <c r="IRA27" s="16"/>
      <c r="IRB27" s="16"/>
      <c r="IRC27" s="16"/>
      <c r="IRD27" s="16"/>
      <c r="IRE27" s="16"/>
      <c r="IRF27" s="16"/>
      <c r="IRG27" s="16"/>
      <c r="IRH27" s="16"/>
      <c r="IRI27" s="16"/>
      <c r="IRJ27" s="16"/>
      <c r="IRK27" s="16"/>
      <c r="IRL27" s="16"/>
      <c r="IRM27" s="16"/>
      <c r="IRN27" s="16"/>
      <c r="IRO27" s="16"/>
      <c r="IRP27" s="16"/>
      <c r="IRQ27" s="16"/>
      <c r="IRR27" s="16"/>
      <c r="IRS27" s="16"/>
      <c r="IRT27" s="16"/>
      <c r="IRU27" s="16"/>
      <c r="IRV27" s="16"/>
      <c r="IRW27" s="16"/>
      <c r="IRX27" s="16"/>
      <c r="IRY27" s="16"/>
      <c r="IRZ27" s="16"/>
      <c r="ISA27" s="16"/>
      <c r="ISB27" s="16"/>
      <c r="ISC27" s="16"/>
      <c r="ISD27" s="16"/>
      <c r="ISE27" s="16"/>
      <c r="ISF27" s="16"/>
      <c r="ISG27" s="16"/>
      <c r="ISH27" s="16"/>
      <c r="ISI27" s="16"/>
      <c r="ISJ27" s="16"/>
      <c r="ISK27" s="16"/>
      <c r="ISL27" s="16"/>
      <c r="ISM27" s="16"/>
      <c r="ISN27" s="16"/>
      <c r="ISO27" s="16"/>
      <c r="ISP27" s="16"/>
      <c r="ISQ27" s="16"/>
      <c r="ISR27" s="16"/>
      <c r="ISS27" s="16"/>
      <c r="IST27" s="16"/>
      <c r="ISU27" s="16"/>
      <c r="ISV27" s="16"/>
      <c r="ISW27" s="16"/>
      <c r="ISX27" s="16"/>
      <c r="ISY27" s="16"/>
      <c r="ISZ27" s="16"/>
      <c r="ITA27" s="16"/>
      <c r="ITB27" s="16"/>
      <c r="ITC27" s="16"/>
      <c r="ITD27" s="16"/>
      <c r="ITE27" s="16"/>
      <c r="ITF27" s="16"/>
      <c r="ITG27" s="16"/>
      <c r="ITH27" s="16"/>
      <c r="ITI27" s="16"/>
      <c r="ITJ27" s="16"/>
      <c r="ITK27" s="16"/>
      <c r="ITL27" s="16"/>
      <c r="ITM27" s="16"/>
      <c r="ITN27" s="16"/>
      <c r="ITO27" s="16"/>
      <c r="ITP27" s="16"/>
      <c r="ITQ27" s="16"/>
      <c r="ITR27" s="16"/>
      <c r="ITS27" s="16"/>
      <c r="ITT27" s="16"/>
      <c r="ITU27" s="16"/>
      <c r="ITV27" s="16"/>
      <c r="ITW27" s="16"/>
      <c r="ITX27" s="16"/>
      <c r="ITY27" s="16"/>
      <c r="ITZ27" s="16"/>
      <c r="IUA27" s="16"/>
      <c r="IUB27" s="16"/>
      <c r="IUC27" s="16"/>
      <c r="IUD27" s="16"/>
      <c r="IUE27" s="16"/>
      <c r="IUF27" s="16"/>
      <c r="IUG27" s="16"/>
      <c r="IUH27" s="16"/>
      <c r="IUI27" s="16"/>
      <c r="IUJ27" s="16"/>
      <c r="IUK27" s="16"/>
      <c r="IUL27" s="16"/>
      <c r="IUM27" s="16"/>
      <c r="IUN27" s="16"/>
      <c r="IUO27" s="16"/>
      <c r="IUP27" s="16"/>
      <c r="IUQ27" s="16"/>
      <c r="IUR27" s="16"/>
      <c r="IUS27" s="16"/>
      <c r="IUT27" s="16"/>
      <c r="IUU27" s="16"/>
      <c r="IUV27" s="16"/>
      <c r="IUW27" s="16"/>
      <c r="IUX27" s="16"/>
      <c r="IUY27" s="16"/>
      <c r="IUZ27" s="16"/>
      <c r="IVA27" s="16"/>
      <c r="IVB27" s="16"/>
      <c r="IVC27" s="16"/>
      <c r="IVD27" s="16"/>
      <c r="IVE27" s="16"/>
      <c r="IVF27" s="16"/>
      <c r="IVG27" s="16"/>
      <c r="IVH27" s="16"/>
      <c r="IVI27" s="16"/>
      <c r="IVJ27" s="16"/>
      <c r="IVK27" s="16"/>
      <c r="IVL27" s="16"/>
      <c r="IVM27" s="16"/>
      <c r="IVN27" s="16"/>
      <c r="IVO27" s="16"/>
      <c r="IVP27" s="16"/>
      <c r="IVQ27" s="16"/>
      <c r="IVR27" s="16"/>
      <c r="IVS27" s="16"/>
      <c r="IVT27" s="16"/>
      <c r="IVU27" s="16"/>
      <c r="IVV27" s="16"/>
      <c r="IVW27" s="16"/>
      <c r="IVX27" s="16"/>
      <c r="IVY27" s="16"/>
      <c r="IVZ27" s="16"/>
      <c r="IWA27" s="16"/>
      <c r="IWB27" s="16"/>
      <c r="IWC27" s="16"/>
      <c r="IWD27" s="16"/>
      <c r="IWE27" s="16"/>
      <c r="IWF27" s="16"/>
      <c r="IWG27" s="16"/>
      <c r="IWH27" s="16"/>
      <c r="IWI27" s="16"/>
      <c r="IWJ27" s="16"/>
      <c r="IWK27" s="16"/>
      <c r="IWL27" s="16"/>
      <c r="IWM27" s="16"/>
      <c r="IWN27" s="16"/>
      <c r="IWO27" s="16"/>
      <c r="IWP27" s="16"/>
      <c r="IWQ27" s="16"/>
      <c r="IWR27" s="16"/>
      <c r="IWS27" s="16"/>
      <c r="IWT27" s="16"/>
      <c r="IWU27" s="16"/>
      <c r="IWV27" s="16"/>
      <c r="IWW27" s="16"/>
      <c r="IWX27" s="16"/>
      <c r="IWY27" s="16"/>
      <c r="IWZ27" s="16"/>
      <c r="IXA27" s="16"/>
      <c r="IXB27" s="16"/>
      <c r="IXC27" s="16"/>
      <c r="IXD27" s="16"/>
      <c r="IXE27" s="16"/>
      <c r="IXF27" s="16"/>
      <c r="IXG27" s="16"/>
      <c r="IXH27" s="16"/>
      <c r="IXI27" s="16"/>
      <c r="IXJ27" s="16"/>
      <c r="IXK27" s="16"/>
      <c r="IXL27" s="16"/>
      <c r="IXM27" s="16"/>
      <c r="IXN27" s="16"/>
      <c r="IXO27" s="16"/>
      <c r="IXP27" s="16"/>
      <c r="IXQ27" s="16"/>
      <c r="IXR27" s="16"/>
      <c r="IXS27" s="16"/>
      <c r="IXT27" s="16"/>
      <c r="IXU27" s="16"/>
      <c r="IXV27" s="16"/>
      <c r="IXW27" s="16"/>
      <c r="IXX27" s="16"/>
      <c r="IXY27" s="16"/>
      <c r="IXZ27" s="16"/>
      <c r="IYA27" s="16"/>
      <c r="IYB27" s="16"/>
      <c r="IYC27" s="16"/>
      <c r="IYD27" s="16"/>
      <c r="IYE27" s="16"/>
      <c r="IYF27" s="16"/>
      <c r="IYG27" s="16"/>
      <c r="IYH27" s="16"/>
      <c r="IYI27" s="16"/>
      <c r="IYJ27" s="16"/>
      <c r="IYK27" s="16"/>
      <c r="IYL27" s="16"/>
      <c r="IYM27" s="16"/>
      <c r="IYN27" s="16"/>
      <c r="IYO27" s="16"/>
      <c r="IYP27" s="16"/>
      <c r="IYQ27" s="16"/>
      <c r="IYR27" s="16"/>
      <c r="IYS27" s="16"/>
      <c r="IYT27" s="16"/>
      <c r="IYU27" s="16"/>
      <c r="IYV27" s="16"/>
      <c r="IYW27" s="16"/>
      <c r="IYX27" s="16"/>
      <c r="IYY27" s="16"/>
      <c r="IYZ27" s="16"/>
      <c r="IZA27" s="16"/>
      <c r="IZB27" s="16"/>
      <c r="IZC27" s="16"/>
      <c r="IZD27" s="16"/>
      <c r="IZE27" s="16"/>
      <c r="IZF27" s="16"/>
      <c r="IZG27" s="16"/>
      <c r="IZH27" s="16"/>
      <c r="IZI27" s="16"/>
      <c r="IZJ27" s="16"/>
      <c r="IZK27" s="16"/>
      <c r="IZL27" s="16"/>
      <c r="IZM27" s="16"/>
      <c r="IZN27" s="16"/>
      <c r="IZO27" s="16"/>
      <c r="IZP27" s="16"/>
      <c r="IZQ27" s="16"/>
      <c r="IZR27" s="16"/>
      <c r="IZS27" s="16"/>
      <c r="IZT27" s="16"/>
      <c r="IZU27" s="16"/>
      <c r="IZV27" s="16"/>
      <c r="IZW27" s="16"/>
      <c r="IZX27" s="16"/>
      <c r="IZY27" s="16"/>
      <c r="IZZ27" s="16"/>
      <c r="JAA27" s="16"/>
      <c r="JAB27" s="16"/>
      <c r="JAC27" s="16"/>
      <c r="JAD27" s="16"/>
      <c r="JAE27" s="16"/>
      <c r="JAF27" s="16"/>
      <c r="JAG27" s="16"/>
      <c r="JAH27" s="16"/>
      <c r="JAI27" s="16"/>
      <c r="JAJ27" s="16"/>
      <c r="JAK27" s="16"/>
      <c r="JAL27" s="16"/>
      <c r="JAM27" s="16"/>
      <c r="JAN27" s="16"/>
      <c r="JAO27" s="16"/>
      <c r="JAP27" s="16"/>
      <c r="JAQ27" s="16"/>
      <c r="JAR27" s="16"/>
      <c r="JAS27" s="16"/>
      <c r="JAT27" s="16"/>
      <c r="JAU27" s="16"/>
      <c r="JAV27" s="16"/>
      <c r="JAW27" s="16"/>
      <c r="JAX27" s="16"/>
      <c r="JAY27" s="16"/>
      <c r="JAZ27" s="16"/>
      <c r="JBA27" s="16"/>
      <c r="JBB27" s="16"/>
      <c r="JBC27" s="16"/>
      <c r="JBD27" s="16"/>
      <c r="JBE27" s="16"/>
      <c r="JBF27" s="16"/>
      <c r="JBG27" s="16"/>
      <c r="JBH27" s="16"/>
      <c r="JBI27" s="16"/>
      <c r="JBJ27" s="16"/>
      <c r="JBK27" s="16"/>
      <c r="JBL27" s="16"/>
      <c r="JBM27" s="16"/>
      <c r="JBN27" s="16"/>
      <c r="JBO27" s="16"/>
      <c r="JBP27" s="16"/>
      <c r="JBQ27" s="16"/>
      <c r="JBR27" s="16"/>
      <c r="JBS27" s="16"/>
      <c r="JBT27" s="16"/>
      <c r="JBU27" s="16"/>
      <c r="JBV27" s="16"/>
      <c r="JBW27" s="16"/>
      <c r="JBX27" s="16"/>
      <c r="JBY27" s="16"/>
      <c r="JBZ27" s="16"/>
      <c r="JCA27" s="16"/>
      <c r="JCB27" s="16"/>
      <c r="JCC27" s="16"/>
      <c r="JCD27" s="16"/>
      <c r="JCE27" s="16"/>
      <c r="JCF27" s="16"/>
      <c r="JCG27" s="16"/>
      <c r="JCH27" s="16"/>
      <c r="JCI27" s="16"/>
      <c r="JCJ27" s="16"/>
      <c r="JCK27" s="16"/>
      <c r="JCL27" s="16"/>
      <c r="JCM27" s="16"/>
      <c r="JCN27" s="16"/>
      <c r="JCO27" s="16"/>
      <c r="JCP27" s="16"/>
      <c r="JCQ27" s="16"/>
      <c r="JCR27" s="16"/>
      <c r="JCS27" s="16"/>
      <c r="JCT27" s="16"/>
      <c r="JCU27" s="16"/>
      <c r="JCV27" s="16"/>
      <c r="JCW27" s="16"/>
      <c r="JCX27" s="16"/>
      <c r="JCY27" s="16"/>
      <c r="JCZ27" s="16"/>
      <c r="JDA27" s="16"/>
      <c r="JDB27" s="16"/>
      <c r="JDC27" s="16"/>
      <c r="JDD27" s="16"/>
      <c r="JDE27" s="16"/>
      <c r="JDF27" s="16"/>
      <c r="JDG27" s="16"/>
      <c r="JDH27" s="16"/>
      <c r="JDI27" s="16"/>
      <c r="JDJ27" s="16"/>
      <c r="JDK27" s="16"/>
      <c r="JDL27" s="16"/>
      <c r="JDM27" s="16"/>
      <c r="JDN27" s="16"/>
      <c r="JDO27" s="16"/>
      <c r="JDP27" s="16"/>
      <c r="JDQ27" s="16"/>
      <c r="JDR27" s="16"/>
      <c r="JDS27" s="16"/>
      <c r="JDT27" s="16"/>
      <c r="JDU27" s="16"/>
      <c r="JDV27" s="16"/>
      <c r="JDW27" s="16"/>
      <c r="JDX27" s="16"/>
      <c r="JDY27" s="16"/>
      <c r="JDZ27" s="16"/>
      <c r="JEA27" s="16"/>
      <c r="JEB27" s="16"/>
      <c r="JEC27" s="16"/>
      <c r="JED27" s="16"/>
      <c r="JEE27" s="16"/>
      <c r="JEF27" s="16"/>
      <c r="JEG27" s="16"/>
      <c r="JEH27" s="16"/>
      <c r="JEI27" s="16"/>
      <c r="JEJ27" s="16"/>
      <c r="JEK27" s="16"/>
      <c r="JEL27" s="16"/>
      <c r="JEM27" s="16"/>
      <c r="JEN27" s="16"/>
      <c r="JEO27" s="16"/>
      <c r="JEP27" s="16"/>
      <c r="JEQ27" s="16"/>
      <c r="JER27" s="16"/>
      <c r="JES27" s="16"/>
      <c r="JET27" s="16"/>
      <c r="JEU27" s="16"/>
      <c r="JEV27" s="16"/>
      <c r="JEW27" s="16"/>
      <c r="JEX27" s="16"/>
      <c r="JEY27" s="16"/>
      <c r="JEZ27" s="16"/>
      <c r="JFA27" s="16"/>
      <c r="JFB27" s="16"/>
      <c r="JFC27" s="16"/>
      <c r="JFD27" s="16"/>
      <c r="JFE27" s="16"/>
      <c r="JFF27" s="16"/>
      <c r="JFG27" s="16"/>
      <c r="JFH27" s="16"/>
      <c r="JFI27" s="16"/>
      <c r="JFJ27" s="16"/>
      <c r="JFK27" s="16"/>
      <c r="JFL27" s="16"/>
      <c r="JFM27" s="16"/>
      <c r="JFN27" s="16"/>
      <c r="JFO27" s="16"/>
      <c r="JFP27" s="16"/>
      <c r="JFQ27" s="16"/>
      <c r="JFR27" s="16"/>
      <c r="JFS27" s="16"/>
      <c r="JFT27" s="16"/>
      <c r="JFU27" s="16"/>
      <c r="JFV27" s="16"/>
      <c r="JFW27" s="16"/>
      <c r="JFX27" s="16"/>
      <c r="JFY27" s="16"/>
      <c r="JFZ27" s="16"/>
      <c r="JGA27" s="16"/>
      <c r="JGB27" s="16"/>
      <c r="JGC27" s="16"/>
      <c r="JGD27" s="16"/>
      <c r="JGE27" s="16"/>
      <c r="JGF27" s="16"/>
      <c r="JGG27" s="16"/>
      <c r="JGH27" s="16"/>
      <c r="JGI27" s="16"/>
      <c r="JGJ27" s="16"/>
      <c r="JGK27" s="16"/>
      <c r="JGL27" s="16"/>
      <c r="JGM27" s="16"/>
      <c r="JGN27" s="16"/>
      <c r="JGO27" s="16"/>
      <c r="JGP27" s="16"/>
      <c r="JGQ27" s="16"/>
      <c r="JGR27" s="16"/>
      <c r="JGS27" s="16"/>
      <c r="JGT27" s="16"/>
      <c r="JGU27" s="16"/>
      <c r="JGV27" s="16"/>
      <c r="JGW27" s="16"/>
      <c r="JGX27" s="16"/>
      <c r="JGY27" s="16"/>
      <c r="JGZ27" s="16"/>
      <c r="JHA27" s="16"/>
      <c r="JHB27" s="16"/>
      <c r="JHC27" s="16"/>
      <c r="JHD27" s="16"/>
      <c r="JHE27" s="16"/>
      <c r="JHF27" s="16"/>
      <c r="JHG27" s="16"/>
      <c r="JHH27" s="16"/>
      <c r="JHI27" s="16"/>
      <c r="JHJ27" s="16"/>
      <c r="JHK27" s="16"/>
      <c r="JHL27" s="16"/>
      <c r="JHM27" s="16"/>
      <c r="JHN27" s="16"/>
      <c r="JHO27" s="16"/>
      <c r="JHP27" s="16"/>
      <c r="JHQ27" s="16"/>
      <c r="JHR27" s="16"/>
      <c r="JHS27" s="16"/>
      <c r="JHT27" s="16"/>
      <c r="JHU27" s="16"/>
      <c r="JHV27" s="16"/>
      <c r="JHW27" s="16"/>
      <c r="JHX27" s="16"/>
      <c r="JHY27" s="16"/>
      <c r="JHZ27" s="16"/>
      <c r="JIA27" s="16"/>
      <c r="JIB27" s="16"/>
      <c r="JIC27" s="16"/>
      <c r="JID27" s="16"/>
      <c r="JIE27" s="16"/>
      <c r="JIF27" s="16"/>
      <c r="JIG27" s="16"/>
      <c r="JIH27" s="16"/>
      <c r="JII27" s="16"/>
      <c r="JIJ27" s="16"/>
      <c r="JIK27" s="16"/>
      <c r="JIL27" s="16"/>
      <c r="JIM27" s="16"/>
      <c r="JIN27" s="16"/>
      <c r="JIO27" s="16"/>
      <c r="JIP27" s="16"/>
      <c r="JIQ27" s="16"/>
      <c r="JIR27" s="16"/>
      <c r="JIS27" s="16"/>
      <c r="JIT27" s="16"/>
      <c r="JIU27" s="16"/>
      <c r="JIV27" s="16"/>
      <c r="JIW27" s="16"/>
      <c r="JIX27" s="16"/>
      <c r="JIY27" s="16"/>
      <c r="JIZ27" s="16"/>
      <c r="JJA27" s="16"/>
      <c r="JJB27" s="16"/>
      <c r="JJC27" s="16"/>
      <c r="JJD27" s="16"/>
      <c r="JJE27" s="16"/>
      <c r="JJF27" s="16"/>
      <c r="JJG27" s="16"/>
      <c r="JJH27" s="16"/>
      <c r="JJI27" s="16"/>
      <c r="JJJ27" s="16"/>
      <c r="JJK27" s="16"/>
      <c r="JJL27" s="16"/>
      <c r="JJM27" s="16"/>
      <c r="JJN27" s="16"/>
      <c r="JJO27" s="16"/>
      <c r="JJP27" s="16"/>
      <c r="JJQ27" s="16"/>
      <c r="JJR27" s="16"/>
      <c r="JJS27" s="16"/>
      <c r="JJT27" s="16"/>
      <c r="JJU27" s="16"/>
      <c r="JJV27" s="16"/>
      <c r="JJW27" s="16"/>
      <c r="JJX27" s="16"/>
      <c r="JJY27" s="16"/>
      <c r="JJZ27" s="16"/>
      <c r="JKA27" s="16"/>
      <c r="JKB27" s="16"/>
      <c r="JKC27" s="16"/>
      <c r="JKD27" s="16"/>
      <c r="JKE27" s="16"/>
      <c r="JKF27" s="16"/>
      <c r="JKG27" s="16"/>
      <c r="JKH27" s="16"/>
      <c r="JKI27" s="16"/>
      <c r="JKJ27" s="16"/>
      <c r="JKK27" s="16"/>
      <c r="JKL27" s="16"/>
      <c r="JKM27" s="16"/>
      <c r="JKN27" s="16"/>
      <c r="JKO27" s="16"/>
      <c r="JKP27" s="16"/>
      <c r="JKQ27" s="16"/>
      <c r="JKR27" s="16"/>
      <c r="JKS27" s="16"/>
      <c r="JKT27" s="16"/>
      <c r="JKU27" s="16"/>
      <c r="JKV27" s="16"/>
      <c r="JKW27" s="16"/>
      <c r="JKX27" s="16"/>
      <c r="JKY27" s="16"/>
      <c r="JKZ27" s="16"/>
      <c r="JLA27" s="16"/>
      <c r="JLB27" s="16"/>
      <c r="JLC27" s="16"/>
      <c r="JLD27" s="16"/>
      <c r="JLE27" s="16"/>
      <c r="JLF27" s="16"/>
      <c r="JLG27" s="16"/>
      <c r="JLH27" s="16"/>
      <c r="JLI27" s="16"/>
      <c r="JLJ27" s="16"/>
      <c r="JLK27" s="16"/>
      <c r="JLL27" s="16"/>
      <c r="JLM27" s="16"/>
      <c r="JLN27" s="16"/>
      <c r="JLO27" s="16"/>
      <c r="JLP27" s="16"/>
      <c r="JLQ27" s="16"/>
      <c r="JLR27" s="16"/>
      <c r="JLS27" s="16"/>
      <c r="JLT27" s="16"/>
      <c r="JLU27" s="16"/>
      <c r="JLV27" s="16"/>
      <c r="JLW27" s="16"/>
      <c r="JLX27" s="16"/>
      <c r="JLY27" s="16"/>
      <c r="JLZ27" s="16"/>
      <c r="JMA27" s="16"/>
      <c r="JMB27" s="16"/>
      <c r="JMC27" s="16"/>
      <c r="JMD27" s="16"/>
      <c r="JME27" s="16"/>
      <c r="JMF27" s="16"/>
      <c r="JMG27" s="16"/>
      <c r="JMH27" s="16"/>
      <c r="JMI27" s="16"/>
      <c r="JMJ27" s="16"/>
      <c r="JMK27" s="16"/>
      <c r="JML27" s="16"/>
      <c r="JMM27" s="16"/>
      <c r="JMN27" s="16"/>
      <c r="JMO27" s="16"/>
      <c r="JMP27" s="16"/>
      <c r="JMQ27" s="16"/>
      <c r="JMR27" s="16"/>
      <c r="JMS27" s="16"/>
      <c r="JMT27" s="16"/>
      <c r="JMU27" s="16"/>
      <c r="JMV27" s="16"/>
      <c r="JMW27" s="16"/>
      <c r="JMX27" s="16"/>
      <c r="JMY27" s="16"/>
      <c r="JMZ27" s="16"/>
      <c r="JNA27" s="16"/>
      <c r="JNB27" s="16"/>
      <c r="JNC27" s="16"/>
      <c r="JND27" s="16"/>
      <c r="JNE27" s="16"/>
      <c r="JNF27" s="16"/>
      <c r="JNG27" s="16"/>
      <c r="JNH27" s="16"/>
      <c r="JNI27" s="16"/>
      <c r="JNJ27" s="16"/>
      <c r="JNK27" s="16"/>
      <c r="JNL27" s="16"/>
      <c r="JNM27" s="16"/>
      <c r="JNN27" s="16"/>
      <c r="JNO27" s="16"/>
      <c r="JNP27" s="16"/>
      <c r="JNQ27" s="16"/>
      <c r="JNR27" s="16"/>
      <c r="JNS27" s="16"/>
      <c r="JNT27" s="16"/>
      <c r="JNU27" s="16"/>
      <c r="JNV27" s="16"/>
      <c r="JNW27" s="16"/>
      <c r="JNX27" s="16"/>
      <c r="JNY27" s="16"/>
      <c r="JNZ27" s="16"/>
      <c r="JOA27" s="16"/>
      <c r="JOB27" s="16"/>
      <c r="JOC27" s="16"/>
      <c r="JOD27" s="16"/>
      <c r="JOE27" s="16"/>
      <c r="JOF27" s="16"/>
      <c r="JOG27" s="16"/>
      <c r="JOH27" s="16"/>
      <c r="JOI27" s="16"/>
      <c r="JOJ27" s="16"/>
      <c r="JOK27" s="16"/>
      <c r="JOL27" s="16"/>
      <c r="JOM27" s="16"/>
      <c r="JON27" s="16"/>
      <c r="JOO27" s="16"/>
      <c r="JOP27" s="16"/>
      <c r="JOQ27" s="16"/>
      <c r="JOR27" s="16"/>
      <c r="JOS27" s="16"/>
      <c r="JOT27" s="16"/>
      <c r="JOU27" s="16"/>
      <c r="JOV27" s="16"/>
      <c r="JOW27" s="16"/>
      <c r="JOX27" s="16"/>
      <c r="JOY27" s="16"/>
      <c r="JOZ27" s="16"/>
      <c r="JPA27" s="16"/>
      <c r="JPB27" s="16"/>
      <c r="JPC27" s="16"/>
      <c r="JPD27" s="16"/>
      <c r="JPE27" s="16"/>
      <c r="JPF27" s="16"/>
      <c r="JPG27" s="16"/>
      <c r="JPH27" s="16"/>
      <c r="JPI27" s="16"/>
      <c r="JPJ27" s="16"/>
      <c r="JPK27" s="16"/>
      <c r="JPL27" s="16"/>
      <c r="JPM27" s="16"/>
      <c r="JPN27" s="16"/>
      <c r="JPO27" s="16"/>
      <c r="JPP27" s="16"/>
      <c r="JPQ27" s="16"/>
      <c r="JPR27" s="16"/>
      <c r="JPS27" s="16"/>
      <c r="JPT27" s="16"/>
      <c r="JPU27" s="16"/>
      <c r="JPV27" s="16"/>
      <c r="JPW27" s="16"/>
      <c r="JPX27" s="16"/>
      <c r="JPY27" s="16"/>
      <c r="JPZ27" s="16"/>
      <c r="JQA27" s="16"/>
      <c r="JQB27" s="16"/>
      <c r="JQC27" s="16"/>
      <c r="JQD27" s="16"/>
      <c r="JQE27" s="16"/>
      <c r="JQF27" s="16"/>
      <c r="JQG27" s="16"/>
      <c r="JQH27" s="16"/>
      <c r="JQI27" s="16"/>
      <c r="JQJ27" s="16"/>
      <c r="JQK27" s="16"/>
      <c r="JQL27" s="16"/>
      <c r="JQM27" s="16"/>
      <c r="JQN27" s="16"/>
      <c r="JQO27" s="16"/>
      <c r="JQP27" s="16"/>
      <c r="JQQ27" s="16"/>
      <c r="JQR27" s="16"/>
      <c r="JQS27" s="16"/>
      <c r="JQT27" s="16"/>
      <c r="JQU27" s="16"/>
      <c r="JQV27" s="16"/>
      <c r="JQW27" s="16"/>
      <c r="JQX27" s="16"/>
      <c r="JQY27" s="16"/>
      <c r="JQZ27" s="16"/>
      <c r="JRA27" s="16"/>
      <c r="JRB27" s="16"/>
      <c r="JRC27" s="16"/>
      <c r="JRD27" s="16"/>
      <c r="JRE27" s="16"/>
      <c r="JRF27" s="16"/>
      <c r="JRG27" s="16"/>
      <c r="JRH27" s="16"/>
      <c r="JRI27" s="16"/>
      <c r="JRJ27" s="16"/>
      <c r="JRK27" s="16"/>
      <c r="JRL27" s="16"/>
      <c r="JRM27" s="16"/>
      <c r="JRN27" s="16"/>
      <c r="JRO27" s="16"/>
      <c r="JRP27" s="16"/>
      <c r="JRQ27" s="16"/>
      <c r="JRR27" s="16"/>
      <c r="JRS27" s="16"/>
      <c r="JRT27" s="16"/>
      <c r="JRU27" s="16"/>
      <c r="JRV27" s="16"/>
      <c r="JRW27" s="16"/>
      <c r="JRX27" s="16"/>
      <c r="JRY27" s="16"/>
      <c r="JRZ27" s="16"/>
      <c r="JSA27" s="16"/>
      <c r="JSB27" s="16"/>
      <c r="JSC27" s="16"/>
      <c r="JSD27" s="16"/>
      <c r="JSE27" s="16"/>
      <c r="JSF27" s="16"/>
      <c r="JSG27" s="16"/>
      <c r="JSH27" s="16"/>
      <c r="JSI27" s="16"/>
      <c r="JSJ27" s="16"/>
      <c r="JSK27" s="16"/>
      <c r="JSL27" s="16"/>
      <c r="JSM27" s="16"/>
      <c r="JSN27" s="16"/>
      <c r="JSO27" s="16"/>
      <c r="JSP27" s="16"/>
      <c r="JSQ27" s="16"/>
      <c r="JSR27" s="16"/>
      <c r="JSS27" s="16"/>
      <c r="JST27" s="16"/>
      <c r="JSU27" s="16"/>
      <c r="JSV27" s="16"/>
      <c r="JSW27" s="16"/>
      <c r="JSX27" s="16"/>
      <c r="JSY27" s="16"/>
      <c r="JSZ27" s="16"/>
      <c r="JTA27" s="16"/>
      <c r="JTB27" s="16"/>
      <c r="JTC27" s="16"/>
      <c r="JTD27" s="16"/>
      <c r="JTE27" s="16"/>
      <c r="JTF27" s="16"/>
      <c r="JTG27" s="16"/>
      <c r="JTH27" s="16"/>
      <c r="JTI27" s="16"/>
      <c r="JTJ27" s="16"/>
      <c r="JTK27" s="16"/>
      <c r="JTL27" s="16"/>
      <c r="JTM27" s="16"/>
      <c r="JTN27" s="16"/>
      <c r="JTO27" s="16"/>
      <c r="JTP27" s="16"/>
      <c r="JTQ27" s="16"/>
      <c r="JTR27" s="16"/>
      <c r="JTS27" s="16"/>
      <c r="JTT27" s="16"/>
      <c r="JTU27" s="16"/>
      <c r="JTV27" s="16"/>
      <c r="JTW27" s="16"/>
      <c r="JTX27" s="16"/>
      <c r="JTY27" s="16"/>
      <c r="JTZ27" s="16"/>
      <c r="JUA27" s="16"/>
      <c r="JUB27" s="16"/>
      <c r="JUC27" s="16"/>
      <c r="JUD27" s="16"/>
      <c r="JUE27" s="16"/>
      <c r="JUF27" s="16"/>
      <c r="JUG27" s="16"/>
      <c r="JUH27" s="16"/>
      <c r="JUI27" s="16"/>
      <c r="JUJ27" s="16"/>
      <c r="JUK27" s="16"/>
      <c r="JUL27" s="16"/>
      <c r="JUM27" s="16"/>
      <c r="JUN27" s="16"/>
      <c r="JUO27" s="16"/>
      <c r="JUP27" s="16"/>
      <c r="JUQ27" s="16"/>
      <c r="JUR27" s="16"/>
      <c r="JUS27" s="16"/>
      <c r="JUT27" s="16"/>
      <c r="JUU27" s="16"/>
      <c r="JUV27" s="16"/>
      <c r="JUW27" s="16"/>
      <c r="JUX27" s="16"/>
      <c r="JUY27" s="16"/>
      <c r="JUZ27" s="16"/>
      <c r="JVA27" s="16"/>
      <c r="JVB27" s="16"/>
      <c r="JVC27" s="16"/>
      <c r="JVD27" s="16"/>
      <c r="JVE27" s="16"/>
      <c r="JVF27" s="16"/>
      <c r="JVG27" s="16"/>
      <c r="JVH27" s="16"/>
      <c r="JVI27" s="16"/>
      <c r="JVJ27" s="16"/>
      <c r="JVK27" s="16"/>
      <c r="JVL27" s="16"/>
      <c r="JVM27" s="16"/>
      <c r="JVN27" s="16"/>
      <c r="JVO27" s="16"/>
      <c r="JVP27" s="16"/>
      <c r="JVQ27" s="16"/>
      <c r="JVR27" s="16"/>
      <c r="JVS27" s="16"/>
      <c r="JVT27" s="16"/>
      <c r="JVU27" s="16"/>
      <c r="JVV27" s="16"/>
      <c r="JVW27" s="16"/>
      <c r="JVX27" s="16"/>
      <c r="JVY27" s="16"/>
      <c r="JVZ27" s="16"/>
      <c r="JWA27" s="16"/>
      <c r="JWB27" s="16"/>
      <c r="JWC27" s="16"/>
      <c r="JWD27" s="16"/>
      <c r="JWE27" s="16"/>
      <c r="JWF27" s="16"/>
      <c r="JWG27" s="16"/>
      <c r="JWH27" s="16"/>
      <c r="JWI27" s="16"/>
      <c r="JWJ27" s="16"/>
      <c r="JWK27" s="16"/>
      <c r="JWL27" s="16"/>
      <c r="JWM27" s="16"/>
      <c r="JWN27" s="16"/>
      <c r="JWO27" s="16"/>
      <c r="JWP27" s="16"/>
      <c r="JWQ27" s="16"/>
      <c r="JWR27" s="16"/>
      <c r="JWS27" s="16"/>
      <c r="JWT27" s="16"/>
      <c r="JWU27" s="16"/>
      <c r="JWV27" s="16"/>
      <c r="JWW27" s="16"/>
      <c r="JWX27" s="16"/>
      <c r="JWY27" s="16"/>
      <c r="JWZ27" s="16"/>
      <c r="JXA27" s="16"/>
      <c r="JXB27" s="16"/>
      <c r="JXC27" s="16"/>
      <c r="JXD27" s="16"/>
      <c r="JXE27" s="16"/>
      <c r="JXF27" s="16"/>
      <c r="JXG27" s="16"/>
      <c r="JXH27" s="16"/>
      <c r="JXI27" s="16"/>
      <c r="JXJ27" s="16"/>
      <c r="JXK27" s="16"/>
      <c r="JXL27" s="16"/>
      <c r="JXM27" s="16"/>
      <c r="JXN27" s="16"/>
      <c r="JXO27" s="16"/>
      <c r="JXP27" s="16"/>
      <c r="JXQ27" s="16"/>
      <c r="JXR27" s="16"/>
      <c r="JXS27" s="16"/>
      <c r="JXT27" s="16"/>
      <c r="JXU27" s="16"/>
      <c r="JXV27" s="16"/>
      <c r="JXW27" s="16"/>
      <c r="JXX27" s="16"/>
      <c r="JXY27" s="16"/>
      <c r="JXZ27" s="16"/>
      <c r="JYA27" s="16"/>
      <c r="JYB27" s="16"/>
      <c r="JYC27" s="16"/>
      <c r="JYD27" s="16"/>
      <c r="JYE27" s="16"/>
      <c r="JYF27" s="16"/>
      <c r="JYG27" s="16"/>
      <c r="JYH27" s="16"/>
      <c r="JYI27" s="16"/>
      <c r="JYJ27" s="16"/>
      <c r="JYK27" s="16"/>
      <c r="JYL27" s="16"/>
      <c r="JYM27" s="16"/>
      <c r="JYN27" s="16"/>
      <c r="JYO27" s="16"/>
      <c r="JYP27" s="16"/>
      <c r="JYQ27" s="16"/>
      <c r="JYR27" s="16"/>
      <c r="JYS27" s="16"/>
      <c r="JYT27" s="16"/>
      <c r="JYU27" s="16"/>
      <c r="JYV27" s="16"/>
      <c r="JYW27" s="16"/>
      <c r="JYX27" s="16"/>
      <c r="JYY27" s="16"/>
      <c r="JYZ27" s="16"/>
      <c r="JZA27" s="16"/>
      <c r="JZB27" s="16"/>
      <c r="JZC27" s="16"/>
      <c r="JZD27" s="16"/>
      <c r="JZE27" s="16"/>
      <c r="JZF27" s="16"/>
      <c r="JZG27" s="16"/>
      <c r="JZH27" s="16"/>
      <c r="JZI27" s="16"/>
      <c r="JZJ27" s="16"/>
      <c r="JZK27" s="16"/>
      <c r="JZL27" s="16"/>
      <c r="JZM27" s="16"/>
      <c r="JZN27" s="16"/>
      <c r="JZO27" s="16"/>
      <c r="JZP27" s="16"/>
      <c r="JZQ27" s="16"/>
      <c r="JZR27" s="16"/>
      <c r="JZS27" s="16"/>
      <c r="JZT27" s="16"/>
      <c r="JZU27" s="16"/>
      <c r="JZV27" s="16"/>
      <c r="JZW27" s="16"/>
      <c r="JZX27" s="16"/>
      <c r="JZY27" s="16"/>
      <c r="JZZ27" s="16"/>
      <c r="KAA27" s="16"/>
      <c r="KAB27" s="16"/>
      <c r="KAC27" s="16"/>
      <c r="KAD27" s="16"/>
      <c r="KAE27" s="16"/>
      <c r="KAF27" s="16"/>
      <c r="KAG27" s="16"/>
      <c r="KAH27" s="16"/>
      <c r="KAI27" s="16"/>
      <c r="KAJ27" s="16"/>
      <c r="KAK27" s="16"/>
      <c r="KAL27" s="16"/>
      <c r="KAM27" s="16"/>
      <c r="KAN27" s="16"/>
      <c r="KAO27" s="16"/>
      <c r="KAP27" s="16"/>
      <c r="KAQ27" s="16"/>
      <c r="KAR27" s="16"/>
      <c r="KAS27" s="16"/>
      <c r="KAT27" s="16"/>
      <c r="KAU27" s="16"/>
      <c r="KAV27" s="16"/>
      <c r="KAW27" s="16"/>
      <c r="KAX27" s="16"/>
      <c r="KAY27" s="16"/>
      <c r="KAZ27" s="16"/>
      <c r="KBA27" s="16"/>
      <c r="KBB27" s="16"/>
      <c r="KBC27" s="16"/>
      <c r="KBD27" s="16"/>
      <c r="KBE27" s="16"/>
      <c r="KBF27" s="16"/>
      <c r="KBG27" s="16"/>
      <c r="KBH27" s="16"/>
      <c r="KBI27" s="16"/>
      <c r="KBJ27" s="16"/>
      <c r="KBK27" s="16"/>
      <c r="KBL27" s="16"/>
      <c r="KBM27" s="16"/>
      <c r="KBN27" s="16"/>
      <c r="KBO27" s="16"/>
      <c r="KBP27" s="16"/>
      <c r="KBQ27" s="16"/>
      <c r="KBR27" s="16"/>
      <c r="KBS27" s="16"/>
      <c r="KBT27" s="16"/>
      <c r="KBU27" s="16"/>
      <c r="KBV27" s="16"/>
      <c r="KBW27" s="16"/>
      <c r="KBX27" s="16"/>
      <c r="KBY27" s="16"/>
      <c r="KBZ27" s="16"/>
      <c r="KCA27" s="16"/>
      <c r="KCB27" s="16"/>
      <c r="KCC27" s="16"/>
      <c r="KCD27" s="16"/>
      <c r="KCE27" s="16"/>
      <c r="KCF27" s="16"/>
      <c r="KCG27" s="16"/>
      <c r="KCH27" s="16"/>
      <c r="KCI27" s="16"/>
      <c r="KCJ27" s="16"/>
      <c r="KCK27" s="16"/>
      <c r="KCL27" s="16"/>
      <c r="KCM27" s="16"/>
      <c r="KCN27" s="16"/>
      <c r="KCO27" s="16"/>
      <c r="KCP27" s="16"/>
      <c r="KCQ27" s="16"/>
      <c r="KCR27" s="16"/>
      <c r="KCS27" s="16"/>
      <c r="KCT27" s="16"/>
      <c r="KCU27" s="16"/>
      <c r="KCV27" s="16"/>
      <c r="KCW27" s="16"/>
      <c r="KCX27" s="16"/>
      <c r="KCY27" s="16"/>
      <c r="KCZ27" s="16"/>
      <c r="KDA27" s="16"/>
      <c r="KDB27" s="16"/>
      <c r="KDC27" s="16"/>
      <c r="KDD27" s="16"/>
      <c r="KDE27" s="16"/>
      <c r="KDF27" s="16"/>
      <c r="KDG27" s="16"/>
      <c r="KDH27" s="16"/>
      <c r="KDI27" s="16"/>
      <c r="KDJ27" s="16"/>
      <c r="KDK27" s="16"/>
      <c r="KDL27" s="16"/>
      <c r="KDM27" s="16"/>
      <c r="KDN27" s="16"/>
      <c r="KDO27" s="16"/>
      <c r="KDP27" s="16"/>
      <c r="KDQ27" s="16"/>
      <c r="KDR27" s="16"/>
      <c r="KDS27" s="16"/>
      <c r="KDT27" s="16"/>
      <c r="KDU27" s="16"/>
      <c r="KDV27" s="16"/>
      <c r="KDW27" s="16"/>
      <c r="KDX27" s="16"/>
      <c r="KDY27" s="16"/>
      <c r="KDZ27" s="16"/>
      <c r="KEA27" s="16"/>
      <c r="KEB27" s="16"/>
      <c r="KEC27" s="16"/>
      <c r="KED27" s="16"/>
      <c r="KEE27" s="16"/>
      <c r="KEF27" s="16"/>
      <c r="KEG27" s="16"/>
      <c r="KEH27" s="16"/>
      <c r="KEI27" s="16"/>
      <c r="KEJ27" s="16"/>
      <c r="KEK27" s="16"/>
      <c r="KEL27" s="16"/>
      <c r="KEM27" s="16"/>
      <c r="KEN27" s="16"/>
      <c r="KEO27" s="16"/>
      <c r="KEP27" s="16"/>
      <c r="KEQ27" s="16"/>
      <c r="KER27" s="16"/>
      <c r="KES27" s="16"/>
      <c r="KET27" s="16"/>
      <c r="KEU27" s="16"/>
      <c r="KEV27" s="16"/>
      <c r="KEW27" s="16"/>
      <c r="KEX27" s="16"/>
      <c r="KEY27" s="16"/>
      <c r="KEZ27" s="16"/>
      <c r="KFA27" s="16"/>
      <c r="KFB27" s="16"/>
      <c r="KFC27" s="16"/>
      <c r="KFD27" s="16"/>
      <c r="KFE27" s="16"/>
      <c r="KFF27" s="16"/>
      <c r="KFG27" s="16"/>
      <c r="KFH27" s="16"/>
      <c r="KFI27" s="16"/>
      <c r="KFJ27" s="16"/>
      <c r="KFK27" s="16"/>
      <c r="KFL27" s="16"/>
      <c r="KFM27" s="16"/>
      <c r="KFN27" s="16"/>
      <c r="KFO27" s="16"/>
      <c r="KFP27" s="16"/>
      <c r="KFQ27" s="16"/>
      <c r="KFR27" s="16"/>
      <c r="KFS27" s="16"/>
      <c r="KFT27" s="16"/>
      <c r="KFU27" s="16"/>
      <c r="KFV27" s="16"/>
      <c r="KFW27" s="16"/>
      <c r="KFX27" s="16"/>
      <c r="KFY27" s="16"/>
      <c r="KFZ27" s="16"/>
      <c r="KGA27" s="16"/>
      <c r="KGB27" s="16"/>
      <c r="KGC27" s="16"/>
      <c r="KGD27" s="16"/>
      <c r="KGE27" s="16"/>
      <c r="KGF27" s="16"/>
      <c r="KGG27" s="16"/>
      <c r="KGH27" s="16"/>
      <c r="KGI27" s="16"/>
      <c r="KGJ27" s="16"/>
      <c r="KGK27" s="16"/>
      <c r="KGL27" s="16"/>
      <c r="KGM27" s="16"/>
      <c r="KGN27" s="16"/>
      <c r="KGO27" s="16"/>
      <c r="KGP27" s="16"/>
      <c r="KGQ27" s="16"/>
      <c r="KGR27" s="16"/>
      <c r="KGS27" s="16"/>
      <c r="KGT27" s="16"/>
      <c r="KGU27" s="16"/>
      <c r="KGV27" s="16"/>
      <c r="KGW27" s="16"/>
      <c r="KGX27" s="16"/>
      <c r="KGY27" s="16"/>
      <c r="KGZ27" s="16"/>
      <c r="KHA27" s="16"/>
      <c r="KHB27" s="16"/>
      <c r="KHC27" s="16"/>
      <c r="KHD27" s="16"/>
      <c r="KHE27" s="16"/>
      <c r="KHF27" s="16"/>
      <c r="KHG27" s="16"/>
      <c r="KHH27" s="16"/>
      <c r="KHI27" s="16"/>
      <c r="KHJ27" s="16"/>
      <c r="KHK27" s="16"/>
      <c r="KHL27" s="16"/>
      <c r="KHM27" s="16"/>
      <c r="KHN27" s="16"/>
      <c r="KHO27" s="16"/>
      <c r="KHP27" s="16"/>
      <c r="KHQ27" s="16"/>
      <c r="KHR27" s="16"/>
      <c r="KHS27" s="16"/>
      <c r="KHT27" s="16"/>
      <c r="KHU27" s="16"/>
      <c r="KHV27" s="16"/>
      <c r="KHW27" s="16"/>
      <c r="KHX27" s="16"/>
      <c r="KHY27" s="16"/>
      <c r="KHZ27" s="16"/>
      <c r="KIA27" s="16"/>
      <c r="KIB27" s="16"/>
      <c r="KIC27" s="16"/>
      <c r="KID27" s="16"/>
      <c r="KIE27" s="16"/>
      <c r="KIF27" s="16"/>
      <c r="KIG27" s="16"/>
      <c r="KIH27" s="16"/>
      <c r="KII27" s="16"/>
      <c r="KIJ27" s="16"/>
      <c r="KIK27" s="16"/>
      <c r="KIL27" s="16"/>
      <c r="KIM27" s="16"/>
      <c r="KIN27" s="16"/>
      <c r="KIO27" s="16"/>
      <c r="KIP27" s="16"/>
      <c r="KIQ27" s="16"/>
      <c r="KIR27" s="16"/>
      <c r="KIS27" s="16"/>
      <c r="KIT27" s="16"/>
      <c r="KIU27" s="16"/>
      <c r="KIV27" s="16"/>
      <c r="KIW27" s="16"/>
      <c r="KIX27" s="16"/>
      <c r="KIY27" s="16"/>
      <c r="KIZ27" s="16"/>
      <c r="KJA27" s="16"/>
      <c r="KJB27" s="16"/>
      <c r="KJC27" s="16"/>
      <c r="KJD27" s="16"/>
      <c r="KJE27" s="16"/>
      <c r="KJF27" s="16"/>
      <c r="KJG27" s="16"/>
      <c r="KJH27" s="16"/>
      <c r="KJI27" s="16"/>
      <c r="KJJ27" s="16"/>
      <c r="KJK27" s="16"/>
      <c r="KJL27" s="16"/>
      <c r="KJM27" s="16"/>
      <c r="KJN27" s="16"/>
      <c r="KJO27" s="16"/>
      <c r="KJP27" s="16"/>
      <c r="KJQ27" s="16"/>
      <c r="KJR27" s="16"/>
      <c r="KJS27" s="16"/>
      <c r="KJT27" s="16"/>
      <c r="KJU27" s="16"/>
      <c r="KJV27" s="16"/>
      <c r="KJW27" s="16"/>
      <c r="KJX27" s="16"/>
      <c r="KJY27" s="16"/>
      <c r="KJZ27" s="16"/>
      <c r="KKA27" s="16"/>
      <c r="KKB27" s="16"/>
      <c r="KKC27" s="16"/>
      <c r="KKD27" s="16"/>
      <c r="KKE27" s="16"/>
      <c r="KKF27" s="16"/>
      <c r="KKG27" s="16"/>
      <c r="KKH27" s="16"/>
      <c r="KKI27" s="16"/>
      <c r="KKJ27" s="16"/>
      <c r="KKK27" s="16"/>
      <c r="KKL27" s="16"/>
      <c r="KKM27" s="16"/>
      <c r="KKN27" s="16"/>
      <c r="KKO27" s="16"/>
      <c r="KKP27" s="16"/>
      <c r="KKQ27" s="16"/>
      <c r="KKR27" s="16"/>
      <c r="KKS27" s="16"/>
      <c r="KKT27" s="16"/>
      <c r="KKU27" s="16"/>
      <c r="KKV27" s="16"/>
      <c r="KKW27" s="16"/>
      <c r="KKX27" s="16"/>
      <c r="KKY27" s="16"/>
      <c r="KKZ27" s="16"/>
      <c r="KLA27" s="16"/>
      <c r="KLB27" s="16"/>
      <c r="KLC27" s="16"/>
      <c r="KLD27" s="16"/>
      <c r="KLE27" s="16"/>
      <c r="KLF27" s="16"/>
      <c r="KLG27" s="16"/>
      <c r="KLH27" s="16"/>
      <c r="KLI27" s="16"/>
      <c r="KLJ27" s="16"/>
      <c r="KLK27" s="16"/>
      <c r="KLL27" s="16"/>
      <c r="KLM27" s="16"/>
      <c r="KLN27" s="16"/>
      <c r="KLO27" s="16"/>
      <c r="KLP27" s="16"/>
      <c r="KLQ27" s="16"/>
      <c r="KLR27" s="16"/>
      <c r="KLS27" s="16"/>
      <c r="KLT27" s="16"/>
      <c r="KLU27" s="16"/>
      <c r="KLV27" s="16"/>
      <c r="KLW27" s="16"/>
      <c r="KLX27" s="16"/>
      <c r="KLY27" s="16"/>
      <c r="KLZ27" s="16"/>
      <c r="KMA27" s="16"/>
      <c r="KMB27" s="16"/>
      <c r="KMC27" s="16"/>
      <c r="KMD27" s="16"/>
      <c r="KME27" s="16"/>
      <c r="KMF27" s="16"/>
      <c r="KMG27" s="16"/>
      <c r="KMH27" s="16"/>
      <c r="KMI27" s="16"/>
      <c r="KMJ27" s="16"/>
      <c r="KMK27" s="16"/>
      <c r="KML27" s="16"/>
      <c r="KMM27" s="16"/>
      <c r="KMN27" s="16"/>
      <c r="KMO27" s="16"/>
      <c r="KMP27" s="16"/>
      <c r="KMQ27" s="16"/>
      <c r="KMR27" s="16"/>
      <c r="KMS27" s="16"/>
      <c r="KMT27" s="16"/>
      <c r="KMU27" s="16"/>
      <c r="KMV27" s="16"/>
      <c r="KMW27" s="16"/>
      <c r="KMX27" s="16"/>
      <c r="KMY27" s="16"/>
      <c r="KMZ27" s="16"/>
      <c r="KNA27" s="16"/>
      <c r="KNB27" s="16"/>
      <c r="KNC27" s="16"/>
      <c r="KND27" s="16"/>
      <c r="KNE27" s="16"/>
      <c r="KNF27" s="16"/>
      <c r="KNG27" s="16"/>
      <c r="KNH27" s="16"/>
      <c r="KNI27" s="16"/>
      <c r="KNJ27" s="16"/>
      <c r="KNK27" s="16"/>
      <c r="KNL27" s="16"/>
      <c r="KNM27" s="16"/>
      <c r="KNN27" s="16"/>
      <c r="KNO27" s="16"/>
      <c r="KNP27" s="16"/>
      <c r="KNQ27" s="16"/>
      <c r="KNR27" s="16"/>
      <c r="KNS27" s="16"/>
      <c r="KNT27" s="16"/>
      <c r="KNU27" s="16"/>
      <c r="KNV27" s="16"/>
      <c r="KNW27" s="16"/>
      <c r="KNX27" s="16"/>
      <c r="KNY27" s="16"/>
      <c r="KNZ27" s="16"/>
      <c r="KOA27" s="16"/>
      <c r="KOB27" s="16"/>
      <c r="KOC27" s="16"/>
      <c r="KOD27" s="16"/>
      <c r="KOE27" s="16"/>
      <c r="KOF27" s="16"/>
      <c r="KOG27" s="16"/>
      <c r="KOH27" s="16"/>
      <c r="KOI27" s="16"/>
      <c r="KOJ27" s="16"/>
      <c r="KOK27" s="16"/>
      <c r="KOL27" s="16"/>
      <c r="KOM27" s="16"/>
      <c r="KON27" s="16"/>
      <c r="KOO27" s="16"/>
      <c r="KOP27" s="16"/>
      <c r="KOQ27" s="16"/>
      <c r="KOR27" s="16"/>
      <c r="KOS27" s="16"/>
      <c r="KOT27" s="16"/>
      <c r="KOU27" s="16"/>
      <c r="KOV27" s="16"/>
      <c r="KOW27" s="16"/>
      <c r="KOX27" s="16"/>
      <c r="KOY27" s="16"/>
      <c r="KOZ27" s="16"/>
      <c r="KPA27" s="16"/>
      <c r="KPB27" s="16"/>
      <c r="KPC27" s="16"/>
      <c r="KPD27" s="16"/>
      <c r="KPE27" s="16"/>
      <c r="KPF27" s="16"/>
      <c r="KPG27" s="16"/>
      <c r="KPH27" s="16"/>
      <c r="KPI27" s="16"/>
      <c r="KPJ27" s="16"/>
      <c r="KPK27" s="16"/>
      <c r="KPL27" s="16"/>
      <c r="KPM27" s="16"/>
      <c r="KPN27" s="16"/>
      <c r="KPO27" s="16"/>
      <c r="KPP27" s="16"/>
      <c r="KPQ27" s="16"/>
      <c r="KPR27" s="16"/>
      <c r="KPS27" s="16"/>
      <c r="KPT27" s="16"/>
      <c r="KPU27" s="16"/>
      <c r="KPV27" s="16"/>
      <c r="KPW27" s="16"/>
      <c r="KPX27" s="16"/>
      <c r="KPY27" s="16"/>
      <c r="KPZ27" s="16"/>
      <c r="KQA27" s="16"/>
      <c r="KQB27" s="16"/>
      <c r="KQC27" s="16"/>
      <c r="KQD27" s="16"/>
      <c r="KQE27" s="16"/>
      <c r="KQF27" s="16"/>
      <c r="KQG27" s="16"/>
      <c r="KQH27" s="16"/>
      <c r="KQI27" s="16"/>
      <c r="KQJ27" s="16"/>
      <c r="KQK27" s="16"/>
      <c r="KQL27" s="16"/>
      <c r="KQM27" s="16"/>
      <c r="KQN27" s="16"/>
      <c r="KQO27" s="16"/>
      <c r="KQP27" s="16"/>
      <c r="KQQ27" s="16"/>
      <c r="KQR27" s="16"/>
      <c r="KQS27" s="16"/>
      <c r="KQT27" s="16"/>
      <c r="KQU27" s="16"/>
      <c r="KQV27" s="16"/>
      <c r="KQW27" s="16"/>
      <c r="KQX27" s="16"/>
      <c r="KQY27" s="16"/>
      <c r="KQZ27" s="16"/>
      <c r="KRA27" s="16"/>
      <c r="KRB27" s="16"/>
      <c r="KRC27" s="16"/>
      <c r="KRD27" s="16"/>
      <c r="KRE27" s="16"/>
      <c r="KRF27" s="16"/>
      <c r="KRG27" s="16"/>
      <c r="KRH27" s="16"/>
      <c r="KRI27" s="16"/>
      <c r="KRJ27" s="16"/>
      <c r="KRK27" s="16"/>
      <c r="KRL27" s="16"/>
      <c r="KRM27" s="16"/>
      <c r="KRN27" s="16"/>
      <c r="KRO27" s="16"/>
      <c r="KRP27" s="16"/>
      <c r="KRQ27" s="16"/>
      <c r="KRR27" s="16"/>
      <c r="KRS27" s="16"/>
      <c r="KRT27" s="16"/>
      <c r="KRU27" s="16"/>
      <c r="KRV27" s="16"/>
      <c r="KRW27" s="16"/>
      <c r="KRX27" s="16"/>
      <c r="KRY27" s="16"/>
      <c r="KRZ27" s="16"/>
      <c r="KSA27" s="16"/>
      <c r="KSB27" s="16"/>
      <c r="KSC27" s="16"/>
      <c r="KSD27" s="16"/>
      <c r="KSE27" s="16"/>
      <c r="KSF27" s="16"/>
      <c r="KSG27" s="16"/>
      <c r="KSH27" s="16"/>
      <c r="KSI27" s="16"/>
      <c r="KSJ27" s="16"/>
      <c r="KSK27" s="16"/>
      <c r="KSL27" s="16"/>
      <c r="KSM27" s="16"/>
      <c r="KSN27" s="16"/>
      <c r="KSO27" s="16"/>
      <c r="KSP27" s="16"/>
      <c r="KSQ27" s="16"/>
      <c r="KSR27" s="16"/>
      <c r="KSS27" s="16"/>
      <c r="KST27" s="16"/>
      <c r="KSU27" s="16"/>
      <c r="KSV27" s="16"/>
      <c r="KSW27" s="16"/>
      <c r="KSX27" s="16"/>
      <c r="KSY27" s="16"/>
      <c r="KSZ27" s="16"/>
      <c r="KTA27" s="16"/>
      <c r="KTB27" s="16"/>
      <c r="KTC27" s="16"/>
      <c r="KTD27" s="16"/>
      <c r="KTE27" s="16"/>
      <c r="KTF27" s="16"/>
      <c r="KTG27" s="16"/>
      <c r="KTH27" s="16"/>
      <c r="KTI27" s="16"/>
      <c r="KTJ27" s="16"/>
      <c r="KTK27" s="16"/>
      <c r="KTL27" s="16"/>
      <c r="KTM27" s="16"/>
      <c r="KTN27" s="16"/>
      <c r="KTO27" s="16"/>
      <c r="KTP27" s="16"/>
      <c r="KTQ27" s="16"/>
      <c r="KTR27" s="16"/>
      <c r="KTS27" s="16"/>
      <c r="KTT27" s="16"/>
      <c r="KTU27" s="16"/>
      <c r="KTV27" s="16"/>
      <c r="KTW27" s="16"/>
      <c r="KTX27" s="16"/>
      <c r="KTY27" s="16"/>
      <c r="KTZ27" s="16"/>
      <c r="KUA27" s="16"/>
      <c r="KUB27" s="16"/>
      <c r="KUC27" s="16"/>
      <c r="KUD27" s="16"/>
      <c r="KUE27" s="16"/>
      <c r="KUF27" s="16"/>
      <c r="KUG27" s="16"/>
      <c r="KUH27" s="16"/>
      <c r="KUI27" s="16"/>
      <c r="KUJ27" s="16"/>
      <c r="KUK27" s="16"/>
      <c r="KUL27" s="16"/>
      <c r="KUM27" s="16"/>
      <c r="KUN27" s="16"/>
      <c r="KUO27" s="16"/>
      <c r="KUP27" s="16"/>
      <c r="KUQ27" s="16"/>
      <c r="KUR27" s="16"/>
      <c r="KUS27" s="16"/>
      <c r="KUT27" s="16"/>
      <c r="KUU27" s="16"/>
      <c r="KUV27" s="16"/>
      <c r="KUW27" s="16"/>
      <c r="KUX27" s="16"/>
      <c r="KUY27" s="16"/>
      <c r="KUZ27" s="16"/>
      <c r="KVA27" s="16"/>
      <c r="KVB27" s="16"/>
      <c r="KVC27" s="16"/>
      <c r="KVD27" s="16"/>
      <c r="KVE27" s="16"/>
      <c r="KVF27" s="16"/>
      <c r="KVG27" s="16"/>
      <c r="KVH27" s="16"/>
      <c r="KVI27" s="16"/>
      <c r="KVJ27" s="16"/>
      <c r="KVK27" s="16"/>
      <c r="KVL27" s="16"/>
      <c r="KVM27" s="16"/>
      <c r="KVN27" s="16"/>
      <c r="KVO27" s="16"/>
      <c r="KVP27" s="16"/>
      <c r="KVQ27" s="16"/>
      <c r="KVR27" s="16"/>
      <c r="KVS27" s="16"/>
      <c r="KVT27" s="16"/>
      <c r="KVU27" s="16"/>
      <c r="KVV27" s="16"/>
      <c r="KVW27" s="16"/>
      <c r="KVX27" s="16"/>
      <c r="KVY27" s="16"/>
      <c r="KVZ27" s="16"/>
      <c r="KWA27" s="16"/>
      <c r="KWB27" s="16"/>
      <c r="KWC27" s="16"/>
      <c r="KWD27" s="16"/>
      <c r="KWE27" s="16"/>
      <c r="KWF27" s="16"/>
      <c r="KWG27" s="16"/>
      <c r="KWH27" s="16"/>
      <c r="KWI27" s="16"/>
      <c r="KWJ27" s="16"/>
      <c r="KWK27" s="16"/>
      <c r="KWL27" s="16"/>
      <c r="KWM27" s="16"/>
      <c r="KWN27" s="16"/>
      <c r="KWO27" s="16"/>
      <c r="KWP27" s="16"/>
      <c r="KWQ27" s="16"/>
      <c r="KWR27" s="16"/>
      <c r="KWS27" s="16"/>
      <c r="KWT27" s="16"/>
      <c r="KWU27" s="16"/>
      <c r="KWV27" s="16"/>
      <c r="KWW27" s="16"/>
      <c r="KWX27" s="16"/>
      <c r="KWY27" s="16"/>
      <c r="KWZ27" s="16"/>
      <c r="KXA27" s="16"/>
      <c r="KXB27" s="16"/>
      <c r="KXC27" s="16"/>
      <c r="KXD27" s="16"/>
      <c r="KXE27" s="16"/>
      <c r="KXF27" s="16"/>
      <c r="KXG27" s="16"/>
      <c r="KXH27" s="16"/>
      <c r="KXI27" s="16"/>
      <c r="KXJ27" s="16"/>
      <c r="KXK27" s="16"/>
      <c r="KXL27" s="16"/>
      <c r="KXM27" s="16"/>
      <c r="KXN27" s="16"/>
      <c r="KXO27" s="16"/>
      <c r="KXP27" s="16"/>
      <c r="KXQ27" s="16"/>
      <c r="KXR27" s="16"/>
      <c r="KXS27" s="16"/>
      <c r="KXT27" s="16"/>
      <c r="KXU27" s="16"/>
      <c r="KXV27" s="16"/>
      <c r="KXW27" s="16"/>
      <c r="KXX27" s="16"/>
      <c r="KXY27" s="16"/>
      <c r="KXZ27" s="16"/>
      <c r="KYA27" s="16"/>
      <c r="KYB27" s="16"/>
      <c r="KYC27" s="16"/>
      <c r="KYD27" s="16"/>
      <c r="KYE27" s="16"/>
      <c r="KYF27" s="16"/>
      <c r="KYG27" s="16"/>
      <c r="KYH27" s="16"/>
      <c r="KYI27" s="16"/>
      <c r="KYJ27" s="16"/>
      <c r="KYK27" s="16"/>
      <c r="KYL27" s="16"/>
      <c r="KYM27" s="16"/>
      <c r="KYN27" s="16"/>
      <c r="KYO27" s="16"/>
      <c r="KYP27" s="16"/>
      <c r="KYQ27" s="16"/>
      <c r="KYR27" s="16"/>
      <c r="KYS27" s="16"/>
      <c r="KYT27" s="16"/>
      <c r="KYU27" s="16"/>
      <c r="KYV27" s="16"/>
      <c r="KYW27" s="16"/>
      <c r="KYX27" s="16"/>
      <c r="KYY27" s="16"/>
      <c r="KYZ27" s="16"/>
      <c r="KZA27" s="16"/>
      <c r="KZB27" s="16"/>
      <c r="KZC27" s="16"/>
      <c r="KZD27" s="16"/>
      <c r="KZE27" s="16"/>
      <c r="KZF27" s="16"/>
      <c r="KZG27" s="16"/>
      <c r="KZH27" s="16"/>
      <c r="KZI27" s="16"/>
      <c r="KZJ27" s="16"/>
      <c r="KZK27" s="16"/>
      <c r="KZL27" s="16"/>
      <c r="KZM27" s="16"/>
      <c r="KZN27" s="16"/>
      <c r="KZO27" s="16"/>
      <c r="KZP27" s="16"/>
      <c r="KZQ27" s="16"/>
      <c r="KZR27" s="16"/>
      <c r="KZS27" s="16"/>
      <c r="KZT27" s="16"/>
      <c r="KZU27" s="16"/>
      <c r="KZV27" s="16"/>
      <c r="KZW27" s="16"/>
      <c r="KZX27" s="16"/>
      <c r="KZY27" s="16"/>
      <c r="KZZ27" s="16"/>
      <c r="LAA27" s="16"/>
      <c r="LAB27" s="16"/>
      <c r="LAC27" s="16"/>
      <c r="LAD27" s="16"/>
      <c r="LAE27" s="16"/>
      <c r="LAF27" s="16"/>
      <c r="LAG27" s="16"/>
      <c r="LAH27" s="16"/>
      <c r="LAI27" s="16"/>
      <c r="LAJ27" s="16"/>
      <c r="LAK27" s="16"/>
      <c r="LAL27" s="16"/>
      <c r="LAM27" s="16"/>
      <c r="LAN27" s="16"/>
      <c r="LAO27" s="16"/>
      <c r="LAP27" s="16"/>
      <c r="LAQ27" s="16"/>
      <c r="LAR27" s="16"/>
      <c r="LAS27" s="16"/>
      <c r="LAT27" s="16"/>
      <c r="LAU27" s="16"/>
      <c r="LAV27" s="16"/>
      <c r="LAW27" s="16"/>
      <c r="LAX27" s="16"/>
      <c r="LAY27" s="16"/>
      <c r="LAZ27" s="16"/>
      <c r="LBA27" s="16"/>
      <c r="LBB27" s="16"/>
      <c r="LBC27" s="16"/>
      <c r="LBD27" s="16"/>
      <c r="LBE27" s="16"/>
      <c r="LBF27" s="16"/>
      <c r="LBG27" s="16"/>
      <c r="LBH27" s="16"/>
      <c r="LBI27" s="16"/>
      <c r="LBJ27" s="16"/>
      <c r="LBK27" s="16"/>
      <c r="LBL27" s="16"/>
      <c r="LBM27" s="16"/>
      <c r="LBN27" s="16"/>
      <c r="LBO27" s="16"/>
      <c r="LBP27" s="16"/>
      <c r="LBQ27" s="16"/>
      <c r="LBR27" s="16"/>
      <c r="LBS27" s="16"/>
      <c r="LBT27" s="16"/>
      <c r="LBU27" s="16"/>
      <c r="LBV27" s="16"/>
      <c r="LBW27" s="16"/>
      <c r="LBX27" s="16"/>
      <c r="LBY27" s="16"/>
      <c r="LBZ27" s="16"/>
      <c r="LCA27" s="16"/>
      <c r="LCB27" s="16"/>
      <c r="LCC27" s="16"/>
      <c r="LCD27" s="16"/>
      <c r="LCE27" s="16"/>
      <c r="LCF27" s="16"/>
      <c r="LCG27" s="16"/>
      <c r="LCH27" s="16"/>
      <c r="LCI27" s="16"/>
      <c r="LCJ27" s="16"/>
      <c r="LCK27" s="16"/>
      <c r="LCL27" s="16"/>
      <c r="LCM27" s="16"/>
      <c r="LCN27" s="16"/>
      <c r="LCO27" s="16"/>
      <c r="LCP27" s="16"/>
      <c r="LCQ27" s="16"/>
      <c r="LCR27" s="16"/>
      <c r="LCS27" s="16"/>
      <c r="LCT27" s="16"/>
      <c r="LCU27" s="16"/>
      <c r="LCV27" s="16"/>
      <c r="LCW27" s="16"/>
      <c r="LCX27" s="16"/>
      <c r="LCY27" s="16"/>
      <c r="LCZ27" s="16"/>
      <c r="LDA27" s="16"/>
      <c r="LDB27" s="16"/>
      <c r="LDC27" s="16"/>
      <c r="LDD27" s="16"/>
      <c r="LDE27" s="16"/>
      <c r="LDF27" s="16"/>
      <c r="LDG27" s="16"/>
      <c r="LDH27" s="16"/>
      <c r="LDI27" s="16"/>
      <c r="LDJ27" s="16"/>
      <c r="LDK27" s="16"/>
      <c r="LDL27" s="16"/>
      <c r="LDM27" s="16"/>
      <c r="LDN27" s="16"/>
      <c r="LDO27" s="16"/>
      <c r="LDP27" s="16"/>
      <c r="LDQ27" s="16"/>
      <c r="LDR27" s="16"/>
      <c r="LDS27" s="16"/>
      <c r="LDT27" s="16"/>
      <c r="LDU27" s="16"/>
      <c r="LDV27" s="16"/>
      <c r="LDW27" s="16"/>
      <c r="LDX27" s="16"/>
      <c r="LDY27" s="16"/>
      <c r="LDZ27" s="16"/>
      <c r="LEA27" s="16"/>
      <c r="LEB27" s="16"/>
      <c r="LEC27" s="16"/>
      <c r="LED27" s="16"/>
      <c r="LEE27" s="16"/>
      <c r="LEF27" s="16"/>
      <c r="LEG27" s="16"/>
      <c r="LEH27" s="16"/>
      <c r="LEI27" s="16"/>
      <c r="LEJ27" s="16"/>
      <c r="LEK27" s="16"/>
      <c r="LEL27" s="16"/>
      <c r="LEM27" s="16"/>
      <c r="LEN27" s="16"/>
      <c r="LEO27" s="16"/>
      <c r="LEP27" s="16"/>
      <c r="LEQ27" s="16"/>
      <c r="LER27" s="16"/>
      <c r="LES27" s="16"/>
      <c r="LET27" s="16"/>
      <c r="LEU27" s="16"/>
      <c r="LEV27" s="16"/>
      <c r="LEW27" s="16"/>
      <c r="LEX27" s="16"/>
      <c r="LEY27" s="16"/>
      <c r="LEZ27" s="16"/>
      <c r="LFA27" s="16"/>
      <c r="LFB27" s="16"/>
      <c r="LFC27" s="16"/>
      <c r="LFD27" s="16"/>
      <c r="LFE27" s="16"/>
      <c r="LFF27" s="16"/>
      <c r="LFG27" s="16"/>
      <c r="LFH27" s="16"/>
      <c r="LFI27" s="16"/>
      <c r="LFJ27" s="16"/>
      <c r="LFK27" s="16"/>
      <c r="LFL27" s="16"/>
      <c r="LFM27" s="16"/>
      <c r="LFN27" s="16"/>
      <c r="LFO27" s="16"/>
      <c r="LFP27" s="16"/>
      <c r="LFQ27" s="16"/>
      <c r="LFR27" s="16"/>
      <c r="LFS27" s="16"/>
      <c r="LFT27" s="16"/>
      <c r="LFU27" s="16"/>
      <c r="LFV27" s="16"/>
      <c r="LFW27" s="16"/>
      <c r="LFX27" s="16"/>
      <c r="LFY27" s="16"/>
      <c r="LFZ27" s="16"/>
      <c r="LGA27" s="16"/>
      <c r="LGB27" s="16"/>
      <c r="LGC27" s="16"/>
      <c r="LGD27" s="16"/>
      <c r="LGE27" s="16"/>
      <c r="LGF27" s="16"/>
      <c r="LGG27" s="16"/>
      <c r="LGH27" s="16"/>
      <c r="LGI27" s="16"/>
      <c r="LGJ27" s="16"/>
      <c r="LGK27" s="16"/>
      <c r="LGL27" s="16"/>
      <c r="LGM27" s="16"/>
      <c r="LGN27" s="16"/>
      <c r="LGO27" s="16"/>
      <c r="LGP27" s="16"/>
      <c r="LGQ27" s="16"/>
      <c r="LGR27" s="16"/>
      <c r="LGS27" s="16"/>
      <c r="LGT27" s="16"/>
      <c r="LGU27" s="16"/>
      <c r="LGV27" s="16"/>
      <c r="LGW27" s="16"/>
      <c r="LGX27" s="16"/>
      <c r="LGY27" s="16"/>
      <c r="LGZ27" s="16"/>
      <c r="LHA27" s="16"/>
      <c r="LHB27" s="16"/>
      <c r="LHC27" s="16"/>
      <c r="LHD27" s="16"/>
      <c r="LHE27" s="16"/>
      <c r="LHF27" s="16"/>
      <c r="LHG27" s="16"/>
      <c r="LHH27" s="16"/>
      <c r="LHI27" s="16"/>
      <c r="LHJ27" s="16"/>
      <c r="LHK27" s="16"/>
      <c r="LHL27" s="16"/>
      <c r="LHM27" s="16"/>
      <c r="LHN27" s="16"/>
      <c r="LHO27" s="16"/>
      <c r="LHP27" s="16"/>
      <c r="LHQ27" s="16"/>
      <c r="LHR27" s="16"/>
      <c r="LHS27" s="16"/>
      <c r="LHT27" s="16"/>
      <c r="LHU27" s="16"/>
      <c r="LHV27" s="16"/>
      <c r="LHW27" s="16"/>
      <c r="LHX27" s="16"/>
      <c r="LHY27" s="16"/>
      <c r="LHZ27" s="16"/>
      <c r="LIA27" s="16"/>
      <c r="LIB27" s="16"/>
      <c r="LIC27" s="16"/>
      <c r="LID27" s="16"/>
      <c r="LIE27" s="16"/>
      <c r="LIF27" s="16"/>
      <c r="LIG27" s="16"/>
      <c r="LIH27" s="16"/>
      <c r="LII27" s="16"/>
      <c r="LIJ27" s="16"/>
      <c r="LIK27" s="16"/>
      <c r="LIL27" s="16"/>
      <c r="LIM27" s="16"/>
      <c r="LIN27" s="16"/>
      <c r="LIO27" s="16"/>
      <c r="LIP27" s="16"/>
      <c r="LIQ27" s="16"/>
      <c r="LIR27" s="16"/>
      <c r="LIS27" s="16"/>
      <c r="LIT27" s="16"/>
      <c r="LIU27" s="16"/>
      <c r="LIV27" s="16"/>
      <c r="LIW27" s="16"/>
      <c r="LIX27" s="16"/>
      <c r="LIY27" s="16"/>
      <c r="LIZ27" s="16"/>
      <c r="LJA27" s="16"/>
      <c r="LJB27" s="16"/>
      <c r="LJC27" s="16"/>
      <c r="LJD27" s="16"/>
      <c r="LJE27" s="16"/>
      <c r="LJF27" s="16"/>
      <c r="LJG27" s="16"/>
      <c r="LJH27" s="16"/>
      <c r="LJI27" s="16"/>
      <c r="LJJ27" s="16"/>
      <c r="LJK27" s="16"/>
      <c r="LJL27" s="16"/>
      <c r="LJM27" s="16"/>
      <c r="LJN27" s="16"/>
      <c r="LJO27" s="16"/>
      <c r="LJP27" s="16"/>
      <c r="LJQ27" s="16"/>
      <c r="LJR27" s="16"/>
      <c r="LJS27" s="16"/>
      <c r="LJT27" s="16"/>
      <c r="LJU27" s="16"/>
      <c r="LJV27" s="16"/>
      <c r="LJW27" s="16"/>
      <c r="LJX27" s="16"/>
      <c r="LJY27" s="16"/>
      <c r="LJZ27" s="16"/>
      <c r="LKA27" s="16"/>
      <c r="LKB27" s="16"/>
      <c r="LKC27" s="16"/>
      <c r="LKD27" s="16"/>
      <c r="LKE27" s="16"/>
      <c r="LKF27" s="16"/>
      <c r="LKG27" s="16"/>
      <c r="LKH27" s="16"/>
      <c r="LKI27" s="16"/>
      <c r="LKJ27" s="16"/>
      <c r="LKK27" s="16"/>
      <c r="LKL27" s="16"/>
      <c r="LKM27" s="16"/>
      <c r="LKN27" s="16"/>
      <c r="LKO27" s="16"/>
      <c r="LKP27" s="16"/>
      <c r="LKQ27" s="16"/>
      <c r="LKR27" s="16"/>
      <c r="LKS27" s="16"/>
      <c r="LKT27" s="16"/>
      <c r="LKU27" s="16"/>
      <c r="LKV27" s="16"/>
      <c r="LKW27" s="16"/>
      <c r="LKX27" s="16"/>
      <c r="LKY27" s="16"/>
      <c r="LKZ27" s="16"/>
      <c r="LLA27" s="16"/>
      <c r="LLB27" s="16"/>
      <c r="LLC27" s="16"/>
      <c r="LLD27" s="16"/>
      <c r="LLE27" s="16"/>
      <c r="LLF27" s="16"/>
      <c r="LLG27" s="16"/>
      <c r="LLH27" s="16"/>
      <c r="LLI27" s="16"/>
      <c r="LLJ27" s="16"/>
      <c r="LLK27" s="16"/>
      <c r="LLL27" s="16"/>
      <c r="LLM27" s="16"/>
      <c r="LLN27" s="16"/>
      <c r="LLO27" s="16"/>
      <c r="LLP27" s="16"/>
      <c r="LLQ27" s="16"/>
      <c r="LLR27" s="16"/>
      <c r="LLS27" s="16"/>
      <c r="LLT27" s="16"/>
      <c r="LLU27" s="16"/>
      <c r="LLV27" s="16"/>
      <c r="LLW27" s="16"/>
      <c r="LLX27" s="16"/>
      <c r="LLY27" s="16"/>
      <c r="LLZ27" s="16"/>
      <c r="LMA27" s="16"/>
      <c r="LMB27" s="16"/>
      <c r="LMC27" s="16"/>
      <c r="LMD27" s="16"/>
      <c r="LME27" s="16"/>
      <c r="LMF27" s="16"/>
      <c r="LMG27" s="16"/>
      <c r="LMH27" s="16"/>
      <c r="LMI27" s="16"/>
      <c r="LMJ27" s="16"/>
      <c r="LMK27" s="16"/>
      <c r="LML27" s="16"/>
      <c r="LMM27" s="16"/>
      <c r="LMN27" s="16"/>
      <c r="LMO27" s="16"/>
      <c r="LMP27" s="16"/>
      <c r="LMQ27" s="16"/>
      <c r="LMR27" s="16"/>
      <c r="LMS27" s="16"/>
      <c r="LMT27" s="16"/>
      <c r="LMU27" s="16"/>
      <c r="LMV27" s="16"/>
      <c r="LMW27" s="16"/>
      <c r="LMX27" s="16"/>
      <c r="LMY27" s="16"/>
      <c r="LMZ27" s="16"/>
      <c r="LNA27" s="16"/>
      <c r="LNB27" s="16"/>
      <c r="LNC27" s="16"/>
      <c r="LND27" s="16"/>
      <c r="LNE27" s="16"/>
      <c r="LNF27" s="16"/>
      <c r="LNG27" s="16"/>
      <c r="LNH27" s="16"/>
      <c r="LNI27" s="16"/>
      <c r="LNJ27" s="16"/>
      <c r="LNK27" s="16"/>
      <c r="LNL27" s="16"/>
      <c r="LNM27" s="16"/>
      <c r="LNN27" s="16"/>
      <c r="LNO27" s="16"/>
      <c r="LNP27" s="16"/>
      <c r="LNQ27" s="16"/>
      <c r="LNR27" s="16"/>
      <c r="LNS27" s="16"/>
      <c r="LNT27" s="16"/>
      <c r="LNU27" s="16"/>
      <c r="LNV27" s="16"/>
      <c r="LNW27" s="16"/>
      <c r="LNX27" s="16"/>
      <c r="LNY27" s="16"/>
      <c r="LNZ27" s="16"/>
      <c r="LOA27" s="16"/>
      <c r="LOB27" s="16"/>
      <c r="LOC27" s="16"/>
      <c r="LOD27" s="16"/>
      <c r="LOE27" s="16"/>
      <c r="LOF27" s="16"/>
      <c r="LOG27" s="16"/>
      <c r="LOH27" s="16"/>
      <c r="LOI27" s="16"/>
      <c r="LOJ27" s="16"/>
      <c r="LOK27" s="16"/>
      <c r="LOL27" s="16"/>
      <c r="LOM27" s="16"/>
      <c r="LON27" s="16"/>
      <c r="LOO27" s="16"/>
      <c r="LOP27" s="16"/>
      <c r="LOQ27" s="16"/>
      <c r="LOR27" s="16"/>
      <c r="LOS27" s="16"/>
      <c r="LOT27" s="16"/>
      <c r="LOU27" s="16"/>
      <c r="LOV27" s="16"/>
      <c r="LOW27" s="16"/>
      <c r="LOX27" s="16"/>
      <c r="LOY27" s="16"/>
      <c r="LOZ27" s="16"/>
      <c r="LPA27" s="16"/>
      <c r="LPB27" s="16"/>
      <c r="LPC27" s="16"/>
      <c r="LPD27" s="16"/>
      <c r="LPE27" s="16"/>
      <c r="LPF27" s="16"/>
      <c r="LPG27" s="16"/>
      <c r="LPH27" s="16"/>
      <c r="LPI27" s="16"/>
      <c r="LPJ27" s="16"/>
      <c r="LPK27" s="16"/>
      <c r="LPL27" s="16"/>
      <c r="LPM27" s="16"/>
      <c r="LPN27" s="16"/>
      <c r="LPO27" s="16"/>
      <c r="LPP27" s="16"/>
      <c r="LPQ27" s="16"/>
      <c r="LPR27" s="16"/>
      <c r="LPS27" s="16"/>
      <c r="LPT27" s="16"/>
      <c r="LPU27" s="16"/>
      <c r="LPV27" s="16"/>
      <c r="LPW27" s="16"/>
      <c r="LPX27" s="16"/>
      <c r="LPY27" s="16"/>
      <c r="LPZ27" s="16"/>
      <c r="LQA27" s="16"/>
      <c r="LQB27" s="16"/>
      <c r="LQC27" s="16"/>
      <c r="LQD27" s="16"/>
      <c r="LQE27" s="16"/>
      <c r="LQF27" s="16"/>
      <c r="LQG27" s="16"/>
      <c r="LQH27" s="16"/>
      <c r="LQI27" s="16"/>
      <c r="LQJ27" s="16"/>
      <c r="LQK27" s="16"/>
      <c r="LQL27" s="16"/>
      <c r="LQM27" s="16"/>
      <c r="LQN27" s="16"/>
      <c r="LQO27" s="16"/>
      <c r="LQP27" s="16"/>
      <c r="LQQ27" s="16"/>
      <c r="LQR27" s="16"/>
      <c r="LQS27" s="16"/>
      <c r="LQT27" s="16"/>
      <c r="LQU27" s="16"/>
      <c r="LQV27" s="16"/>
      <c r="LQW27" s="16"/>
      <c r="LQX27" s="16"/>
      <c r="LQY27" s="16"/>
      <c r="LQZ27" s="16"/>
      <c r="LRA27" s="16"/>
      <c r="LRB27" s="16"/>
      <c r="LRC27" s="16"/>
      <c r="LRD27" s="16"/>
      <c r="LRE27" s="16"/>
      <c r="LRF27" s="16"/>
      <c r="LRG27" s="16"/>
      <c r="LRH27" s="16"/>
      <c r="LRI27" s="16"/>
      <c r="LRJ27" s="16"/>
      <c r="LRK27" s="16"/>
      <c r="LRL27" s="16"/>
      <c r="LRM27" s="16"/>
      <c r="LRN27" s="16"/>
      <c r="LRO27" s="16"/>
      <c r="LRP27" s="16"/>
      <c r="LRQ27" s="16"/>
      <c r="LRR27" s="16"/>
      <c r="LRS27" s="16"/>
      <c r="LRT27" s="16"/>
      <c r="LRU27" s="16"/>
      <c r="LRV27" s="16"/>
      <c r="LRW27" s="16"/>
      <c r="LRX27" s="16"/>
      <c r="LRY27" s="16"/>
      <c r="LRZ27" s="16"/>
      <c r="LSA27" s="16"/>
      <c r="LSB27" s="16"/>
      <c r="LSC27" s="16"/>
      <c r="LSD27" s="16"/>
      <c r="LSE27" s="16"/>
      <c r="LSF27" s="16"/>
      <c r="LSG27" s="16"/>
      <c r="LSH27" s="16"/>
      <c r="LSI27" s="16"/>
      <c r="LSJ27" s="16"/>
      <c r="LSK27" s="16"/>
      <c r="LSL27" s="16"/>
      <c r="LSM27" s="16"/>
      <c r="LSN27" s="16"/>
      <c r="LSO27" s="16"/>
      <c r="LSP27" s="16"/>
      <c r="LSQ27" s="16"/>
      <c r="LSR27" s="16"/>
      <c r="LSS27" s="16"/>
      <c r="LST27" s="16"/>
      <c r="LSU27" s="16"/>
      <c r="LSV27" s="16"/>
      <c r="LSW27" s="16"/>
      <c r="LSX27" s="16"/>
      <c r="LSY27" s="16"/>
      <c r="LSZ27" s="16"/>
      <c r="LTA27" s="16"/>
      <c r="LTB27" s="16"/>
      <c r="LTC27" s="16"/>
      <c r="LTD27" s="16"/>
      <c r="LTE27" s="16"/>
      <c r="LTF27" s="16"/>
      <c r="LTG27" s="16"/>
      <c r="LTH27" s="16"/>
      <c r="LTI27" s="16"/>
      <c r="LTJ27" s="16"/>
      <c r="LTK27" s="16"/>
      <c r="LTL27" s="16"/>
      <c r="LTM27" s="16"/>
      <c r="LTN27" s="16"/>
      <c r="LTO27" s="16"/>
      <c r="LTP27" s="16"/>
      <c r="LTQ27" s="16"/>
      <c r="LTR27" s="16"/>
      <c r="LTS27" s="16"/>
      <c r="LTT27" s="16"/>
      <c r="LTU27" s="16"/>
      <c r="LTV27" s="16"/>
      <c r="LTW27" s="16"/>
      <c r="LTX27" s="16"/>
      <c r="LTY27" s="16"/>
      <c r="LTZ27" s="16"/>
      <c r="LUA27" s="16"/>
      <c r="LUB27" s="16"/>
      <c r="LUC27" s="16"/>
      <c r="LUD27" s="16"/>
      <c r="LUE27" s="16"/>
      <c r="LUF27" s="16"/>
      <c r="LUG27" s="16"/>
      <c r="LUH27" s="16"/>
      <c r="LUI27" s="16"/>
      <c r="LUJ27" s="16"/>
      <c r="LUK27" s="16"/>
      <c r="LUL27" s="16"/>
      <c r="LUM27" s="16"/>
      <c r="LUN27" s="16"/>
      <c r="LUO27" s="16"/>
      <c r="LUP27" s="16"/>
      <c r="LUQ27" s="16"/>
      <c r="LUR27" s="16"/>
      <c r="LUS27" s="16"/>
      <c r="LUT27" s="16"/>
      <c r="LUU27" s="16"/>
      <c r="LUV27" s="16"/>
      <c r="LUW27" s="16"/>
      <c r="LUX27" s="16"/>
      <c r="LUY27" s="16"/>
      <c r="LUZ27" s="16"/>
      <c r="LVA27" s="16"/>
      <c r="LVB27" s="16"/>
      <c r="LVC27" s="16"/>
      <c r="LVD27" s="16"/>
      <c r="LVE27" s="16"/>
      <c r="LVF27" s="16"/>
      <c r="LVG27" s="16"/>
      <c r="LVH27" s="16"/>
      <c r="LVI27" s="16"/>
      <c r="LVJ27" s="16"/>
      <c r="LVK27" s="16"/>
      <c r="LVL27" s="16"/>
      <c r="LVM27" s="16"/>
      <c r="LVN27" s="16"/>
      <c r="LVO27" s="16"/>
      <c r="LVP27" s="16"/>
      <c r="LVQ27" s="16"/>
      <c r="LVR27" s="16"/>
      <c r="LVS27" s="16"/>
      <c r="LVT27" s="16"/>
      <c r="LVU27" s="16"/>
      <c r="LVV27" s="16"/>
      <c r="LVW27" s="16"/>
      <c r="LVX27" s="16"/>
      <c r="LVY27" s="16"/>
      <c r="LVZ27" s="16"/>
      <c r="LWA27" s="16"/>
      <c r="LWB27" s="16"/>
      <c r="LWC27" s="16"/>
      <c r="LWD27" s="16"/>
      <c r="LWE27" s="16"/>
      <c r="LWF27" s="16"/>
      <c r="LWG27" s="16"/>
      <c r="LWH27" s="16"/>
      <c r="LWI27" s="16"/>
      <c r="LWJ27" s="16"/>
      <c r="LWK27" s="16"/>
      <c r="LWL27" s="16"/>
      <c r="LWM27" s="16"/>
      <c r="LWN27" s="16"/>
      <c r="LWO27" s="16"/>
      <c r="LWP27" s="16"/>
      <c r="LWQ27" s="16"/>
      <c r="LWR27" s="16"/>
      <c r="LWS27" s="16"/>
      <c r="LWT27" s="16"/>
      <c r="LWU27" s="16"/>
      <c r="LWV27" s="16"/>
      <c r="LWW27" s="16"/>
      <c r="LWX27" s="16"/>
      <c r="LWY27" s="16"/>
      <c r="LWZ27" s="16"/>
      <c r="LXA27" s="16"/>
      <c r="LXB27" s="16"/>
      <c r="LXC27" s="16"/>
      <c r="LXD27" s="16"/>
      <c r="LXE27" s="16"/>
      <c r="LXF27" s="16"/>
      <c r="LXG27" s="16"/>
      <c r="LXH27" s="16"/>
      <c r="LXI27" s="16"/>
      <c r="LXJ27" s="16"/>
      <c r="LXK27" s="16"/>
      <c r="LXL27" s="16"/>
      <c r="LXM27" s="16"/>
      <c r="LXN27" s="16"/>
      <c r="LXO27" s="16"/>
      <c r="LXP27" s="16"/>
      <c r="LXQ27" s="16"/>
      <c r="LXR27" s="16"/>
      <c r="LXS27" s="16"/>
      <c r="LXT27" s="16"/>
      <c r="LXU27" s="16"/>
      <c r="LXV27" s="16"/>
      <c r="LXW27" s="16"/>
      <c r="LXX27" s="16"/>
      <c r="LXY27" s="16"/>
      <c r="LXZ27" s="16"/>
      <c r="LYA27" s="16"/>
      <c r="LYB27" s="16"/>
      <c r="LYC27" s="16"/>
      <c r="LYD27" s="16"/>
      <c r="LYE27" s="16"/>
      <c r="LYF27" s="16"/>
      <c r="LYG27" s="16"/>
      <c r="LYH27" s="16"/>
      <c r="LYI27" s="16"/>
      <c r="LYJ27" s="16"/>
      <c r="LYK27" s="16"/>
      <c r="LYL27" s="16"/>
      <c r="LYM27" s="16"/>
      <c r="LYN27" s="16"/>
      <c r="LYO27" s="16"/>
      <c r="LYP27" s="16"/>
      <c r="LYQ27" s="16"/>
      <c r="LYR27" s="16"/>
      <c r="LYS27" s="16"/>
      <c r="LYT27" s="16"/>
      <c r="LYU27" s="16"/>
      <c r="LYV27" s="16"/>
      <c r="LYW27" s="16"/>
      <c r="LYX27" s="16"/>
      <c r="LYY27" s="16"/>
      <c r="LYZ27" s="16"/>
      <c r="LZA27" s="16"/>
      <c r="LZB27" s="16"/>
      <c r="LZC27" s="16"/>
      <c r="LZD27" s="16"/>
      <c r="LZE27" s="16"/>
      <c r="LZF27" s="16"/>
      <c r="LZG27" s="16"/>
      <c r="LZH27" s="16"/>
      <c r="LZI27" s="16"/>
      <c r="LZJ27" s="16"/>
      <c r="LZK27" s="16"/>
      <c r="LZL27" s="16"/>
      <c r="LZM27" s="16"/>
      <c r="LZN27" s="16"/>
      <c r="LZO27" s="16"/>
      <c r="LZP27" s="16"/>
      <c r="LZQ27" s="16"/>
      <c r="LZR27" s="16"/>
      <c r="LZS27" s="16"/>
      <c r="LZT27" s="16"/>
      <c r="LZU27" s="16"/>
      <c r="LZV27" s="16"/>
      <c r="LZW27" s="16"/>
      <c r="LZX27" s="16"/>
      <c r="LZY27" s="16"/>
      <c r="LZZ27" s="16"/>
      <c r="MAA27" s="16"/>
      <c r="MAB27" s="16"/>
      <c r="MAC27" s="16"/>
      <c r="MAD27" s="16"/>
      <c r="MAE27" s="16"/>
      <c r="MAF27" s="16"/>
      <c r="MAG27" s="16"/>
      <c r="MAH27" s="16"/>
      <c r="MAI27" s="16"/>
      <c r="MAJ27" s="16"/>
      <c r="MAK27" s="16"/>
      <c r="MAL27" s="16"/>
      <c r="MAM27" s="16"/>
      <c r="MAN27" s="16"/>
      <c r="MAO27" s="16"/>
      <c r="MAP27" s="16"/>
      <c r="MAQ27" s="16"/>
      <c r="MAR27" s="16"/>
      <c r="MAS27" s="16"/>
      <c r="MAT27" s="16"/>
      <c r="MAU27" s="16"/>
      <c r="MAV27" s="16"/>
      <c r="MAW27" s="16"/>
      <c r="MAX27" s="16"/>
      <c r="MAY27" s="16"/>
      <c r="MAZ27" s="16"/>
      <c r="MBA27" s="16"/>
      <c r="MBB27" s="16"/>
      <c r="MBC27" s="16"/>
      <c r="MBD27" s="16"/>
      <c r="MBE27" s="16"/>
      <c r="MBF27" s="16"/>
      <c r="MBG27" s="16"/>
      <c r="MBH27" s="16"/>
      <c r="MBI27" s="16"/>
      <c r="MBJ27" s="16"/>
      <c r="MBK27" s="16"/>
      <c r="MBL27" s="16"/>
      <c r="MBM27" s="16"/>
      <c r="MBN27" s="16"/>
      <c r="MBO27" s="16"/>
      <c r="MBP27" s="16"/>
      <c r="MBQ27" s="16"/>
      <c r="MBR27" s="16"/>
      <c r="MBS27" s="16"/>
      <c r="MBT27" s="16"/>
      <c r="MBU27" s="16"/>
      <c r="MBV27" s="16"/>
      <c r="MBW27" s="16"/>
      <c r="MBX27" s="16"/>
      <c r="MBY27" s="16"/>
      <c r="MBZ27" s="16"/>
      <c r="MCA27" s="16"/>
      <c r="MCB27" s="16"/>
      <c r="MCC27" s="16"/>
      <c r="MCD27" s="16"/>
      <c r="MCE27" s="16"/>
      <c r="MCF27" s="16"/>
      <c r="MCG27" s="16"/>
      <c r="MCH27" s="16"/>
      <c r="MCI27" s="16"/>
      <c r="MCJ27" s="16"/>
      <c r="MCK27" s="16"/>
      <c r="MCL27" s="16"/>
      <c r="MCM27" s="16"/>
      <c r="MCN27" s="16"/>
      <c r="MCO27" s="16"/>
      <c r="MCP27" s="16"/>
      <c r="MCQ27" s="16"/>
      <c r="MCR27" s="16"/>
      <c r="MCS27" s="16"/>
      <c r="MCT27" s="16"/>
      <c r="MCU27" s="16"/>
      <c r="MCV27" s="16"/>
      <c r="MCW27" s="16"/>
      <c r="MCX27" s="16"/>
      <c r="MCY27" s="16"/>
      <c r="MCZ27" s="16"/>
      <c r="MDA27" s="16"/>
      <c r="MDB27" s="16"/>
      <c r="MDC27" s="16"/>
      <c r="MDD27" s="16"/>
      <c r="MDE27" s="16"/>
      <c r="MDF27" s="16"/>
      <c r="MDG27" s="16"/>
      <c r="MDH27" s="16"/>
      <c r="MDI27" s="16"/>
      <c r="MDJ27" s="16"/>
      <c r="MDK27" s="16"/>
      <c r="MDL27" s="16"/>
      <c r="MDM27" s="16"/>
      <c r="MDN27" s="16"/>
      <c r="MDO27" s="16"/>
      <c r="MDP27" s="16"/>
      <c r="MDQ27" s="16"/>
      <c r="MDR27" s="16"/>
      <c r="MDS27" s="16"/>
      <c r="MDT27" s="16"/>
      <c r="MDU27" s="16"/>
      <c r="MDV27" s="16"/>
      <c r="MDW27" s="16"/>
      <c r="MDX27" s="16"/>
      <c r="MDY27" s="16"/>
      <c r="MDZ27" s="16"/>
      <c r="MEA27" s="16"/>
      <c r="MEB27" s="16"/>
      <c r="MEC27" s="16"/>
      <c r="MED27" s="16"/>
      <c r="MEE27" s="16"/>
      <c r="MEF27" s="16"/>
      <c r="MEG27" s="16"/>
      <c r="MEH27" s="16"/>
      <c r="MEI27" s="16"/>
      <c r="MEJ27" s="16"/>
      <c r="MEK27" s="16"/>
      <c r="MEL27" s="16"/>
      <c r="MEM27" s="16"/>
      <c r="MEN27" s="16"/>
      <c r="MEO27" s="16"/>
      <c r="MEP27" s="16"/>
      <c r="MEQ27" s="16"/>
      <c r="MER27" s="16"/>
      <c r="MES27" s="16"/>
      <c r="MET27" s="16"/>
      <c r="MEU27" s="16"/>
      <c r="MEV27" s="16"/>
      <c r="MEW27" s="16"/>
      <c r="MEX27" s="16"/>
      <c r="MEY27" s="16"/>
      <c r="MEZ27" s="16"/>
      <c r="MFA27" s="16"/>
      <c r="MFB27" s="16"/>
      <c r="MFC27" s="16"/>
      <c r="MFD27" s="16"/>
      <c r="MFE27" s="16"/>
      <c r="MFF27" s="16"/>
      <c r="MFG27" s="16"/>
      <c r="MFH27" s="16"/>
      <c r="MFI27" s="16"/>
      <c r="MFJ27" s="16"/>
      <c r="MFK27" s="16"/>
      <c r="MFL27" s="16"/>
      <c r="MFM27" s="16"/>
      <c r="MFN27" s="16"/>
      <c r="MFO27" s="16"/>
      <c r="MFP27" s="16"/>
      <c r="MFQ27" s="16"/>
      <c r="MFR27" s="16"/>
      <c r="MFS27" s="16"/>
      <c r="MFT27" s="16"/>
      <c r="MFU27" s="16"/>
      <c r="MFV27" s="16"/>
      <c r="MFW27" s="16"/>
      <c r="MFX27" s="16"/>
      <c r="MFY27" s="16"/>
      <c r="MFZ27" s="16"/>
      <c r="MGA27" s="16"/>
      <c r="MGB27" s="16"/>
      <c r="MGC27" s="16"/>
      <c r="MGD27" s="16"/>
      <c r="MGE27" s="16"/>
      <c r="MGF27" s="16"/>
      <c r="MGG27" s="16"/>
      <c r="MGH27" s="16"/>
      <c r="MGI27" s="16"/>
      <c r="MGJ27" s="16"/>
      <c r="MGK27" s="16"/>
      <c r="MGL27" s="16"/>
      <c r="MGM27" s="16"/>
      <c r="MGN27" s="16"/>
      <c r="MGO27" s="16"/>
      <c r="MGP27" s="16"/>
      <c r="MGQ27" s="16"/>
      <c r="MGR27" s="16"/>
      <c r="MGS27" s="16"/>
      <c r="MGT27" s="16"/>
      <c r="MGU27" s="16"/>
      <c r="MGV27" s="16"/>
      <c r="MGW27" s="16"/>
      <c r="MGX27" s="16"/>
      <c r="MGY27" s="16"/>
      <c r="MGZ27" s="16"/>
      <c r="MHA27" s="16"/>
      <c r="MHB27" s="16"/>
      <c r="MHC27" s="16"/>
      <c r="MHD27" s="16"/>
      <c r="MHE27" s="16"/>
      <c r="MHF27" s="16"/>
      <c r="MHG27" s="16"/>
      <c r="MHH27" s="16"/>
      <c r="MHI27" s="16"/>
      <c r="MHJ27" s="16"/>
      <c r="MHK27" s="16"/>
      <c r="MHL27" s="16"/>
      <c r="MHM27" s="16"/>
      <c r="MHN27" s="16"/>
      <c r="MHO27" s="16"/>
      <c r="MHP27" s="16"/>
      <c r="MHQ27" s="16"/>
      <c r="MHR27" s="16"/>
      <c r="MHS27" s="16"/>
      <c r="MHT27" s="16"/>
      <c r="MHU27" s="16"/>
      <c r="MHV27" s="16"/>
      <c r="MHW27" s="16"/>
      <c r="MHX27" s="16"/>
      <c r="MHY27" s="16"/>
      <c r="MHZ27" s="16"/>
      <c r="MIA27" s="16"/>
      <c r="MIB27" s="16"/>
      <c r="MIC27" s="16"/>
      <c r="MID27" s="16"/>
      <c r="MIE27" s="16"/>
      <c r="MIF27" s="16"/>
      <c r="MIG27" s="16"/>
      <c r="MIH27" s="16"/>
      <c r="MII27" s="16"/>
      <c r="MIJ27" s="16"/>
      <c r="MIK27" s="16"/>
      <c r="MIL27" s="16"/>
      <c r="MIM27" s="16"/>
      <c r="MIN27" s="16"/>
      <c r="MIO27" s="16"/>
      <c r="MIP27" s="16"/>
      <c r="MIQ27" s="16"/>
      <c r="MIR27" s="16"/>
      <c r="MIS27" s="16"/>
      <c r="MIT27" s="16"/>
      <c r="MIU27" s="16"/>
      <c r="MIV27" s="16"/>
      <c r="MIW27" s="16"/>
      <c r="MIX27" s="16"/>
      <c r="MIY27" s="16"/>
      <c r="MIZ27" s="16"/>
      <c r="MJA27" s="16"/>
      <c r="MJB27" s="16"/>
      <c r="MJC27" s="16"/>
      <c r="MJD27" s="16"/>
      <c r="MJE27" s="16"/>
      <c r="MJF27" s="16"/>
      <c r="MJG27" s="16"/>
      <c r="MJH27" s="16"/>
      <c r="MJI27" s="16"/>
      <c r="MJJ27" s="16"/>
      <c r="MJK27" s="16"/>
      <c r="MJL27" s="16"/>
      <c r="MJM27" s="16"/>
      <c r="MJN27" s="16"/>
      <c r="MJO27" s="16"/>
      <c r="MJP27" s="16"/>
      <c r="MJQ27" s="16"/>
      <c r="MJR27" s="16"/>
      <c r="MJS27" s="16"/>
      <c r="MJT27" s="16"/>
      <c r="MJU27" s="16"/>
      <c r="MJV27" s="16"/>
      <c r="MJW27" s="16"/>
      <c r="MJX27" s="16"/>
      <c r="MJY27" s="16"/>
      <c r="MJZ27" s="16"/>
      <c r="MKA27" s="16"/>
      <c r="MKB27" s="16"/>
      <c r="MKC27" s="16"/>
      <c r="MKD27" s="16"/>
      <c r="MKE27" s="16"/>
      <c r="MKF27" s="16"/>
      <c r="MKG27" s="16"/>
      <c r="MKH27" s="16"/>
      <c r="MKI27" s="16"/>
      <c r="MKJ27" s="16"/>
      <c r="MKK27" s="16"/>
      <c r="MKL27" s="16"/>
      <c r="MKM27" s="16"/>
      <c r="MKN27" s="16"/>
      <c r="MKO27" s="16"/>
      <c r="MKP27" s="16"/>
      <c r="MKQ27" s="16"/>
      <c r="MKR27" s="16"/>
      <c r="MKS27" s="16"/>
      <c r="MKT27" s="16"/>
      <c r="MKU27" s="16"/>
      <c r="MKV27" s="16"/>
      <c r="MKW27" s="16"/>
      <c r="MKX27" s="16"/>
      <c r="MKY27" s="16"/>
      <c r="MKZ27" s="16"/>
      <c r="MLA27" s="16"/>
      <c r="MLB27" s="16"/>
      <c r="MLC27" s="16"/>
      <c r="MLD27" s="16"/>
      <c r="MLE27" s="16"/>
      <c r="MLF27" s="16"/>
      <c r="MLG27" s="16"/>
      <c r="MLH27" s="16"/>
      <c r="MLI27" s="16"/>
      <c r="MLJ27" s="16"/>
      <c r="MLK27" s="16"/>
      <c r="MLL27" s="16"/>
      <c r="MLM27" s="16"/>
      <c r="MLN27" s="16"/>
      <c r="MLO27" s="16"/>
      <c r="MLP27" s="16"/>
      <c r="MLQ27" s="16"/>
      <c r="MLR27" s="16"/>
      <c r="MLS27" s="16"/>
      <c r="MLT27" s="16"/>
      <c r="MLU27" s="16"/>
      <c r="MLV27" s="16"/>
      <c r="MLW27" s="16"/>
      <c r="MLX27" s="16"/>
      <c r="MLY27" s="16"/>
      <c r="MLZ27" s="16"/>
      <c r="MMA27" s="16"/>
      <c r="MMB27" s="16"/>
      <c r="MMC27" s="16"/>
      <c r="MMD27" s="16"/>
      <c r="MME27" s="16"/>
      <c r="MMF27" s="16"/>
      <c r="MMG27" s="16"/>
      <c r="MMH27" s="16"/>
      <c r="MMI27" s="16"/>
      <c r="MMJ27" s="16"/>
      <c r="MMK27" s="16"/>
      <c r="MML27" s="16"/>
      <c r="MMM27" s="16"/>
      <c r="MMN27" s="16"/>
      <c r="MMO27" s="16"/>
      <c r="MMP27" s="16"/>
      <c r="MMQ27" s="16"/>
      <c r="MMR27" s="16"/>
      <c r="MMS27" s="16"/>
      <c r="MMT27" s="16"/>
      <c r="MMU27" s="16"/>
      <c r="MMV27" s="16"/>
      <c r="MMW27" s="16"/>
      <c r="MMX27" s="16"/>
      <c r="MMY27" s="16"/>
      <c r="MMZ27" s="16"/>
      <c r="MNA27" s="16"/>
      <c r="MNB27" s="16"/>
      <c r="MNC27" s="16"/>
      <c r="MND27" s="16"/>
      <c r="MNE27" s="16"/>
      <c r="MNF27" s="16"/>
      <c r="MNG27" s="16"/>
      <c r="MNH27" s="16"/>
      <c r="MNI27" s="16"/>
      <c r="MNJ27" s="16"/>
      <c r="MNK27" s="16"/>
      <c r="MNL27" s="16"/>
      <c r="MNM27" s="16"/>
      <c r="MNN27" s="16"/>
      <c r="MNO27" s="16"/>
      <c r="MNP27" s="16"/>
      <c r="MNQ27" s="16"/>
      <c r="MNR27" s="16"/>
      <c r="MNS27" s="16"/>
      <c r="MNT27" s="16"/>
      <c r="MNU27" s="16"/>
      <c r="MNV27" s="16"/>
      <c r="MNW27" s="16"/>
      <c r="MNX27" s="16"/>
      <c r="MNY27" s="16"/>
      <c r="MNZ27" s="16"/>
      <c r="MOA27" s="16"/>
      <c r="MOB27" s="16"/>
      <c r="MOC27" s="16"/>
      <c r="MOD27" s="16"/>
      <c r="MOE27" s="16"/>
      <c r="MOF27" s="16"/>
      <c r="MOG27" s="16"/>
      <c r="MOH27" s="16"/>
      <c r="MOI27" s="16"/>
      <c r="MOJ27" s="16"/>
      <c r="MOK27" s="16"/>
      <c r="MOL27" s="16"/>
      <c r="MOM27" s="16"/>
      <c r="MON27" s="16"/>
      <c r="MOO27" s="16"/>
      <c r="MOP27" s="16"/>
      <c r="MOQ27" s="16"/>
      <c r="MOR27" s="16"/>
      <c r="MOS27" s="16"/>
      <c r="MOT27" s="16"/>
      <c r="MOU27" s="16"/>
      <c r="MOV27" s="16"/>
      <c r="MOW27" s="16"/>
      <c r="MOX27" s="16"/>
      <c r="MOY27" s="16"/>
      <c r="MOZ27" s="16"/>
      <c r="MPA27" s="16"/>
      <c r="MPB27" s="16"/>
      <c r="MPC27" s="16"/>
      <c r="MPD27" s="16"/>
      <c r="MPE27" s="16"/>
      <c r="MPF27" s="16"/>
      <c r="MPG27" s="16"/>
      <c r="MPH27" s="16"/>
      <c r="MPI27" s="16"/>
      <c r="MPJ27" s="16"/>
      <c r="MPK27" s="16"/>
      <c r="MPL27" s="16"/>
      <c r="MPM27" s="16"/>
      <c r="MPN27" s="16"/>
      <c r="MPO27" s="16"/>
      <c r="MPP27" s="16"/>
      <c r="MPQ27" s="16"/>
      <c r="MPR27" s="16"/>
      <c r="MPS27" s="16"/>
      <c r="MPT27" s="16"/>
      <c r="MPU27" s="16"/>
      <c r="MPV27" s="16"/>
      <c r="MPW27" s="16"/>
      <c r="MPX27" s="16"/>
      <c r="MPY27" s="16"/>
      <c r="MPZ27" s="16"/>
      <c r="MQA27" s="16"/>
      <c r="MQB27" s="16"/>
      <c r="MQC27" s="16"/>
      <c r="MQD27" s="16"/>
      <c r="MQE27" s="16"/>
      <c r="MQF27" s="16"/>
      <c r="MQG27" s="16"/>
      <c r="MQH27" s="16"/>
      <c r="MQI27" s="16"/>
      <c r="MQJ27" s="16"/>
      <c r="MQK27" s="16"/>
      <c r="MQL27" s="16"/>
      <c r="MQM27" s="16"/>
      <c r="MQN27" s="16"/>
      <c r="MQO27" s="16"/>
      <c r="MQP27" s="16"/>
      <c r="MQQ27" s="16"/>
      <c r="MQR27" s="16"/>
      <c r="MQS27" s="16"/>
      <c r="MQT27" s="16"/>
      <c r="MQU27" s="16"/>
      <c r="MQV27" s="16"/>
      <c r="MQW27" s="16"/>
      <c r="MQX27" s="16"/>
      <c r="MQY27" s="16"/>
      <c r="MQZ27" s="16"/>
      <c r="MRA27" s="16"/>
      <c r="MRB27" s="16"/>
      <c r="MRC27" s="16"/>
      <c r="MRD27" s="16"/>
      <c r="MRE27" s="16"/>
      <c r="MRF27" s="16"/>
      <c r="MRG27" s="16"/>
      <c r="MRH27" s="16"/>
      <c r="MRI27" s="16"/>
      <c r="MRJ27" s="16"/>
      <c r="MRK27" s="16"/>
      <c r="MRL27" s="16"/>
      <c r="MRM27" s="16"/>
      <c r="MRN27" s="16"/>
      <c r="MRO27" s="16"/>
      <c r="MRP27" s="16"/>
      <c r="MRQ27" s="16"/>
      <c r="MRR27" s="16"/>
      <c r="MRS27" s="16"/>
      <c r="MRT27" s="16"/>
      <c r="MRU27" s="16"/>
      <c r="MRV27" s="16"/>
      <c r="MRW27" s="16"/>
      <c r="MRX27" s="16"/>
      <c r="MRY27" s="16"/>
      <c r="MRZ27" s="16"/>
      <c r="MSA27" s="16"/>
      <c r="MSB27" s="16"/>
      <c r="MSC27" s="16"/>
      <c r="MSD27" s="16"/>
      <c r="MSE27" s="16"/>
      <c r="MSF27" s="16"/>
      <c r="MSG27" s="16"/>
      <c r="MSH27" s="16"/>
      <c r="MSI27" s="16"/>
      <c r="MSJ27" s="16"/>
      <c r="MSK27" s="16"/>
      <c r="MSL27" s="16"/>
      <c r="MSM27" s="16"/>
      <c r="MSN27" s="16"/>
      <c r="MSO27" s="16"/>
      <c r="MSP27" s="16"/>
      <c r="MSQ27" s="16"/>
      <c r="MSR27" s="16"/>
      <c r="MSS27" s="16"/>
      <c r="MST27" s="16"/>
      <c r="MSU27" s="16"/>
      <c r="MSV27" s="16"/>
      <c r="MSW27" s="16"/>
      <c r="MSX27" s="16"/>
      <c r="MSY27" s="16"/>
      <c r="MSZ27" s="16"/>
      <c r="MTA27" s="16"/>
      <c r="MTB27" s="16"/>
      <c r="MTC27" s="16"/>
      <c r="MTD27" s="16"/>
      <c r="MTE27" s="16"/>
      <c r="MTF27" s="16"/>
      <c r="MTG27" s="16"/>
      <c r="MTH27" s="16"/>
      <c r="MTI27" s="16"/>
      <c r="MTJ27" s="16"/>
      <c r="MTK27" s="16"/>
      <c r="MTL27" s="16"/>
      <c r="MTM27" s="16"/>
      <c r="MTN27" s="16"/>
      <c r="MTO27" s="16"/>
      <c r="MTP27" s="16"/>
      <c r="MTQ27" s="16"/>
      <c r="MTR27" s="16"/>
      <c r="MTS27" s="16"/>
      <c r="MTT27" s="16"/>
      <c r="MTU27" s="16"/>
      <c r="MTV27" s="16"/>
      <c r="MTW27" s="16"/>
      <c r="MTX27" s="16"/>
      <c r="MTY27" s="16"/>
      <c r="MTZ27" s="16"/>
      <c r="MUA27" s="16"/>
      <c r="MUB27" s="16"/>
      <c r="MUC27" s="16"/>
      <c r="MUD27" s="16"/>
      <c r="MUE27" s="16"/>
      <c r="MUF27" s="16"/>
      <c r="MUG27" s="16"/>
      <c r="MUH27" s="16"/>
      <c r="MUI27" s="16"/>
      <c r="MUJ27" s="16"/>
      <c r="MUK27" s="16"/>
      <c r="MUL27" s="16"/>
      <c r="MUM27" s="16"/>
      <c r="MUN27" s="16"/>
      <c r="MUO27" s="16"/>
      <c r="MUP27" s="16"/>
      <c r="MUQ27" s="16"/>
      <c r="MUR27" s="16"/>
      <c r="MUS27" s="16"/>
      <c r="MUT27" s="16"/>
      <c r="MUU27" s="16"/>
      <c r="MUV27" s="16"/>
      <c r="MUW27" s="16"/>
      <c r="MUX27" s="16"/>
      <c r="MUY27" s="16"/>
      <c r="MUZ27" s="16"/>
      <c r="MVA27" s="16"/>
      <c r="MVB27" s="16"/>
      <c r="MVC27" s="16"/>
      <c r="MVD27" s="16"/>
      <c r="MVE27" s="16"/>
      <c r="MVF27" s="16"/>
      <c r="MVG27" s="16"/>
      <c r="MVH27" s="16"/>
      <c r="MVI27" s="16"/>
      <c r="MVJ27" s="16"/>
      <c r="MVK27" s="16"/>
      <c r="MVL27" s="16"/>
      <c r="MVM27" s="16"/>
      <c r="MVN27" s="16"/>
      <c r="MVO27" s="16"/>
      <c r="MVP27" s="16"/>
      <c r="MVQ27" s="16"/>
      <c r="MVR27" s="16"/>
      <c r="MVS27" s="16"/>
      <c r="MVT27" s="16"/>
      <c r="MVU27" s="16"/>
      <c r="MVV27" s="16"/>
      <c r="MVW27" s="16"/>
      <c r="MVX27" s="16"/>
      <c r="MVY27" s="16"/>
      <c r="MVZ27" s="16"/>
      <c r="MWA27" s="16"/>
      <c r="MWB27" s="16"/>
      <c r="MWC27" s="16"/>
      <c r="MWD27" s="16"/>
      <c r="MWE27" s="16"/>
      <c r="MWF27" s="16"/>
      <c r="MWG27" s="16"/>
      <c r="MWH27" s="16"/>
      <c r="MWI27" s="16"/>
      <c r="MWJ27" s="16"/>
      <c r="MWK27" s="16"/>
      <c r="MWL27" s="16"/>
      <c r="MWM27" s="16"/>
      <c r="MWN27" s="16"/>
      <c r="MWO27" s="16"/>
      <c r="MWP27" s="16"/>
      <c r="MWQ27" s="16"/>
      <c r="MWR27" s="16"/>
      <c r="MWS27" s="16"/>
      <c r="MWT27" s="16"/>
      <c r="MWU27" s="16"/>
      <c r="MWV27" s="16"/>
      <c r="MWW27" s="16"/>
      <c r="MWX27" s="16"/>
      <c r="MWY27" s="16"/>
      <c r="MWZ27" s="16"/>
      <c r="MXA27" s="16"/>
      <c r="MXB27" s="16"/>
      <c r="MXC27" s="16"/>
      <c r="MXD27" s="16"/>
      <c r="MXE27" s="16"/>
      <c r="MXF27" s="16"/>
      <c r="MXG27" s="16"/>
      <c r="MXH27" s="16"/>
      <c r="MXI27" s="16"/>
      <c r="MXJ27" s="16"/>
      <c r="MXK27" s="16"/>
      <c r="MXL27" s="16"/>
      <c r="MXM27" s="16"/>
      <c r="MXN27" s="16"/>
      <c r="MXO27" s="16"/>
      <c r="MXP27" s="16"/>
      <c r="MXQ27" s="16"/>
      <c r="MXR27" s="16"/>
      <c r="MXS27" s="16"/>
      <c r="MXT27" s="16"/>
      <c r="MXU27" s="16"/>
      <c r="MXV27" s="16"/>
      <c r="MXW27" s="16"/>
      <c r="MXX27" s="16"/>
      <c r="MXY27" s="16"/>
      <c r="MXZ27" s="16"/>
      <c r="MYA27" s="16"/>
      <c r="MYB27" s="16"/>
      <c r="MYC27" s="16"/>
      <c r="MYD27" s="16"/>
      <c r="MYE27" s="16"/>
      <c r="MYF27" s="16"/>
      <c r="MYG27" s="16"/>
      <c r="MYH27" s="16"/>
      <c r="MYI27" s="16"/>
      <c r="MYJ27" s="16"/>
      <c r="MYK27" s="16"/>
      <c r="MYL27" s="16"/>
      <c r="MYM27" s="16"/>
      <c r="MYN27" s="16"/>
      <c r="MYO27" s="16"/>
      <c r="MYP27" s="16"/>
      <c r="MYQ27" s="16"/>
      <c r="MYR27" s="16"/>
      <c r="MYS27" s="16"/>
      <c r="MYT27" s="16"/>
      <c r="MYU27" s="16"/>
      <c r="MYV27" s="16"/>
      <c r="MYW27" s="16"/>
      <c r="MYX27" s="16"/>
      <c r="MYY27" s="16"/>
      <c r="MYZ27" s="16"/>
      <c r="MZA27" s="16"/>
      <c r="MZB27" s="16"/>
      <c r="MZC27" s="16"/>
      <c r="MZD27" s="16"/>
      <c r="MZE27" s="16"/>
      <c r="MZF27" s="16"/>
      <c r="MZG27" s="16"/>
      <c r="MZH27" s="16"/>
      <c r="MZI27" s="16"/>
      <c r="MZJ27" s="16"/>
      <c r="MZK27" s="16"/>
      <c r="MZL27" s="16"/>
      <c r="MZM27" s="16"/>
      <c r="MZN27" s="16"/>
      <c r="MZO27" s="16"/>
      <c r="MZP27" s="16"/>
      <c r="MZQ27" s="16"/>
      <c r="MZR27" s="16"/>
      <c r="MZS27" s="16"/>
      <c r="MZT27" s="16"/>
      <c r="MZU27" s="16"/>
      <c r="MZV27" s="16"/>
      <c r="MZW27" s="16"/>
      <c r="MZX27" s="16"/>
      <c r="MZY27" s="16"/>
      <c r="MZZ27" s="16"/>
      <c r="NAA27" s="16"/>
      <c r="NAB27" s="16"/>
      <c r="NAC27" s="16"/>
      <c r="NAD27" s="16"/>
      <c r="NAE27" s="16"/>
      <c r="NAF27" s="16"/>
      <c r="NAG27" s="16"/>
      <c r="NAH27" s="16"/>
      <c r="NAI27" s="16"/>
      <c r="NAJ27" s="16"/>
      <c r="NAK27" s="16"/>
      <c r="NAL27" s="16"/>
      <c r="NAM27" s="16"/>
      <c r="NAN27" s="16"/>
      <c r="NAO27" s="16"/>
      <c r="NAP27" s="16"/>
      <c r="NAQ27" s="16"/>
      <c r="NAR27" s="16"/>
      <c r="NAS27" s="16"/>
      <c r="NAT27" s="16"/>
      <c r="NAU27" s="16"/>
      <c r="NAV27" s="16"/>
      <c r="NAW27" s="16"/>
      <c r="NAX27" s="16"/>
      <c r="NAY27" s="16"/>
      <c r="NAZ27" s="16"/>
      <c r="NBA27" s="16"/>
      <c r="NBB27" s="16"/>
      <c r="NBC27" s="16"/>
      <c r="NBD27" s="16"/>
      <c r="NBE27" s="16"/>
      <c r="NBF27" s="16"/>
      <c r="NBG27" s="16"/>
      <c r="NBH27" s="16"/>
      <c r="NBI27" s="16"/>
      <c r="NBJ27" s="16"/>
      <c r="NBK27" s="16"/>
      <c r="NBL27" s="16"/>
      <c r="NBM27" s="16"/>
      <c r="NBN27" s="16"/>
      <c r="NBO27" s="16"/>
      <c r="NBP27" s="16"/>
      <c r="NBQ27" s="16"/>
      <c r="NBR27" s="16"/>
      <c r="NBS27" s="16"/>
      <c r="NBT27" s="16"/>
      <c r="NBU27" s="16"/>
      <c r="NBV27" s="16"/>
      <c r="NBW27" s="16"/>
      <c r="NBX27" s="16"/>
      <c r="NBY27" s="16"/>
      <c r="NBZ27" s="16"/>
      <c r="NCA27" s="16"/>
      <c r="NCB27" s="16"/>
      <c r="NCC27" s="16"/>
      <c r="NCD27" s="16"/>
      <c r="NCE27" s="16"/>
      <c r="NCF27" s="16"/>
      <c r="NCG27" s="16"/>
      <c r="NCH27" s="16"/>
      <c r="NCI27" s="16"/>
      <c r="NCJ27" s="16"/>
      <c r="NCK27" s="16"/>
      <c r="NCL27" s="16"/>
      <c r="NCM27" s="16"/>
      <c r="NCN27" s="16"/>
      <c r="NCO27" s="16"/>
      <c r="NCP27" s="16"/>
      <c r="NCQ27" s="16"/>
      <c r="NCR27" s="16"/>
      <c r="NCS27" s="16"/>
      <c r="NCT27" s="16"/>
      <c r="NCU27" s="16"/>
      <c r="NCV27" s="16"/>
      <c r="NCW27" s="16"/>
      <c r="NCX27" s="16"/>
      <c r="NCY27" s="16"/>
      <c r="NCZ27" s="16"/>
      <c r="NDA27" s="16"/>
      <c r="NDB27" s="16"/>
      <c r="NDC27" s="16"/>
      <c r="NDD27" s="16"/>
      <c r="NDE27" s="16"/>
      <c r="NDF27" s="16"/>
      <c r="NDG27" s="16"/>
      <c r="NDH27" s="16"/>
      <c r="NDI27" s="16"/>
      <c r="NDJ27" s="16"/>
      <c r="NDK27" s="16"/>
      <c r="NDL27" s="16"/>
      <c r="NDM27" s="16"/>
      <c r="NDN27" s="16"/>
      <c r="NDO27" s="16"/>
      <c r="NDP27" s="16"/>
      <c r="NDQ27" s="16"/>
      <c r="NDR27" s="16"/>
      <c r="NDS27" s="16"/>
      <c r="NDT27" s="16"/>
      <c r="NDU27" s="16"/>
      <c r="NDV27" s="16"/>
      <c r="NDW27" s="16"/>
      <c r="NDX27" s="16"/>
      <c r="NDY27" s="16"/>
      <c r="NDZ27" s="16"/>
      <c r="NEA27" s="16"/>
      <c r="NEB27" s="16"/>
      <c r="NEC27" s="16"/>
      <c r="NED27" s="16"/>
      <c r="NEE27" s="16"/>
      <c r="NEF27" s="16"/>
      <c r="NEG27" s="16"/>
      <c r="NEH27" s="16"/>
      <c r="NEI27" s="16"/>
      <c r="NEJ27" s="16"/>
      <c r="NEK27" s="16"/>
      <c r="NEL27" s="16"/>
      <c r="NEM27" s="16"/>
      <c r="NEN27" s="16"/>
      <c r="NEO27" s="16"/>
      <c r="NEP27" s="16"/>
      <c r="NEQ27" s="16"/>
      <c r="NER27" s="16"/>
      <c r="NES27" s="16"/>
      <c r="NET27" s="16"/>
      <c r="NEU27" s="16"/>
      <c r="NEV27" s="16"/>
      <c r="NEW27" s="16"/>
      <c r="NEX27" s="16"/>
      <c r="NEY27" s="16"/>
      <c r="NEZ27" s="16"/>
      <c r="NFA27" s="16"/>
      <c r="NFB27" s="16"/>
      <c r="NFC27" s="16"/>
      <c r="NFD27" s="16"/>
      <c r="NFE27" s="16"/>
      <c r="NFF27" s="16"/>
      <c r="NFG27" s="16"/>
      <c r="NFH27" s="16"/>
      <c r="NFI27" s="16"/>
      <c r="NFJ27" s="16"/>
      <c r="NFK27" s="16"/>
      <c r="NFL27" s="16"/>
      <c r="NFM27" s="16"/>
      <c r="NFN27" s="16"/>
      <c r="NFO27" s="16"/>
      <c r="NFP27" s="16"/>
      <c r="NFQ27" s="16"/>
      <c r="NFR27" s="16"/>
      <c r="NFS27" s="16"/>
      <c r="NFT27" s="16"/>
      <c r="NFU27" s="16"/>
      <c r="NFV27" s="16"/>
      <c r="NFW27" s="16"/>
      <c r="NFX27" s="16"/>
      <c r="NFY27" s="16"/>
      <c r="NFZ27" s="16"/>
      <c r="NGA27" s="16"/>
      <c r="NGB27" s="16"/>
      <c r="NGC27" s="16"/>
      <c r="NGD27" s="16"/>
      <c r="NGE27" s="16"/>
      <c r="NGF27" s="16"/>
      <c r="NGG27" s="16"/>
      <c r="NGH27" s="16"/>
      <c r="NGI27" s="16"/>
      <c r="NGJ27" s="16"/>
      <c r="NGK27" s="16"/>
      <c r="NGL27" s="16"/>
      <c r="NGM27" s="16"/>
      <c r="NGN27" s="16"/>
      <c r="NGO27" s="16"/>
      <c r="NGP27" s="16"/>
      <c r="NGQ27" s="16"/>
      <c r="NGR27" s="16"/>
      <c r="NGS27" s="16"/>
      <c r="NGT27" s="16"/>
      <c r="NGU27" s="16"/>
      <c r="NGV27" s="16"/>
      <c r="NGW27" s="16"/>
      <c r="NGX27" s="16"/>
      <c r="NGY27" s="16"/>
      <c r="NGZ27" s="16"/>
      <c r="NHA27" s="16"/>
      <c r="NHB27" s="16"/>
      <c r="NHC27" s="16"/>
      <c r="NHD27" s="16"/>
      <c r="NHE27" s="16"/>
      <c r="NHF27" s="16"/>
      <c r="NHG27" s="16"/>
      <c r="NHH27" s="16"/>
      <c r="NHI27" s="16"/>
      <c r="NHJ27" s="16"/>
      <c r="NHK27" s="16"/>
      <c r="NHL27" s="16"/>
      <c r="NHM27" s="16"/>
      <c r="NHN27" s="16"/>
      <c r="NHO27" s="16"/>
      <c r="NHP27" s="16"/>
      <c r="NHQ27" s="16"/>
      <c r="NHR27" s="16"/>
      <c r="NHS27" s="16"/>
      <c r="NHT27" s="16"/>
      <c r="NHU27" s="16"/>
      <c r="NHV27" s="16"/>
      <c r="NHW27" s="16"/>
      <c r="NHX27" s="16"/>
      <c r="NHY27" s="16"/>
      <c r="NHZ27" s="16"/>
      <c r="NIA27" s="16"/>
      <c r="NIB27" s="16"/>
      <c r="NIC27" s="16"/>
      <c r="NID27" s="16"/>
      <c r="NIE27" s="16"/>
      <c r="NIF27" s="16"/>
      <c r="NIG27" s="16"/>
      <c r="NIH27" s="16"/>
      <c r="NII27" s="16"/>
      <c r="NIJ27" s="16"/>
      <c r="NIK27" s="16"/>
      <c r="NIL27" s="16"/>
      <c r="NIM27" s="16"/>
      <c r="NIN27" s="16"/>
      <c r="NIO27" s="16"/>
      <c r="NIP27" s="16"/>
      <c r="NIQ27" s="16"/>
      <c r="NIR27" s="16"/>
      <c r="NIS27" s="16"/>
      <c r="NIT27" s="16"/>
      <c r="NIU27" s="16"/>
      <c r="NIV27" s="16"/>
      <c r="NIW27" s="16"/>
      <c r="NIX27" s="16"/>
      <c r="NIY27" s="16"/>
      <c r="NIZ27" s="16"/>
      <c r="NJA27" s="16"/>
      <c r="NJB27" s="16"/>
      <c r="NJC27" s="16"/>
      <c r="NJD27" s="16"/>
      <c r="NJE27" s="16"/>
      <c r="NJF27" s="16"/>
      <c r="NJG27" s="16"/>
      <c r="NJH27" s="16"/>
      <c r="NJI27" s="16"/>
      <c r="NJJ27" s="16"/>
      <c r="NJK27" s="16"/>
      <c r="NJL27" s="16"/>
      <c r="NJM27" s="16"/>
      <c r="NJN27" s="16"/>
      <c r="NJO27" s="16"/>
      <c r="NJP27" s="16"/>
      <c r="NJQ27" s="16"/>
      <c r="NJR27" s="16"/>
      <c r="NJS27" s="16"/>
      <c r="NJT27" s="16"/>
      <c r="NJU27" s="16"/>
      <c r="NJV27" s="16"/>
      <c r="NJW27" s="16"/>
      <c r="NJX27" s="16"/>
      <c r="NJY27" s="16"/>
      <c r="NJZ27" s="16"/>
      <c r="NKA27" s="16"/>
      <c r="NKB27" s="16"/>
      <c r="NKC27" s="16"/>
      <c r="NKD27" s="16"/>
      <c r="NKE27" s="16"/>
      <c r="NKF27" s="16"/>
      <c r="NKG27" s="16"/>
      <c r="NKH27" s="16"/>
      <c r="NKI27" s="16"/>
      <c r="NKJ27" s="16"/>
      <c r="NKK27" s="16"/>
      <c r="NKL27" s="16"/>
      <c r="NKM27" s="16"/>
      <c r="NKN27" s="16"/>
      <c r="NKO27" s="16"/>
      <c r="NKP27" s="16"/>
      <c r="NKQ27" s="16"/>
      <c r="NKR27" s="16"/>
      <c r="NKS27" s="16"/>
      <c r="NKT27" s="16"/>
      <c r="NKU27" s="16"/>
      <c r="NKV27" s="16"/>
      <c r="NKW27" s="16"/>
      <c r="NKX27" s="16"/>
      <c r="NKY27" s="16"/>
      <c r="NKZ27" s="16"/>
      <c r="NLA27" s="16"/>
      <c r="NLB27" s="16"/>
      <c r="NLC27" s="16"/>
      <c r="NLD27" s="16"/>
      <c r="NLE27" s="16"/>
      <c r="NLF27" s="16"/>
      <c r="NLG27" s="16"/>
      <c r="NLH27" s="16"/>
      <c r="NLI27" s="16"/>
      <c r="NLJ27" s="16"/>
      <c r="NLK27" s="16"/>
      <c r="NLL27" s="16"/>
      <c r="NLM27" s="16"/>
      <c r="NLN27" s="16"/>
      <c r="NLO27" s="16"/>
      <c r="NLP27" s="16"/>
      <c r="NLQ27" s="16"/>
      <c r="NLR27" s="16"/>
      <c r="NLS27" s="16"/>
      <c r="NLT27" s="16"/>
      <c r="NLU27" s="16"/>
      <c r="NLV27" s="16"/>
      <c r="NLW27" s="16"/>
      <c r="NLX27" s="16"/>
      <c r="NLY27" s="16"/>
      <c r="NLZ27" s="16"/>
      <c r="NMA27" s="16"/>
      <c r="NMB27" s="16"/>
      <c r="NMC27" s="16"/>
      <c r="NMD27" s="16"/>
      <c r="NME27" s="16"/>
      <c r="NMF27" s="16"/>
      <c r="NMG27" s="16"/>
      <c r="NMH27" s="16"/>
      <c r="NMI27" s="16"/>
      <c r="NMJ27" s="16"/>
      <c r="NMK27" s="16"/>
      <c r="NML27" s="16"/>
      <c r="NMM27" s="16"/>
      <c r="NMN27" s="16"/>
      <c r="NMO27" s="16"/>
      <c r="NMP27" s="16"/>
      <c r="NMQ27" s="16"/>
      <c r="NMR27" s="16"/>
      <c r="NMS27" s="16"/>
      <c r="NMT27" s="16"/>
      <c r="NMU27" s="16"/>
      <c r="NMV27" s="16"/>
      <c r="NMW27" s="16"/>
      <c r="NMX27" s="16"/>
      <c r="NMY27" s="16"/>
      <c r="NMZ27" s="16"/>
      <c r="NNA27" s="16"/>
      <c r="NNB27" s="16"/>
      <c r="NNC27" s="16"/>
      <c r="NND27" s="16"/>
      <c r="NNE27" s="16"/>
      <c r="NNF27" s="16"/>
      <c r="NNG27" s="16"/>
      <c r="NNH27" s="16"/>
      <c r="NNI27" s="16"/>
      <c r="NNJ27" s="16"/>
      <c r="NNK27" s="16"/>
      <c r="NNL27" s="16"/>
      <c r="NNM27" s="16"/>
      <c r="NNN27" s="16"/>
      <c r="NNO27" s="16"/>
      <c r="NNP27" s="16"/>
      <c r="NNQ27" s="16"/>
      <c r="NNR27" s="16"/>
      <c r="NNS27" s="16"/>
      <c r="NNT27" s="16"/>
      <c r="NNU27" s="16"/>
      <c r="NNV27" s="16"/>
      <c r="NNW27" s="16"/>
      <c r="NNX27" s="16"/>
      <c r="NNY27" s="16"/>
      <c r="NNZ27" s="16"/>
      <c r="NOA27" s="16"/>
      <c r="NOB27" s="16"/>
      <c r="NOC27" s="16"/>
      <c r="NOD27" s="16"/>
      <c r="NOE27" s="16"/>
      <c r="NOF27" s="16"/>
      <c r="NOG27" s="16"/>
      <c r="NOH27" s="16"/>
      <c r="NOI27" s="16"/>
      <c r="NOJ27" s="16"/>
      <c r="NOK27" s="16"/>
      <c r="NOL27" s="16"/>
      <c r="NOM27" s="16"/>
      <c r="NON27" s="16"/>
      <c r="NOO27" s="16"/>
      <c r="NOP27" s="16"/>
      <c r="NOQ27" s="16"/>
      <c r="NOR27" s="16"/>
      <c r="NOS27" s="16"/>
      <c r="NOT27" s="16"/>
      <c r="NOU27" s="16"/>
      <c r="NOV27" s="16"/>
      <c r="NOW27" s="16"/>
      <c r="NOX27" s="16"/>
      <c r="NOY27" s="16"/>
      <c r="NOZ27" s="16"/>
      <c r="NPA27" s="16"/>
      <c r="NPB27" s="16"/>
      <c r="NPC27" s="16"/>
      <c r="NPD27" s="16"/>
      <c r="NPE27" s="16"/>
      <c r="NPF27" s="16"/>
      <c r="NPG27" s="16"/>
      <c r="NPH27" s="16"/>
      <c r="NPI27" s="16"/>
      <c r="NPJ27" s="16"/>
      <c r="NPK27" s="16"/>
      <c r="NPL27" s="16"/>
      <c r="NPM27" s="16"/>
      <c r="NPN27" s="16"/>
      <c r="NPO27" s="16"/>
      <c r="NPP27" s="16"/>
      <c r="NPQ27" s="16"/>
      <c r="NPR27" s="16"/>
      <c r="NPS27" s="16"/>
      <c r="NPT27" s="16"/>
      <c r="NPU27" s="16"/>
      <c r="NPV27" s="16"/>
      <c r="NPW27" s="16"/>
      <c r="NPX27" s="16"/>
      <c r="NPY27" s="16"/>
      <c r="NPZ27" s="16"/>
      <c r="NQA27" s="16"/>
      <c r="NQB27" s="16"/>
      <c r="NQC27" s="16"/>
      <c r="NQD27" s="16"/>
      <c r="NQE27" s="16"/>
      <c r="NQF27" s="16"/>
      <c r="NQG27" s="16"/>
      <c r="NQH27" s="16"/>
      <c r="NQI27" s="16"/>
      <c r="NQJ27" s="16"/>
      <c r="NQK27" s="16"/>
      <c r="NQL27" s="16"/>
      <c r="NQM27" s="16"/>
      <c r="NQN27" s="16"/>
      <c r="NQO27" s="16"/>
      <c r="NQP27" s="16"/>
      <c r="NQQ27" s="16"/>
      <c r="NQR27" s="16"/>
      <c r="NQS27" s="16"/>
      <c r="NQT27" s="16"/>
      <c r="NQU27" s="16"/>
      <c r="NQV27" s="16"/>
      <c r="NQW27" s="16"/>
      <c r="NQX27" s="16"/>
      <c r="NQY27" s="16"/>
      <c r="NQZ27" s="16"/>
      <c r="NRA27" s="16"/>
      <c r="NRB27" s="16"/>
      <c r="NRC27" s="16"/>
      <c r="NRD27" s="16"/>
      <c r="NRE27" s="16"/>
      <c r="NRF27" s="16"/>
      <c r="NRG27" s="16"/>
      <c r="NRH27" s="16"/>
      <c r="NRI27" s="16"/>
      <c r="NRJ27" s="16"/>
      <c r="NRK27" s="16"/>
      <c r="NRL27" s="16"/>
      <c r="NRM27" s="16"/>
      <c r="NRN27" s="16"/>
      <c r="NRO27" s="16"/>
      <c r="NRP27" s="16"/>
      <c r="NRQ27" s="16"/>
      <c r="NRR27" s="16"/>
      <c r="NRS27" s="16"/>
      <c r="NRT27" s="16"/>
      <c r="NRU27" s="16"/>
      <c r="NRV27" s="16"/>
      <c r="NRW27" s="16"/>
      <c r="NRX27" s="16"/>
      <c r="NRY27" s="16"/>
      <c r="NRZ27" s="16"/>
      <c r="NSA27" s="16"/>
      <c r="NSB27" s="16"/>
      <c r="NSC27" s="16"/>
      <c r="NSD27" s="16"/>
      <c r="NSE27" s="16"/>
      <c r="NSF27" s="16"/>
      <c r="NSG27" s="16"/>
      <c r="NSH27" s="16"/>
      <c r="NSI27" s="16"/>
      <c r="NSJ27" s="16"/>
      <c r="NSK27" s="16"/>
      <c r="NSL27" s="16"/>
      <c r="NSM27" s="16"/>
      <c r="NSN27" s="16"/>
      <c r="NSO27" s="16"/>
      <c r="NSP27" s="16"/>
      <c r="NSQ27" s="16"/>
      <c r="NSR27" s="16"/>
      <c r="NSS27" s="16"/>
      <c r="NST27" s="16"/>
      <c r="NSU27" s="16"/>
      <c r="NSV27" s="16"/>
      <c r="NSW27" s="16"/>
      <c r="NSX27" s="16"/>
      <c r="NSY27" s="16"/>
      <c r="NSZ27" s="16"/>
      <c r="NTA27" s="16"/>
      <c r="NTB27" s="16"/>
      <c r="NTC27" s="16"/>
      <c r="NTD27" s="16"/>
      <c r="NTE27" s="16"/>
      <c r="NTF27" s="16"/>
      <c r="NTG27" s="16"/>
      <c r="NTH27" s="16"/>
      <c r="NTI27" s="16"/>
      <c r="NTJ27" s="16"/>
      <c r="NTK27" s="16"/>
      <c r="NTL27" s="16"/>
      <c r="NTM27" s="16"/>
      <c r="NTN27" s="16"/>
      <c r="NTO27" s="16"/>
      <c r="NTP27" s="16"/>
      <c r="NTQ27" s="16"/>
      <c r="NTR27" s="16"/>
      <c r="NTS27" s="16"/>
      <c r="NTT27" s="16"/>
      <c r="NTU27" s="16"/>
      <c r="NTV27" s="16"/>
      <c r="NTW27" s="16"/>
      <c r="NTX27" s="16"/>
      <c r="NTY27" s="16"/>
      <c r="NTZ27" s="16"/>
      <c r="NUA27" s="16"/>
      <c r="NUB27" s="16"/>
      <c r="NUC27" s="16"/>
      <c r="NUD27" s="16"/>
      <c r="NUE27" s="16"/>
      <c r="NUF27" s="16"/>
      <c r="NUG27" s="16"/>
      <c r="NUH27" s="16"/>
      <c r="NUI27" s="16"/>
      <c r="NUJ27" s="16"/>
      <c r="NUK27" s="16"/>
      <c r="NUL27" s="16"/>
      <c r="NUM27" s="16"/>
      <c r="NUN27" s="16"/>
      <c r="NUO27" s="16"/>
      <c r="NUP27" s="16"/>
      <c r="NUQ27" s="16"/>
      <c r="NUR27" s="16"/>
      <c r="NUS27" s="16"/>
      <c r="NUT27" s="16"/>
      <c r="NUU27" s="16"/>
      <c r="NUV27" s="16"/>
      <c r="NUW27" s="16"/>
      <c r="NUX27" s="16"/>
      <c r="NUY27" s="16"/>
      <c r="NUZ27" s="16"/>
      <c r="NVA27" s="16"/>
      <c r="NVB27" s="16"/>
      <c r="NVC27" s="16"/>
      <c r="NVD27" s="16"/>
      <c r="NVE27" s="16"/>
      <c r="NVF27" s="16"/>
      <c r="NVG27" s="16"/>
      <c r="NVH27" s="16"/>
      <c r="NVI27" s="16"/>
      <c r="NVJ27" s="16"/>
      <c r="NVK27" s="16"/>
      <c r="NVL27" s="16"/>
      <c r="NVM27" s="16"/>
      <c r="NVN27" s="16"/>
      <c r="NVO27" s="16"/>
      <c r="NVP27" s="16"/>
      <c r="NVQ27" s="16"/>
      <c r="NVR27" s="16"/>
      <c r="NVS27" s="16"/>
      <c r="NVT27" s="16"/>
      <c r="NVU27" s="16"/>
      <c r="NVV27" s="16"/>
      <c r="NVW27" s="16"/>
      <c r="NVX27" s="16"/>
      <c r="NVY27" s="16"/>
      <c r="NVZ27" s="16"/>
      <c r="NWA27" s="16"/>
      <c r="NWB27" s="16"/>
      <c r="NWC27" s="16"/>
      <c r="NWD27" s="16"/>
      <c r="NWE27" s="16"/>
      <c r="NWF27" s="16"/>
      <c r="NWG27" s="16"/>
      <c r="NWH27" s="16"/>
      <c r="NWI27" s="16"/>
      <c r="NWJ27" s="16"/>
      <c r="NWK27" s="16"/>
      <c r="NWL27" s="16"/>
      <c r="NWM27" s="16"/>
      <c r="NWN27" s="16"/>
      <c r="NWO27" s="16"/>
      <c r="NWP27" s="16"/>
      <c r="NWQ27" s="16"/>
      <c r="NWR27" s="16"/>
      <c r="NWS27" s="16"/>
      <c r="NWT27" s="16"/>
      <c r="NWU27" s="16"/>
      <c r="NWV27" s="16"/>
      <c r="NWW27" s="16"/>
      <c r="NWX27" s="16"/>
      <c r="NWY27" s="16"/>
      <c r="NWZ27" s="16"/>
      <c r="NXA27" s="16"/>
      <c r="NXB27" s="16"/>
      <c r="NXC27" s="16"/>
      <c r="NXD27" s="16"/>
      <c r="NXE27" s="16"/>
      <c r="NXF27" s="16"/>
      <c r="NXG27" s="16"/>
      <c r="NXH27" s="16"/>
      <c r="NXI27" s="16"/>
      <c r="NXJ27" s="16"/>
      <c r="NXK27" s="16"/>
      <c r="NXL27" s="16"/>
      <c r="NXM27" s="16"/>
      <c r="NXN27" s="16"/>
      <c r="NXO27" s="16"/>
      <c r="NXP27" s="16"/>
      <c r="NXQ27" s="16"/>
      <c r="NXR27" s="16"/>
      <c r="NXS27" s="16"/>
      <c r="NXT27" s="16"/>
      <c r="NXU27" s="16"/>
      <c r="NXV27" s="16"/>
      <c r="NXW27" s="16"/>
      <c r="NXX27" s="16"/>
      <c r="NXY27" s="16"/>
      <c r="NXZ27" s="16"/>
      <c r="NYA27" s="16"/>
      <c r="NYB27" s="16"/>
      <c r="NYC27" s="16"/>
      <c r="NYD27" s="16"/>
      <c r="NYE27" s="16"/>
      <c r="NYF27" s="16"/>
      <c r="NYG27" s="16"/>
      <c r="NYH27" s="16"/>
      <c r="NYI27" s="16"/>
      <c r="NYJ27" s="16"/>
      <c r="NYK27" s="16"/>
      <c r="NYL27" s="16"/>
      <c r="NYM27" s="16"/>
      <c r="NYN27" s="16"/>
      <c r="NYO27" s="16"/>
      <c r="NYP27" s="16"/>
      <c r="NYQ27" s="16"/>
      <c r="NYR27" s="16"/>
      <c r="NYS27" s="16"/>
      <c r="NYT27" s="16"/>
      <c r="NYU27" s="16"/>
      <c r="NYV27" s="16"/>
      <c r="NYW27" s="16"/>
      <c r="NYX27" s="16"/>
      <c r="NYY27" s="16"/>
      <c r="NYZ27" s="16"/>
      <c r="NZA27" s="16"/>
      <c r="NZB27" s="16"/>
      <c r="NZC27" s="16"/>
      <c r="NZD27" s="16"/>
      <c r="NZE27" s="16"/>
      <c r="NZF27" s="16"/>
      <c r="NZG27" s="16"/>
      <c r="NZH27" s="16"/>
      <c r="NZI27" s="16"/>
      <c r="NZJ27" s="16"/>
      <c r="NZK27" s="16"/>
      <c r="NZL27" s="16"/>
      <c r="NZM27" s="16"/>
      <c r="NZN27" s="16"/>
      <c r="NZO27" s="16"/>
      <c r="NZP27" s="16"/>
      <c r="NZQ27" s="16"/>
      <c r="NZR27" s="16"/>
      <c r="NZS27" s="16"/>
      <c r="NZT27" s="16"/>
      <c r="NZU27" s="16"/>
      <c r="NZV27" s="16"/>
      <c r="NZW27" s="16"/>
      <c r="NZX27" s="16"/>
      <c r="NZY27" s="16"/>
      <c r="NZZ27" s="16"/>
      <c r="OAA27" s="16"/>
      <c r="OAB27" s="16"/>
      <c r="OAC27" s="16"/>
      <c r="OAD27" s="16"/>
      <c r="OAE27" s="16"/>
      <c r="OAF27" s="16"/>
      <c r="OAG27" s="16"/>
      <c r="OAH27" s="16"/>
      <c r="OAI27" s="16"/>
      <c r="OAJ27" s="16"/>
      <c r="OAK27" s="16"/>
      <c r="OAL27" s="16"/>
      <c r="OAM27" s="16"/>
      <c r="OAN27" s="16"/>
      <c r="OAO27" s="16"/>
      <c r="OAP27" s="16"/>
      <c r="OAQ27" s="16"/>
      <c r="OAR27" s="16"/>
      <c r="OAS27" s="16"/>
      <c r="OAT27" s="16"/>
      <c r="OAU27" s="16"/>
      <c r="OAV27" s="16"/>
      <c r="OAW27" s="16"/>
      <c r="OAX27" s="16"/>
      <c r="OAY27" s="16"/>
      <c r="OAZ27" s="16"/>
      <c r="OBA27" s="16"/>
      <c r="OBB27" s="16"/>
      <c r="OBC27" s="16"/>
      <c r="OBD27" s="16"/>
      <c r="OBE27" s="16"/>
      <c r="OBF27" s="16"/>
      <c r="OBG27" s="16"/>
      <c r="OBH27" s="16"/>
      <c r="OBI27" s="16"/>
      <c r="OBJ27" s="16"/>
      <c r="OBK27" s="16"/>
      <c r="OBL27" s="16"/>
      <c r="OBM27" s="16"/>
      <c r="OBN27" s="16"/>
      <c r="OBO27" s="16"/>
      <c r="OBP27" s="16"/>
      <c r="OBQ27" s="16"/>
      <c r="OBR27" s="16"/>
      <c r="OBS27" s="16"/>
      <c r="OBT27" s="16"/>
      <c r="OBU27" s="16"/>
      <c r="OBV27" s="16"/>
      <c r="OBW27" s="16"/>
      <c r="OBX27" s="16"/>
      <c r="OBY27" s="16"/>
      <c r="OBZ27" s="16"/>
      <c r="OCA27" s="16"/>
      <c r="OCB27" s="16"/>
      <c r="OCC27" s="16"/>
      <c r="OCD27" s="16"/>
      <c r="OCE27" s="16"/>
      <c r="OCF27" s="16"/>
      <c r="OCG27" s="16"/>
      <c r="OCH27" s="16"/>
      <c r="OCI27" s="16"/>
      <c r="OCJ27" s="16"/>
      <c r="OCK27" s="16"/>
      <c r="OCL27" s="16"/>
      <c r="OCM27" s="16"/>
      <c r="OCN27" s="16"/>
      <c r="OCO27" s="16"/>
      <c r="OCP27" s="16"/>
      <c r="OCQ27" s="16"/>
      <c r="OCR27" s="16"/>
      <c r="OCS27" s="16"/>
      <c r="OCT27" s="16"/>
      <c r="OCU27" s="16"/>
      <c r="OCV27" s="16"/>
      <c r="OCW27" s="16"/>
      <c r="OCX27" s="16"/>
      <c r="OCY27" s="16"/>
      <c r="OCZ27" s="16"/>
      <c r="ODA27" s="16"/>
      <c r="ODB27" s="16"/>
      <c r="ODC27" s="16"/>
      <c r="ODD27" s="16"/>
      <c r="ODE27" s="16"/>
      <c r="ODF27" s="16"/>
      <c r="ODG27" s="16"/>
      <c r="ODH27" s="16"/>
      <c r="ODI27" s="16"/>
      <c r="ODJ27" s="16"/>
      <c r="ODK27" s="16"/>
      <c r="ODL27" s="16"/>
      <c r="ODM27" s="16"/>
      <c r="ODN27" s="16"/>
      <c r="ODO27" s="16"/>
      <c r="ODP27" s="16"/>
      <c r="ODQ27" s="16"/>
      <c r="ODR27" s="16"/>
      <c r="ODS27" s="16"/>
      <c r="ODT27" s="16"/>
      <c r="ODU27" s="16"/>
      <c r="ODV27" s="16"/>
      <c r="ODW27" s="16"/>
      <c r="ODX27" s="16"/>
      <c r="ODY27" s="16"/>
      <c r="ODZ27" s="16"/>
      <c r="OEA27" s="16"/>
      <c r="OEB27" s="16"/>
      <c r="OEC27" s="16"/>
      <c r="OED27" s="16"/>
      <c r="OEE27" s="16"/>
      <c r="OEF27" s="16"/>
      <c r="OEG27" s="16"/>
      <c r="OEH27" s="16"/>
      <c r="OEI27" s="16"/>
      <c r="OEJ27" s="16"/>
      <c r="OEK27" s="16"/>
      <c r="OEL27" s="16"/>
      <c r="OEM27" s="16"/>
      <c r="OEN27" s="16"/>
      <c r="OEO27" s="16"/>
      <c r="OEP27" s="16"/>
      <c r="OEQ27" s="16"/>
      <c r="OER27" s="16"/>
      <c r="OES27" s="16"/>
      <c r="OET27" s="16"/>
      <c r="OEU27" s="16"/>
      <c r="OEV27" s="16"/>
      <c r="OEW27" s="16"/>
      <c r="OEX27" s="16"/>
      <c r="OEY27" s="16"/>
      <c r="OEZ27" s="16"/>
      <c r="OFA27" s="16"/>
      <c r="OFB27" s="16"/>
      <c r="OFC27" s="16"/>
      <c r="OFD27" s="16"/>
      <c r="OFE27" s="16"/>
      <c r="OFF27" s="16"/>
      <c r="OFG27" s="16"/>
      <c r="OFH27" s="16"/>
      <c r="OFI27" s="16"/>
      <c r="OFJ27" s="16"/>
      <c r="OFK27" s="16"/>
      <c r="OFL27" s="16"/>
      <c r="OFM27" s="16"/>
      <c r="OFN27" s="16"/>
      <c r="OFO27" s="16"/>
      <c r="OFP27" s="16"/>
      <c r="OFQ27" s="16"/>
      <c r="OFR27" s="16"/>
      <c r="OFS27" s="16"/>
      <c r="OFT27" s="16"/>
      <c r="OFU27" s="16"/>
      <c r="OFV27" s="16"/>
      <c r="OFW27" s="16"/>
      <c r="OFX27" s="16"/>
      <c r="OFY27" s="16"/>
      <c r="OFZ27" s="16"/>
      <c r="OGA27" s="16"/>
      <c r="OGB27" s="16"/>
      <c r="OGC27" s="16"/>
      <c r="OGD27" s="16"/>
      <c r="OGE27" s="16"/>
      <c r="OGF27" s="16"/>
      <c r="OGG27" s="16"/>
      <c r="OGH27" s="16"/>
      <c r="OGI27" s="16"/>
      <c r="OGJ27" s="16"/>
      <c r="OGK27" s="16"/>
      <c r="OGL27" s="16"/>
      <c r="OGM27" s="16"/>
      <c r="OGN27" s="16"/>
      <c r="OGO27" s="16"/>
      <c r="OGP27" s="16"/>
      <c r="OGQ27" s="16"/>
      <c r="OGR27" s="16"/>
      <c r="OGS27" s="16"/>
      <c r="OGT27" s="16"/>
      <c r="OGU27" s="16"/>
      <c r="OGV27" s="16"/>
      <c r="OGW27" s="16"/>
      <c r="OGX27" s="16"/>
      <c r="OGY27" s="16"/>
      <c r="OGZ27" s="16"/>
      <c r="OHA27" s="16"/>
      <c r="OHB27" s="16"/>
      <c r="OHC27" s="16"/>
      <c r="OHD27" s="16"/>
      <c r="OHE27" s="16"/>
      <c r="OHF27" s="16"/>
      <c r="OHG27" s="16"/>
      <c r="OHH27" s="16"/>
      <c r="OHI27" s="16"/>
      <c r="OHJ27" s="16"/>
      <c r="OHK27" s="16"/>
      <c r="OHL27" s="16"/>
      <c r="OHM27" s="16"/>
      <c r="OHN27" s="16"/>
      <c r="OHO27" s="16"/>
      <c r="OHP27" s="16"/>
      <c r="OHQ27" s="16"/>
      <c r="OHR27" s="16"/>
      <c r="OHS27" s="16"/>
      <c r="OHT27" s="16"/>
      <c r="OHU27" s="16"/>
      <c r="OHV27" s="16"/>
      <c r="OHW27" s="16"/>
      <c r="OHX27" s="16"/>
      <c r="OHY27" s="16"/>
      <c r="OHZ27" s="16"/>
      <c r="OIA27" s="16"/>
      <c r="OIB27" s="16"/>
      <c r="OIC27" s="16"/>
      <c r="OID27" s="16"/>
      <c r="OIE27" s="16"/>
      <c r="OIF27" s="16"/>
      <c r="OIG27" s="16"/>
      <c r="OIH27" s="16"/>
      <c r="OII27" s="16"/>
      <c r="OIJ27" s="16"/>
      <c r="OIK27" s="16"/>
      <c r="OIL27" s="16"/>
      <c r="OIM27" s="16"/>
      <c r="OIN27" s="16"/>
      <c r="OIO27" s="16"/>
      <c r="OIP27" s="16"/>
      <c r="OIQ27" s="16"/>
      <c r="OIR27" s="16"/>
      <c r="OIS27" s="16"/>
      <c r="OIT27" s="16"/>
      <c r="OIU27" s="16"/>
      <c r="OIV27" s="16"/>
      <c r="OIW27" s="16"/>
      <c r="OIX27" s="16"/>
      <c r="OIY27" s="16"/>
      <c r="OIZ27" s="16"/>
      <c r="OJA27" s="16"/>
      <c r="OJB27" s="16"/>
      <c r="OJC27" s="16"/>
      <c r="OJD27" s="16"/>
      <c r="OJE27" s="16"/>
      <c r="OJF27" s="16"/>
      <c r="OJG27" s="16"/>
      <c r="OJH27" s="16"/>
      <c r="OJI27" s="16"/>
      <c r="OJJ27" s="16"/>
      <c r="OJK27" s="16"/>
      <c r="OJL27" s="16"/>
      <c r="OJM27" s="16"/>
      <c r="OJN27" s="16"/>
      <c r="OJO27" s="16"/>
      <c r="OJP27" s="16"/>
      <c r="OJQ27" s="16"/>
      <c r="OJR27" s="16"/>
      <c r="OJS27" s="16"/>
      <c r="OJT27" s="16"/>
      <c r="OJU27" s="16"/>
      <c r="OJV27" s="16"/>
      <c r="OJW27" s="16"/>
      <c r="OJX27" s="16"/>
      <c r="OJY27" s="16"/>
      <c r="OJZ27" s="16"/>
      <c r="OKA27" s="16"/>
      <c r="OKB27" s="16"/>
      <c r="OKC27" s="16"/>
      <c r="OKD27" s="16"/>
      <c r="OKE27" s="16"/>
      <c r="OKF27" s="16"/>
      <c r="OKG27" s="16"/>
      <c r="OKH27" s="16"/>
      <c r="OKI27" s="16"/>
      <c r="OKJ27" s="16"/>
      <c r="OKK27" s="16"/>
      <c r="OKL27" s="16"/>
      <c r="OKM27" s="16"/>
      <c r="OKN27" s="16"/>
      <c r="OKO27" s="16"/>
      <c r="OKP27" s="16"/>
      <c r="OKQ27" s="16"/>
      <c r="OKR27" s="16"/>
      <c r="OKS27" s="16"/>
      <c r="OKT27" s="16"/>
      <c r="OKU27" s="16"/>
      <c r="OKV27" s="16"/>
      <c r="OKW27" s="16"/>
      <c r="OKX27" s="16"/>
      <c r="OKY27" s="16"/>
      <c r="OKZ27" s="16"/>
      <c r="OLA27" s="16"/>
      <c r="OLB27" s="16"/>
      <c r="OLC27" s="16"/>
      <c r="OLD27" s="16"/>
      <c r="OLE27" s="16"/>
      <c r="OLF27" s="16"/>
      <c r="OLG27" s="16"/>
      <c r="OLH27" s="16"/>
      <c r="OLI27" s="16"/>
      <c r="OLJ27" s="16"/>
      <c r="OLK27" s="16"/>
      <c r="OLL27" s="16"/>
      <c r="OLM27" s="16"/>
      <c r="OLN27" s="16"/>
      <c r="OLO27" s="16"/>
      <c r="OLP27" s="16"/>
      <c r="OLQ27" s="16"/>
      <c r="OLR27" s="16"/>
      <c r="OLS27" s="16"/>
      <c r="OLT27" s="16"/>
      <c r="OLU27" s="16"/>
      <c r="OLV27" s="16"/>
      <c r="OLW27" s="16"/>
      <c r="OLX27" s="16"/>
      <c r="OLY27" s="16"/>
      <c r="OLZ27" s="16"/>
      <c r="OMA27" s="16"/>
      <c r="OMB27" s="16"/>
      <c r="OMC27" s="16"/>
      <c r="OMD27" s="16"/>
      <c r="OME27" s="16"/>
      <c r="OMF27" s="16"/>
      <c r="OMG27" s="16"/>
      <c r="OMH27" s="16"/>
      <c r="OMI27" s="16"/>
      <c r="OMJ27" s="16"/>
      <c r="OMK27" s="16"/>
      <c r="OML27" s="16"/>
      <c r="OMM27" s="16"/>
      <c r="OMN27" s="16"/>
      <c r="OMO27" s="16"/>
      <c r="OMP27" s="16"/>
      <c r="OMQ27" s="16"/>
      <c r="OMR27" s="16"/>
      <c r="OMS27" s="16"/>
      <c r="OMT27" s="16"/>
      <c r="OMU27" s="16"/>
      <c r="OMV27" s="16"/>
      <c r="OMW27" s="16"/>
      <c r="OMX27" s="16"/>
      <c r="OMY27" s="16"/>
      <c r="OMZ27" s="16"/>
      <c r="ONA27" s="16"/>
      <c r="ONB27" s="16"/>
      <c r="ONC27" s="16"/>
      <c r="OND27" s="16"/>
      <c r="ONE27" s="16"/>
      <c r="ONF27" s="16"/>
      <c r="ONG27" s="16"/>
      <c r="ONH27" s="16"/>
      <c r="ONI27" s="16"/>
      <c r="ONJ27" s="16"/>
      <c r="ONK27" s="16"/>
      <c r="ONL27" s="16"/>
      <c r="ONM27" s="16"/>
      <c r="ONN27" s="16"/>
      <c r="ONO27" s="16"/>
      <c r="ONP27" s="16"/>
      <c r="ONQ27" s="16"/>
      <c r="ONR27" s="16"/>
      <c r="ONS27" s="16"/>
      <c r="ONT27" s="16"/>
      <c r="ONU27" s="16"/>
      <c r="ONV27" s="16"/>
      <c r="ONW27" s="16"/>
      <c r="ONX27" s="16"/>
      <c r="ONY27" s="16"/>
      <c r="ONZ27" s="16"/>
      <c r="OOA27" s="16"/>
      <c r="OOB27" s="16"/>
      <c r="OOC27" s="16"/>
      <c r="OOD27" s="16"/>
      <c r="OOE27" s="16"/>
      <c r="OOF27" s="16"/>
      <c r="OOG27" s="16"/>
      <c r="OOH27" s="16"/>
      <c r="OOI27" s="16"/>
      <c r="OOJ27" s="16"/>
      <c r="OOK27" s="16"/>
      <c r="OOL27" s="16"/>
      <c r="OOM27" s="16"/>
      <c r="OON27" s="16"/>
      <c r="OOO27" s="16"/>
      <c r="OOP27" s="16"/>
      <c r="OOQ27" s="16"/>
      <c r="OOR27" s="16"/>
      <c r="OOS27" s="16"/>
      <c r="OOT27" s="16"/>
      <c r="OOU27" s="16"/>
      <c r="OOV27" s="16"/>
      <c r="OOW27" s="16"/>
      <c r="OOX27" s="16"/>
      <c r="OOY27" s="16"/>
      <c r="OOZ27" s="16"/>
      <c r="OPA27" s="16"/>
      <c r="OPB27" s="16"/>
      <c r="OPC27" s="16"/>
      <c r="OPD27" s="16"/>
      <c r="OPE27" s="16"/>
      <c r="OPF27" s="16"/>
      <c r="OPG27" s="16"/>
      <c r="OPH27" s="16"/>
      <c r="OPI27" s="16"/>
      <c r="OPJ27" s="16"/>
      <c r="OPK27" s="16"/>
      <c r="OPL27" s="16"/>
      <c r="OPM27" s="16"/>
      <c r="OPN27" s="16"/>
      <c r="OPO27" s="16"/>
      <c r="OPP27" s="16"/>
      <c r="OPQ27" s="16"/>
      <c r="OPR27" s="16"/>
      <c r="OPS27" s="16"/>
      <c r="OPT27" s="16"/>
      <c r="OPU27" s="16"/>
      <c r="OPV27" s="16"/>
      <c r="OPW27" s="16"/>
      <c r="OPX27" s="16"/>
      <c r="OPY27" s="16"/>
      <c r="OPZ27" s="16"/>
      <c r="OQA27" s="16"/>
      <c r="OQB27" s="16"/>
      <c r="OQC27" s="16"/>
      <c r="OQD27" s="16"/>
      <c r="OQE27" s="16"/>
      <c r="OQF27" s="16"/>
      <c r="OQG27" s="16"/>
      <c r="OQH27" s="16"/>
      <c r="OQI27" s="16"/>
      <c r="OQJ27" s="16"/>
      <c r="OQK27" s="16"/>
      <c r="OQL27" s="16"/>
      <c r="OQM27" s="16"/>
      <c r="OQN27" s="16"/>
      <c r="OQO27" s="16"/>
      <c r="OQP27" s="16"/>
      <c r="OQQ27" s="16"/>
      <c r="OQR27" s="16"/>
      <c r="OQS27" s="16"/>
      <c r="OQT27" s="16"/>
      <c r="OQU27" s="16"/>
      <c r="OQV27" s="16"/>
      <c r="OQW27" s="16"/>
      <c r="OQX27" s="16"/>
      <c r="OQY27" s="16"/>
      <c r="OQZ27" s="16"/>
      <c r="ORA27" s="16"/>
      <c r="ORB27" s="16"/>
      <c r="ORC27" s="16"/>
      <c r="ORD27" s="16"/>
      <c r="ORE27" s="16"/>
      <c r="ORF27" s="16"/>
      <c r="ORG27" s="16"/>
      <c r="ORH27" s="16"/>
      <c r="ORI27" s="16"/>
      <c r="ORJ27" s="16"/>
      <c r="ORK27" s="16"/>
      <c r="ORL27" s="16"/>
      <c r="ORM27" s="16"/>
      <c r="ORN27" s="16"/>
      <c r="ORO27" s="16"/>
      <c r="ORP27" s="16"/>
      <c r="ORQ27" s="16"/>
      <c r="ORR27" s="16"/>
      <c r="ORS27" s="16"/>
      <c r="ORT27" s="16"/>
      <c r="ORU27" s="16"/>
      <c r="ORV27" s="16"/>
      <c r="ORW27" s="16"/>
      <c r="ORX27" s="16"/>
      <c r="ORY27" s="16"/>
      <c r="ORZ27" s="16"/>
      <c r="OSA27" s="16"/>
      <c r="OSB27" s="16"/>
      <c r="OSC27" s="16"/>
      <c r="OSD27" s="16"/>
      <c r="OSE27" s="16"/>
      <c r="OSF27" s="16"/>
      <c r="OSG27" s="16"/>
      <c r="OSH27" s="16"/>
      <c r="OSI27" s="16"/>
      <c r="OSJ27" s="16"/>
      <c r="OSK27" s="16"/>
      <c r="OSL27" s="16"/>
      <c r="OSM27" s="16"/>
      <c r="OSN27" s="16"/>
      <c r="OSO27" s="16"/>
      <c r="OSP27" s="16"/>
      <c r="OSQ27" s="16"/>
      <c r="OSR27" s="16"/>
      <c r="OSS27" s="16"/>
      <c r="OST27" s="16"/>
      <c r="OSU27" s="16"/>
      <c r="OSV27" s="16"/>
      <c r="OSW27" s="16"/>
      <c r="OSX27" s="16"/>
      <c r="OSY27" s="16"/>
      <c r="OSZ27" s="16"/>
      <c r="OTA27" s="16"/>
      <c r="OTB27" s="16"/>
      <c r="OTC27" s="16"/>
      <c r="OTD27" s="16"/>
      <c r="OTE27" s="16"/>
      <c r="OTF27" s="16"/>
      <c r="OTG27" s="16"/>
      <c r="OTH27" s="16"/>
      <c r="OTI27" s="16"/>
      <c r="OTJ27" s="16"/>
      <c r="OTK27" s="16"/>
      <c r="OTL27" s="16"/>
      <c r="OTM27" s="16"/>
      <c r="OTN27" s="16"/>
      <c r="OTO27" s="16"/>
      <c r="OTP27" s="16"/>
      <c r="OTQ27" s="16"/>
      <c r="OTR27" s="16"/>
      <c r="OTS27" s="16"/>
      <c r="OTT27" s="16"/>
      <c r="OTU27" s="16"/>
      <c r="OTV27" s="16"/>
      <c r="OTW27" s="16"/>
      <c r="OTX27" s="16"/>
      <c r="OTY27" s="16"/>
      <c r="OTZ27" s="16"/>
      <c r="OUA27" s="16"/>
      <c r="OUB27" s="16"/>
      <c r="OUC27" s="16"/>
      <c r="OUD27" s="16"/>
      <c r="OUE27" s="16"/>
      <c r="OUF27" s="16"/>
      <c r="OUG27" s="16"/>
      <c r="OUH27" s="16"/>
      <c r="OUI27" s="16"/>
      <c r="OUJ27" s="16"/>
      <c r="OUK27" s="16"/>
      <c r="OUL27" s="16"/>
      <c r="OUM27" s="16"/>
      <c r="OUN27" s="16"/>
      <c r="OUO27" s="16"/>
      <c r="OUP27" s="16"/>
      <c r="OUQ27" s="16"/>
      <c r="OUR27" s="16"/>
      <c r="OUS27" s="16"/>
      <c r="OUT27" s="16"/>
      <c r="OUU27" s="16"/>
      <c r="OUV27" s="16"/>
      <c r="OUW27" s="16"/>
      <c r="OUX27" s="16"/>
      <c r="OUY27" s="16"/>
      <c r="OUZ27" s="16"/>
      <c r="OVA27" s="16"/>
      <c r="OVB27" s="16"/>
      <c r="OVC27" s="16"/>
      <c r="OVD27" s="16"/>
      <c r="OVE27" s="16"/>
      <c r="OVF27" s="16"/>
      <c r="OVG27" s="16"/>
      <c r="OVH27" s="16"/>
      <c r="OVI27" s="16"/>
      <c r="OVJ27" s="16"/>
      <c r="OVK27" s="16"/>
      <c r="OVL27" s="16"/>
      <c r="OVM27" s="16"/>
      <c r="OVN27" s="16"/>
      <c r="OVO27" s="16"/>
      <c r="OVP27" s="16"/>
      <c r="OVQ27" s="16"/>
      <c r="OVR27" s="16"/>
      <c r="OVS27" s="16"/>
      <c r="OVT27" s="16"/>
      <c r="OVU27" s="16"/>
      <c r="OVV27" s="16"/>
      <c r="OVW27" s="16"/>
      <c r="OVX27" s="16"/>
      <c r="OVY27" s="16"/>
      <c r="OVZ27" s="16"/>
      <c r="OWA27" s="16"/>
      <c r="OWB27" s="16"/>
      <c r="OWC27" s="16"/>
      <c r="OWD27" s="16"/>
      <c r="OWE27" s="16"/>
      <c r="OWF27" s="16"/>
      <c r="OWG27" s="16"/>
      <c r="OWH27" s="16"/>
      <c r="OWI27" s="16"/>
      <c r="OWJ27" s="16"/>
      <c r="OWK27" s="16"/>
      <c r="OWL27" s="16"/>
      <c r="OWM27" s="16"/>
      <c r="OWN27" s="16"/>
      <c r="OWO27" s="16"/>
      <c r="OWP27" s="16"/>
      <c r="OWQ27" s="16"/>
      <c r="OWR27" s="16"/>
      <c r="OWS27" s="16"/>
      <c r="OWT27" s="16"/>
      <c r="OWU27" s="16"/>
      <c r="OWV27" s="16"/>
      <c r="OWW27" s="16"/>
      <c r="OWX27" s="16"/>
      <c r="OWY27" s="16"/>
      <c r="OWZ27" s="16"/>
      <c r="OXA27" s="16"/>
      <c r="OXB27" s="16"/>
      <c r="OXC27" s="16"/>
      <c r="OXD27" s="16"/>
      <c r="OXE27" s="16"/>
      <c r="OXF27" s="16"/>
      <c r="OXG27" s="16"/>
      <c r="OXH27" s="16"/>
      <c r="OXI27" s="16"/>
      <c r="OXJ27" s="16"/>
      <c r="OXK27" s="16"/>
      <c r="OXL27" s="16"/>
      <c r="OXM27" s="16"/>
      <c r="OXN27" s="16"/>
      <c r="OXO27" s="16"/>
      <c r="OXP27" s="16"/>
      <c r="OXQ27" s="16"/>
      <c r="OXR27" s="16"/>
      <c r="OXS27" s="16"/>
      <c r="OXT27" s="16"/>
      <c r="OXU27" s="16"/>
      <c r="OXV27" s="16"/>
      <c r="OXW27" s="16"/>
      <c r="OXX27" s="16"/>
      <c r="OXY27" s="16"/>
      <c r="OXZ27" s="16"/>
      <c r="OYA27" s="16"/>
      <c r="OYB27" s="16"/>
      <c r="OYC27" s="16"/>
      <c r="OYD27" s="16"/>
      <c r="OYE27" s="16"/>
      <c r="OYF27" s="16"/>
      <c r="OYG27" s="16"/>
      <c r="OYH27" s="16"/>
      <c r="OYI27" s="16"/>
      <c r="OYJ27" s="16"/>
      <c r="OYK27" s="16"/>
      <c r="OYL27" s="16"/>
      <c r="OYM27" s="16"/>
      <c r="OYN27" s="16"/>
      <c r="OYO27" s="16"/>
      <c r="OYP27" s="16"/>
      <c r="OYQ27" s="16"/>
      <c r="OYR27" s="16"/>
      <c r="OYS27" s="16"/>
      <c r="OYT27" s="16"/>
      <c r="OYU27" s="16"/>
      <c r="OYV27" s="16"/>
      <c r="OYW27" s="16"/>
      <c r="OYX27" s="16"/>
      <c r="OYY27" s="16"/>
      <c r="OYZ27" s="16"/>
      <c r="OZA27" s="16"/>
      <c r="OZB27" s="16"/>
      <c r="OZC27" s="16"/>
      <c r="OZD27" s="16"/>
      <c r="OZE27" s="16"/>
      <c r="OZF27" s="16"/>
      <c r="OZG27" s="16"/>
      <c r="OZH27" s="16"/>
      <c r="OZI27" s="16"/>
      <c r="OZJ27" s="16"/>
      <c r="OZK27" s="16"/>
      <c r="OZL27" s="16"/>
      <c r="OZM27" s="16"/>
      <c r="OZN27" s="16"/>
      <c r="OZO27" s="16"/>
      <c r="OZP27" s="16"/>
      <c r="OZQ27" s="16"/>
      <c r="OZR27" s="16"/>
      <c r="OZS27" s="16"/>
      <c r="OZT27" s="16"/>
      <c r="OZU27" s="16"/>
      <c r="OZV27" s="16"/>
      <c r="OZW27" s="16"/>
      <c r="OZX27" s="16"/>
      <c r="OZY27" s="16"/>
      <c r="OZZ27" s="16"/>
      <c r="PAA27" s="16"/>
      <c r="PAB27" s="16"/>
      <c r="PAC27" s="16"/>
      <c r="PAD27" s="16"/>
      <c r="PAE27" s="16"/>
      <c r="PAF27" s="16"/>
      <c r="PAG27" s="16"/>
      <c r="PAH27" s="16"/>
      <c r="PAI27" s="16"/>
      <c r="PAJ27" s="16"/>
      <c r="PAK27" s="16"/>
      <c r="PAL27" s="16"/>
      <c r="PAM27" s="16"/>
      <c r="PAN27" s="16"/>
      <c r="PAO27" s="16"/>
      <c r="PAP27" s="16"/>
      <c r="PAQ27" s="16"/>
      <c r="PAR27" s="16"/>
      <c r="PAS27" s="16"/>
      <c r="PAT27" s="16"/>
      <c r="PAU27" s="16"/>
      <c r="PAV27" s="16"/>
      <c r="PAW27" s="16"/>
      <c r="PAX27" s="16"/>
      <c r="PAY27" s="16"/>
      <c r="PAZ27" s="16"/>
      <c r="PBA27" s="16"/>
      <c r="PBB27" s="16"/>
      <c r="PBC27" s="16"/>
      <c r="PBD27" s="16"/>
      <c r="PBE27" s="16"/>
      <c r="PBF27" s="16"/>
      <c r="PBG27" s="16"/>
      <c r="PBH27" s="16"/>
      <c r="PBI27" s="16"/>
      <c r="PBJ27" s="16"/>
      <c r="PBK27" s="16"/>
      <c r="PBL27" s="16"/>
      <c r="PBM27" s="16"/>
      <c r="PBN27" s="16"/>
      <c r="PBO27" s="16"/>
      <c r="PBP27" s="16"/>
      <c r="PBQ27" s="16"/>
      <c r="PBR27" s="16"/>
      <c r="PBS27" s="16"/>
      <c r="PBT27" s="16"/>
      <c r="PBU27" s="16"/>
      <c r="PBV27" s="16"/>
      <c r="PBW27" s="16"/>
      <c r="PBX27" s="16"/>
      <c r="PBY27" s="16"/>
      <c r="PBZ27" s="16"/>
      <c r="PCA27" s="16"/>
      <c r="PCB27" s="16"/>
      <c r="PCC27" s="16"/>
      <c r="PCD27" s="16"/>
      <c r="PCE27" s="16"/>
      <c r="PCF27" s="16"/>
      <c r="PCG27" s="16"/>
      <c r="PCH27" s="16"/>
      <c r="PCI27" s="16"/>
      <c r="PCJ27" s="16"/>
      <c r="PCK27" s="16"/>
      <c r="PCL27" s="16"/>
      <c r="PCM27" s="16"/>
      <c r="PCN27" s="16"/>
      <c r="PCO27" s="16"/>
      <c r="PCP27" s="16"/>
      <c r="PCQ27" s="16"/>
      <c r="PCR27" s="16"/>
      <c r="PCS27" s="16"/>
      <c r="PCT27" s="16"/>
      <c r="PCU27" s="16"/>
      <c r="PCV27" s="16"/>
      <c r="PCW27" s="16"/>
      <c r="PCX27" s="16"/>
      <c r="PCY27" s="16"/>
      <c r="PCZ27" s="16"/>
      <c r="PDA27" s="16"/>
      <c r="PDB27" s="16"/>
      <c r="PDC27" s="16"/>
      <c r="PDD27" s="16"/>
      <c r="PDE27" s="16"/>
      <c r="PDF27" s="16"/>
      <c r="PDG27" s="16"/>
      <c r="PDH27" s="16"/>
      <c r="PDI27" s="16"/>
      <c r="PDJ27" s="16"/>
      <c r="PDK27" s="16"/>
      <c r="PDL27" s="16"/>
      <c r="PDM27" s="16"/>
      <c r="PDN27" s="16"/>
      <c r="PDO27" s="16"/>
      <c r="PDP27" s="16"/>
      <c r="PDQ27" s="16"/>
      <c r="PDR27" s="16"/>
      <c r="PDS27" s="16"/>
      <c r="PDT27" s="16"/>
      <c r="PDU27" s="16"/>
      <c r="PDV27" s="16"/>
      <c r="PDW27" s="16"/>
      <c r="PDX27" s="16"/>
      <c r="PDY27" s="16"/>
      <c r="PDZ27" s="16"/>
      <c r="PEA27" s="16"/>
      <c r="PEB27" s="16"/>
      <c r="PEC27" s="16"/>
      <c r="PED27" s="16"/>
      <c r="PEE27" s="16"/>
      <c r="PEF27" s="16"/>
      <c r="PEG27" s="16"/>
      <c r="PEH27" s="16"/>
      <c r="PEI27" s="16"/>
      <c r="PEJ27" s="16"/>
      <c r="PEK27" s="16"/>
      <c r="PEL27" s="16"/>
      <c r="PEM27" s="16"/>
      <c r="PEN27" s="16"/>
      <c r="PEO27" s="16"/>
      <c r="PEP27" s="16"/>
      <c r="PEQ27" s="16"/>
      <c r="PER27" s="16"/>
      <c r="PES27" s="16"/>
      <c r="PET27" s="16"/>
      <c r="PEU27" s="16"/>
      <c r="PEV27" s="16"/>
      <c r="PEW27" s="16"/>
      <c r="PEX27" s="16"/>
      <c r="PEY27" s="16"/>
      <c r="PEZ27" s="16"/>
      <c r="PFA27" s="16"/>
      <c r="PFB27" s="16"/>
      <c r="PFC27" s="16"/>
      <c r="PFD27" s="16"/>
      <c r="PFE27" s="16"/>
      <c r="PFF27" s="16"/>
      <c r="PFG27" s="16"/>
      <c r="PFH27" s="16"/>
      <c r="PFI27" s="16"/>
      <c r="PFJ27" s="16"/>
      <c r="PFK27" s="16"/>
      <c r="PFL27" s="16"/>
      <c r="PFM27" s="16"/>
      <c r="PFN27" s="16"/>
      <c r="PFO27" s="16"/>
      <c r="PFP27" s="16"/>
      <c r="PFQ27" s="16"/>
      <c r="PFR27" s="16"/>
      <c r="PFS27" s="16"/>
      <c r="PFT27" s="16"/>
      <c r="PFU27" s="16"/>
      <c r="PFV27" s="16"/>
      <c r="PFW27" s="16"/>
      <c r="PFX27" s="16"/>
      <c r="PFY27" s="16"/>
      <c r="PFZ27" s="16"/>
      <c r="PGA27" s="16"/>
      <c r="PGB27" s="16"/>
      <c r="PGC27" s="16"/>
      <c r="PGD27" s="16"/>
      <c r="PGE27" s="16"/>
      <c r="PGF27" s="16"/>
      <c r="PGG27" s="16"/>
      <c r="PGH27" s="16"/>
      <c r="PGI27" s="16"/>
      <c r="PGJ27" s="16"/>
      <c r="PGK27" s="16"/>
      <c r="PGL27" s="16"/>
      <c r="PGM27" s="16"/>
      <c r="PGN27" s="16"/>
      <c r="PGO27" s="16"/>
      <c r="PGP27" s="16"/>
      <c r="PGQ27" s="16"/>
      <c r="PGR27" s="16"/>
      <c r="PGS27" s="16"/>
      <c r="PGT27" s="16"/>
      <c r="PGU27" s="16"/>
      <c r="PGV27" s="16"/>
      <c r="PGW27" s="16"/>
      <c r="PGX27" s="16"/>
      <c r="PGY27" s="16"/>
      <c r="PGZ27" s="16"/>
      <c r="PHA27" s="16"/>
      <c r="PHB27" s="16"/>
      <c r="PHC27" s="16"/>
      <c r="PHD27" s="16"/>
      <c r="PHE27" s="16"/>
      <c r="PHF27" s="16"/>
      <c r="PHG27" s="16"/>
      <c r="PHH27" s="16"/>
      <c r="PHI27" s="16"/>
      <c r="PHJ27" s="16"/>
      <c r="PHK27" s="16"/>
      <c r="PHL27" s="16"/>
      <c r="PHM27" s="16"/>
      <c r="PHN27" s="16"/>
      <c r="PHO27" s="16"/>
      <c r="PHP27" s="16"/>
      <c r="PHQ27" s="16"/>
      <c r="PHR27" s="16"/>
      <c r="PHS27" s="16"/>
      <c r="PHT27" s="16"/>
      <c r="PHU27" s="16"/>
      <c r="PHV27" s="16"/>
      <c r="PHW27" s="16"/>
      <c r="PHX27" s="16"/>
      <c r="PHY27" s="16"/>
      <c r="PHZ27" s="16"/>
      <c r="PIA27" s="16"/>
      <c r="PIB27" s="16"/>
      <c r="PIC27" s="16"/>
      <c r="PID27" s="16"/>
      <c r="PIE27" s="16"/>
      <c r="PIF27" s="16"/>
      <c r="PIG27" s="16"/>
      <c r="PIH27" s="16"/>
      <c r="PII27" s="16"/>
      <c r="PIJ27" s="16"/>
      <c r="PIK27" s="16"/>
      <c r="PIL27" s="16"/>
      <c r="PIM27" s="16"/>
      <c r="PIN27" s="16"/>
      <c r="PIO27" s="16"/>
      <c r="PIP27" s="16"/>
      <c r="PIQ27" s="16"/>
      <c r="PIR27" s="16"/>
      <c r="PIS27" s="16"/>
      <c r="PIT27" s="16"/>
      <c r="PIU27" s="16"/>
      <c r="PIV27" s="16"/>
      <c r="PIW27" s="16"/>
      <c r="PIX27" s="16"/>
      <c r="PIY27" s="16"/>
      <c r="PIZ27" s="16"/>
      <c r="PJA27" s="16"/>
      <c r="PJB27" s="16"/>
      <c r="PJC27" s="16"/>
      <c r="PJD27" s="16"/>
      <c r="PJE27" s="16"/>
      <c r="PJF27" s="16"/>
      <c r="PJG27" s="16"/>
      <c r="PJH27" s="16"/>
      <c r="PJI27" s="16"/>
      <c r="PJJ27" s="16"/>
      <c r="PJK27" s="16"/>
      <c r="PJL27" s="16"/>
      <c r="PJM27" s="16"/>
      <c r="PJN27" s="16"/>
      <c r="PJO27" s="16"/>
      <c r="PJP27" s="16"/>
      <c r="PJQ27" s="16"/>
      <c r="PJR27" s="16"/>
      <c r="PJS27" s="16"/>
      <c r="PJT27" s="16"/>
      <c r="PJU27" s="16"/>
      <c r="PJV27" s="16"/>
      <c r="PJW27" s="16"/>
      <c r="PJX27" s="16"/>
      <c r="PJY27" s="16"/>
      <c r="PJZ27" s="16"/>
      <c r="PKA27" s="16"/>
      <c r="PKB27" s="16"/>
      <c r="PKC27" s="16"/>
      <c r="PKD27" s="16"/>
      <c r="PKE27" s="16"/>
      <c r="PKF27" s="16"/>
      <c r="PKG27" s="16"/>
      <c r="PKH27" s="16"/>
      <c r="PKI27" s="16"/>
      <c r="PKJ27" s="16"/>
      <c r="PKK27" s="16"/>
      <c r="PKL27" s="16"/>
      <c r="PKM27" s="16"/>
      <c r="PKN27" s="16"/>
      <c r="PKO27" s="16"/>
      <c r="PKP27" s="16"/>
      <c r="PKQ27" s="16"/>
      <c r="PKR27" s="16"/>
      <c r="PKS27" s="16"/>
      <c r="PKT27" s="16"/>
      <c r="PKU27" s="16"/>
      <c r="PKV27" s="16"/>
      <c r="PKW27" s="16"/>
      <c r="PKX27" s="16"/>
      <c r="PKY27" s="16"/>
      <c r="PKZ27" s="16"/>
      <c r="PLA27" s="16"/>
      <c r="PLB27" s="16"/>
      <c r="PLC27" s="16"/>
      <c r="PLD27" s="16"/>
      <c r="PLE27" s="16"/>
      <c r="PLF27" s="16"/>
      <c r="PLG27" s="16"/>
      <c r="PLH27" s="16"/>
      <c r="PLI27" s="16"/>
      <c r="PLJ27" s="16"/>
      <c r="PLK27" s="16"/>
      <c r="PLL27" s="16"/>
      <c r="PLM27" s="16"/>
      <c r="PLN27" s="16"/>
      <c r="PLO27" s="16"/>
      <c r="PLP27" s="16"/>
      <c r="PLQ27" s="16"/>
      <c r="PLR27" s="16"/>
      <c r="PLS27" s="16"/>
      <c r="PLT27" s="16"/>
      <c r="PLU27" s="16"/>
      <c r="PLV27" s="16"/>
      <c r="PLW27" s="16"/>
      <c r="PLX27" s="16"/>
      <c r="PLY27" s="16"/>
      <c r="PLZ27" s="16"/>
      <c r="PMA27" s="16"/>
      <c r="PMB27" s="16"/>
      <c r="PMC27" s="16"/>
      <c r="PMD27" s="16"/>
      <c r="PME27" s="16"/>
      <c r="PMF27" s="16"/>
      <c r="PMG27" s="16"/>
      <c r="PMH27" s="16"/>
      <c r="PMI27" s="16"/>
      <c r="PMJ27" s="16"/>
      <c r="PMK27" s="16"/>
      <c r="PML27" s="16"/>
      <c r="PMM27" s="16"/>
      <c r="PMN27" s="16"/>
      <c r="PMO27" s="16"/>
      <c r="PMP27" s="16"/>
      <c r="PMQ27" s="16"/>
      <c r="PMR27" s="16"/>
      <c r="PMS27" s="16"/>
      <c r="PMT27" s="16"/>
      <c r="PMU27" s="16"/>
      <c r="PMV27" s="16"/>
      <c r="PMW27" s="16"/>
      <c r="PMX27" s="16"/>
      <c r="PMY27" s="16"/>
      <c r="PMZ27" s="16"/>
      <c r="PNA27" s="16"/>
      <c r="PNB27" s="16"/>
      <c r="PNC27" s="16"/>
      <c r="PND27" s="16"/>
      <c r="PNE27" s="16"/>
      <c r="PNF27" s="16"/>
      <c r="PNG27" s="16"/>
      <c r="PNH27" s="16"/>
      <c r="PNI27" s="16"/>
      <c r="PNJ27" s="16"/>
      <c r="PNK27" s="16"/>
      <c r="PNL27" s="16"/>
      <c r="PNM27" s="16"/>
      <c r="PNN27" s="16"/>
      <c r="PNO27" s="16"/>
      <c r="PNP27" s="16"/>
      <c r="PNQ27" s="16"/>
      <c r="PNR27" s="16"/>
      <c r="PNS27" s="16"/>
      <c r="PNT27" s="16"/>
      <c r="PNU27" s="16"/>
      <c r="PNV27" s="16"/>
      <c r="PNW27" s="16"/>
      <c r="PNX27" s="16"/>
      <c r="PNY27" s="16"/>
      <c r="PNZ27" s="16"/>
      <c r="POA27" s="16"/>
      <c r="POB27" s="16"/>
      <c r="POC27" s="16"/>
      <c r="POD27" s="16"/>
      <c r="POE27" s="16"/>
      <c r="POF27" s="16"/>
      <c r="POG27" s="16"/>
      <c r="POH27" s="16"/>
      <c r="POI27" s="16"/>
      <c r="POJ27" s="16"/>
      <c r="POK27" s="16"/>
      <c r="POL27" s="16"/>
      <c r="POM27" s="16"/>
      <c r="PON27" s="16"/>
      <c r="POO27" s="16"/>
      <c r="POP27" s="16"/>
      <c r="POQ27" s="16"/>
      <c r="POR27" s="16"/>
      <c r="POS27" s="16"/>
      <c r="POT27" s="16"/>
      <c r="POU27" s="16"/>
      <c r="POV27" s="16"/>
      <c r="POW27" s="16"/>
      <c r="POX27" s="16"/>
      <c r="POY27" s="16"/>
      <c r="POZ27" s="16"/>
      <c r="PPA27" s="16"/>
      <c r="PPB27" s="16"/>
      <c r="PPC27" s="16"/>
      <c r="PPD27" s="16"/>
      <c r="PPE27" s="16"/>
      <c r="PPF27" s="16"/>
      <c r="PPG27" s="16"/>
      <c r="PPH27" s="16"/>
      <c r="PPI27" s="16"/>
      <c r="PPJ27" s="16"/>
      <c r="PPK27" s="16"/>
      <c r="PPL27" s="16"/>
      <c r="PPM27" s="16"/>
      <c r="PPN27" s="16"/>
      <c r="PPO27" s="16"/>
      <c r="PPP27" s="16"/>
      <c r="PPQ27" s="16"/>
      <c r="PPR27" s="16"/>
      <c r="PPS27" s="16"/>
      <c r="PPT27" s="16"/>
      <c r="PPU27" s="16"/>
      <c r="PPV27" s="16"/>
      <c r="PPW27" s="16"/>
      <c r="PPX27" s="16"/>
      <c r="PPY27" s="16"/>
      <c r="PPZ27" s="16"/>
      <c r="PQA27" s="16"/>
      <c r="PQB27" s="16"/>
      <c r="PQC27" s="16"/>
      <c r="PQD27" s="16"/>
      <c r="PQE27" s="16"/>
      <c r="PQF27" s="16"/>
      <c r="PQG27" s="16"/>
      <c r="PQH27" s="16"/>
      <c r="PQI27" s="16"/>
      <c r="PQJ27" s="16"/>
      <c r="PQK27" s="16"/>
      <c r="PQL27" s="16"/>
      <c r="PQM27" s="16"/>
      <c r="PQN27" s="16"/>
      <c r="PQO27" s="16"/>
      <c r="PQP27" s="16"/>
      <c r="PQQ27" s="16"/>
      <c r="PQR27" s="16"/>
      <c r="PQS27" s="16"/>
      <c r="PQT27" s="16"/>
      <c r="PQU27" s="16"/>
      <c r="PQV27" s="16"/>
      <c r="PQW27" s="16"/>
      <c r="PQX27" s="16"/>
      <c r="PQY27" s="16"/>
      <c r="PQZ27" s="16"/>
      <c r="PRA27" s="16"/>
      <c r="PRB27" s="16"/>
      <c r="PRC27" s="16"/>
      <c r="PRD27" s="16"/>
      <c r="PRE27" s="16"/>
      <c r="PRF27" s="16"/>
      <c r="PRG27" s="16"/>
      <c r="PRH27" s="16"/>
      <c r="PRI27" s="16"/>
      <c r="PRJ27" s="16"/>
      <c r="PRK27" s="16"/>
      <c r="PRL27" s="16"/>
      <c r="PRM27" s="16"/>
      <c r="PRN27" s="16"/>
      <c r="PRO27" s="16"/>
      <c r="PRP27" s="16"/>
      <c r="PRQ27" s="16"/>
      <c r="PRR27" s="16"/>
      <c r="PRS27" s="16"/>
      <c r="PRT27" s="16"/>
      <c r="PRU27" s="16"/>
      <c r="PRV27" s="16"/>
      <c r="PRW27" s="16"/>
      <c r="PRX27" s="16"/>
      <c r="PRY27" s="16"/>
      <c r="PRZ27" s="16"/>
      <c r="PSA27" s="16"/>
      <c r="PSB27" s="16"/>
      <c r="PSC27" s="16"/>
      <c r="PSD27" s="16"/>
      <c r="PSE27" s="16"/>
      <c r="PSF27" s="16"/>
      <c r="PSG27" s="16"/>
      <c r="PSH27" s="16"/>
      <c r="PSI27" s="16"/>
      <c r="PSJ27" s="16"/>
      <c r="PSK27" s="16"/>
      <c r="PSL27" s="16"/>
      <c r="PSM27" s="16"/>
      <c r="PSN27" s="16"/>
      <c r="PSO27" s="16"/>
      <c r="PSP27" s="16"/>
      <c r="PSQ27" s="16"/>
      <c r="PSR27" s="16"/>
      <c r="PSS27" s="16"/>
      <c r="PST27" s="16"/>
      <c r="PSU27" s="16"/>
      <c r="PSV27" s="16"/>
      <c r="PSW27" s="16"/>
      <c r="PSX27" s="16"/>
      <c r="PSY27" s="16"/>
      <c r="PSZ27" s="16"/>
      <c r="PTA27" s="16"/>
      <c r="PTB27" s="16"/>
      <c r="PTC27" s="16"/>
      <c r="PTD27" s="16"/>
      <c r="PTE27" s="16"/>
      <c r="PTF27" s="16"/>
      <c r="PTG27" s="16"/>
      <c r="PTH27" s="16"/>
      <c r="PTI27" s="16"/>
      <c r="PTJ27" s="16"/>
      <c r="PTK27" s="16"/>
      <c r="PTL27" s="16"/>
      <c r="PTM27" s="16"/>
      <c r="PTN27" s="16"/>
      <c r="PTO27" s="16"/>
      <c r="PTP27" s="16"/>
      <c r="PTQ27" s="16"/>
      <c r="PTR27" s="16"/>
      <c r="PTS27" s="16"/>
      <c r="PTT27" s="16"/>
      <c r="PTU27" s="16"/>
      <c r="PTV27" s="16"/>
      <c r="PTW27" s="16"/>
      <c r="PTX27" s="16"/>
      <c r="PTY27" s="16"/>
      <c r="PTZ27" s="16"/>
      <c r="PUA27" s="16"/>
      <c r="PUB27" s="16"/>
      <c r="PUC27" s="16"/>
      <c r="PUD27" s="16"/>
      <c r="PUE27" s="16"/>
      <c r="PUF27" s="16"/>
      <c r="PUG27" s="16"/>
      <c r="PUH27" s="16"/>
      <c r="PUI27" s="16"/>
      <c r="PUJ27" s="16"/>
      <c r="PUK27" s="16"/>
      <c r="PUL27" s="16"/>
      <c r="PUM27" s="16"/>
      <c r="PUN27" s="16"/>
      <c r="PUO27" s="16"/>
      <c r="PUP27" s="16"/>
      <c r="PUQ27" s="16"/>
      <c r="PUR27" s="16"/>
      <c r="PUS27" s="16"/>
      <c r="PUT27" s="16"/>
      <c r="PUU27" s="16"/>
      <c r="PUV27" s="16"/>
      <c r="PUW27" s="16"/>
      <c r="PUX27" s="16"/>
      <c r="PUY27" s="16"/>
      <c r="PUZ27" s="16"/>
      <c r="PVA27" s="16"/>
      <c r="PVB27" s="16"/>
      <c r="PVC27" s="16"/>
      <c r="PVD27" s="16"/>
      <c r="PVE27" s="16"/>
      <c r="PVF27" s="16"/>
      <c r="PVG27" s="16"/>
      <c r="PVH27" s="16"/>
      <c r="PVI27" s="16"/>
      <c r="PVJ27" s="16"/>
      <c r="PVK27" s="16"/>
      <c r="PVL27" s="16"/>
      <c r="PVM27" s="16"/>
      <c r="PVN27" s="16"/>
      <c r="PVO27" s="16"/>
      <c r="PVP27" s="16"/>
      <c r="PVQ27" s="16"/>
      <c r="PVR27" s="16"/>
      <c r="PVS27" s="16"/>
      <c r="PVT27" s="16"/>
      <c r="PVU27" s="16"/>
      <c r="PVV27" s="16"/>
      <c r="PVW27" s="16"/>
      <c r="PVX27" s="16"/>
      <c r="PVY27" s="16"/>
      <c r="PVZ27" s="16"/>
      <c r="PWA27" s="16"/>
      <c r="PWB27" s="16"/>
      <c r="PWC27" s="16"/>
      <c r="PWD27" s="16"/>
      <c r="PWE27" s="16"/>
      <c r="PWF27" s="16"/>
      <c r="PWG27" s="16"/>
      <c r="PWH27" s="16"/>
      <c r="PWI27" s="16"/>
      <c r="PWJ27" s="16"/>
      <c r="PWK27" s="16"/>
      <c r="PWL27" s="16"/>
      <c r="PWM27" s="16"/>
      <c r="PWN27" s="16"/>
      <c r="PWO27" s="16"/>
      <c r="PWP27" s="16"/>
      <c r="PWQ27" s="16"/>
      <c r="PWR27" s="16"/>
      <c r="PWS27" s="16"/>
      <c r="PWT27" s="16"/>
      <c r="PWU27" s="16"/>
      <c r="PWV27" s="16"/>
      <c r="PWW27" s="16"/>
      <c r="PWX27" s="16"/>
      <c r="PWY27" s="16"/>
      <c r="PWZ27" s="16"/>
      <c r="PXA27" s="16"/>
      <c r="PXB27" s="16"/>
      <c r="PXC27" s="16"/>
      <c r="PXD27" s="16"/>
      <c r="PXE27" s="16"/>
      <c r="PXF27" s="16"/>
      <c r="PXG27" s="16"/>
      <c r="PXH27" s="16"/>
      <c r="PXI27" s="16"/>
      <c r="PXJ27" s="16"/>
      <c r="PXK27" s="16"/>
      <c r="PXL27" s="16"/>
      <c r="PXM27" s="16"/>
      <c r="PXN27" s="16"/>
      <c r="PXO27" s="16"/>
      <c r="PXP27" s="16"/>
      <c r="PXQ27" s="16"/>
      <c r="PXR27" s="16"/>
      <c r="PXS27" s="16"/>
      <c r="PXT27" s="16"/>
      <c r="PXU27" s="16"/>
      <c r="PXV27" s="16"/>
      <c r="PXW27" s="16"/>
      <c r="PXX27" s="16"/>
      <c r="PXY27" s="16"/>
      <c r="PXZ27" s="16"/>
      <c r="PYA27" s="16"/>
      <c r="PYB27" s="16"/>
      <c r="PYC27" s="16"/>
      <c r="PYD27" s="16"/>
      <c r="PYE27" s="16"/>
      <c r="PYF27" s="16"/>
      <c r="PYG27" s="16"/>
      <c r="PYH27" s="16"/>
      <c r="PYI27" s="16"/>
      <c r="PYJ27" s="16"/>
      <c r="PYK27" s="16"/>
      <c r="PYL27" s="16"/>
      <c r="PYM27" s="16"/>
      <c r="PYN27" s="16"/>
      <c r="PYO27" s="16"/>
      <c r="PYP27" s="16"/>
      <c r="PYQ27" s="16"/>
      <c r="PYR27" s="16"/>
      <c r="PYS27" s="16"/>
      <c r="PYT27" s="16"/>
      <c r="PYU27" s="16"/>
      <c r="PYV27" s="16"/>
      <c r="PYW27" s="16"/>
      <c r="PYX27" s="16"/>
      <c r="PYY27" s="16"/>
      <c r="PYZ27" s="16"/>
      <c r="PZA27" s="16"/>
      <c r="PZB27" s="16"/>
      <c r="PZC27" s="16"/>
      <c r="PZD27" s="16"/>
      <c r="PZE27" s="16"/>
      <c r="PZF27" s="16"/>
      <c r="PZG27" s="16"/>
      <c r="PZH27" s="16"/>
      <c r="PZI27" s="16"/>
      <c r="PZJ27" s="16"/>
      <c r="PZK27" s="16"/>
      <c r="PZL27" s="16"/>
      <c r="PZM27" s="16"/>
      <c r="PZN27" s="16"/>
      <c r="PZO27" s="16"/>
      <c r="PZP27" s="16"/>
      <c r="PZQ27" s="16"/>
      <c r="PZR27" s="16"/>
      <c r="PZS27" s="16"/>
      <c r="PZT27" s="16"/>
      <c r="PZU27" s="16"/>
      <c r="PZV27" s="16"/>
      <c r="PZW27" s="16"/>
      <c r="PZX27" s="16"/>
      <c r="PZY27" s="16"/>
      <c r="PZZ27" s="16"/>
      <c r="QAA27" s="16"/>
      <c r="QAB27" s="16"/>
      <c r="QAC27" s="16"/>
      <c r="QAD27" s="16"/>
      <c r="QAE27" s="16"/>
      <c r="QAF27" s="16"/>
      <c r="QAG27" s="16"/>
      <c r="QAH27" s="16"/>
      <c r="QAI27" s="16"/>
      <c r="QAJ27" s="16"/>
      <c r="QAK27" s="16"/>
      <c r="QAL27" s="16"/>
      <c r="QAM27" s="16"/>
      <c r="QAN27" s="16"/>
      <c r="QAO27" s="16"/>
      <c r="QAP27" s="16"/>
      <c r="QAQ27" s="16"/>
      <c r="QAR27" s="16"/>
      <c r="QAS27" s="16"/>
      <c r="QAT27" s="16"/>
      <c r="QAU27" s="16"/>
      <c r="QAV27" s="16"/>
      <c r="QAW27" s="16"/>
      <c r="QAX27" s="16"/>
      <c r="QAY27" s="16"/>
      <c r="QAZ27" s="16"/>
      <c r="QBA27" s="16"/>
      <c r="QBB27" s="16"/>
      <c r="QBC27" s="16"/>
      <c r="QBD27" s="16"/>
      <c r="QBE27" s="16"/>
      <c r="QBF27" s="16"/>
      <c r="QBG27" s="16"/>
      <c r="QBH27" s="16"/>
      <c r="QBI27" s="16"/>
      <c r="QBJ27" s="16"/>
      <c r="QBK27" s="16"/>
      <c r="QBL27" s="16"/>
      <c r="QBM27" s="16"/>
      <c r="QBN27" s="16"/>
      <c r="QBO27" s="16"/>
      <c r="QBP27" s="16"/>
      <c r="QBQ27" s="16"/>
      <c r="QBR27" s="16"/>
      <c r="QBS27" s="16"/>
      <c r="QBT27" s="16"/>
      <c r="QBU27" s="16"/>
      <c r="QBV27" s="16"/>
      <c r="QBW27" s="16"/>
      <c r="QBX27" s="16"/>
      <c r="QBY27" s="16"/>
      <c r="QBZ27" s="16"/>
      <c r="QCA27" s="16"/>
      <c r="QCB27" s="16"/>
      <c r="QCC27" s="16"/>
      <c r="QCD27" s="16"/>
      <c r="QCE27" s="16"/>
      <c r="QCF27" s="16"/>
      <c r="QCG27" s="16"/>
      <c r="QCH27" s="16"/>
      <c r="QCI27" s="16"/>
      <c r="QCJ27" s="16"/>
      <c r="QCK27" s="16"/>
      <c r="QCL27" s="16"/>
      <c r="QCM27" s="16"/>
      <c r="QCN27" s="16"/>
      <c r="QCO27" s="16"/>
      <c r="QCP27" s="16"/>
      <c r="QCQ27" s="16"/>
      <c r="QCR27" s="16"/>
      <c r="QCS27" s="16"/>
      <c r="QCT27" s="16"/>
      <c r="QCU27" s="16"/>
      <c r="QCV27" s="16"/>
      <c r="QCW27" s="16"/>
      <c r="QCX27" s="16"/>
      <c r="QCY27" s="16"/>
      <c r="QCZ27" s="16"/>
      <c r="QDA27" s="16"/>
      <c r="QDB27" s="16"/>
      <c r="QDC27" s="16"/>
      <c r="QDD27" s="16"/>
      <c r="QDE27" s="16"/>
      <c r="QDF27" s="16"/>
      <c r="QDG27" s="16"/>
      <c r="QDH27" s="16"/>
      <c r="QDI27" s="16"/>
      <c r="QDJ27" s="16"/>
      <c r="QDK27" s="16"/>
      <c r="QDL27" s="16"/>
      <c r="QDM27" s="16"/>
      <c r="QDN27" s="16"/>
      <c r="QDO27" s="16"/>
      <c r="QDP27" s="16"/>
      <c r="QDQ27" s="16"/>
      <c r="QDR27" s="16"/>
      <c r="QDS27" s="16"/>
      <c r="QDT27" s="16"/>
      <c r="QDU27" s="16"/>
      <c r="QDV27" s="16"/>
      <c r="QDW27" s="16"/>
      <c r="QDX27" s="16"/>
      <c r="QDY27" s="16"/>
      <c r="QDZ27" s="16"/>
      <c r="QEA27" s="16"/>
      <c r="QEB27" s="16"/>
      <c r="QEC27" s="16"/>
      <c r="QED27" s="16"/>
      <c r="QEE27" s="16"/>
      <c r="QEF27" s="16"/>
      <c r="QEG27" s="16"/>
      <c r="QEH27" s="16"/>
      <c r="QEI27" s="16"/>
      <c r="QEJ27" s="16"/>
      <c r="QEK27" s="16"/>
      <c r="QEL27" s="16"/>
      <c r="QEM27" s="16"/>
      <c r="QEN27" s="16"/>
      <c r="QEO27" s="16"/>
      <c r="QEP27" s="16"/>
      <c r="QEQ27" s="16"/>
      <c r="QER27" s="16"/>
      <c r="QES27" s="16"/>
      <c r="QET27" s="16"/>
      <c r="QEU27" s="16"/>
      <c r="QEV27" s="16"/>
      <c r="QEW27" s="16"/>
      <c r="QEX27" s="16"/>
      <c r="QEY27" s="16"/>
      <c r="QEZ27" s="16"/>
      <c r="QFA27" s="16"/>
      <c r="QFB27" s="16"/>
      <c r="QFC27" s="16"/>
      <c r="QFD27" s="16"/>
      <c r="QFE27" s="16"/>
      <c r="QFF27" s="16"/>
      <c r="QFG27" s="16"/>
      <c r="QFH27" s="16"/>
      <c r="QFI27" s="16"/>
      <c r="QFJ27" s="16"/>
      <c r="QFK27" s="16"/>
      <c r="QFL27" s="16"/>
      <c r="QFM27" s="16"/>
      <c r="QFN27" s="16"/>
      <c r="QFO27" s="16"/>
      <c r="QFP27" s="16"/>
      <c r="QFQ27" s="16"/>
      <c r="QFR27" s="16"/>
      <c r="QFS27" s="16"/>
      <c r="QFT27" s="16"/>
      <c r="QFU27" s="16"/>
      <c r="QFV27" s="16"/>
      <c r="QFW27" s="16"/>
      <c r="QFX27" s="16"/>
      <c r="QFY27" s="16"/>
      <c r="QFZ27" s="16"/>
      <c r="QGA27" s="16"/>
      <c r="QGB27" s="16"/>
      <c r="QGC27" s="16"/>
      <c r="QGD27" s="16"/>
      <c r="QGE27" s="16"/>
      <c r="QGF27" s="16"/>
      <c r="QGG27" s="16"/>
      <c r="QGH27" s="16"/>
      <c r="QGI27" s="16"/>
      <c r="QGJ27" s="16"/>
      <c r="QGK27" s="16"/>
      <c r="QGL27" s="16"/>
      <c r="QGM27" s="16"/>
      <c r="QGN27" s="16"/>
      <c r="QGO27" s="16"/>
      <c r="QGP27" s="16"/>
      <c r="QGQ27" s="16"/>
      <c r="QGR27" s="16"/>
      <c r="QGS27" s="16"/>
      <c r="QGT27" s="16"/>
      <c r="QGU27" s="16"/>
      <c r="QGV27" s="16"/>
      <c r="QGW27" s="16"/>
      <c r="QGX27" s="16"/>
      <c r="QGY27" s="16"/>
      <c r="QGZ27" s="16"/>
      <c r="QHA27" s="16"/>
      <c r="QHB27" s="16"/>
      <c r="QHC27" s="16"/>
      <c r="QHD27" s="16"/>
      <c r="QHE27" s="16"/>
      <c r="QHF27" s="16"/>
      <c r="QHG27" s="16"/>
      <c r="QHH27" s="16"/>
      <c r="QHI27" s="16"/>
      <c r="QHJ27" s="16"/>
      <c r="QHK27" s="16"/>
      <c r="QHL27" s="16"/>
      <c r="QHM27" s="16"/>
      <c r="QHN27" s="16"/>
      <c r="QHO27" s="16"/>
      <c r="QHP27" s="16"/>
      <c r="QHQ27" s="16"/>
      <c r="QHR27" s="16"/>
      <c r="QHS27" s="16"/>
      <c r="QHT27" s="16"/>
      <c r="QHU27" s="16"/>
      <c r="QHV27" s="16"/>
      <c r="QHW27" s="16"/>
      <c r="QHX27" s="16"/>
      <c r="QHY27" s="16"/>
      <c r="QHZ27" s="16"/>
      <c r="QIA27" s="16"/>
      <c r="QIB27" s="16"/>
      <c r="QIC27" s="16"/>
      <c r="QID27" s="16"/>
      <c r="QIE27" s="16"/>
      <c r="QIF27" s="16"/>
      <c r="QIG27" s="16"/>
      <c r="QIH27" s="16"/>
      <c r="QII27" s="16"/>
      <c r="QIJ27" s="16"/>
      <c r="QIK27" s="16"/>
      <c r="QIL27" s="16"/>
      <c r="QIM27" s="16"/>
      <c r="QIN27" s="16"/>
      <c r="QIO27" s="16"/>
      <c r="QIP27" s="16"/>
      <c r="QIQ27" s="16"/>
      <c r="QIR27" s="16"/>
      <c r="QIS27" s="16"/>
      <c r="QIT27" s="16"/>
      <c r="QIU27" s="16"/>
      <c r="QIV27" s="16"/>
      <c r="QIW27" s="16"/>
      <c r="QIX27" s="16"/>
      <c r="QIY27" s="16"/>
      <c r="QIZ27" s="16"/>
      <c r="QJA27" s="16"/>
      <c r="QJB27" s="16"/>
      <c r="QJC27" s="16"/>
      <c r="QJD27" s="16"/>
      <c r="QJE27" s="16"/>
      <c r="QJF27" s="16"/>
      <c r="QJG27" s="16"/>
      <c r="QJH27" s="16"/>
      <c r="QJI27" s="16"/>
      <c r="QJJ27" s="16"/>
      <c r="QJK27" s="16"/>
      <c r="QJL27" s="16"/>
      <c r="QJM27" s="16"/>
      <c r="QJN27" s="16"/>
      <c r="QJO27" s="16"/>
      <c r="QJP27" s="16"/>
      <c r="QJQ27" s="16"/>
      <c r="QJR27" s="16"/>
      <c r="QJS27" s="16"/>
      <c r="QJT27" s="16"/>
      <c r="QJU27" s="16"/>
      <c r="QJV27" s="16"/>
      <c r="QJW27" s="16"/>
      <c r="QJX27" s="16"/>
      <c r="QJY27" s="16"/>
      <c r="QJZ27" s="16"/>
      <c r="QKA27" s="16"/>
      <c r="QKB27" s="16"/>
      <c r="QKC27" s="16"/>
      <c r="QKD27" s="16"/>
      <c r="QKE27" s="16"/>
      <c r="QKF27" s="16"/>
      <c r="QKG27" s="16"/>
      <c r="QKH27" s="16"/>
      <c r="QKI27" s="16"/>
      <c r="QKJ27" s="16"/>
      <c r="QKK27" s="16"/>
      <c r="QKL27" s="16"/>
      <c r="QKM27" s="16"/>
      <c r="QKN27" s="16"/>
      <c r="QKO27" s="16"/>
      <c r="QKP27" s="16"/>
      <c r="QKQ27" s="16"/>
      <c r="QKR27" s="16"/>
      <c r="QKS27" s="16"/>
      <c r="QKT27" s="16"/>
      <c r="QKU27" s="16"/>
      <c r="QKV27" s="16"/>
      <c r="QKW27" s="16"/>
      <c r="QKX27" s="16"/>
      <c r="QKY27" s="16"/>
      <c r="QKZ27" s="16"/>
      <c r="QLA27" s="16"/>
      <c r="QLB27" s="16"/>
      <c r="QLC27" s="16"/>
      <c r="QLD27" s="16"/>
      <c r="QLE27" s="16"/>
      <c r="QLF27" s="16"/>
      <c r="QLG27" s="16"/>
      <c r="QLH27" s="16"/>
      <c r="QLI27" s="16"/>
      <c r="QLJ27" s="16"/>
      <c r="QLK27" s="16"/>
      <c r="QLL27" s="16"/>
      <c r="QLM27" s="16"/>
      <c r="QLN27" s="16"/>
      <c r="QLO27" s="16"/>
      <c r="QLP27" s="16"/>
      <c r="QLQ27" s="16"/>
      <c r="QLR27" s="16"/>
      <c r="QLS27" s="16"/>
      <c r="QLT27" s="16"/>
      <c r="QLU27" s="16"/>
      <c r="QLV27" s="16"/>
      <c r="QLW27" s="16"/>
      <c r="QLX27" s="16"/>
      <c r="QLY27" s="16"/>
      <c r="QLZ27" s="16"/>
      <c r="QMA27" s="16"/>
      <c r="QMB27" s="16"/>
      <c r="QMC27" s="16"/>
      <c r="QMD27" s="16"/>
      <c r="QME27" s="16"/>
      <c r="QMF27" s="16"/>
      <c r="QMG27" s="16"/>
      <c r="QMH27" s="16"/>
      <c r="QMI27" s="16"/>
      <c r="QMJ27" s="16"/>
      <c r="QMK27" s="16"/>
      <c r="QML27" s="16"/>
      <c r="QMM27" s="16"/>
      <c r="QMN27" s="16"/>
      <c r="QMO27" s="16"/>
      <c r="QMP27" s="16"/>
      <c r="QMQ27" s="16"/>
      <c r="QMR27" s="16"/>
      <c r="QMS27" s="16"/>
      <c r="QMT27" s="16"/>
      <c r="QMU27" s="16"/>
      <c r="QMV27" s="16"/>
      <c r="QMW27" s="16"/>
      <c r="QMX27" s="16"/>
      <c r="QMY27" s="16"/>
      <c r="QMZ27" s="16"/>
      <c r="QNA27" s="16"/>
      <c r="QNB27" s="16"/>
      <c r="QNC27" s="16"/>
      <c r="QND27" s="16"/>
      <c r="QNE27" s="16"/>
      <c r="QNF27" s="16"/>
      <c r="QNG27" s="16"/>
      <c r="QNH27" s="16"/>
      <c r="QNI27" s="16"/>
      <c r="QNJ27" s="16"/>
      <c r="QNK27" s="16"/>
      <c r="QNL27" s="16"/>
      <c r="QNM27" s="16"/>
      <c r="QNN27" s="16"/>
      <c r="QNO27" s="16"/>
      <c r="QNP27" s="16"/>
      <c r="QNQ27" s="16"/>
      <c r="QNR27" s="16"/>
      <c r="QNS27" s="16"/>
      <c r="QNT27" s="16"/>
      <c r="QNU27" s="16"/>
      <c r="QNV27" s="16"/>
      <c r="QNW27" s="16"/>
      <c r="QNX27" s="16"/>
      <c r="QNY27" s="16"/>
      <c r="QNZ27" s="16"/>
      <c r="QOA27" s="16"/>
      <c r="QOB27" s="16"/>
      <c r="QOC27" s="16"/>
      <c r="QOD27" s="16"/>
      <c r="QOE27" s="16"/>
      <c r="QOF27" s="16"/>
      <c r="QOG27" s="16"/>
      <c r="QOH27" s="16"/>
      <c r="QOI27" s="16"/>
      <c r="QOJ27" s="16"/>
      <c r="QOK27" s="16"/>
      <c r="QOL27" s="16"/>
      <c r="QOM27" s="16"/>
      <c r="QON27" s="16"/>
      <c r="QOO27" s="16"/>
      <c r="QOP27" s="16"/>
      <c r="QOQ27" s="16"/>
      <c r="QOR27" s="16"/>
      <c r="QOS27" s="16"/>
      <c r="QOT27" s="16"/>
      <c r="QOU27" s="16"/>
      <c r="QOV27" s="16"/>
      <c r="QOW27" s="16"/>
      <c r="QOX27" s="16"/>
      <c r="QOY27" s="16"/>
      <c r="QOZ27" s="16"/>
      <c r="QPA27" s="16"/>
      <c r="QPB27" s="16"/>
      <c r="QPC27" s="16"/>
      <c r="QPD27" s="16"/>
      <c r="QPE27" s="16"/>
      <c r="QPF27" s="16"/>
      <c r="QPG27" s="16"/>
      <c r="QPH27" s="16"/>
      <c r="QPI27" s="16"/>
      <c r="QPJ27" s="16"/>
      <c r="QPK27" s="16"/>
      <c r="QPL27" s="16"/>
      <c r="QPM27" s="16"/>
      <c r="QPN27" s="16"/>
      <c r="QPO27" s="16"/>
      <c r="QPP27" s="16"/>
      <c r="QPQ27" s="16"/>
      <c r="QPR27" s="16"/>
      <c r="QPS27" s="16"/>
      <c r="QPT27" s="16"/>
      <c r="QPU27" s="16"/>
      <c r="QPV27" s="16"/>
      <c r="QPW27" s="16"/>
      <c r="QPX27" s="16"/>
      <c r="QPY27" s="16"/>
      <c r="QPZ27" s="16"/>
      <c r="QQA27" s="16"/>
      <c r="QQB27" s="16"/>
      <c r="QQC27" s="16"/>
      <c r="QQD27" s="16"/>
      <c r="QQE27" s="16"/>
      <c r="QQF27" s="16"/>
      <c r="QQG27" s="16"/>
      <c r="QQH27" s="16"/>
      <c r="QQI27" s="16"/>
      <c r="QQJ27" s="16"/>
      <c r="QQK27" s="16"/>
      <c r="QQL27" s="16"/>
      <c r="QQM27" s="16"/>
      <c r="QQN27" s="16"/>
      <c r="QQO27" s="16"/>
      <c r="QQP27" s="16"/>
      <c r="QQQ27" s="16"/>
      <c r="QQR27" s="16"/>
      <c r="QQS27" s="16"/>
      <c r="QQT27" s="16"/>
      <c r="QQU27" s="16"/>
      <c r="QQV27" s="16"/>
      <c r="QQW27" s="16"/>
      <c r="QQX27" s="16"/>
      <c r="QQY27" s="16"/>
      <c r="QQZ27" s="16"/>
      <c r="QRA27" s="16"/>
      <c r="QRB27" s="16"/>
      <c r="QRC27" s="16"/>
      <c r="QRD27" s="16"/>
      <c r="QRE27" s="16"/>
      <c r="QRF27" s="16"/>
      <c r="QRG27" s="16"/>
      <c r="QRH27" s="16"/>
      <c r="QRI27" s="16"/>
      <c r="QRJ27" s="16"/>
      <c r="QRK27" s="16"/>
      <c r="QRL27" s="16"/>
      <c r="QRM27" s="16"/>
      <c r="QRN27" s="16"/>
      <c r="QRO27" s="16"/>
      <c r="QRP27" s="16"/>
      <c r="QRQ27" s="16"/>
      <c r="QRR27" s="16"/>
      <c r="QRS27" s="16"/>
      <c r="QRT27" s="16"/>
      <c r="QRU27" s="16"/>
      <c r="QRV27" s="16"/>
      <c r="QRW27" s="16"/>
      <c r="QRX27" s="16"/>
      <c r="QRY27" s="16"/>
      <c r="QRZ27" s="16"/>
      <c r="QSA27" s="16"/>
      <c r="QSB27" s="16"/>
      <c r="QSC27" s="16"/>
      <c r="QSD27" s="16"/>
      <c r="QSE27" s="16"/>
      <c r="QSF27" s="16"/>
      <c r="QSG27" s="16"/>
      <c r="QSH27" s="16"/>
      <c r="QSI27" s="16"/>
      <c r="QSJ27" s="16"/>
      <c r="QSK27" s="16"/>
      <c r="QSL27" s="16"/>
      <c r="QSM27" s="16"/>
      <c r="QSN27" s="16"/>
      <c r="QSO27" s="16"/>
      <c r="QSP27" s="16"/>
      <c r="QSQ27" s="16"/>
      <c r="QSR27" s="16"/>
      <c r="QSS27" s="16"/>
      <c r="QST27" s="16"/>
      <c r="QSU27" s="16"/>
      <c r="QSV27" s="16"/>
      <c r="QSW27" s="16"/>
      <c r="QSX27" s="16"/>
      <c r="QSY27" s="16"/>
      <c r="QSZ27" s="16"/>
      <c r="QTA27" s="16"/>
      <c r="QTB27" s="16"/>
      <c r="QTC27" s="16"/>
      <c r="QTD27" s="16"/>
      <c r="QTE27" s="16"/>
      <c r="QTF27" s="16"/>
      <c r="QTG27" s="16"/>
      <c r="QTH27" s="16"/>
      <c r="QTI27" s="16"/>
      <c r="QTJ27" s="16"/>
      <c r="QTK27" s="16"/>
      <c r="QTL27" s="16"/>
      <c r="QTM27" s="16"/>
      <c r="QTN27" s="16"/>
      <c r="QTO27" s="16"/>
      <c r="QTP27" s="16"/>
      <c r="QTQ27" s="16"/>
      <c r="QTR27" s="16"/>
      <c r="QTS27" s="16"/>
      <c r="QTT27" s="16"/>
      <c r="QTU27" s="16"/>
      <c r="QTV27" s="16"/>
      <c r="QTW27" s="16"/>
      <c r="QTX27" s="16"/>
      <c r="QTY27" s="16"/>
      <c r="QTZ27" s="16"/>
      <c r="QUA27" s="16"/>
      <c r="QUB27" s="16"/>
      <c r="QUC27" s="16"/>
      <c r="QUD27" s="16"/>
      <c r="QUE27" s="16"/>
      <c r="QUF27" s="16"/>
      <c r="QUG27" s="16"/>
      <c r="QUH27" s="16"/>
      <c r="QUI27" s="16"/>
      <c r="QUJ27" s="16"/>
      <c r="QUK27" s="16"/>
      <c r="QUL27" s="16"/>
      <c r="QUM27" s="16"/>
      <c r="QUN27" s="16"/>
      <c r="QUO27" s="16"/>
      <c r="QUP27" s="16"/>
      <c r="QUQ27" s="16"/>
      <c r="QUR27" s="16"/>
      <c r="QUS27" s="16"/>
      <c r="QUT27" s="16"/>
      <c r="QUU27" s="16"/>
      <c r="QUV27" s="16"/>
      <c r="QUW27" s="16"/>
      <c r="QUX27" s="16"/>
      <c r="QUY27" s="16"/>
      <c r="QUZ27" s="16"/>
      <c r="QVA27" s="16"/>
      <c r="QVB27" s="16"/>
      <c r="QVC27" s="16"/>
      <c r="QVD27" s="16"/>
      <c r="QVE27" s="16"/>
      <c r="QVF27" s="16"/>
      <c r="QVG27" s="16"/>
      <c r="QVH27" s="16"/>
      <c r="QVI27" s="16"/>
      <c r="QVJ27" s="16"/>
      <c r="QVK27" s="16"/>
      <c r="QVL27" s="16"/>
      <c r="QVM27" s="16"/>
      <c r="QVN27" s="16"/>
      <c r="QVO27" s="16"/>
      <c r="QVP27" s="16"/>
      <c r="QVQ27" s="16"/>
      <c r="QVR27" s="16"/>
      <c r="QVS27" s="16"/>
      <c r="QVT27" s="16"/>
      <c r="QVU27" s="16"/>
      <c r="QVV27" s="16"/>
      <c r="QVW27" s="16"/>
      <c r="QVX27" s="16"/>
      <c r="QVY27" s="16"/>
      <c r="QVZ27" s="16"/>
      <c r="QWA27" s="16"/>
      <c r="QWB27" s="16"/>
      <c r="QWC27" s="16"/>
      <c r="QWD27" s="16"/>
      <c r="QWE27" s="16"/>
      <c r="QWF27" s="16"/>
      <c r="QWG27" s="16"/>
      <c r="QWH27" s="16"/>
      <c r="QWI27" s="16"/>
      <c r="QWJ27" s="16"/>
      <c r="QWK27" s="16"/>
      <c r="QWL27" s="16"/>
      <c r="QWM27" s="16"/>
      <c r="QWN27" s="16"/>
      <c r="QWO27" s="16"/>
      <c r="QWP27" s="16"/>
      <c r="QWQ27" s="16"/>
      <c r="QWR27" s="16"/>
      <c r="QWS27" s="16"/>
      <c r="QWT27" s="16"/>
      <c r="QWU27" s="16"/>
      <c r="QWV27" s="16"/>
      <c r="QWW27" s="16"/>
      <c r="QWX27" s="16"/>
      <c r="QWY27" s="16"/>
      <c r="QWZ27" s="16"/>
      <c r="QXA27" s="16"/>
      <c r="QXB27" s="16"/>
      <c r="QXC27" s="16"/>
      <c r="QXD27" s="16"/>
      <c r="QXE27" s="16"/>
      <c r="QXF27" s="16"/>
      <c r="QXG27" s="16"/>
      <c r="QXH27" s="16"/>
      <c r="QXI27" s="16"/>
      <c r="QXJ27" s="16"/>
      <c r="QXK27" s="16"/>
      <c r="QXL27" s="16"/>
      <c r="QXM27" s="16"/>
      <c r="QXN27" s="16"/>
      <c r="QXO27" s="16"/>
      <c r="QXP27" s="16"/>
      <c r="QXQ27" s="16"/>
      <c r="QXR27" s="16"/>
      <c r="QXS27" s="16"/>
      <c r="QXT27" s="16"/>
      <c r="QXU27" s="16"/>
      <c r="QXV27" s="16"/>
      <c r="QXW27" s="16"/>
      <c r="QXX27" s="16"/>
      <c r="QXY27" s="16"/>
      <c r="QXZ27" s="16"/>
      <c r="QYA27" s="16"/>
      <c r="QYB27" s="16"/>
      <c r="QYC27" s="16"/>
      <c r="QYD27" s="16"/>
      <c r="QYE27" s="16"/>
      <c r="QYF27" s="16"/>
      <c r="QYG27" s="16"/>
      <c r="QYH27" s="16"/>
      <c r="QYI27" s="16"/>
      <c r="QYJ27" s="16"/>
      <c r="QYK27" s="16"/>
      <c r="QYL27" s="16"/>
      <c r="QYM27" s="16"/>
      <c r="QYN27" s="16"/>
      <c r="QYO27" s="16"/>
      <c r="QYP27" s="16"/>
      <c r="QYQ27" s="16"/>
      <c r="QYR27" s="16"/>
      <c r="QYS27" s="16"/>
      <c r="QYT27" s="16"/>
      <c r="QYU27" s="16"/>
      <c r="QYV27" s="16"/>
      <c r="QYW27" s="16"/>
      <c r="QYX27" s="16"/>
      <c r="QYY27" s="16"/>
      <c r="QYZ27" s="16"/>
      <c r="QZA27" s="16"/>
      <c r="QZB27" s="16"/>
      <c r="QZC27" s="16"/>
      <c r="QZD27" s="16"/>
      <c r="QZE27" s="16"/>
      <c r="QZF27" s="16"/>
      <c r="QZG27" s="16"/>
      <c r="QZH27" s="16"/>
      <c r="QZI27" s="16"/>
      <c r="QZJ27" s="16"/>
      <c r="QZK27" s="16"/>
      <c r="QZL27" s="16"/>
      <c r="QZM27" s="16"/>
      <c r="QZN27" s="16"/>
      <c r="QZO27" s="16"/>
      <c r="QZP27" s="16"/>
      <c r="QZQ27" s="16"/>
      <c r="QZR27" s="16"/>
      <c r="QZS27" s="16"/>
      <c r="QZT27" s="16"/>
      <c r="QZU27" s="16"/>
      <c r="QZV27" s="16"/>
      <c r="QZW27" s="16"/>
      <c r="QZX27" s="16"/>
      <c r="QZY27" s="16"/>
      <c r="QZZ27" s="16"/>
      <c r="RAA27" s="16"/>
      <c r="RAB27" s="16"/>
      <c r="RAC27" s="16"/>
      <c r="RAD27" s="16"/>
      <c r="RAE27" s="16"/>
      <c r="RAF27" s="16"/>
      <c r="RAG27" s="16"/>
      <c r="RAH27" s="16"/>
      <c r="RAI27" s="16"/>
      <c r="RAJ27" s="16"/>
      <c r="RAK27" s="16"/>
      <c r="RAL27" s="16"/>
      <c r="RAM27" s="16"/>
      <c r="RAN27" s="16"/>
      <c r="RAO27" s="16"/>
      <c r="RAP27" s="16"/>
      <c r="RAQ27" s="16"/>
      <c r="RAR27" s="16"/>
      <c r="RAS27" s="16"/>
      <c r="RAT27" s="16"/>
      <c r="RAU27" s="16"/>
      <c r="RAV27" s="16"/>
      <c r="RAW27" s="16"/>
      <c r="RAX27" s="16"/>
      <c r="RAY27" s="16"/>
      <c r="RAZ27" s="16"/>
      <c r="RBA27" s="16"/>
      <c r="RBB27" s="16"/>
      <c r="RBC27" s="16"/>
      <c r="RBD27" s="16"/>
      <c r="RBE27" s="16"/>
      <c r="RBF27" s="16"/>
      <c r="RBG27" s="16"/>
      <c r="RBH27" s="16"/>
      <c r="RBI27" s="16"/>
      <c r="RBJ27" s="16"/>
      <c r="RBK27" s="16"/>
      <c r="RBL27" s="16"/>
      <c r="RBM27" s="16"/>
      <c r="RBN27" s="16"/>
      <c r="RBO27" s="16"/>
      <c r="RBP27" s="16"/>
      <c r="RBQ27" s="16"/>
      <c r="RBR27" s="16"/>
      <c r="RBS27" s="16"/>
      <c r="RBT27" s="16"/>
      <c r="RBU27" s="16"/>
      <c r="RBV27" s="16"/>
      <c r="RBW27" s="16"/>
      <c r="RBX27" s="16"/>
      <c r="RBY27" s="16"/>
      <c r="RBZ27" s="16"/>
      <c r="RCA27" s="16"/>
      <c r="RCB27" s="16"/>
      <c r="RCC27" s="16"/>
      <c r="RCD27" s="16"/>
      <c r="RCE27" s="16"/>
      <c r="RCF27" s="16"/>
      <c r="RCG27" s="16"/>
      <c r="RCH27" s="16"/>
      <c r="RCI27" s="16"/>
      <c r="RCJ27" s="16"/>
      <c r="RCK27" s="16"/>
      <c r="RCL27" s="16"/>
      <c r="RCM27" s="16"/>
      <c r="RCN27" s="16"/>
      <c r="RCO27" s="16"/>
      <c r="RCP27" s="16"/>
      <c r="RCQ27" s="16"/>
      <c r="RCR27" s="16"/>
      <c r="RCS27" s="16"/>
      <c r="RCT27" s="16"/>
      <c r="RCU27" s="16"/>
      <c r="RCV27" s="16"/>
      <c r="RCW27" s="16"/>
      <c r="RCX27" s="16"/>
      <c r="RCY27" s="16"/>
      <c r="RCZ27" s="16"/>
      <c r="RDA27" s="16"/>
      <c r="RDB27" s="16"/>
      <c r="RDC27" s="16"/>
      <c r="RDD27" s="16"/>
      <c r="RDE27" s="16"/>
      <c r="RDF27" s="16"/>
      <c r="RDG27" s="16"/>
      <c r="RDH27" s="16"/>
      <c r="RDI27" s="16"/>
      <c r="RDJ27" s="16"/>
      <c r="RDK27" s="16"/>
      <c r="RDL27" s="16"/>
      <c r="RDM27" s="16"/>
      <c r="RDN27" s="16"/>
      <c r="RDO27" s="16"/>
      <c r="RDP27" s="16"/>
      <c r="RDQ27" s="16"/>
      <c r="RDR27" s="16"/>
      <c r="RDS27" s="16"/>
      <c r="RDT27" s="16"/>
      <c r="RDU27" s="16"/>
      <c r="RDV27" s="16"/>
      <c r="RDW27" s="16"/>
      <c r="RDX27" s="16"/>
      <c r="RDY27" s="16"/>
      <c r="RDZ27" s="16"/>
      <c r="REA27" s="16"/>
      <c r="REB27" s="16"/>
      <c r="REC27" s="16"/>
      <c r="RED27" s="16"/>
      <c r="REE27" s="16"/>
      <c r="REF27" s="16"/>
      <c r="REG27" s="16"/>
      <c r="REH27" s="16"/>
      <c r="REI27" s="16"/>
      <c r="REJ27" s="16"/>
      <c r="REK27" s="16"/>
      <c r="REL27" s="16"/>
      <c r="REM27" s="16"/>
      <c r="REN27" s="16"/>
      <c r="REO27" s="16"/>
      <c r="REP27" s="16"/>
      <c r="REQ27" s="16"/>
      <c r="RER27" s="16"/>
      <c r="RES27" s="16"/>
      <c r="RET27" s="16"/>
      <c r="REU27" s="16"/>
      <c r="REV27" s="16"/>
      <c r="REW27" s="16"/>
      <c r="REX27" s="16"/>
      <c r="REY27" s="16"/>
      <c r="REZ27" s="16"/>
      <c r="RFA27" s="16"/>
      <c r="RFB27" s="16"/>
      <c r="RFC27" s="16"/>
      <c r="RFD27" s="16"/>
      <c r="RFE27" s="16"/>
      <c r="RFF27" s="16"/>
      <c r="RFG27" s="16"/>
      <c r="RFH27" s="16"/>
      <c r="RFI27" s="16"/>
      <c r="RFJ27" s="16"/>
      <c r="RFK27" s="16"/>
      <c r="RFL27" s="16"/>
      <c r="RFM27" s="16"/>
      <c r="RFN27" s="16"/>
      <c r="RFO27" s="16"/>
      <c r="RFP27" s="16"/>
      <c r="RFQ27" s="16"/>
      <c r="RFR27" s="16"/>
      <c r="RFS27" s="16"/>
      <c r="RFT27" s="16"/>
      <c r="RFU27" s="16"/>
      <c r="RFV27" s="16"/>
      <c r="RFW27" s="16"/>
      <c r="RFX27" s="16"/>
      <c r="RFY27" s="16"/>
      <c r="RFZ27" s="16"/>
      <c r="RGA27" s="16"/>
      <c r="RGB27" s="16"/>
      <c r="RGC27" s="16"/>
      <c r="RGD27" s="16"/>
      <c r="RGE27" s="16"/>
      <c r="RGF27" s="16"/>
      <c r="RGG27" s="16"/>
      <c r="RGH27" s="16"/>
      <c r="RGI27" s="16"/>
      <c r="RGJ27" s="16"/>
      <c r="RGK27" s="16"/>
      <c r="RGL27" s="16"/>
      <c r="RGM27" s="16"/>
      <c r="RGN27" s="16"/>
      <c r="RGO27" s="16"/>
      <c r="RGP27" s="16"/>
      <c r="RGQ27" s="16"/>
      <c r="RGR27" s="16"/>
      <c r="RGS27" s="16"/>
      <c r="RGT27" s="16"/>
      <c r="RGU27" s="16"/>
      <c r="RGV27" s="16"/>
      <c r="RGW27" s="16"/>
      <c r="RGX27" s="16"/>
      <c r="RGY27" s="16"/>
      <c r="RGZ27" s="16"/>
      <c r="RHA27" s="16"/>
      <c r="RHB27" s="16"/>
      <c r="RHC27" s="16"/>
      <c r="RHD27" s="16"/>
      <c r="RHE27" s="16"/>
      <c r="RHF27" s="16"/>
      <c r="RHG27" s="16"/>
      <c r="RHH27" s="16"/>
      <c r="RHI27" s="16"/>
      <c r="RHJ27" s="16"/>
      <c r="RHK27" s="16"/>
      <c r="RHL27" s="16"/>
      <c r="RHM27" s="16"/>
      <c r="RHN27" s="16"/>
      <c r="RHO27" s="16"/>
      <c r="RHP27" s="16"/>
      <c r="RHQ27" s="16"/>
      <c r="RHR27" s="16"/>
      <c r="RHS27" s="16"/>
      <c r="RHT27" s="16"/>
      <c r="RHU27" s="16"/>
      <c r="RHV27" s="16"/>
      <c r="RHW27" s="16"/>
      <c r="RHX27" s="16"/>
      <c r="RHY27" s="16"/>
      <c r="RHZ27" s="16"/>
      <c r="RIA27" s="16"/>
      <c r="RIB27" s="16"/>
      <c r="RIC27" s="16"/>
      <c r="RID27" s="16"/>
      <c r="RIE27" s="16"/>
      <c r="RIF27" s="16"/>
      <c r="RIG27" s="16"/>
      <c r="RIH27" s="16"/>
      <c r="RII27" s="16"/>
      <c r="RIJ27" s="16"/>
      <c r="RIK27" s="16"/>
      <c r="RIL27" s="16"/>
      <c r="RIM27" s="16"/>
      <c r="RIN27" s="16"/>
      <c r="RIO27" s="16"/>
      <c r="RIP27" s="16"/>
      <c r="RIQ27" s="16"/>
      <c r="RIR27" s="16"/>
      <c r="RIS27" s="16"/>
      <c r="RIT27" s="16"/>
      <c r="RIU27" s="16"/>
      <c r="RIV27" s="16"/>
      <c r="RIW27" s="16"/>
      <c r="RIX27" s="16"/>
      <c r="RIY27" s="16"/>
      <c r="RIZ27" s="16"/>
      <c r="RJA27" s="16"/>
      <c r="RJB27" s="16"/>
      <c r="RJC27" s="16"/>
      <c r="RJD27" s="16"/>
      <c r="RJE27" s="16"/>
      <c r="RJF27" s="16"/>
      <c r="RJG27" s="16"/>
      <c r="RJH27" s="16"/>
      <c r="RJI27" s="16"/>
      <c r="RJJ27" s="16"/>
      <c r="RJK27" s="16"/>
      <c r="RJL27" s="16"/>
      <c r="RJM27" s="16"/>
      <c r="RJN27" s="16"/>
      <c r="RJO27" s="16"/>
      <c r="RJP27" s="16"/>
      <c r="RJQ27" s="16"/>
      <c r="RJR27" s="16"/>
      <c r="RJS27" s="16"/>
      <c r="RJT27" s="16"/>
      <c r="RJU27" s="16"/>
      <c r="RJV27" s="16"/>
      <c r="RJW27" s="16"/>
      <c r="RJX27" s="16"/>
      <c r="RJY27" s="16"/>
      <c r="RJZ27" s="16"/>
      <c r="RKA27" s="16"/>
      <c r="RKB27" s="16"/>
      <c r="RKC27" s="16"/>
      <c r="RKD27" s="16"/>
      <c r="RKE27" s="16"/>
      <c r="RKF27" s="16"/>
      <c r="RKG27" s="16"/>
      <c r="RKH27" s="16"/>
      <c r="RKI27" s="16"/>
      <c r="RKJ27" s="16"/>
      <c r="RKK27" s="16"/>
      <c r="RKL27" s="16"/>
      <c r="RKM27" s="16"/>
      <c r="RKN27" s="16"/>
      <c r="RKO27" s="16"/>
      <c r="RKP27" s="16"/>
      <c r="RKQ27" s="16"/>
      <c r="RKR27" s="16"/>
      <c r="RKS27" s="16"/>
      <c r="RKT27" s="16"/>
      <c r="RKU27" s="16"/>
      <c r="RKV27" s="16"/>
      <c r="RKW27" s="16"/>
      <c r="RKX27" s="16"/>
      <c r="RKY27" s="16"/>
      <c r="RKZ27" s="16"/>
      <c r="RLA27" s="16"/>
      <c r="RLB27" s="16"/>
      <c r="RLC27" s="16"/>
      <c r="RLD27" s="16"/>
      <c r="RLE27" s="16"/>
      <c r="RLF27" s="16"/>
      <c r="RLG27" s="16"/>
      <c r="RLH27" s="16"/>
      <c r="RLI27" s="16"/>
      <c r="RLJ27" s="16"/>
      <c r="RLK27" s="16"/>
      <c r="RLL27" s="16"/>
      <c r="RLM27" s="16"/>
      <c r="RLN27" s="16"/>
      <c r="RLO27" s="16"/>
      <c r="RLP27" s="16"/>
      <c r="RLQ27" s="16"/>
      <c r="RLR27" s="16"/>
      <c r="RLS27" s="16"/>
      <c r="RLT27" s="16"/>
      <c r="RLU27" s="16"/>
      <c r="RLV27" s="16"/>
      <c r="RLW27" s="16"/>
      <c r="RLX27" s="16"/>
      <c r="RLY27" s="16"/>
      <c r="RLZ27" s="16"/>
      <c r="RMA27" s="16"/>
      <c r="RMB27" s="16"/>
      <c r="RMC27" s="16"/>
      <c r="RMD27" s="16"/>
      <c r="RME27" s="16"/>
      <c r="RMF27" s="16"/>
      <c r="RMG27" s="16"/>
      <c r="RMH27" s="16"/>
      <c r="RMI27" s="16"/>
      <c r="RMJ27" s="16"/>
      <c r="RMK27" s="16"/>
      <c r="RML27" s="16"/>
      <c r="RMM27" s="16"/>
      <c r="RMN27" s="16"/>
      <c r="RMO27" s="16"/>
      <c r="RMP27" s="16"/>
      <c r="RMQ27" s="16"/>
      <c r="RMR27" s="16"/>
      <c r="RMS27" s="16"/>
      <c r="RMT27" s="16"/>
      <c r="RMU27" s="16"/>
      <c r="RMV27" s="16"/>
      <c r="RMW27" s="16"/>
      <c r="RMX27" s="16"/>
      <c r="RMY27" s="16"/>
      <c r="RMZ27" s="16"/>
      <c r="RNA27" s="16"/>
      <c r="RNB27" s="16"/>
      <c r="RNC27" s="16"/>
      <c r="RND27" s="16"/>
      <c r="RNE27" s="16"/>
      <c r="RNF27" s="16"/>
      <c r="RNG27" s="16"/>
      <c r="RNH27" s="16"/>
      <c r="RNI27" s="16"/>
      <c r="RNJ27" s="16"/>
      <c r="RNK27" s="16"/>
      <c r="RNL27" s="16"/>
      <c r="RNM27" s="16"/>
      <c r="RNN27" s="16"/>
      <c r="RNO27" s="16"/>
      <c r="RNP27" s="16"/>
      <c r="RNQ27" s="16"/>
      <c r="RNR27" s="16"/>
      <c r="RNS27" s="16"/>
      <c r="RNT27" s="16"/>
      <c r="RNU27" s="16"/>
      <c r="RNV27" s="16"/>
      <c r="RNW27" s="16"/>
      <c r="RNX27" s="16"/>
      <c r="RNY27" s="16"/>
      <c r="RNZ27" s="16"/>
      <c r="ROA27" s="16"/>
      <c r="ROB27" s="16"/>
      <c r="ROC27" s="16"/>
      <c r="ROD27" s="16"/>
      <c r="ROE27" s="16"/>
      <c r="ROF27" s="16"/>
      <c r="ROG27" s="16"/>
      <c r="ROH27" s="16"/>
      <c r="ROI27" s="16"/>
      <c r="ROJ27" s="16"/>
      <c r="ROK27" s="16"/>
      <c r="ROL27" s="16"/>
      <c r="ROM27" s="16"/>
      <c r="RON27" s="16"/>
      <c r="ROO27" s="16"/>
      <c r="ROP27" s="16"/>
      <c r="ROQ27" s="16"/>
      <c r="ROR27" s="16"/>
      <c r="ROS27" s="16"/>
      <c r="ROT27" s="16"/>
      <c r="ROU27" s="16"/>
      <c r="ROV27" s="16"/>
      <c r="ROW27" s="16"/>
      <c r="ROX27" s="16"/>
      <c r="ROY27" s="16"/>
      <c r="ROZ27" s="16"/>
      <c r="RPA27" s="16"/>
      <c r="RPB27" s="16"/>
      <c r="RPC27" s="16"/>
      <c r="RPD27" s="16"/>
      <c r="RPE27" s="16"/>
      <c r="RPF27" s="16"/>
      <c r="RPG27" s="16"/>
      <c r="RPH27" s="16"/>
      <c r="RPI27" s="16"/>
      <c r="RPJ27" s="16"/>
      <c r="RPK27" s="16"/>
      <c r="RPL27" s="16"/>
      <c r="RPM27" s="16"/>
      <c r="RPN27" s="16"/>
      <c r="RPO27" s="16"/>
      <c r="RPP27" s="16"/>
      <c r="RPQ27" s="16"/>
      <c r="RPR27" s="16"/>
      <c r="RPS27" s="16"/>
      <c r="RPT27" s="16"/>
      <c r="RPU27" s="16"/>
      <c r="RPV27" s="16"/>
      <c r="RPW27" s="16"/>
      <c r="RPX27" s="16"/>
      <c r="RPY27" s="16"/>
      <c r="RPZ27" s="16"/>
      <c r="RQA27" s="16"/>
      <c r="RQB27" s="16"/>
      <c r="RQC27" s="16"/>
      <c r="RQD27" s="16"/>
      <c r="RQE27" s="16"/>
      <c r="RQF27" s="16"/>
      <c r="RQG27" s="16"/>
      <c r="RQH27" s="16"/>
      <c r="RQI27" s="16"/>
      <c r="RQJ27" s="16"/>
      <c r="RQK27" s="16"/>
      <c r="RQL27" s="16"/>
      <c r="RQM27" s="16"/>
      <c r="RQN27" s="16"/>
      <c r="RQO27" s="16"/>
      <c r="RQP27" s="16"/>
      <c r="RQQ27" s="16"/>
      <c r="RQR27" s="16"/>
      <c r="RQS27" s="16"/>
      <c r="RQT27" s="16"/>
      <c r="RQU27" s="16"/>
      <c r="RQV27" s="16"/>
      <c r="RQW27" s="16"/>
      <c r="RQX27" s="16"/>
      <c r="RQY27" s="16"/>
      <c r="RQZ27" s="16"/>
      <c r="RRA27" s="16"/>
      <c r="RRB27" s="16"/>
      <c r="RRC27" s="16"/>
      <c r="RRD27" s="16"/>
      <c r="RRE27" s="16"/>
      <c r="RRF27" s="16"/>
      <c r="RRG27" s="16"/>
      <c r="RRH27" s="16"/>
      <c r="RRI27" s="16"/>
      <c r="RRJ27" s="16"/>
      <c r="RRK27" s="16"/>
      <c r="RRL27" s="16"/>
      <c r="RRM27" s="16"/>
      <c r="RRN27" s="16"/>
      <c r="RRO27" s="16"/>
      <c r="RRP27" s="16"/>
      <c r="RRQ27" s="16"/>
      <c r="RRR27" s="16"/>
      <c r="RRS27" s="16"/>
      <c r="RRT27" s="16"/>
      <c r="RRU27" s="16"/>
      <c r="RRV27" s="16"/>
      <c r="RRW27" s="16"/>
      <c r="RRX27" s="16"/>
      <c r="RRY27" s="16"/>
      <c r="RRZ27" s="16"/>
      <c r="RSA27" s="16"/>
      <c r="RSB27" s="16"/>
      <c r="RSC27" s="16"/>
      <c r="RSD27" s="16"/>
      <c r="RSE27" s="16"/>
      <c r="RSF27" s="16"/>
      <c r="RSG27" s="16"/>
      <c r="RSH27" s="16"/>
      <c r="RSI27" s="16"/>
      <c r="RSJ27" s="16"/>
      <c r="RSK27" s="16"/>
      <c r="RSL27" s="16"/>
      <c r="RSM27" s="16"/>
      <c r="RSN27" s="16"/>
      <c r="RSO27" s="16"/>
      <c r="RSP27" s="16"/>
      <c r="RSQ27" s="16"/>
      <c r="RSR27" s="16"/>
      <c r="RSS27" s="16"/>
      <c r="RST27" s="16"/>
      <c r="RSU27" s="16"/>
      <c r="RSV27" s="16"/>
      <c r="RSW27" s="16"/>
      <c r="RSX27" s="16"/>
      <c r="RSY27" s="16"/>
      <c r="RSZ27" s="16"/>
      <c r="RTA27" s="16"/>
      <c r="RTB27" s="16"/>
      <c r="RTC27" s="16"/>
      <c r="RTD27" s="16"/>
      <c r="RTE27" s="16"/>
      <c r="RTF27" s="16"/>
      <c r="RTG27" s="16"/>
      <c r="RTH27" s="16"/>
      <c r="RTI27" s="16"/>
      <c r="RTJ27" s="16"/>
      <c r="RTK27" s="16"/>
      <c r="RTL27" s="16"/>
      <c r="RTM27" s="16"/>
      <c r="RTN27" s="16"/>
      <c r="RTO27" s="16"/>
      <c r="RTP27" s="16"/>
      <c r="RTQ27" s="16"/>
      <c r="RTR27" s="16"/>
      <c r="RTS27" s="16"/>
      <c r="RTT27" s="16"/>
      <c r="RTU27" s="16"/>
      <c r="RTV27" s="16"/>
      <c r="RTW27" s="16"/>
      <c r="RTX27" s="16"/>
      <c r="RTY27" s="16"/>
      <c r="RTZ27" s="16"/>
      <c r="RUA27" s="16"/>
      <c r="RUB27" s="16"/>
      <c r="RUC27" s="16"/>
      <c r="RUD27" s="16"/>
      <c r="RUE27" s="16"/>
      <c r="RUF27" s="16"/>
      <c r="RUG27" s="16"/>
      <c r="RUH27" s="16"/>
      <c r="RUI27" s="16"/>
      <c r="RUJ27" s="16"/>
      <c r="RUK27" s="16"/>
      <c r="RUL27" s="16"/>
      <c r="RUM27" s="16"/>
      <c r="RUN27" s="16"/>
      <c r="RUO27" s="16"/>
      <c r="RUP27" s="16"/>
      <c r="RUQ27" s="16"/>
      <c r="RUR27" s="16"/>
      <c r="RUS27" s="16"/>
      <c r="RUT27" s="16"/>
      <c r="RUU27" s="16"/>
      <c r="RUV27" s="16"/>
      <c r="RUW27" s="16"/>
      <c r="RUX27" s="16"/>
      <c r="RUY27" s="16"/>
      <c r="RUZ27" s="16"/>
      <c r="RVA27" s="16"/>
      <c r="RVB27" s="16"/>
      <c r="RVC27" s="16"/>
      <c r="RVD27" s="16"/>
      <c r="RVE27" s="16"/>
      <c r="RVF27" s="16"/>
      <c r="RVG27" s="16"/>
      <c r="RVH27" s="16"/>
      <c r="RVI27" s="16"/>
      <c r="RVJ27" s="16"/>
      <c r="RVK27" s="16"/>
      <c r="RVL27" s="16"/>
      <c r="RVM27" s="16"/>
      <c r="RVN27" s="16"/>
      <c r="RVO27" s="16"/>
      <c r="RVP27" s="16"/>
      <c r="RVQ27" s="16"/>
      <c r="RVR27" s="16"/>
      <c r="RVS27" s="16"/>
      <c r="RVT27" s="16"/>
      <c r="RVU27" s="16"/>
      <c r="RVV27" s="16"/>
      <c r="RVW27" s="16"/>
      <c r="RVX27" s="16"/>
      <c r="RVY27" s="16"/>
      <c r="RVZ27" s="16"/>
      <c r="RWA27" s="16"/>
      <c r="RWB27" s="16"/>
      <c r="RWC27" s="16"/>
      <c r="RWD27" s="16"/>
      <c r="RWE27" s="16"/>
      <c r="RWF27" s="16"/>
      <c r="RWG27" s="16"/>
      <c r="RWH27" s="16"/>
      <c r="RWI27" s="16"/>
      <c r="RWJ27" s="16"/>
      <c r="RWK27" s="16"/>
      <c r="RWL27" s="16"/>
      <c r="RWM27" s="16"/>
      <c r="RWN27" s="16"/>
      <c r="RWO27" s="16"/>
      <c r="RWP27" s="16"/>
      <c r="RWQ27" s="16"/>
      <c r="RWR27" s="16"/>
      <c r="RWS27" s="16"/>
      <c r="RWT27" s="16"/>
      <c r="RWU27" s="16"/>
      <c r="RWV27" s="16"/>
      <c r="RWW27" s="16"/>
      <c r="RWX27" s="16"/>
      <c r="RWY27" s="16"/>
      <c r="RWZ27" s="16"/>
      <c r="RXA27" s="16"/>
      <c r="RXB27" s="16"/>
      <c r="RXC27" s="16"/>
      <c r="RXD27" s="16"/>
      <c r="RXE27" s="16"/>
      <c r="RXF27" s="16"/>
      <c r="RXG27" s="16"/>
      <c r="RXH27" s="16"/>
      <c r="RXI27" s="16"/>
      <c r="RXJ27" s="16"/>
      <c r="RXK27" s="16"/>
      <c r="RXL27" s="16"/>
      <c r="RXM27" s="16"/>
      <c r="RXN27" s="16"/>
      <c r="RXO27" s="16"/>
      <c r="RXP27" s="16"/>
      <c r="RXQ27" s="16"/>
      <c r="RXR27" s="16"/>
      <c r="RXS27" s="16"/>
      <c r="RXT27" s="16"/>
      <c r="RXU27" s="16"/>
      <c r="RXV27" s="16"/>
      <c r="RXW27" s="16"/>
      <c r="RXX27" s="16"/>
      <c r="RXY27" s="16"/>
      <c r="RXZ27" s="16"/>
      <c r="RYA27" s="16"/>
      <c r="RYB27" s="16"/>
      <c r="RYC27" s="16"/>
      <c r="RYD27" s="16"/>
      <c r="RYE27" s="16"/>
      <c r="RYF27" s="16"/>
      <c r="RYG27" s="16"/>
      <c r="RYH27" s="16"/>
      <c r="RYI27" s="16"/>
      <c r="RYJ27" s="16"/>
      <c r="RYK27" s="16"/>
      <c r="RYL27" s="16"/>
      <c r="RYM27" s="16"/>
      <c r="RYN27" s="16"/>
      <c r="RYO27" s="16"/>
      <c r="RYP27" s="16"/>
      <c r="RYQ27" s="16"/>
      <c r="RYR27" s="16"/>
      <c r="RYS27" s="16"/>
      <c r="RYT27" s="16"/>
      <c r="RYU27" s="16"/>
      <c r="RYV27" s="16"/>
      <c r="RYW27" s="16"/>
      <c r="RYX27" s="16"/>
      <c r="RYY27" s="16"/>
      <c r="RYZ27" s="16"/>
      <c r="RZA27" s="16"/>
      <c r="RZB27" s="16"/>
      <c r="RZC27" s="16"/>
      <c r="RZD27" s="16"/>
      <c r="RZE27" s="16"/>
      <c r="RZF27" s="16"/>
      <c r="RZG27" s="16"/>
      <c r="RZH27" s="16"/>
      <c r="RZI27" s="16"/>
      <c r="RZJ27" s="16"/>
      <c r="RZK27" s="16"/>
      <c r="RZL27" s="16"/>
      <c r="RZM27" s="16"/>
      <c r="RZN27" s="16"/>
      <c r="RZO27" s="16"/>
      <c r="RZP27" s="16"/>
      <c r="RZQ27" s="16"/>
      <c r="RZR27" s="16"/>
      <c r="RZS27" s="16"/>
      <c r="RZT27" s="16"/>
      <c r="RZU27" s="16"/>
      <c r="RZV27" s="16"/>
      <c r="RZW27" s="16"/>
      <c r="RZX27" s="16"/>
      <c r="RZY27" s="16"/>
      <c r="RZZ27" s="16"/>
      <c r="SAA27" s="16"/>
      <c r="SAB27" s="16"/>
      <c r="SAC27" s="16"/>
      <c r="SAD27" s="16"/>
      <c r="SAE27" s="16"/>
      <c r="SAF27" s="16"/>
      <c r="SAG27" s="16"/>
      <c r="SAH27" s="16"/>
      <c r="SAI27" s="16"/>
      <c r="SAJ27" s="16"/>
      <c r="SAK27" s="16"/>
      <c r="SAL27" s="16"/>
      <c r="SAM27" s="16"/>
      <c r="SAN27" s="16"/>
      <c r="SAO27" s="16"/>
      <c r="SAP27" s="16"/>
      <c r="SAQ27" s="16"/>
      <c r="SAR27" s="16"/>
      <c r="SAS27" s="16"/>
      <c r="SAT27" s="16"/>
      <c r="SAU27" s="16"/>
      <c r="SAV27" s="16"/>
      <c r="SAW27" s="16"/>
      <c r="SAX27" s="16"/>
      <c r="SAY27" s="16"/>
      <c r="SAZ27" s="16"/>
      <c r="SBA27" s="16"/>
      <c r="SBB27" s="16"/>
      <c r="SBC27" s="16"/>
      <c r="SBD27" s="16"/>
      <c r="SBE27" s="16"/>
      <c r="SBF27" s="16"/>
      <c r="SBG27" s="16"/>
      <c r="SBH27" s="16"/>
      <c r="SBI27" s="16"/>
      <c r="SBJ27" s="16"/>
      <c r="SBK27" s="16"/>
      <c r="SBL27" s="16"/>
      <c r="SBM27" s="16"/>
      <c r="SBN27" s="16"/>
      <c r="SBO27" s="16"/>
      <c r="SBP27" s="16"/>
      <c r="SBQ27" s="16"/>
      <c r="SBR27" s="16"/>
      <c r="SBS27" s="16"/>
      <c r="SBT27" s="16"/>
      <c r="SBU27" s="16"/>
      <c r="SBV27" s="16"/>
      <c r="SBW27" s="16"/>
      <c r="SBX27" s="16"/>
      <c r="SBY27" s="16"/>
      <c r="SBZ27" s="16"/>
      <c r="SCA27" s="16"/>
      <c r="SCB27" s="16"/>
      <c r="SCC27" s="16"/>
      <c r="SCD27" s="16"/>
      <c r="SCE27" s="16"/>
      <c r="SCF27" s="16"/>
      <c r="SCG27" s="16"/>
      <c r="SCH27" s="16"/>
      <c r="SCI27" s="16"/>
      <c r="SCJ27" s="16"/>
      <c r="SCK27" s="16"/>
      <c r="SCL27" s="16"/>
      <c r="SCM27" s="16"/>
      <c r="SCN27" s="16"/>
      <c r="SCO27" s="16"/>
      <c r="SCP27" s="16"/>
      <c r="SCQ27" s="16"/>
      <c r="SCR27" s="16"/>
      <c r="SCS27" s="16"/>
      <c r="SCT27" s="16"/>
      <c r="SCU27" s="16"/>
      <c r="SCV27" s="16"/>
      <c r="SCW27" s="16"/>
      <c r="SCX27" s="16"/>
      <c r="SCY27" s="16"/>
      <c r="SCZ27" s="16"/>
      <c r="SDA27" s="16"/>
      <c r="SDB27" s="16"/>
      <c r="SDC27" s="16"/>
      <c r="SDD27" s="16"/>
      <c r="SDE27" s="16"/>
      <c r="SDF27" s="16"/>
      <c r="SDG27" s="16"/>
      <c r="SDH27" s="16"/>
      <c r="SDI27" s="16"/>
      <c r="SDJ27" s="16"/>
      <c r="SDK27" s="16"/>
      <c r="SDL27" s="16"/>
      <c r="SDM27" s="16"/>
      <c r="SDN27" s="16"/>
      <c r="SDO27" s="16"/>
      <c r="SDP27" s="16"/>
      <c r="SDQ27" s="16"/>
      <c r="SDR27" s="16"/>
      <c r="SDS27" s="16"/>
      <c r="SDT27" s="16"/>
      <c r="SDU27" s="16"/>
      <c r="SDV27" s="16"/>
      <c r="SDW27" s="16"/>
      <c r="SDX27" s="16"/>
      <c r="SDY27" s="16"/>
      <c r="SDZ27" s="16"/>
      <c r="SEA27" s="16"/>
      <c r="SEB27" s="16"/>
      <c r="SEC27" s="16"/>
      <c r="SED27" s="16"/>
      <c r="SEE27" s="16"/>
      <c r="SEF27" s="16"/>
      <c r="SEG27" s="16"/>
      <c r="SEH27" s="16"/>
      <c r="SEI27" s="16"/>
      <c r="SEJ27" s="16"/>
      <c r="SEK27" s="16"/>
      <c r="SEL27" s="16"/>
      <c r="SEM27" s="16"/>
      <c r="SEN27" s="16"/>
      <c r="SEO27" s="16"/>
      <c r="SEP27" s="16"/>
      <c r="SEQ27" s="16"/>
      <c r="SER27" s="16"/>
      <c r="SES27" s="16"/>
      <c r="SET27" s="16"/>
      <c r="SEU27" s="16"/>
      <c r="SEV27" s="16"/>
      <c r="SEW27" s="16"/>
      <c r="SEX27" s="16"/>
      <c r="SEY27" s="16"/>
      <c r="SEZ27" s="16"/>
      <c r="SFA27" s="16"/>
      <c r="SFB27" s="16"/>
      <c r="SFC27" s="16"/>
      <c r="SFD27" s="16"/>
      <c r="SFE27" s="16"/>
      <c r="SFF27" s="16"/>
      <c r="SFG27" s="16"/>
      <c r="SFH27" s="16"/>
      <c r="SFI27" s="16"/>
      <c r="SFJ27" s="16"/>
      <c r="SFK27" s="16"/>
      <c r="SFL27" s="16"/>
      <c r="SFM27" s="16"/>
      <c r="SFN27" s="16"/>
      <c r="SFO27" s="16"/>
      <c r="SFP27" s="16"/>
      <c r="SFQ27" s="16"/>
      <c r="SFR27" s="16"/>
      <c r="SFS27" s="16"/>
      <c r="SFT27" s="16"/>
      <c r="SFU27" s="16"/>
      <c r="SFV27" s="16"/>
      <c r="SFW27" s="16"/>
      <c r="SFX27" s="16"/>
      <c r="SFY27" s="16"/>
      <c r="SFZ27" s="16"/>
      <c r="SGA27" s="16"/>
      <c r="SGB27" s="16"/>
      <c r="SGC27" s="16"/>
      <c r="SGD27" s="16"/>
      <c r="SGE27" s="16"/>
      <c r="SGF27" s="16"/>
      <c r="SGG27" s="16"/>
      <c r="SGH27" s="16"/>
      <c r="SGI27" s="16"/>
      <c r="SGJ27" s="16"/>
      <c r="SGK27" s="16"/>
      <c r="SGL27" s="16"/>
      <c r="SGM27" s="16"/>
      <c r="SGN27" s="16"/>
      <c r="SGO27" s="16"/>
      <c r="SGP27" s="16"/>
      <c r="SGQ27" s="16"/>
      <c r="SGR27" s="16"/>
      <c r="SGS27" s="16"/>
      <c r="SGT27" s="16"/>
      <c r="SGU27" s="16"/>
      <c r="SGV27" s="16"/>
      <c r="SGW27" s="16"/>
      <c r="SGX27" s="16"/>
      <c r="SGY27" s="16"/>
      <c r="SGZ27" s="16"/>
      <c r="SHA27" s="16"/>
      <c r="SHB27" s="16"/>
      <c r="SHC27" s="16"/>
      <c r="SHD27" s="16"/>
      <c r="SHE27" s="16"/>
      <c r="SHF27" s="16"/>
      <c r="SHG27" s="16"/>
      <c r="SHH27" s="16"/>
      <c r="SHI27" s="16"/>
      <c r="SHJ27" s="16"/>
      <c r="SHK27" s="16"/>
      <c r="SHL27" s="16"/>
      <c r="SHM27" s="16"/>
      <c r="SHN27" s="16"/>
      <c r="SHO27" s="16"/>
      <c r="SHP27" s="16"/>
      <c r="SHQ27" s="16"/>
      <c r="SHR27" s="16"/>
      <c r="SHS27" s="16"/>
      <c r="SHT27" s="16"/>
      <c r="SHU27" s="16"/>
      <c r="SHV27" s="16"/>
      <c r="SHW27" s="16"/>
      <c r="SHX27" s="16"/>
      <c r="SHY27" s="16"/>
      <c r="SHZ27" s="16"/>
      <c r="SIA27" s="16"/>
      <c r="SIB27" s="16"/>
      <c r="SIC27" s="16"/>
      <c r="SID27" s="16"/>
      <c r="SIE27" s="16"/>
      <c r="SIF27" s="16"/>
      <c r="SIG27" s="16"/>
      <c r="SIH27" s="16"/>
      <c r="SII27" s="16"/>
      <c r="SIJ27" s="16"/>
      <c r="SIK27" s="16"/>
      <c r="SIL27" s="16"/>
      <c r="SIM27" s="16"/>
      <c r="SIN27" s="16"/>
      <c r="SIO27" s="16"/>
      <c r="SIP27" s="16"/>
      <c r="SIQ27" s="16"/>
      <c r="SIR27" s="16"/>
      <c r="SIS27" s="16"/>
      <c r="SIT27" s="16"/>
      <c r="SIU27" s="16"/>
      <c r="SIV27" s="16"/>
      <c r="SIW27" s="16"/>
      <c r="SIX27" s="16"/>
      <c r="SIY27" s="16"/>
      <c r="SIZ27" s="16"/>
      <c r="SJA27" s="16"/>
      <c r="SJB27" s="16"/>
      <c r="SJC27" s="16"/>
      <c r="SJD27" s="16"/>
      <c r="SJE27" s="16"/>
      <c r="SJF27" s="16"/>
      <c r="SJG27" s="16"/>
      <c r="SJH27" s="16"/>
      <c r="SJI27" s="16"/>
      <c r="SJJ27" s="16"/>
      <c r="SJK27" s="16"/>
      <c r="SJL27" s="16"/>
      <c r="SJM27" s="16"/>
      <c r="SJN27" s="16"/>
      <c r="SJO27" s="16"/>
      <c r="SJP27" s="16"/>
      <c r="SJQ27" s="16"/>
      <c r="SJR27" s="16"/>
      <c r="SJS27" s="16"/>
      <c r="SJT27" s="16"/>
      <c r="SJU27" s="16"/>
      <c r="SJV27" s="16"/>
      <c r="SJW27" s="16"/>
      <c r="SJX27" s="16"/>
      <c r="SJY27" s="16"/>
      <c r="SJZ27" s="16"/>
      <c r="SKA27" s="16"/>
      <c r="SKB27" s="16"/>
      <c r="SKC27" s="16"/>
      <c r="SKD27" s="16"/>
      <c r="SKE27" s="16"/>
      <c r="SKF27" s="16"/>
      <c r="SKG27" s="16"/>
      <c r="SKH27" s="16"/>
      <c r="SKI27" s="16"/>
      <c r="SKJ27" s="16"/>
      <c r="SKK27" s="16"/>
      <c r="SKL27" s="16"/>
      <c r="SKM27" s="16"/>
      <c r="SKN27" s="16"/>
      <c r="SKO27" s="16"/>
      <c r="SKP27" s="16"/>
      <c r="SKQ27" s="16"/>
      <c r="SKR27" s="16"/>
      <c r="SKS27" s="16"/>
      <c r="SKT27" s="16"/>
      <c r="SKU27" s="16"/>
      <c r="SKV27" s="16"/>
      <c r="SKW27" s="16"/>
      <c r="SKX27" s="16"/>
      <c r="SKY27" s="16"/>
      <c r="SKZ27" s="16"/>
      <c r="SLA27" s="16"/>
      <c r="SLB27" s="16"/>
      <c r="SLC27" s="16"/>
      <c r="SLD27" s="16"/>
      <c r="SLE27" s="16"/>
      <c r="SLF27" s="16"/>
      <c r="SLG27" s="16"/>
      <c r="SLH27" s="16"/>
      <c r="SLI27" s="16"/>
      <c r="SLJ27" s="16"/>
      <c r="SLK27" s="16"/>
      <c r="SLL27" s="16"/>
      <c r="SLM27" s="16"/>
      <c r="SLN27" s="16"/>
      <c r="SLO27" s="16"/>
      <c r="SLP27" s="16"/>
      <c r="SLQ27" s="16"/>
      <c r="SLR27" s="16"/>
      <c r="SLS27" s="16"/>
      <c r="SLT27" s="16"/>
      <c r="SLU27" s="16"/>
      <c r="SLV27" s="16"/>
      <c r="SLW27" s="16"/>
      <c r="SLX27" s="16"/>
      <c r="SLY27" s="16"/>
      <c r="SLZ27" s="16"/>
      <c r="SMA27" s="16"/>
      <c r="SMB27" s="16"/>
      <c r="SMC27" s="16"/>
      <c r="SMD27" s="16"/>
      <c r="SME27" s="16"/>
      <c r="SMF27" s="16"/>
      <c r="SMG27" s="16"/>
      <c r="SMH27" s="16"/>
      <c r="SMI27" s="16"/>
      <c r="SMJ27" s="16"/>
      <c r="SMK27" s="16"/>
      <c r="SML27" s="16"/>
      <c r="SMM27" s="16"/>
      <c r="SMN27" s="16"/>
      <c r="SMO27" s="16"/>
      <c r="SMP27" s="16"/>
      <c r="SMQ27" s="16"/>
      <c r="SMR27" s="16"/>
      <c r="SMS27" s="16"/>
      <c r="SMT27" s="16"/>
      <c r="SMU27" s="16"/>
      <c r="SMV27" s="16"/>
      <c r="SMW27" s="16"/>
      <c r="SMX27" s="16"/>
      <c r="SMY27" s="16"/>
      <c r="SMZ27" s="16"/>
      <c r="SNA27" s="16"/>
      <c r="SNB27" s="16"/>
      <c r="SNC27" s="16"/>
      <c r="SND27" s="16"/>
      <c r="SNE27" s="16"/>
      <c r="SNF27" s="16"/>
      <c r="SNG27" s="16"/>
      <c r="SNH27" s="16"/>
      <c r="SNI27" s="16"/>
      <c r="SNJ27" s="16"/>
      <c r="SNK27" s="16"/>
      <c r="SNL27" s="16"/>
      <c r="SNM27" s="16"/>
      <c r="SNN27" s="16"/>
      <c r="SNO27" s="16"/>
      <c r="SNP27" s="16"/>
      <c r="SNQ27" s="16"/>
      <c r="SNR27" s="16"/>
      <c r="SNS27" s="16"/>
      <c r="SNT27" s="16"/>
      <c r="SNU27" s="16"/>
      <c r="SNV27" s="16"/>
      <c r="SNW27" s="16"/>
      <c r="SNX27" s="16"/>
      <c r="SNY27" s="16"/>
      <c r="SNZ27" s="16"/>
      <c r="SOA27" s="16"/>
      <c r="SOB27" s="16"/>
      <c r="SOC27" s="16"/>
      <c r="SOD27" s="16"/>
      <c r="SOE27" s="16"/>
      <c r="SOF27" s="16"/>
      <c r="SOG27" s="16"/>
      <c r="SOH27" s="16"/>
      <c r="SOI27" s="16"/>
      <c r="SOJ27" s="16"/>
      <c r="SOK27" s="16"/>
      <c r="SOL27" s="16"/>
      <c r="SOM27" s="16"/>
      <c r="SON27" s="16"/>
      <c r="SOO27" s="16"/>
      <c r="SOP27" s="16"/>
      <c r="SOQ27" s="16"/>
      <c r="SOR27" s="16"/>
      <c r="SOS27" s="16"/>
      <c r="SOT27" s="16"/>
      <c r="SOU27" s="16"/>
      <c r="SOV27" s="16"/>
      <c r="SOW27" s="16"/>
      <c r="SOX27" s="16"/>
      <c r="SOY27" s="16"/>
      <c r="SOZ27" s="16"/>
      <c r="SPA27" s="16"/>
      <c r="SPB27" s="16"/>
      <c r="SPC27" s="16"/>
      <c r="SPD27" s="16"/>
      <c r="SPE27" s="16"/>
      <c r="SPF27" s="16"/>
      <c r="SPG27" s="16"/>
      <c r="SPH27" s="16"/>
      <c r="SPI27" s="16"/>
      <c r="SPJ27" s="16"/>
      <c r="SPK27" s="16"/>
      <c r="SPL27" s="16"/>
      <c r="SPM27" s="16"/>
      <c r="SPN27" s="16"/>
      <c r="SPO27" s="16"/>
      <c r="SPP27" s="16"/>
      <c r="SPQ27" s="16"/>
      <c r="SPR27" s="16"/>
      <c r="SPS27" s="16"/>
      <c r="SPT27" s="16"/>
      <c r="SPU27" s="16"/>
      <c r="SPV27" s="16"/>
      <c r="SPW27" s="16"/>
      <c r="SPX27" s="16"/>
      <c r="SPY27" s="16"/>
      <c r="SPZ27" s="16"/>
      <c r="SQA27" s="16"/>
      <c r="SQB27" s="16"/>
      <c r="SQC27" s="16"/>
      <c r="SQD27" s="16"/>
      <c r="SQE27" s="16"/>
      <c r="SQF27" s="16"/>
      <c r="SQG27" s="16"/>
      <c r="SQH27" s="16"/>
      <c r="SQI27" s="16"/>
      <c r="SQJ27" s="16"/>
      <c r="SQK27" s="16"/>
      <c r="SQL27" s="16"/>
      <c r="SQM27" s="16"/>
      <c r="SQN27" s="16"/>
      <c r="SQO27" s="16"/>
      <c r="SQP27" s="16"/>
      <c r="SQQ27" s="16"/>
      <c r="SQR27" s="16"/>
      <c r="SQS27" s="16"/>
      <c r="SQT27" s="16"/>
      <c r="SQU27" s="16"/>
      <c r="SQV27" s="16"/>
      <c r="SQW27" s="16"/>
      <c r="SQX27" s="16"/>
      <c r="SQY27" s="16"/>
      <c r="SQZ27" s="16"/>
      <c r="SRA27" s="16"/>
      <c r="SRB27" s="16"/>
      <c r="SRC27" s="16"/>
      <c r="SRD27" s="16"/>
      <c r="SRE27" s="16"/>
      <c r="SRF27" s="16"/>
      <c r="SRG27" s="16"/>
      <c r="SRH27" s="16"/>
      <c r="SRI27" s="16"/>
      <c r="SRJ27" s="16"/>
      <c r="SRK27" s="16"/>
      <c r="SRL27" s="16"/>
      <c r="SRM27" s="16"/>
      <c r="SRN27" s="16"/>
      <c r="SRO27" s="16"/>
      <c r="SRP27" s="16"/>
      <c r="SRQ27" s="16"/>
      <c r="SRR27" s="16"/>
      <c r="SRS27" s="16"/>
      <c r="SRT27" s="16"/>
      <c r="SRU27" s="16"/>
      <c r="SRV27" s="16"/>
      <c r="SRW27" s="16"/>
      <c r="SRX27" s="16"/>
      <c r="SRY27" s="16"/>
      <c r="SRZ27" s="16"/>
      <c r="SSA27" s="16"/>
      <c r="SSB27" s="16"/>
      <c r="SSC27" s="16"/>
      <c r="SSD27" s="16"/>
      <c r="SSE27" s="16"/>
      <c r="SSF27" s="16"/>
      <c r="SSG27" s="16"/>
      <c r="SSH27" s="16"/>
      <c r="SSI27" s="16"/>
      <c r="SSJ27" s="16"/>
      <c r="SSK27" s="16"/>
      <c r="SSL27" s="16"/>
      <c r="SSM27" s="16"/>
      <c r="SSN27" s="16"/>
      <c r="SSO27" s="16"/>
      <c r="SSP27" s="16"/>
      <c r="SSQ27" s="16"/>
      <c r="SSR27" s="16"/>
      <c r="SSS27" s="16"/>
      <c r="SST27" s="16"/>
      <c r="SSU27" s="16"/>
      <c r="SSV27" s="16"/>
      <c r="SSW27" s="16"/>
      <c r="SSX27" s="16"/>
      <c r="SSY27" s="16"/>
      <c r="SSZ27" s="16"/>
      <c r="STA27" s="16"/>
      <c r="STB27" s="16"/>
      <c r="STC27" s="16"/>
      <c r="STD27" s="16"/>
      <c r="STE27" s="16"/>
      <c r="STF27" s="16"/>
      <c r="STG27" s="16"/>
      <c r="STH27" s="16"/>
      <c r="STI27" s="16"/>
      <c r="STJ27" s="16"/>
      <c r="STK27" s="16"/>
      <c r="STL27" s="16"/>
      <c r="STM27" s="16"/>
      <c r="STN27" s="16"/>
      <c r="STO27" s="16"/>
      <c r="STP27" s="16"/>
      <c r="STQ27" s="16"/>
      <c r="STR27" s="16"/>
      <c r="STS27" s="16"/>
      <c r="STT27" s="16"/>
      <c r="STU27" s="16"/>
      <c r="STV27" s="16"/>
      <c r="STW27" s="16"/>
      <c r="STX27" s="16"/>
      <c r="STY27" s="16"/>
      <c r="STZ27" s="16"/>
      <c r="SUA27" s="16"/>
      <c r="SUB27" s="16"/>
      <c r="SUC27" s="16"/>
      <c r="SUD27" s="16"/>
      <c r="SUE27" s="16"/>
      <c r="SUF27" s="16"/>
      <c r="SUG27" s="16"/>
      <c r="SUH27" s="16"/>
      <c r="SUI27" s="16"/>
      <c r="SUJ27" s="16"/>
      <c r="SUK27" s="16"/>
      <c r="SUL27" s="16"/>
      <c r="SUM27" s="16"/>
      <c r="SUN27" s="16"/>
      <c r="SUO27" s="16"/>
      <c r="SUP27" s="16"/>
      <c r="SUQ27" s="16"/>
      <c r="SUR27" s="16"/>
      <c r="SUS27" s="16"/>
      <c r="SUT27" s="16"/>
      <c r="SUU27" s="16"/>
      <c r="SUV27" s="16"/>
      <c r="SUW27" s="16"/>
      <c r="SUX27" s="16"/>
      <c r="SUY27" s="16"/>
      <c r="SUZ27" s="16"/>
      <c r="SVA27" s="16"/>
      <c r="SVB27" s="16"/>
      <c r="SVC27" s="16"/>
      <c r="SVD27" s="16"/>
      <c r="SVE27" s="16"/>
      <c r="SVF27" s="16"/>
      <c r="SVG27" s="16"/>
      <c r="SVH27" s="16"/>
      <c r="SVI27" s="16"/>
      <c r="SVJ27" s="16"/>
      <c r="SVK27" s="16"/>
      <c r="SVL27" s="16"/>
      <c r="SVM27" s="16"/>
      <c r="SVN27" s="16"/>
      <c r="SVO27" s="16"/>
      <c r="SVP27" s="16"/>
      <c r="SVQ27" s="16"/>
      <c r="SVR27" s="16"/>
      <c r="SVS27" s="16"/>
      <c r="SVT27" s="16"/>
      <c r="SVU27" s="16"/>
      <c r="SVV27" s="16"/>
      <c r="SVW27" s="16"/>
      <c r="SVX27" s="16"/>
      <c r="SVY27" s="16"/>
      <c r="SVZ27" s="16"/>
      <c r="SWA27" s="16"/>
      <c r="SWB27" s="16"/>
      <c r="SWC27" s="16"/>
      <c r="SWD27" s="16"/>
      <c r="SWE27" s="16"/>
      <c r="SWF27" s="16"/>
      <c r="SWG27" s="16"/>
      <c r="SWH27" s="16"/>
      <c r="SWI27" s="16"/>
      <c r="SWJ27" s="16"/>
      <c r="SWK27" s="16"/>
      <c r="SWL27" s="16"/>
      <c r="SWM27" s="16"/>
      <c r="SWN27" s="16"/>
      <c r="SWO27" s="16"/>
      <c r="SWP27" s="16"/>
      <c r="SWQ27" s="16"/>
      <c r="SWR27" s="16"/>
      <c r="SWS27" s="16"/>
      <c r="SWT27" s="16"/>
      <c r="SWU27" s="16"/>
      <c r="SWV27" s="16"/>
      <c r="SWW27" s="16"/>
      <c r="SWX27" s="16"/>
      <c r="SWY27" s="16"/>
      <c r="SWZ27" s="16"/>
      <c r="SXA27" s="16"/>
      <c r="SXB27" s="16"/>
      <c r="SXC27" s="16"/>
      <c r="SXD27" s="16"/>
      <c r="SXE27" s="16"/>
      <c r="SXF27" s="16"/>
      <c r="SXG27" s="16"/>
      <c r="SXH27" s="16"/>
      <c r="SXI27" s="16"/>
      <c r="SXJ27" s="16"/>
      <c r="SXK27" s="16"/>
      <c r="SXL27" s="16"/>
      <c r="SXM27" s="16"/>
      <c r="SXN27" s="16"/>
      <c r="SXO27" s="16"/>
      <c r="SXP27" s="16"/>
      <c r="SXQ27" s="16"/>
      <c r="SXR27" s="16"/>
      <c r="SXS27" s="16"/>
      <c r="SXT27" s="16"/>
      <c r="SXU27" s="16"/>
      <c r="SXV27" s="16"/>
      <c r="SXW27" s="16"/>
      <c r="SXX27" s="16"/>
      <c r="SXY27" s="16"/>
      <c r="SXZ27" s="16"/>
      <c r="SYA27" s="16"/>
      <c r="SYB27" s="16"/>
      <c r="SYC27" s="16"/>
      <c r="SYD27" s="16"/>
      <c r="SYE27" s="16"/>
      <c r="SYF27" s="16"/>
      <c r="SYG27" s="16"/>
      <c r="SYH27" s="16"/>
      <c r="SYI27" s="16"/>
      <c r="SYJ27" s="16"/>
      <c r="SYK27" s="16"/>
      <c r="SYL27" s="16"/>
      <c r="SYM27" s="16"/>
      <c r="SYN27" s="16"/>
      <c r="SYO27" s="16"/>
      <c r="SYP27" s="16"/>
      <c r="SYQ27" s="16"/>
      <c r="SYR27" s="16"/>
      <c r="SYS27" s="16"/>
      <c r="SYT27" s="16"/>
      <c r="SYU27" s="16"/>
      <c r="SYV27" s="16"/>
      <c r="SYW27" s="16"/>
      <c r="SYX27" s="16"/>
      <c r="SYY27" s="16"/>
      <c r="SYZ27" s="16"/>
      <c r="SZA27" s="16"/>
      <c r="SZB27" s="16"/>
      <c r="SZC27" s="16"/>
      <c r="SZD27" s="16"/>
      <c r="SZE27" s="16"/>
      <c r="SZF27" s="16"/>
      <c r="SZG27" s="16"/>
      <c r="SZH27" s="16"/>
      <c r="SZI27" s="16"/>
      <c r="SZJ27" s="16"/>
      <c r="SZK27" s="16"/>
      <c r="SZL27" s="16"/>
      <c r="SZM27" s="16"/>
      <c r="SZN27" s="16"/>
      <c r="SZO27" s="16"/>
      <c r="SZP27" s="16"/>
      <c r="SZQ27" s="16"/>
      <c r="SZR27" s="16"/>
      <c r="SZS27" s="16"/>
      <c r="SZT27" s="16"/>
      <c r="SZU27" s="16"/>
      <c r="SZV27" s="16"/>
      <c r="SZW27" s="16"/>
      <c r="SZX27" s="16"/>
      <c r="SZY27" s="16"/>
      <c r="SZZ27" s="16"/>
      <c r="TAA27" s="16"/>
      <c r="TAB27" s="16"/>
      <c r="TAC27" s="16"/>
      <c r="TAD27" s="16"/>
      <c r="TAE27" s="16"/>
      <c r="TAF27" s="16"/>
      <c r="TAG27" s="16"/>
      <c r="TAH27" s="16"/>
      <c r="TAI27" s="16"/>
      <c r="TAJ27" s="16"/>
      <c r="TAK27" s="16"/>
      <c r="TAL27" s="16"/>
      <c r="TAM27" s="16"/>
      <c r="TAN27" s="16"/>
      <c r="TAO27" s="16"/>
      <c r="TAP27" s="16"/>
      <c r="TAQ27" s="16"/>
      <c r="TAR27" s="16"/>
      <c r="TAS27" s="16"/>
      <c r="TAT27" s="16"/>
      <c r="TAU27" s="16"/>
      <c r="TAV27" s="16"/>
      <c r="TAW27" s="16"/>
      <c r="TAX27" s="16"/>
      <c r="TAY27" s="16"/>
      <c r="TAZ27" s="16"/>
      <c r="TBA27" s="16"/>
      <c r="TBB27" s="16"/>
      <c r="TBC27" s="16"/>
      <c r="TBD27" s="16"/>
      <c r="TBE27" s="16"/>
      <c r="TBF27" s="16"/>
      <c r="TBG27" s="16"/>
      <c r="TBH27" s="16"/>
      <c r="TBI27" s="16"/>
      <c r="TBJ27" s="16"/>
      <c r="TBK27" s="16"/>
      <c r="TBL27" s="16"/>
      <c r="TBM27" s="16"/>
      <c r="TBN27" s="16"/>
      <c r="TBO27" s="16"/>
      <c r="TBP27" s="16"/>
      <c r="TBQ27" s="16"/>
      <c r="TBR27" s="16"/>
      <c r="TBS27" s="16"/>
      <c r="TBT27" s="16"/>
      <c r="TBU27" s="16"/>
      <c r="TBV27" s="16"/>
      <c r="TBW27" s="16"/>
      <c r="TBX27" s="16"/>
      <c r="TBY27" s="16"/>
      <c r="TBZ27" s="16"/>
      <c r="TCA27" s="16"/>
      <c r="TCB27" s="16"/>
      <c r="TCC27" s="16"/>
      <c r="TCD27" s="16"/>
      <c r="TCE27" s="16"/>
      <c r="TCF27" s="16"/>
      <c r="TCG27" s="16"/>
      <c r="TCH27" s="16"/>
      <c r="TCI27" s="16"/>
      <c r="TCJ27" s="16"/>
      <c r="TCK27" s="16"/>
      <c r="TCL27" s="16"/>
      <c r="TCM27" s="16"/>
      <c r="TCN27" s="16"/>
      <c r="TCO27" s="16"/>
      <c r="TCP27" s="16"/>
      <c r="TCQ27" s="16"/>
      <c r="TCR27" s="16"/>
      <c r="TCS27" s="16"/>
      <c r="TCT27" s="16"/>
      <c r="TCU27" s="16"/>
      <c r="TCV27" s="16"/>
      <c r="TCW27" s="16"/>
      <c r="TCX27" s="16"/>
      <c r="TCY27" s="16"/>
      <c r="TCZ27" s="16"/>
      <c r="TDA27" s="16"/>
      <c r="TDB27" s="16"/>
      <c r="TDC27" s="16"/>
      <c r="TDD27" s="16"/>
      <c r="TDE27" s="16"/>
      <c r="TDF27" s="16"/>
      <c r="TDG27" s="16"/>
      <c r="TDH27" s="16"/>
      <c r="TDI27" s="16"/>
      <c r="TDJ27" s="16"/>
      <c r="TDK27" s="16"/>
      <c r="TDL27" s="16"/>
      <c r="TDM27" s="16"/>
      <c r="TDN27" s="16"/>
      <c r="TDO27" s="16"/>
      <c r="TDP27" s="16"/>
      <c r="TDQ27" s="16"/>
      <c r="TDR27" s="16"/>
      <c r="TDS27" s="16"/>
      <c r="TDT27" s="16"/>
      <c r="TDU27" s="16"/>
      <c r="TDV27" s="16"/>
      <c r="TDW27" s="16"/>
      <c r="TDX27" s="16"/>
      <c r="TDY27" s="16"/>
      <c r="TDZ27" s="16"/>
      <c r="TEA27" s="16"/>
      <c r="TEB27" s="16"/>
      <c r="TEC27" s="16"/>
      <c r="TED27" s="16"/>
      <c r="TEE27" s="16"/>
      <c r="TEF27" s="16"/>
      <c r="TEG27" s="16"/>
      <c r="TEH27" s="16"/>
      <c r="TEI27" s="16"/>
      <c r="TEJ27" s="16"/>
      <c r="TEK27" s="16"/>
      <c r="TEL27" s="16"/>
      <c r="TEM27" s="16"/>
      <c r="TEN27" s="16"/>
      <c r="TEO27" s="16"/>
      <c r="TEP27" s="16"/>
      <c r="TEQ27" s="16"/>
      <c r="TER27" s="16"/>
      <c r="TES27" s="16"/>
      <c r="TET27" s="16"/>
      <c r="TEU27" s="16"/>
      <c r="TEV27" s="16"/>
      <c r="TEW27" s="16"/>
      <c r="TEX27" s="16"/>
      <c r="TEY27" s="16"/>
      <c r="TEZ27" s="16"/>
      <c r="TFA27" s="16"/>
      <c r="TFB27" s="16"/>
      <c r="TFC27" s="16"/>
      <c r="TFD27" s="16"/>
      <c r="TFE27" s="16"/>
      <c r="TFF27" s="16"/>
      <c r="TFG27" s="16"/>
      <c r="TFH27" s="16"/>
      <c r="TFI27" s="16"/>
      <c r="TFJ27" s="16"/>
      <c r="TFK27" s="16"/>
      <c r="TFL27" s="16"/>
      <c r="TFM27" s="16"/>
      <c r="TFN27" s="16"/>
      <c r="TFO27" s="16"/>
      <c r="TFP27" s="16"/>
      <c r="TFQ27" s="16"/>
      <c r="TFR27" s="16"/>
      <c r="TFS27" s="16"/>
      <c r="TFT27" s="16"/>
      <c r="TFU27" s="16"/>
      <c r="TFV27" s="16"/>
      <c r="TFW27" s="16"/>
      <c r="TFX27" s="16"/>
      <c r="TFY27" s="16"/>
      <c r="TFZ27" s="16"/>
      <c r="TGA27" s="16"/>
      <c r="TGB27" s="16"/>
      <c r="TGC27" s="16"/>
      <c r="TGD27" s="16"/>
      <c r="TGE27" s="16"/>
      <c r="TGF27" s="16"/>
      <c r="TGG27" s="16"/>
      <c r="TGH27" s="16"/>
      <c r="TGI27" s="16"/>
      <c r="TGJ27" s="16"/>
      <c r="TGK27" s="16"/>
      <c r="TGL27" s="16"/>
      <c r="TGM27" s="16"/>
      <c r="TGN27" s="16"/>
      <c r="TGO27" s="16"/>
      <c r="TGP27" s="16"/>
      <c r="TGQ27" s="16"/>
      <c r="TGR27" s="16"/>
      <c r="TGS27" s="16"/>
      <c r="TGT27" s="16"/>
      <c r="TGU27" s="16"/>
      <c r="TGV27" s="16"/>
      <c r="TGW27" s="16"/>
      <c r="TGX27" s="16"/>
      <c r="TGY27" s="16"/>
      <c r="TGZ27" s="16"/>
      <c r="THA27" s="16"/>
      <c r="THB27" s="16"/>
      <c r="THC27" s="16"/>
      <c r="THD27" s="16"/>
      <c r="THE27" s="16"/>
      <c r="THF27" s="16"/>
      <c r="THG27" s="16"/>
      <c r="THH27" s="16"/>
      <c r="THI27" s="16"/>
      <c r="THJ27" s="16"/>
      <c r="THK27" s="16"/>
      <c r="THL27" s="16"/>
      <c r="THM27" s="16"/>
      <c r="THN27" s="16"/>
      <c r="THO27" s="16"/>
      <c r="THP27" s="16"/>
      <c r="THQ27" s="16"/>
      <c r="THR27" s="16"/>
      <c r="THS27" s="16"/>
      <c r="THT27" s="16"/>
      <c r="THU27" s="16"/>
      <c r="THV27" s="16"/>
      <c r="THW27" s="16"/>
      <c r="THX27" s="16"/>
      <c r="THY27" s="16"/>
      <c r="THZ27" s="16"/>
      <c r="TIA27" s="16"/>
      <c r="TIB27" s="16"/>
      <c r="TIC27" s="16"/>
      <c r="TID27" s="16"/>
      <c r="TIE27" s="16"/>
      <c r="TIF27" s="16"/>
      <c r="TIG27" s="16"/>
      <c r="TIH27" s="16"/>
      <c r="TII27" s="16"/>
      <c r="TIJ27" s="16"/>
      <c r="TIK27" s="16"/>
      <c r="TIL27" s="16"/>
      <c r="TIM27" s="16"/>
      <c r="TIN27" s="16"/>
      <c r="TIO27" s="16"/>
      <c r="TIP27" s="16"/>
      <c r="TIQ27" s="16"/>
      <c r="TIR27" s="16"/>
      <c r="TIS27" s="16"/>
      <c r="TIT27" s="16"/>
      <c r="TIU27" s="16"/>
      <c r="TIV27" s="16"/>
      <c r="TIW27" s="16"/>
      <c r="TIX27" s="16"/>
      <c r="TIY27" s="16"/>
      <c r="TIZ27" s="16"/>
      <c r="TJA27" s="16"/>
      <c r="TJB27" s="16"/>
      <c r="TJC27" s="16"/>
      <c r="TJD27" s="16"/>
      <c r="TJE27" s="16"/>
      <c r="TJF27" s="16"/>
      <c r="TJG27" s="16"/>
      <c r="TJH27" s="16"/>
      <c r="TJI27" s="16"/>
      <c r="TJJ27" s="16"/>
      <c r="TJK27" s="16"/>
      <c r="TJL27" s="16"/>
      <c r="TJM27" s="16"/>
      <c r="TJN27" s="16"/>
      <c r="TJO27" s="16"/>
      <c r="TJP27" s="16"/>
      <c r="TJQ27" s="16"/>
      <c r="TJR27" s="16"/>
      <c r="TJS27" s="16"/>
      <c r="TJT27" s="16"/>
      <c r="TJU27" s="16"/>
      <c r="TJV27" s="16"/>
      <c r="TJW27" s="16"/>
      <c r="TJX27" s="16"/>
      <c r="TJY27" s="16"/>
      <c r="TJZ27" s="16"/>
      <c r="TKA27" s="16"/>
      <c r="TKB27" s="16"/>
      <c r="TKC27" s="16"/>
      <c r="TKD27" s="16"/>
      <c r="TKE27" s="16"/>
      <c r="TKF27" s="16"/>
      <c r="TKG27" s="16"/>
      <c r="TKH27" s="16"/>
      <c r="TKI27" s="16"/>
      <c r="TKJ27" s="16"/>
      <c r="TKK27" s="16"/>
      <c r="TKL27" s="16"/>
      <c r="TKM27" s="16"/>
      <c r="TKN27" s="16"/>
      <c r="TKO27" s="16"/>
      <c r="TKP27" s="16"/>
      <c r="TKQ27" s="16"/>
      <c r="TKR27" s="16"/>
      <c r="TKS27" s="16"/>
      <c r="TKT27" s="16"/>
      <c r="TKU27" s="16"/>
      <c r="TKV27" s="16"/>
      <c r="TKW27" s="16"/>
      <c r="TKX27" s="16"/>
      <c r="TKY27" s="16"/>
      <c r="TKZ27" s="16"/>
      <c r="TLA27" s="16"/>
      <c r="TLB27" s="16"/>
      <c r="TLC27" s="16"/>
      <c r="TLD27" s="16"/>
      <c r="TLE27" s="16"/>
      <c r="TLF27" s="16"/>
      <c r="TLG27" s="16"/>
      <c r="TLH27" s="16"/>
      <c r="TLI27" s="16"/>
      <c r="TLJ27" s="16"/>
      <c r="TLK27" s="16"/>
      <c r="TLL27" s="16"/>
      <c r="TLM27" s="16"/>
      <c r="TLN27" s="16"/>
      <c r="TLO27" s="16"/>
      <c r="TLP27" s="16"/>
      <c r="TLQ27" s="16"/>
      <c r="TLR27" s="16"/>
      <c r="TLS27" s="16"/>
      <c r="TLT27" s="16"/>
      <c r="TLU27" s="16"/>
      <c r="TLV27" s="16"/>
      <c r="TLW27" s="16"/>
      <c r="TLX27" s="16"/>
      <c r="TLY27" s="16"/>
      <c r="TLZ27" s="16"/>
      <c r="TMA27" s="16"/>
      <c r="TMB27" s="16"/>
      <c r="TMC27" s="16"/>
      <c r="TMD27" s="16"/>
      <c r="TME27" s="16"/>
      <c r="TMF27" s="16"/>
      <c r="TMG27" s="16"/>
      <c r="TMH27" s="16"/>
      <c r="TMI27" s="16"/>
      <c r="TMJ27" s="16"/>
      <c r="TMK27" s="16"/>
      <c r="TML27" s="16"/>
      <c r="TMM27" s="16"/>
      <c r="TMN27" s="16"/>
      <c r="TMO27" s="16"/>
      <c r="TMP27" s="16"/>
      <c r="TMQ27" s="16"/>
      <c r="TMR27" s="16"/>
      <c r="TMS27" s="16"/>
      <c r="TMT27" s="16"/>
      <c r="TMU27" s="16"/>
      <c r="TMV27" s="16"/>
      <c r="TMW27" s="16"/>
      <c r="TMX27" s="16"/>
      <c r="TMY27" s="16"/>
      <c r="TMZ27" s="16"/>
      <c r="TNA27" s="16"/>
      <c r="TNB27" s="16"/>
      <c r="TNC27" s="16"/>
      <c r="TND27" s="16"/>
      <c r="TNE27" s="16"/>
      <c r="TNF27" s="16"/>
      <c r="TNG27" s="16"/>
      <c r="TNH27" s="16"/>
      <c r="TNI27" s="16"/>
      <c r="TNJ27" s="16"/>
      <c r="TNK27" s="16"/>
      <c r="TNL27" s="16"/>
      <c r="TNM27" s="16"/>
      <c r="TNN27" s="16"/>
      <c r="TNO27" s="16"/>
      <c r="TNP27" s="16"/>
      <c r="TNQ27" s="16"/>
      <c r="TNR27" s="16"/>
      <c r="TNS27" s="16"/>
      <c r="TNT27" s="16"/>
      <c r="TNU27" s="16"/>
      <c r="TNV27" s="16"/>
      <c r="TNW27" s="16"/>
      <c r="TNX27" s="16"/>
      <c r="TNY27" s="16"/>
      <c r="TNZ27" s="16"/>
      <c r="TOA27" s="16"/>
      <c r="TOB27" s="16"/>
      <c r="TOC27" s="16"/>
      <c r="TOD27" s="16"/>
      <c r="TOE27" s="16"/>
      <c r="TOF27" s="16"/>
      <c r="TOG27" s="16"/>
      <c r="TOH27" s="16"/>
      <c r="TOI27" s="16"/>
      <c r="TOJ27" s="16"/>
      <c r="TOK27" s="16"/>
      <c r="TOL27" s="16"/>
      <c r="TOM27" s="16"/>
      <c r="TON27" s="16"/>
      <c r="TOO27" s="16"/>
      <c r="TOP27" s="16"/>
      <c r="TOQ27" s="16"/>
      <c r="TOR27" s="16"/>
      <c r="TOS27" s="16"/>
      <c r="TOT27" s="16"/>
      <c r="TOU27" s="16"/>
      <c r="TOV27" s="16"/>
      <c r="TOW27" s="16"/>
      <c r="TOX27" s="16"/>
      <c r="TOY27" s="16"/>
      <c r="TOZ27" s="16"/>
      <c r="TPA27" s="16"/>
      <c r="TPB27" s="16"/>
      <c r="TPC27" s="16"/>
      <c r="TPD27" s="16"/>
      <c r="TPE27" s="16"/>
      <c r="TPF27" s="16"/>
      <c r="TPG27" s="16"/>
      <c r="TPH27" s="16"/>
      <c r="TPI27" s="16"/>
      <c r="TPJ27" s="16"/>
      <c r="TPK27" s="16"/>
      <c r="TPL27" s="16"/>
      <c r="TPM27" s="16"/>
      <c r="TPN27" s="16"/>
      <c r="TPO27" s="16"/>
      <c r="TPP27" s="16"/>
      <c r="TPQ27" s="16"/>
      <c r="TPR27" s="16"/>
      <c r="TPS27" s="16"/>
      <c r="TPT27" s="16"/>
      <c r="TPU27" s="16"/>
      <c r="TPV27" s="16"/>
      <c r="TPW27" s="16"/>
      <c r="TPX27" s="16"/>
      <c r="TPY27" s="16"/>
      <c r="TPZ27" s="16"/>
      <c r="TQA27" s="16"/>
      <c r="TQB27" s="16"/>
      <c r="TQC27" s="16"/>
      <c r="TQD27" s="16"/>
      <c r="TQE27" s="16"/>
      <c r="TQF27" s="16"/>
      <c r="TQG27" s="16"/>
      <c r="TQH27" s="16"/>
      <c r="TQI27" s="16"/>
      <c r="TQJ27" s="16"/>
      <c r="TQK27" s="16"/>
      <c r="TQL27" s="16"/>
      <c r="TQM27" s="16"/>
      <c r="TQN27" s="16"/>
      <c r="TQO27" s="16"/>
      <c r="TQP27" s="16"/>
      <c r="TQQ27" s="16"/>
      <c r="TQR27" s="16"/>
      <c r="TQS27" s="16"/>
      <c r="TQT27" s="16"/>
      <c r="TQU27" s="16"/>
      <c r="TQV27" s="16"/>
      <c r="TQW27" s="16"/>
      <c r="TQX27" s="16"/>
      <c r="TQY27" s="16"/>
      <c r="TQZ27" s="16"/>
      <c r="TRA27" s="16"/>
      <c r="TRB27" s="16"/>
      <c r="TRC27" s="16"/>
      <c r="TRD27" s="16"/>
      <c r="TRE27" s="16"/>
      <c r="TRF27" s="16"/>
      <c r="TRG27" s="16"/>
      <c r="TRH27" s="16"/>
      <c r="TRI27" s="16"/>
      <c r="TRJ27" s="16"/>
      <c r="TRK27" s="16"/>
      <c r="TRL27" s="16"/>
      <c r="TRM27" s="16"/>
      <c r="TRN27" s="16"/>
      <c r="TRO27" s="16"/>
      <c r="TRP27" s="16"/>
      <c r="TRQ27" s="16"/>
      <c r="TRR27" s="16"/>
      <c r="TRS27" s="16"/>
      <c r="TRT27" s="16"/>
      <c r="TRU27" s="16"/>
      <c r="TRV27" s="16"/>
      <c r="TRW27" s="16"/>
      <c r="TRX27" s="16"/>
      <c r="TRY27" s="16"/>
      <c r="TRZ27" s="16"/>
      <c r="TSA27" s="16"/>
      <c r="TSB27" s="16"/>
      <c r="TSC27" s="16"/>
      <c r="TSD27" s="16"/>
      <c r="TSE27" s="16"/>
      <c r="TSF27" s="16"/>
      <c r="TSG27" s="16"/>
      <c r="TSH27" s="16"/>
      <c r="TSI27" s="16"/>
      <c r="TSJ27" s="16"/>
      <c r="TSK27" s="16"/>
      <c r="TSL27" s="16"/>
      <c r="TSM27" s="16"/>
      <c r="TSN27" s="16"/>
      <c r="TSO27" s="16"/>
      <c r="TSP27" s="16"/>
      <c r="TSQ27" s="16"/>
      <c r="TSR27" s="16"/>
      <c r="TSS27" s="16"/>
      <c r="TST27" s="16"/>
      <c r="TSU27" s="16"/>
      <c r="TSV27" s="16"/>
      <c r="TSW27" s="16"/>
      <c r="TSX27" s="16"/>
      <c r="TSY27" s="16"/>
      <c r="TSZ27" s="16"/>
      <c r="TTA27" s="16"/>
      <c r="TTB27" s="16"/>
      <c r="TTC27" s="16"/>
      <c r="TTD27" s="16"/>
      <c r="TTE27" s="16"/>
      <c r="TTF27" s="16"/>
      <c r="TTG27" s="16"/>
      <c r="TTH27" s="16"/>
      <c r="TTI27" s="16"/>
      <c r="TTJ27" s="16"/>
      <c r="TTK27" s="16"/>
      <c r="TTL27" s="16"/>
      <c r="TTM27" s="16"/>
      <c r="TTN27" s="16"/>
      <c r="TTO27" s="16"/>
      <c r="TTP27" s="16"/>
      <c r="TTQ27" s="16"/>
      <c r="TTR27" s="16"/>
      <c r="TTS27" s="16"/>
      <c r="TTT27" s="16"/>
      <c r="TTU27" s="16"/>
      <c r="TTV27" s="16"/>
      <c r="TTW27" s="16"/>
      <c r="TTX27" s="16"/>
      <c r="TTY27" s="16"/>
      <c r="TTZ27" s="16"/>
      <c r="TUA27" s="16"/>
      <c r="TUB27" s="16"/>
      <c r="TUC27" s="16"/>
      <c r="TUD27" s="16"/>
      <c r="TUE27" s="16"/>
      <c r="TUF27" s="16"/>
      <c r="TUG27" s="16"/>
      <c r="TUH27" s="16"/>
      <c r="TUI27" s="16"/>
      <c r="TUJ27" s="16"/>
      <c r="TUK27" s="16"/>
      <c r="TUL27" s="16"/>
      <c r="TUM27" s="16"/>
      <c r="TUN27" s="16"/>
      <c r="TUO27" s="16"/>
      <c r="TUP27" s="16"/>
      <c r="TUQ27" s="16"/>
      <c r="TUR27" s="16"/>
      <c r="TUS27" s="16"/>
      <c r="TUT27" s="16"/>
      <c r="TUU27" s="16"/>
      <c r="TUV27" s="16"/>
      <c r="TUW27" s="16"/>
      <c r="TUX27" s="16"/>
      <c r="TUY27" s="16"/>
      <c r="TUZ27" s="16"/>
      <c r="TVA27" s="16"/>
      <c r="TVB27" s="16"/>
      <c r="TVC27" s="16"/>
      <c r="TVD27" s="16"/>
      <c r="TVE27" s="16"/>
      <c r="TVF27" s="16"/>
      <c r="TVG27" s="16"/>
      <c r="TVH27" s="16"/>
      <c r="TVI27" s="16"/>
      <c r="TVJ27" s="16"/>
      <c r="TVK27" s="16"/>
      <c r="TVL27" s="16"/>
      <c r="TVM27" s="16"/>
      <c r="TVN27" s="16"/>
      <c r="TVO27" s="16"/>
      <c r="TVP27" s="16"/>
      <c r="TVQ27" s="16"/>
      <c r="TVR27" s="16"/>
      <c r="TVS27" s="16"/>
      <c r="TVT27" s="16"/>
      <c r="TVU27" s="16"/>
      <c r="TVV27" s="16"/>
      <c r="TVW27" s="16"/>
      <c r="TVX27" s="16"/>
      <c r="TVY27" s="16"/>
      <c r="TVZ27" s="16"/>
      <c r="TWA27" s="16"/>
      <c r="TWB27" s="16"/>
      <c r="TWC27" s="16"/>
      <c r="TWD27" s="16"/>
      <c r="TWE27" s="16"/>
      <c r="TWF27" s="16"/>
      <c r="TWG27" s="16"/>
      <c r="TWH27" s="16"/>
      <c r="TWI27" s="16"/>
      <c r="TWJ27" s="16"/>
      <c r="TWK27" s="16"/>
      <c r="TWL27" s="16"/>
      <c r="TWM27" s="16"/>
      <c r="TWN27" s="16"/>
      <c r="TWO27" s="16"/>
      <c r="TWP27" s="16"/>
      <c r="TWQ27" s="16"/>
      <c r="TWR27" s="16"/>
      <c r="TWS27" s="16"/>
      <c r="TWT27" s="16"/>
      <c r="TWU27" s="16"/>
      <c r="TWV27" s="16"/>
      <c r="TWW27" s="16"/>
      <c r="TWX27" s="16"/>
      <c r="TWY27" s="16"/>
      <c r="TWZ27" s="16"/>
      <c r="TXA27" s="16"/>
      <c r="TXB27" s="16"/>
      <c r="TXC27" s="16"/>
      <c r="TXD27" s="16"/>
      <c r="TXE27" s="16"/>
      <c r="TXF27" s="16"/>
      <c r="TXG27" s="16"/>
      <c r="TXH27" s="16"/>
      <c r="TXI27" s="16"/>
      <c r="TXJ27" s="16"/>
      <c r="TXK27" s="16"/>
      <c r="TXL27" s="16"/>
      <c r="TXM27" s="16"/>
      <c r="TXN27" s="16"/>
      <c r="TXO27" s="16"/>
      <c r="TXP27" s="16"/>
      <c r="TXQ27" s="16"/>
      <c r="TXR27" s="16"/>
      <c r="TXS27" s="16"/>
      <c r="TXT27" s="16"/>
      <c r="TXU27" s="16"/>
      <c r="TXV27" s="16"/>
      <c r="TXW27" s="16"/>
      <c r="TXX27" s="16"/>
      <c r="TXY27" s="16"/>
      <c r="TXZ27" s="16"/>
      <c r="TYA27" s="16"/>
      <c r="TYB27" s="16"/>
      <c r="TYC27" s="16"/>
      <c r="TYD27" s="16"/>
      <c r="TYE27" s="16"/>
      <c r="TYF27" s="16"/>
      <c r="TYG27" s="16"/>
      <c r="TYH27" s="16"/>
      <c r="TYI27" s="16"/>
      <c r="TYJ27" s="16"/>
      <c r="TYK27" s="16"/>
      <c r="TYL27" s="16"/>
      <c r="TYM27" s="16"/>
      <c r="TYN27" s="16"/>
      <c r="TYO27" s="16"/>
      <c r="TYP27" s="16"/>
      <c r="TYQ27" s="16"/>
      <c r="TYR27" s="16"/>
      <c r="TYS27" s="16"/>
      <c r="TYT27" s="16"/>
      <c r="TYU27" s="16"/>
      <c r="TYV27" s="16"/>
      <c r="TYW27" s="16"/>
      <c r="TYX27" s="16"/>
      <c r="TYY27" s="16"/>
      <c r="TYZ27" s="16"/>
      <c r="TZA27" s="16"/>
      <c r="TZB27" s="16"/>
      <c r="TZC27" s="16"/>
      <c r="TZD27" s="16"/>
      <c r="TZE27" s="16"/>
      <c r="TZF27" s="16"/>
      <c r="TZG27" s="16"/>
      <c r="TZH27" s="16"/>
      <c r="TZI27" s="16"/>
      <c r="TZJ27" s="16"/>
      <c r="TZK27" s="16"/>
      <c r="TZL27" s="16"/>
      <c r="TZM27" s="16"/>
      <c r="TZN27" s="16"/>
      <c r="TZO27" s="16"/>
      <c r="TZP27" s="16"/>
      <c r="TZQ27" s="16"/>
      <c r="TZR27" s="16"/>
      <c r="TZS27" s="16"/>
      <c r="TZT27" s="16"/>
      <c r="TZU27" s="16"/>
      <c r="TZV27" s="16"/>
      <c r="TZW27" s="16"/>
      <c r="TZX27" s="16"/>
      <c r="TZY27" s="16"/>
      <c r="TZZ27" s="16"/>
      <c r="UAA27" s="16"/>
      <c r="UAB27" s="16"/>
      <c r="UAC27" s="16"/>
      <c r="UAD27" s="16"/>
      <c r="UAE27" s="16"/>
      <c r="UAF27" s="16"/>
      <c r="UAG27" s="16"/>
      <c r="UAH27" s="16"/>
      <c r="UAI27" s="16"/>
      <c r="UAJ27" s="16"/>
      <c r="UAK27" s="16"/>
      <c r="UAL27" s="16"/>
      <c r="UAM27" s="16"/>
      <c r="UAN27" s="16"/>
      <c r="UAO27" s="16"/>
      <c r="UAP27" s="16"/>
      <c r="UAQ27" s="16"/>
      <c r="UAR27" s="16"/>
      <c r="UAS27" s="16"/>
      <c r="UAT27" s="16"/>
      <c r="UAU27" s="16"/>
      <c r="UAV27" s="16"/>
      <c r="UAW27" s="16"/>
      <c r="UAX27" s="16"/>
      <c r="UAY27" s="16"/>
      <c r="UAZ27" s="16"/>
      <c r="UBA27" s="16"/>
      <c r="UBB27" s="16"/>
      <c r="UBC27" s="16"/>
      <c r="UBD27" s="16"/>
      <c r="UBE27" s="16"/>
      <c r="UBF27" s="16"/>
      <c r="UBG27" s="16"/>
      <c r="UBH27" s="16"/>
      <c r="UBI27" s="16"/>
      <c r="UBJ27" s="16"/>
      <c r="UBK27" s="16"/>
      <c r="UBL27" s="16"/>
      <c r="UBM27" s="16"/>
      <c r="UBN27" s="16"/>
      <c r="UBO27" s="16"/>
      <c r="UBP27" s="16"/>
      <c r="UBQ27" s="16"/>
      <c r="UBR27" s="16"/>
      <c r="UBS27" s="16"/>
      <c r="UBT27" s="16"/>
      <c r="UBU27" s="16"/>
      <c r="UBV27" s="16"/>
      <c r="UBW27" s="16"/>
      <c r="UBX27" s="16"/>
      <c r="UBY27" s="16"/>
      <c r="UBZ27" s="16"/>
      <c r="UCA27" s="16"/>
      <c r="UCB27" s="16"/>
      <c r="UCC27" s="16"/>
      <c r="UCD27" s="16"/>
      <c r="UCE27" s="16"/>
      <c r="UCF27" s="16"/>
      <c r="UCG27" s="16"/>
      <c r="UCH27" s="16"/>
      <c r="UCI27" s="16"/>
      <c r="UCJ27" s="16"/>
      <c r="UCK27" s="16"/>
      <c r="UCL27" s="16"/>
      <c r="UCM27" s="16"/>
      <c r="UCN27" s="16"/>
      <c r="UCO27" s="16"/>
      <c r="UCP27" s="16"/>
      <c r="UCQ27" s="16"/>
      <c r="UCR27" s="16"/>
      <c r="UCS27" s="16"/>
      <c r="UCT27" s="16"/>
      <c r="UCU27" s="16"/>
      <c r="UCV27" s="16"/>
      <c r="UCW27" s="16"/>
      <c r="UCX27" s="16"/>
      <c r="UCY27" s="16"/>
      <c r="UCZ27" s="16"/>
      <c r="UDA27" s="16"/>
      <c r="UDB27" s="16"/>
      <c r="UDC27" s="16"/>
      <c r="UDD27" s="16"/>
      <c r="UDE27" s="16"/>
      <c r="UDF27" s="16"/>
      <c r="UDG27" s="16"/>
      <c r="UDH27" s="16"/>
      <c r="UDI27" s="16"/>
      <c r="UDJ27" s="16"/>
      <c r="UDK27" s="16"/>
      <c r="UDL27" s="16"/>
      <c r="UDM27" s="16"/>
      <c r="UDN27" s="16"/>
      <c r="UDO27" s="16"/>
      <c r="UDP27" s="16"/>
      <c r="UDQ27" s="16"/>
      <c r="UDR27" s="16"/>
      <c r="UDS27" s="16"/>
      <c r="UDT27" s="16"/>
      <c r="UDU27" s="16"/>
      <c r="UDV27" s="16"/>
      <c r="UDW27" s="16"/>
      <c r="UDX27" s="16"/>
      <c r="UDY27" s="16"/>
      <c r="UDZ27" s="16"/>
      <c r="UEA27" s="16"/>
      <c r="UEB27" s="16"/>
      <c r="UEC27" s="16"/>
      <c r="UED27" s="16"/>
      <c r="UEE27" s="16"/>
      <c r="UEF27" s="16"/>
      <c r="UEG27" s="16"/>
      <c r="UEH27" s="16"/>
      <c r="UEI27" s="16"/>
      <c r="UEJ27" s="16"/>
      <c r="UEK27" s="16"/>
      <c r="UEL27" s="16"/>
      <c r="UEM27" s="16"/>
      <c r="UEN27" s="16"/>
      <c r="UEO27" s="16"/>
      <c r="UEP27" s="16"/>
      <c r="UEQ27" s="16"/>
      <c r="UER27" s="16"/>
      <c r="UES27" s="16"/>
      <c r="UET27" s="16"/>
      <c r="UEU27" s="16"/>
      <c r="UEV27" s="16"/>
      <c r="UEW27" s="16"/>
      <c r="UEX27" s="16"/>
      <c r="UEY27" s="16"/>
      <c r="UEZ27" s="16"/>
      <c r="UFA27" s="16"/>
      <c r="UFB27" s="16"/>
      <c r="UFC27" s="16"/>
      <c r="UFD27" s="16"/>
      <c r="UFE27" s="16"/>
      <c r="UFF27" s="16"/>
      <c r="UFG27" s="16"/>
      <c r="UFH27" s="16"/>
      <c r="UFI27" s="16"/>
      <c r="UFJ27" s="16"/>
      <c r="UFK27" s="16"/>
      <c r="UFL27" s="16"/>
      <c r="UFM27" s="16"/>
      <c r="UFN27" s="16"/>
      <c r="UFO27" s="16"/>
      <c r="UFP27" s="16"/>
      <c r="UFQ27" s="16"/>
      <c r="UFR27" s="16"/>
      <c r="UFS27" s="16"/>
      <c r="UFT27" s="16"/>
      <c r="UFU27" s="16"/>
      <c r="UFV27" s="16"/>
      <c r="UFW27" s="16"/>
      <c r="UFX27" s="16"/>
      <c r="UFY27" s="16"/>
      <c r="UFZ27" s="16"/>
      <c r="UGA27" s="16"/>
      <c r="UGB27" s="16"/>
      <c r="UGC27" s="16"/>
      <c r="UGD27" s="16"/>
      <c r="UGE27" s="16"/>
      <c r="UGF27" s="16"/>
      <c r="UGG27" s="16"/>
      <c r="UGH27" s="16"/>
      <c r="UGI27" s="16"/>
      <c r="UGJ27" s="16"/>
      <c r="UGK27" s="16"/>
      <c r="UGL27" s="16"/>
      <c r="UGM27" s="16"/>
      <c r="UGN27" s="16"/>
      <c r="UGO27" s="16"/>
      <c r="UGP27" s="16"/>
      <c r="UGQ27" s="16"/>
      <c r="UGR27" s="16"/>
      <c r="UGS27" s="16"/>
      <c r="UGT27" s="16"/>
      <c r="UGU27" s="16"/>
      <c r="UGV27" s="16"/>
      <c r="UGW27" s="16"/>
      <c r="UGX27" s="16"/>
      <c r="UGY27" s="16"/>
      <c r="UGZ27" s="16"/>
      <c r="UHA27" s="16"/>
      <c r="UHB27" s="16"/>
      <c r="UHC27" s="16"/>
      <c r="UHD27" s="16"/>
      <c r="UHE27" s="16"/>
      <c r="UHF27" s="16"/>
      <c r="UHG27" s="16"/>
      <c r="UHH27" s="16"/>
      <c r="UHI27" s="16"/>
      <c r="UHJ27" s="16"/>
      <c r="UHK27" s="16"/>
      <c r="UHL27" s="16"/>
      <c r="UHM27" s="16"/>
      <c r="UHN27" s="16"/>
      <c r="UHO27" s="16"/>
      <c r="UHP27" s="16"/>
      <c r="UHQ27" s="16"/>
      <c r="UHR27" s="16"/>
      <c r="UHS27" s="16"/>
      <c r="UHT27" s="16"/>
      <c r="UHU27" s="16"/>
      <c r="UHV27" s="16"/>
      <c r="UHW27" s="16"/>
      <c r="UHX27" s="16"/>
      <c r="UHY27" s="16"/>
      <c r="UHZ27" s="16"/>
      <c r="UIA27" s="16"/>
      <c r="UIB27" s="16"/>
      <c r="UIC27" s="16"/>
      <c r="UID27" s="16"/>
      <c r="UIE27" s="16"/>
      <c r="UIF27" s="16"/>
      <c r="UIG27" s="16"/>
      <c r="UIH27" s="16"/>
      <c r="UII27" s="16"/>
      <c r="UIJ27" s="16"/>
      <c r="UIK27" s="16"/>
      <c r="UIL27" s="16"/>
      <c r="UIM27" s="16"/>
      <c r="UIN27" s="16"/>
      <c r="UIO27" s="16"/>
      <c r="UIP27" s="16"/>
      <c r="UIQ27" s="16"/>
      <c r="UIR27" s="16"/>
      <c r="UIS27" s="16"/>
      <c r="UIT27" s="16"/>
      <c r="UIU27" s="16"/>
      <c r="UIV27" s="16"/>
      <c r="UIW27" s="16"/>
      <c r="UIX27" s="16"/>
      <c r="UIY27" s="16"/>
      <c r="UIZ27" s="16"/>
      <c r="UJA27" s="16"/>
      <c r="UJB27" s="16"/>
      <c r="UJC27" s="16"/>
      <c r="UJD27" s="16"/>
      <c r="UJE27" s="16"/>
      <c r="UJF27" s="16"/>
      <c r="UJG27" s="16"/>
      <c r="UJH27" s="16"/>
      <c r="UJI27" s="16"/>
      <c r="UJJ27" s="16"/>
      <c r="UJK27" s="16"/>
      <c r="UJL27" s="16"/>
      <c r="UJM27" s="16"/>
      <c r="UJN27" s="16"/>
      <c r="UJO27" s="16"/>
      <c r="UJP27" s="16"/>
      <c r="UJQ27" s="16"/>
      <c r="UJR27" s="16"/>
      <c r="UJS27" s="16"/>
      <c r="UJT27" s="16"/>
      <c r="UJU27" s="16"/>
      <c r="UJV27" s="16"/>
      <c r="UJW27" s="16"/>
      <c r="UJX27" s="16"/>
      <c r="UJY27" s="16"/>
      <c r="UJZ27" s="16"/>
      <c r="UKA27" s="16"/>
      <c r="UKB27" s="16"/>
      <c r="UKC27" s="16"/>
      <c r="UKD27" s="16"/>
      <c r="UKE27" s="16"/>
      <c r="UKF27" s="16"/>
      <c r="UKG27" s="16"/>
      <c r="UKH27" s="16"/>
      <c r="UKI27" s="16"/>
      <c r="UKJ27" s="16"/>
      <c r="UKK27" s="16"/>
      <c r="UKL27" s="16"/>
      <c r="UKM27" s="16"/>
      <c r="UKN27" s="16"/>
      <c r="UKO27" s="16"/>
      <c r="UKP27" s="16"/>
      <c r="UKQ27" s="16"/>
      <c r="UKR27" s="16"/>
      <c r="UKS27" s="16"/>
      <c r="UKT27" s="16"/>
      <c r="UKU27" s="16"/>
      <c r="UKV27" s="16"/>
      <c r="UKW27" s="16"/>
      <c r="UKX27" s="16"/>
      <c r="UKY27" s="16"/>
      <c r="UKZ27" s="16"/>
      <c r="ULA27" s="16"/>
      <c r="ULB27" s="16"/>
      <c r="ULC27" s="16"/>
      <c r="ULD27" s="16"/>
      <c r="ULE27" s="16"/>
      <c r="ULF27" s="16"/>
      <c r="ULG27" s="16"/>
      <c r="ULH27" s="16"/>
      <c r="ULI27" s="16"/>
      <c r="ULJ27" s="16"/>
      <c r="ULK27" s="16"/>
      <c r="ULL27" s="16"/>
      <c r="ULM27" s="16"/>
      <c r="ULN27" s="16"/>
      <c r="ULO27" s="16"/>
      <c r="ULP27" s="16"/>
      <c r="ULQ27" s="16"/>
      <c r="ULR27" s="16"/>
      <c r="ULS27" s="16"/>
      <c r="ULT27" s="16"/>
      <c r="ULU27" s="16"/>
      <c r="ULV27" s="16"/>
      <c r="ULW27" s="16"/>
      <c r="ULX27" s="16"/>
      <c r="ULY27" s="16"/>
      <c r="ULZ27" s="16"/>
      <c r="UMA27" s="16"/>
      <c r="UMB27" s="16"/>
      <c r="UMC27" s="16"/>
      <c r="UMD27" s="16"/>
      <c r="UME27" s="16"/>
      <c r="UMF27" s="16"/>
      <c r="UMG27" s="16"/>
      <c r="UMH27" s="16"/>
      <c r="UMI27" s="16"/>
      <c r="UMJ27" s="16"/>
      <c r="UMK27" s="16"/>
      <c r="UML27" s="16"/>
      <c r="UMM27" s="16"/>
      <c r="UMN27" s="16"/>
      <c r="UMO27" s="16"/>
      <c r="UMP27" s="16"/>
      <c r="UMQ27" s="16"/>
      <c r="UMR27" s="16"/>
      <c r="UMS27" s="16"/>
      <c r="UMT27" s="16"/>
      <c r="UMU27" s="16"/>
      <c r="UMV27" s="16"/>
      <c r="UMW27" s="16"/>
      <c r="UMX27" s="16"/>
      <c r="UMY27" s="16"/>
      <c r="UMZ27" s="16"/>
      <c r="UNA27" s="16"/>
      <c r="UNB27" s="16"/>
      <c r="UNC27" s="16"/>
      <c r="UND27" s="16"/>
      <c r="UNE27" s="16"/>
      <c r="UNF27" s="16"/>
      <c r="UNG27" s="16"/>
      <c r="UNH27" s="16"/>
      <c r="UNI27" s="16"/>
      <c r="UNJ27" s="16"/>
      <c r="UNK27" s="16"/>
      <c r="UNL27" s="16"/>
      <c r="UNM27" s="16"/>
      <c r="UNN27" s="16"/>
      <c r="UNO27" s="16"/>
      <c r="UNP27" s="16"/>
      <c r="UNQ27" s="16"/>
      <c r="UNR27" s="16"/>
      <c r="UNS27" s="16"/>
      <c r="UNT27" s="16"/>
      <c r="UNU27" s="16"/>
      <c r="UNV27" s="16"/>
      <c r="UNW27" s="16"/>
      <c r="UNX27" s="16"/>
      <c r="UNY27" s="16"/>
      <c r="UNZ27" s="16"/>
      <c r="UOA27" s="16"/>
      <c r="UOB27" s="16"/>
      <c r="UOC27" s="16"/>
      <c r="UOD27" s="16"/>
      <c r="UOE27" s="16"/>
      <c r="UOF27" s="16"/>
      <c r="UOG27" s="16"/>
      <c r="UOH27" s="16"/>
      <c r="UOI27" s="16"/>
      <c r="UOJ27" s="16"/>
      <c r="UOK27" s="16"/>
      <c r="UOL27" s="16"/>
      <c r="UOM27" s="16"/>
      <c r="UON27" s="16"/>
      <c r="UOO27" s="16"/>
      <c r="UOP27" s="16"/>
      <c r="UOQ27" s="16"/>
      <c r="UOR27" s="16"/>
      <c r="UOS27" s="16"/>
      <c r="UOT27" s="16"/>
      <c r="UOU27" s="16"/>
      <c r="UOV27" s="16"/>
      <c r="UOW27" s="16"/>
      <c r="UOX27" s="16"/>
      <c r="UOY27" s="16"/>
      <c r="UOZ27" s="16"/>
      <c r="UPA27" s="16"/>
      <c r="UPB27" s="16"/>
      <c r="UPC27" s="16"/>
      <c r="UPD27" s="16"/>
      <c r="UPE27" s="16"/>
      <c r="UPF27" s="16"/>
      <c r="UPG27" s="16"/>
      <c r="UPH27" s="16"/>
      <c r="UPI27" s="16"/>
      <c r="UPJ27" s="16"/>
      <c r="UPK27" s="16"/>
      <c r="UPL27" s="16"/>
      <c r="UPM27" s="16"/>
      <c r="UPN27" s="16"/>
      <c r="UPO27" s="16"/>
      <c r="UPP27" s="16"/>
      <c r="UPQ27" s="16"/>
      <c r="UPR27" s="16"/>
      <c r="UPS27" s="16"/>
      <c r="UPT27" s="16"/>
      <c r="UPU27" s="16"/>
      <c r="UPV27" s="16"/>
      <c r="UPW27" s="16"/>
      <c r="UPX27" s="16"/>
      <c r="UPY27" s="16"/>
      <c r="UPZ27" s="16"/>
      <c r="UQA27" s="16"/>
      <c r="UQB27" s="16"/>
      <c r="UQC27" s="16"/>
      <c r="UQD27" s="16"/>
      <c r="UQE27" s="16"/>
      <c r="UQF27" s="16"/>
      <c r="UQG27" s="16"/>
      <c r="UQH27" s="16"/>
      <c r="UQI27" s="16"/>
      <c r="UQJ27" s="16"/>
      <c r="UQK27" s="16"/>
      <c r="UQL27" s="16"/>
      <c r="UQM27" s="16"/>
      <c r="UQN27" s="16"/>
      <c r="UQO27" s="16"/>
      <c r="UQP27" s="16"/>
      <c r="UQQ27" s="16"/>
      <c r="UQR27" s="16"/>
      <c r="UQS27" s="16"/>
      <c r="UQT27" s="16"/>
      <c r="UQU27" s="16"/>
      <c r="UQV27" s="16"/>
      <c r="UQW27" s="16"/>
      <c r="UQX27" s="16"/>
      <c r="UQY27" s="16"/>
      <c r="UQZ27" s="16"/>
      <c r="URA27" s="16"/>
      <c r="URB27" s="16"/>
      <c r="URC27" s="16"/>
      <c r="URD27" s="16"/>
      <c r="URE27" s="16"/>
      <c r="URF27" s="16"/>
      <c r="URG27" s="16"/>
      <c r="URH27" s="16"/>
      <c r="URI27" s="16"/>
      <c r="URJ27" s="16"/>
      <c r="URK27" s="16"/>
      <c r="URL27" s="16"/>
      <c r="URM27" s="16"/>
      <c r="URN27" s="16"/>
      <c r="URO27" s="16"/>
      <c r="URP27" s="16"/>
      <c r="URQ27" s="16"/>
      <c r="URR27" s="16"/>
      <c r="URS27" s="16"/>
      <c r="URT27" s="16"/>
      <c r="URU27" s="16"/>
      <c r="URV27" s="16"/>
      <c r="URW27" s="16"/>
      <c r="URX27" s="16"/>
      <c r="URY27" s="16"/>
      <c r="URZ27" s="16"/>
      <c r="USA27" s="16"/>
      <c r="USB27" s="16"/>
      <c r="USC27" s="16"/>
      <c r="USD27" s="16"/>
      <c r="USE27" s="16"/>
      <c r="USF27" s="16"/>
      <c r="USG27" s="16"/>
      <c r="USH27" s="16"/>
      <c r="USI27" s="16"/>
      <c r="USJ27" s="16"/>
      <c r="USK27" s="16"/>
      <c r="USL27" s="16"/>
      <c r="USM27" s="16"/>
      <c r="USN27" s="16"/>
      <c r="USO27" s="16"/>
      <c r="USP27" s="16"/>
      <c r="USQ27" s="16"/>
      <c r="USR27" s="16"/>
      <c r="USS27" s="16"/>
      <c r="UST27" s="16"/>
      <c r="USU27" s="16"/>
      <c r="USV27" s="16"/>
      <c r="USW27" s="16"/>
      <c r="USX27" s="16"/>
      <c r="USY27" s="16"/>
      <c r="USZ27" s="16"/>
      <c r="UTA27" s="16"/>
      <c r="UTB27" s="16"/>
      <c r="UTC27" s="16"/>
      <c r="UTD27" s="16"/>
      <c r="UTE27" s="16"/>
      <c r="UTF27" s="16"/>
      <c r="UTG27" s="16"/>
      <c r="UTH27" s="16"/>
      <c r="UTI27" s="16"/>
      <c r="UTJ27" s="16"/>
      <c r="UTK27" s="16"/>
      <c r="UTL27" s="16"/>
      <c r="UTM27" s="16"/>
      <c r="UTN27" s="16"/>
      <c r="UTO27" s="16"/>
      <c r="UTP27" s="16"/>
      <c r="UTQ27" s="16"/>
      <c r="UTR27" s="16"/>
      <c r="UTS27" s="16"/>
      <c r="UTT27" s="16"/>
      <c r="UTU27" s="16"/>
      <c r="UTV27" s="16"/>
      <c r="UTW27" s="16"/>
      <c r="UTX27" s="16"/>
      <c r="UTY27" s="16"/>
      <c r="UTZ27" s="16"/>
      <c r="UUA27" s="16"/>
      <c r="UUB27" s="16"/>
      <c r="UUC27" s="16"/>
      <c r="UUD27" s="16"/>
      <c r="UUE27" s="16"/>
      <c r="UUF27" s="16"/>
      <c r="UUG27" s="16"/>
      <c r="UUH27" s="16"/>
      <c r="UUI27" s="16"/>
      <c r="UUJ27" s="16"/>
      <c r="UUK27" s="16"/>
      <c r="UUL27" s="16"/>
      <c r="UUM27" s="16"/>
      <c r="UUN27" s="16"/>
      <c r="UUO27" s="16"/>
      <c r="UUP27" s="16"/>
      <c r="UUQ27" s="16"/>
      <c r="UUR27" s="16"/>
      <c r="UUS27" s="16"/>
      <c r="UUT27" s="16"/>
      <c r="UUU27" s="16"/>
      <c r="UUV27" s="16"/>
      <c r="UUW27" s="16"/>
      <c r="UUX27" s="16"/>
      <c r="UUY27" s="16"/>
      <c r="UUZ27" s="16"/>
      <c r="UVA27" s="16"/>
      <c r="UVB27" s="16"/>
      <c r="UVC27" s="16"/>
      <c r="UVD27" s="16"/>
      <c r="UVE27" s="16"/>
      <c r="UVF27" s="16"/>
      <c r="UVG27" s="16"/>
      <c r="UVH27" s="16"/>
      <c r="UVI27" s="16"/>
      <c r="UVJ27" s="16"/>
      <c r="UVK27" s="16"/>
      <c r="UVL27" s="16"/>
      <c r="UVM27" s="16"/>
      <c r="UVN27" s="16"/>
      <c r="UVO27" s="16"/>
      <c r="UVP27" s="16"/>
      <c r="UVQ27" s="16"/>
      <c r="UVR27" s="16"/>
      <c r="UVS27" s="16"/>
      <c r="UVT27" s="16"/>
      <c r="UVU27" s="16"/>
      <c r="UVV27" s="16"/>
      <c r="UVW27" s="16"/>
      <c r="UVX27" s="16"/>
      <c r="UVY27" s="16"/>
      <c r="UVZ27" s="16"/>
      <c r="UWA27" s="16"/>
      <c r="UWB27" s="16"/>
      <c r="UWC27" s="16"/>
      <c r="UWD27" s="16"/>
      <c r="UWE27" s="16"/>
      <c r="UWF27" s="16"/>
      <c r="UWG27" s="16"/>
      <c r="UWH27" s="16"/>
      <c r="UWI27" s="16"/>
      <c r="UWJ27" s="16"/>
      <c r="UWK27" s="16"/>
      <c r="UWL27" s="16"/>
      <c r="UWM27" s="16"/>
      <c r="UWN27" s="16"/>
      <c r="UWO27" s="16"/>
      <c r="UWP27" s="16"/>
      <c r="UWQ27" s="16"/>
      <c r="UWR27" s="16"/>
      <c r="UWS27" s="16"/>
      <c r="UWT27" s="16"/>
      <c r="UWU27" s="16"/>
      <c r="UWV27" s="16"/>
      <c r="UWW27" s="16"/>
      <c r="UWX27" s="16"/>
      <c r="UWY27" s="16"/>
      <c r="UWZ27" s="16"/>
      <c r="UXA27" s="16"/>
      <c r="UXB27" s="16"/>
      <c r="UXC27" s="16"/>
      <c r="UXD27" s="16"/>
      <c r="UXE27" s="16"/>
      <c r="UXF27" s="16"/>
      <c r="UXG27" s="16"/>
      <c r="UXH27" s="16"/>
      <c r="UXI27" s="16"/>
      <c r="UXJ27" s="16"/>
      <c r="UXK27" s="16"/>
      <c r="UXL27" s="16"/>
      <c r="UXM27" s="16"/>
      <c r="UXN27" s="16"/>
      <c r="UXO27" s="16"/>
      <c r="UXP27" s="16"/>
      <c r="UXQ27" s="16"/>
      <c r="UXR27" s="16"/>
      <c r="UXS27" s="16"/>
      <c r="UXT27" s="16"/>
      <c r="UXU27" s="16"/>
      <c r="UXV27" s="16"/>
      <c r="UXW27" s="16"/>
      <c r="UXX27" s="16"/>
      <c r="UXY27" s="16"/>
      <c r="UXZ27" s="16"/>
      <c r="UYA27" s="16"/>
      <c r="UYB27" s="16"/>
      <c r="UYC27" s="16"/>
      <c r="UYD27" s="16"/>
      <c r="UYE27" s="16"/>
      <c r="UYF27" s="16"/>
      <c r="UYG27" s="16"/>
      <c r="UYH27" s="16"/>
      <c r="UYI27" s="16"/>
      <c r="UYJ27" s="16"/>
      <c r="UYK27" s="16"/>
      <c r="UYL27" s="16"/>
      <c r="UYM27" s="16"/>
      <c r="UYN27" s="16"/>
      <c r="UYO27" s="16"/>
      <c r="UYP27" s="16"/>
      <c r="UYQ27" s="16"/>
      <c r="UYR27" s="16"/>
      <c r="UYS27" s="16"/>
      <c r="UYT27" s="16"/>
      <c r="UYU27" s="16"/>
      <c r="UYV27" s="16"/>
      <c r="UYW27" s="16"/>
      <c r="UYX27" s="16"/>
      <c r="UYY27" s="16"/>
      <c r="UYZ27" s="16"/>
      <c r="UZA27" s="16"/>
      <c r="UZB27" s="16"/>
      <c r="UZC27" s="16"/>
      <c r="UZD27" s="16"/>
      <c r="UZE27" s="16"/>
      <c r="UZF27" s="16"/>
      <c r="UZG27" s="16"/>
      <c r="UZH27" s="16"/>
      <c r="UZI27" s="16"/>
      <c r="UZJ27" s="16"/>
      <c r="UZK27" s="16"/>
      <c r="UZL27" s="16"/>
      <c r="UZM27" s="16"/>
      <c r="UZN27" s="16"/>
      <c r="UZO27" s="16"/>
      <c r="UZP27" s="16"/>
      <c r="UZQ27" s="16"/>
      <c r="UZR27" s="16"/>
      <c r="UZS27" s="16"/>
      <c r="UZT27" s="16"/>
      <c r="UZU27" s="16"/>
      <c r="UZV27" s="16"/>
      <c r="UZW27" s="16"/>
      <c r="UZX27" s="16"/>
      <c r="UZY27" s="16"/>
      <c r="UZZ27" s="16"/>
      <c r="VAA27" s="16"/>
      <c r="VAB27" s="16"/>
      <c r="VAC27" s="16"/>
      <c r="VAD27" s="16"/>
      <c r="VAE27" s="16"/>
      <c r="VAF27" s="16"/>
      <c r="VAG27" s="16"/>
      <c r="VAH27" s="16"/>
      <c r="VAI27" s="16"/>
      <c r="VAJ27" s="16"/>
      <c r="VAK27" s="16"/>
      <c r="VAL27" s="16"/>
      <c r="VAM27" s="16"/>
      <c r="VAN27" s="16"/>
      <c r="VAO27" s="16"/>
      <c r="VAP27" s="16"/>
      <c r="VAQ27" s="16"/>
      <c r="VAR27" s="16"/>
      <c r="VAS27" s="16"/>
      <c r="VAT27" s="16"/>
      <c r="VAU27" s="16"/>
      <c r="VAV27" s="16"/>
      <c r="VAW27" s="16"/>
      <c r="VAX27" s="16"/>
      <c r="VAY27" s="16"/>
      <c r="VAZ27" s="16"/>
      <c r="VBA27" s="16"/>
      <c r="VBB27" s="16"/>
      <c r="VBC27" s="16"/>
      <c r="VBD27" s="16"/>
      <c r="VBE27" s="16"/>
      <c r="VBF27" s="16"/>
      <c r="VBG27" s="16"/>
      <c r="VBH27" s="16"/>
      <c r="VBI27" s="16"/>
      <c r="VBJ27" s="16"/>
      <c r="VBK27" s="16"/>
      <c r="VBL27" s="16"/>
      <c r="VBM27" s="16"/>
      <c r="VBN27" s="16"/>
      <c r="VBO27" s="16"/>
      <c r="VBP27" s="16"/>
      <c r="VBQ27" s="16"/>
      <c r="VBR27" s="16"/>
      <c r="VBS27" s="16"/>
      <c r="VBT27" s="16"/>
      <c r="VBU27" s="16"/>
      <c r="VBV27" s="16"/>
      <c r="VBW27" s="16"/>
      <c r="VBX27" s="16"/>
      <c r="VBY27" s="16"/>
      <c r="VBZ27" s="16"/>
      <c r="VCA27" s="16"/>
      <c r="VCB27" s="16"/>
      <c r="VCC27" s="16"/>
      <c r="VCD27" s="16"/>
      <c r="VCE27" s="16"/>
      <c r="VCF27" s="16"/>
      <c r="VCG27" s="16"/>
      <c r="VCH27" s="16"/>
      <c r="VCI27" s="16"/>
      <c r="VCJ27" s="16"/>
      <c r="VCK27" s="16"/>
      <c r="VCL27" s="16"/>
      <c r="VCM27" s="16"/>
      <c r="VCN27" s="16"/>
      <c r="VCO27" s="16"/>
      <c r="VCP27" s="16"/>
      <c r="VCQ27" s="16"/>
      <c r="VCR27" s="16"/>
      <c r="VCS27" s="16"/>
      <c r="VCT27" s="16"/>
      <c r="VCU27" s="16"/>
      <c r="VCV27" s="16"/>
      <c r="VCW27" s="16"/>
      <c r="VCX27" s="16"/>
      <c r="VCY27" s="16"/>
      <c r="VCZ27" s="16"/>
      <c r="VDA27" s="16"/>
      <c r="VDB27" s="16"/>
      <c r="VDC27" s="16"/>
      <c r="VDD27" s="16"/>
      <c r="VDE27" s="16"/>
      <c r="VDF27" s="16"/>
      <c r="VDG27" s="16"/>
      <c r="VDH27" s="16"/>
      <c r="VDI27" s="16"/>
      <c r="VDJ27" s="16"/>
      <c r="VDK27" s="16"/>
      <c r="VDL27" s="16"/>
      <c r="VDM27" s="16"/>
      <c r="VDN27" s="16"/>
      <c r="VDO27" s="16"/>
      <c r="VDP27" s="16"/>
      <c r="VDQ27" s="16"/>
      <c r="VDR27" s="16"/>
      <c r="VDS27" s="16"/>
      <c r="VDT27" s="16"/>
      <c r="VDU27" s="16"/>
      <c r="VDV27" s="16"/>
      <c r="VDW27" s="16"/>
      <c r="VDX27" s="16"/>
      <c r="VDY27" s="16"/>
      <c r="VDZ27" s="16"/>
      <c r="VEA27" s="16"/>
      <c r="VEB27" s="16"/>
      <c r="VEC27" s="16"/>
      <c r="VED27" s="16"/>
      <c r="VEE27" s="16"/>
      <c r="VEF27" s="16"/>
      <c r="VEG27" s="16"/>
      <c r="VEH27" s="16"/>
      <c r="VEI27" s="16"/>
      <c r="VEJ27" s="16"/>
      <c r="VEK27" s="16"/>
      <c r="VEL27" s="16"/>
      <c r="VEM27" s="16"/>
      <c r="VEN27" s="16"/>
      <c r="VEO27" s="16"/>
      <c r="VEP27" s="16"/>
      <c r="VEQ27" s="16"/>
      <c r="VER27" s="16"/>
      <c r="VES27" s="16"/>
      <c r="VET27" s="16"/>
      <c r="VEU27" s="16"/>
      <c r="VEV27" s="16"/>
      <c r="VEW27" s="16"/>
      <c r="VEX27" s="16"/>
      <c r="VEY27" s="16"/>
      <c r="VEZ27" s="16"/>
      <c r="VFA27" s="16"/>
      <c r="VFB27" s="16"/>
      <c r="VFC27" s="16"/>
      <c r="VFD27" s="16"/>
      <c r="VFE27" s="16"/>
      <c r="VFF27" s="16"/>
      <c r="VFG27" s="16"/>
      <c r="VFH27" s="16"/>
      <c r="VFI27" s="16"/>
      <c r="VFJ27" s="16"/>
      <c r="VFK27" s="16"/>
      <c r="VFL27" s="16"/>
      <c r="VFM27" s="16"/>
      <c r="VFN27" s="16"/>
      <c r="VFO27" s="16"/>
      <c r="VFP27" s="16"/>
      <c r="VFQ27" s="16"/>
      <c r="VFR27" s="16"/>
      <c r="VFS27" s="16"/>
      <c r="VFT27" s="16"/>
      <c r="VFU27" s="16"/>
      <c r="VFV27" s="16"/>
      <c r="VFW27" s="16"/>
      <c r="VFX27" s="16"/>
      <c r="VFY27" s="16"/>
      <c r="VFZ27" s="16"/>
      <c r="VGA27" s="16"/>
      <c r="VGB27" s="16"/>
      <c r="VGC27" s="16"/>
      <c r="VGD27" s="16"/>
      <c r="VGE27" s="16"/>
      <c r="VGF27" s="16"/>
      <c r="VGG27" s="16"/>
      <c r="VGH27" s="16"/>
      <c r="VGI27" s="16"/>
      <c r="VGJ27" s="16"/>
      <c r="VGK27" s="16"/>
    </row>
    <row r="28" spans="1:15113" s="1" customFormat="1" x14ac:dyDescent="0.25">
      <c r="B28" s="15"/>
      <c r="C28" s="14" t="s">
        <v>70</v>
      </c>
      <c r="D28" s="267"/>
      <c r="E28" s="20" t="s">
        <v>14</v>
      </c>
      <c r="F28" s="33">
        <f>F29+F30</f>
        <v>0</v>
      </c>
      <c r="G28" s="33">
        <f t="shared" ref="G28:I28" si="10">G29+G30</f>
        <v>0</v>
      </c>
      <c r="H28" s="33">
        <f t="shared" si="10"/>
        <v>0</v>
      </c>
      <c r="I28" s="33">
        <f t="shared" si="10"/>
        <v>0</v>
      </c>
      <c r="J28" s="33">
        <f t="shared" ref="J28:AJ28" si="11">J29+J30</f>
        <v>0</v>
      </c>
      <c r="K28" s="33">
        <f t="shared" si="11"/>
        <v>0</v>
      </c>
      <c r="L28" s="33">
        <f t="shared" si="11"/>
        <v>0</v>
      </c>
      <c r="M28" s="33">
        <f t="shared" si="11"/>
        <v>0</v>
      </c>
      <c r="N28" s="33">
        <f t="shared" si="11"/>
        <v>0</v>
      </c>
      <c r="O28" s="33">
        <f t="shared" si="11"/>
        <v>0</v>
      </c>
      <c r="P28" s="33">
        <f t="shared" si="11"/>
        <v>0</v>
      </c>
      <c r="Q28" s="33">
        <f t="shared" si="11"/>
        <v>0</v>
      </c>
      <c r="R28" s="33">
        <f t="shared" si="11"/>
        <v>0</v>
      </c>
      <c r="S28" s="33">
        <f t="shared" si="11"/>
        <v>0</v>
      </c>
      <c r="T28" s="33">
        <f t="shared" si="11"/>
        <v>0</v>
      </c>
      <c r="U28" s="33">
        <f t="shared" si="11"/>
        <v>0</v>
      </c>
      <c r="V28" s="33">
        <f t="shared" si="11"/>
        <v>0</v>
      </c>
      <c r="W28" s="33">
        <f t="shared" si="11"/>
        <v>0</v>
      </c>
      <c r="X28" s="33">
        <f t="shared" si="11"/>
        <v>0</v>
      </c>
      <c r="Y28" s="33">
        <f t="shared" si="11"/>
        <v>0</v>
      </c>
      <c r="Z28" s="33">
        <f t="shared" si="11"/>
        <v>0</v>
      </c>
      <c r="AA28" s="33">
        <f t="shared" si="11"/>
        <v>0</v>
      </c>
      <c r="AB28" s="33">
        <f t="shared" si="11"/>
        <v>0</v>
      </c>
      <c r="AC28" s="33">
        <f t="shared" si="11"/>
        <v>0</v>
      </c>
      <c r="AD28" s="33">
        <f t="shared" si="11"/>
        <v>0</v>
      </c>
      <c r="AE28" s="33">
        <f t="shared" si="11"/>
        <v>0</v>
      </c>
      <c r="AF28" s="33">
        <f t="shared" si="11"/>
        <v>0</v>
      </c>
      <c r="AG28" s="33">
        <f t="shared" si="11"/>
        <v>0</v>
      </c>
      <c r="AH28" s="33">
        <f t="shared" si="11"/>
        <v>0</v>
      </c>
      <c r="AI28" s="33">
        <f t="shared" si="11"/>
        <v>0</v>
      </c>
      <c r="AJ28" s="33">
        <f t="shared" si="11"/>
        <v>0</v>
      </c>
      <c r="AL28" s="63">
        <f t="shared" si="9"/>
        <v>0</v>
      </c>
      <c r="CV28" s="152"/>
    </row>
    <row r="29" spans="1:15113" s="1" customFormat="1" x14ac:dyDescent="0.25">
      <c r="B29" s="15"/>
      <c r="C29" s="73" t="s">
        <v>110</v>
      </c>
      <c r="D29" s="267"/>
      <c r="E29" s="74" t="s">
        <v>14</v>
      </c>
      <c r="F29" s="284">
        <v>0</v>
      </c>
      <c r="G29" s="284">
        <v>0</v>
      </c>
      <c r="H29" s="284">
        <v>0</v>
      </c>
      <c r="I29" s="284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84"/>
      <c r="X29" s="284"/>
      <c r="Y29" s="284"/>
      <c r="Z29" s="284"/>
      <c r="AA29" s="284"/>
      <c r="AB29" s="284"/>
      <c r="AC29" s="284"/>
      <c r="AD29" s="284"/>
      <c r="AE29" s="284"/>
      <c r="AF29" s="284"/>
      <c r="AG29" s="284"/>
      <c r="AH29" s="284"/>
      <c r="AI29" s="284"/>
      <c r="AJ29" s="284"/>
      <c r="AL29" s="66">
        <f t="shared" si="9"/>
        <v>0</v>
      </c>
      <c r="CV29" s="152"/>
    </row>
    <row r="30" spans="1:15113" s="1" customFormat="1" x14ac:dyDescent="0.25">
      <c r="B30" s="15"/>
      <c r="C30" s="64" t="s">
        <v>73</v>
      </c>
      <c r="D30" s="267"/>
      <c r="E30" s="74" t="s">
        <v>14</v>
      </c>
      <c r="F30" s="285">
        <v>0</v>
      </c>
      <c r="G30" s="285">
        <v>0</v>
      </c>
      <c r="H30" s="284">
        <v>0</v>
      </c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84"/>
      <c r="AB30" s="284"/>
      <c r="AC30" s="284"/>
      <c r="AD30" s="284"/>
      <c r="AE30" s="284"/>
      <c r="AF30" s="284"/>
      <c r="AG30" s="284"/>
      <c r="AH30" s="284"/>
      <c r="AI30" s="284"/>
      <c r="AJ30" s="284"/>
      <c r="AL30" s="66">
        <f t="shared" ref="AL30" si="12">SUM(F30:O30)</f>
        <v>0</v>
      </c>
      <c r="CV30" s="152"/>
    </row>
    <row r="31" spans="1:15113" s="79" customFormat="1" x14ac:dyDescent="0.25">
      <c r="A31" s="71"/>
      <c r="B31" s="77"/>
      <c r="C31" s="242" t="s">
        <v>111</v>
      </c>
      <c r="D31" s="322"/>
      <c r="E31" s="101"/>
      <c r="F31" s="286"/>
      <c r="G31" s="286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71"/>
      <c r="AL31" s="75" t="s">
        <v>112</v>
      </c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153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71"/>
      <c r="FO31" s="71"/>
      <c r="FP31" s="71"/>
      <c r="FQ31" s="71"/>
      <c r="FR31" s="71"/>
      <c r="FS31" s="71"/>
      <c r="FT31" s="7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  <c r="IH31" s="71"/>
      <c r="II31" s="71"/>
      <c r="IJ31" s="71"/>
      <c r="IK31" s="71"/>
      <c r="IL31" s="71"/>
      <c r="IM31" s="71"/>
      <c r="IN31" s="71"/>
      <c r="IO31" s="71"/>
      <c r="IP31" s="71"/>
      <c r="IQ31" s="71"/>
      <c r="IR31" s="71"/>
      <c r="IS31" s="71"/>
      <c r="IT31" s="71"/>
      <c r="IU31" s="71"/>
      <c r="IV31" s="71"/>
      <c r="IW31" s="71"/>
      <c r="IX31" s="71"/>
      <c r="IY31" s="71"/>
      <c r="IZ31" s="71"/>
      <c r="JA31" s="71"/>
      <c r="JB31" s="71"/>
      <c r="JC31" s="71"/>
      <c r="JD31" s="71"/>
      <c r="JE31" s="71"/>
      <c r="JF31" s="71"/>
      <c r="JG31" s="71"/>
      <c r="JH31" s="71"/>
      <c r="JI31" s="71"/>
      <c r="JJ31" s="71"/>
      <c r="JK31" s="71"/>
      <c r="JL31" s="71"/>
      <c r="JM31" s="71"/>
      <c r="JN31" s="71"/>
      <c r="JO31" s="71"/>
      <c r="JP31" s="71"/>
      <c r="JQ31" s="71"/>
      <c r="JR31" s="71"/>
      <c r="JS31" s="71"/>
      <c r="JT31" s="71"/>
      <c r="JU31" s="71"/>
      <c r="JV31" s="71"/>
      <c r="JW31" s="71"/>
      <c r="JX31" s="71"/>
      <c r="JY31" s="71"/>
      <c r="JZ31" s="71"/>
      <c r="KA31" s="71"/>
      <c r="KB31" s="71"/>
      <c r="KC31" s="71"/>
      <c r="KD31" s="71"/>
      <c r="KE31" s="71"/>
      <c r="KF31" s="71"/>
      <c r="KG31" s="71"/>
      <c r="KH31" s="71"/>
      <c r="KI31" s="71"/>
      <c r="KJ31" s="71"/>
      <c r="KK31" s="71"/>
      <c r="KL31" s="71"/>
      <c r="KM31" s="71"/>
      <c r="KN31" s="71"/>
      <c r="KO31" s="71"/>
      <c r="KP31" s="71"/>
      <c r="KQ31" s="71"/>
      <c r="KR31" s="71"/>
      <c r="KS31" s="71"/>
      <c r="KT31" s="71"/>
      <c r="KU31" s="71"/>
      <c r="KV31" s="71"/>
      <c r="KW31" s="71"/>
      <c r="KX31" s="71"/>
      <c r="KY31" s="71"/>
      <c r="KZ31" s="71"/>
      <c r="LA31" s="71"/>
      <c r="LB31" s="71"/>
      <c r="LC31" s="71"/>
      <c r="LD31" s="71"/>
      <c r="LE31" s="71"/>
      <c r="LF31" s="71"/>
      <c r="LG31" s="71"/>
      <c r="LH31" s="71"/>
      <c r="LI31" s="71"/>
      <c r="LJ31" s="71"/>
      <c r="LK31" s="71"/>
      <c r="LL31" s="71"/>
      <c r="LM31" s="71"/>
      <c r="LN31" s="71"/>
      <c r="LO31" s="71"/>
      <c r="LP31" s="71"/>
      <c r="LQ31" s="71"/>
      <c r="LR31" s="71"/>
      <c r="LS31" s="71"/>
      <c r="LT31" s="71"/>
      <c r="LU31" s="71"/>
      <c r="LV31" s="71"/>
      <c r="LW31" s="71"/>
      <c r="LX31" s="71"/>
      <c r="LY31" s="71"/>
      <c r="LZ31" s="71"/>
      <c r="MA31" s="71"/>
      <c r="MB31" s="71"/>
      <c r="MC31" s="71"/>
      <c r="MD31" s="71"/>
      <c r="ME31" s="71"/>
      <c r="MF31" s="71"/>
      <c r="MG31" s="71"/>
      <c r="MH31" s="71"/>
      <c r="MI31" s="71"/>
      <c r="MJ31" s="71"/>
      <c r="MK31" s="71"/>
      <c r="ML31" s="71"/>
      <c r="MM31" s="71"/>
      <c r="MN31" s="71"/>
      <c r="MO31" s="71"/>
      <c r="MP31" s="71"/>
      <c r="MQ31" s="71"/>
      <c r="MR31" s="71"/>
      <c r="MS31" s="71"/>
      <c r="MT31" s="71"/>
      <c r="MU31" s="71"/>
      <c r="MV31" s="71"/>
      <c r="MW31" s="71"/>
      <c r="MX31" s="71"/>
      <c r="MY31" s="71"/>
      <c r="MZ31" s="71"/>
      <c r="NA31" s="71"/>
      <c r="NB31" s="71"/>
      <c r="NC31" s="71"/>
      <c r="ND31" s="71"/>
      <c r="NE31" s="71"/>
      <c r="NF31" s="71"/>
      <c r="NG31" s="71"/>
      <c r="NH31" s="71"/>
      <c r="NI31" s="71"/>
      <c r="NJ31" s="71"/>
      <c r="NK31" s="71"/>
      <c r="NL31" s="71"/>
      <c r="NM31" s="71"/>
      <c r="NN31" s="71"/>
      <c r="NO31" s="71"/>
      <c r="NP31" s="71"/>
      <c r="NQ31" s="71"/>
      <c r="NR31" s="71"/>
      <c r="NS31" s="71"/>
      <c r="NT31" s="71"/>
      <c r="NU31" s="71"/>
      <c r="NV31" s="71"/>
      <c r="NW31" s="71"/>
      <c r="NX31" s="71"/>
      <c r="NY31" s="71"/>
      <c r="NZ31" s="71"/>
      <c r="OA31" s="71"/>
      <c r="OB31" s="71"/>
      <c r="OC31" s="71"/>
      <c r="OD31" s="71"/>
      <c r="OE31" s="71"/>
      <c r="OF31" s="71"/>
      <c r="OG31" s="71"/>
      <c r="OH31" s="71"/>
      <c r="OI31" s="71"/>
      <c r="OJ31" s="71"/>
      <c r="OK31" s="71"/>
      <c r="OL31" s="71"/>
      <c r="OM31" s="71"/>
      <c r="ON31" s="71"/>
      <c r="OO31" s="71"/>
      <c r="OP31" s="71"/>
      <c r="OQ31" s="71"/>
      <c r="OR31" s="71"/>
      <c r="OS31" s="71"/>
      <c r="OT31" s="71"/>
      <c r="OU31" s="71"/>
      <c r="OV31" s="71"/>
      <c r="OW31" s="71"/>
      <c r="OX31" s="71"/>
      <c r="OY31" s="71"/>
      <c r="OZ31" s="71"/>
      <c r="PA31" s="71"/>
      <c r="PB31" s="71"/>
      <c r="PC31" s="71"/>
      <c r="PD31" s="71"/>
      <c r="PE31" s="71"/>
      <c r="PF31" s="71"/>
      <c r="PG31" s="71"/>
      <c r="PH31" s="71"/>
      <c r="PI31" s="71"/>
      <c r="PJ31" s="71"/>
      <c r="PK31" s="71"/>
      <c r="PL31" s="71"/>
      <c r="PM31" s="71"/>
      <c r="PN31" s="71"/>
      <c r="PO31" s="71"/>
      <c r="PP31" s="71"/>
      <c r="PQ31" s="71"/>
      <c r="PR31" s="71"/>
      <c r="PS31" s="71"/>
      <c r="PT31" s="71"/>
      <c r="PU31" s="71"/>
      <c r="PV31" s="71"/>
      <c r="PW31" s="71"/>
      <c r="PX31" s="71"/>
      <c r="PY31" s="71"/>
      <c r="PZ31" s="71"/>
      <c r="QA31" s="71"/>
      <c r="QB31" s="71"/>
      <c r="QC31" s="71"/>
      <c r="QD31" s="71"/>
      <c r="QE31" s="71"/>
      <c r="QF31" s="71"/>
      <c r="QG31" s="71"/>
      <c r="QH31" s="71"/>
      <c r="QI31" s="71"/>
      <c r="QJ31" s="71"/>
      <c r="QK31" s="71"/>
      <c r="QL31" s="71"/>
      <c r="QM31" s="71"/>
      <c r="QN31" s="71"/>
      <c r="QO31" s="71"/>
      <c r="QP31" s="71"/>
      <c r="QQ31" s="71"/>
      <c r="QR31" s="71"/>
      <c r="QS31" s="71"/>
      <c r="QT31" s="71"/>
      <c r="QU31" s="71"/>
      <c r="QV31" s="71"/>
      <c r="QW31" s="71"/>
      <c r="QX31" s="71"/>
      <c r="QY31" s="71"/>
      <c r="QZ31" s="71"/>
      <c r="RA31" s="71"/>
      <c r="RB31" s="71"/>
      <c r="RC31" s="71"/>
      <c r="RD31" s="71"/>
      <c r="RE31" s="71"/>
      <c r="RF31" s="71"/>
      <c r="RG31" s="71"/>
      <c r="RH31" s="71"/>
      <c r="RI31" s="71"/>
      <c r="RJ31" s="71"/>
      <c r="RK31" s="71"/>
      <c r="RL31" s="71"/>
      <c r="RM31" s="71"/>
      <c r="RN31" s="71"/>
      <c r="RO31" s="71"/>
      <c r="RP31" s="71"/>
      <c r="RQ31" s="71"/>
      <c r="RR31" s="71"/>
      <c r="RS31" s="71"/>
      <c r="RT31" s="71"/>
      <c r="RU31" s="71"/>
      <c r="RV31" s="71"/>
      <c r="RW31" s="71"/>
      <c r="RX31" s="71"/>
      <c r="RY31" s="71"/>
      <c r="RZ31" s="71"/>
      <c r="SA31" s="71"/>
      <c r="SB31" s="71"/>
      <c r="SC31" s="71"/>
      <c r="SD31" s="71"/>
      <c r="SE31" s="71"/>
      <c r="SF31" s="71"/>
      <c r="SG31" s="71"/>
      <c r="SH31" s="71"/>
      <c r="SI31" s="71"/>
      <c r="SJ31" s="71"/>
      <c r="SK31" s="71"/>
      <c r="SL31" s="71"/>
      <c r="SM31" s="71"/>
      <c r="SN31" s="71"/>
      <c r="SO31" s="71"/>
      <c r="SP31" s="71"/>
      <c r="SQ31" s="71"/>
      <c r="SR31" s="71"/>
      <c r="SS31" s="71"/>
      <c r="ST31" s="71"/>
      <c r="SU31" s="71"/>
      <c r="SV31" s="71"/>
      <c r="SW31" s="71"/>
      <c r="SX31" s="71"/>
      <c r="SY31" s="71"/>
      <c r="SZ31" s="71"/>
      <c r="TA31" s="71"/>
      <c r="TB31" s="71"/>
      <c r="TC31" s="71"/>
      <c r="TD31" s="71"/>
      <c r="TE31" s="71"/>
      <c r="TF31" s="71"/>
      <c r="TG31" s="71"/>
      <c r="TH31" s="71"/>
      <c r="TI31" s="71"/>
      <c r="TJ31" s="71"/>
      <c r="TK31" s="71"/>
      <c r="TL31" s="71"/>
      <c r="TM31" s="71"/>
      <c r="TN31" s="71"/>
      <c r="TO31" s="71"/>
      <c r="TP31" s="71"/>
      <c r="TQ31" s="71"/>
      <c r="TR31" s="71"/>
      <c r="TS31" s="71"/>
      <c r="TT31" s="71"/>
      <c r="TU31" s="71"/>
      <c r="TV31" s="71"/>
      <c r="TW31" s="71"/>
      <c r="TX31" s="71"/>
      <c r="TY31" s="71"/>
      <c r="TZ31" s="71"/>
      <c r="UA31" s="71"/>
      <c r="UB31" s="71"/>
      <c r="UC31" s="71"/>
      <c r="UD31" s="71"/>
      <c r="UE31" s="71"/>
      <c r="UF31" s="71"/>
      <c r="UG31" s="71"/>
      <c r="UH31" s="71"/>
      <c r="UI31" s="71"/>
      <c r="UJ31" s="71"/>
      <c r="UK31" s="71"/>
      <c r="UL31" s="71"/>
      <c r="UM31" s="71"/>
      <c r="UN31" s="71"/>
      <c r="UO31" s="71"/>
      <c r="UP31" s="71"/>
      <c r="UQ31" s="71"/>
      <c r="UR31" s="71"/>
      <c r="US31" s="71"/>
      <c r="UT31" s="71"/>
      <c r="UU31" s="71"/>
      <c r="UV31" s="71"/>
      <c r="UW31" s="71"/>
      <c r="UX31" s="71"/>
      <c r="UY31" s="71"/>
      <c r="UZ31" s="71"/>
      <c r="VA31" s="71"/>
      <c r="VB31" s="71"/>
      <c r="VC31" s="71"/>
      <c r="VD31" s="71"/>
      <c r="VE31" s="71"/>
      <c r="VF31" s="71"/>
      <c r="VG31" s="71"/>
      <c r="VH31" s="71"/>
      <c r="VI31" s="71"/>
      <c r="VJ31" s="71"/>
      <c r="VK31" s="71"/>
      <c r="VL31" s="71"/>
      <c r="VM31" s="71"/>
      <c r="VN31" s="71"/>
      <c r="VO31" s="71"/>
      <c r="VP31" s="71"/>
      <c r="VQ31" s="71"/>
      <c r="VR31" s="71"/>
      <c r="VS31" s="71"/>
      <c r="VT31" s="71"/>
      <c r="VU31" s="71"/>
      <c r="VV31" s="71"/>
      <c r="VW31" s="71"/>
      <c r="VX31" s="71"/>
      <c r="VY31" s="71"/>
      <c r="VZ31" s="71"/>
      <c r="WA31" s="71"/>
      <c r="WB31" s="71"/>
      <c r="WC31" s="71"/>
      <c r="WD31" s="71"/>
      <c r="WE31" s="71"/>
      <c r="WF31" s="71"/>
      <c r="WG31" s="71"/>
      <c r="WH31" s="71"/>
      <c r="WI31" s="71"/>
      <c r="WJ31" s="71"/>
      <c r="WK31" s="71"/>
      <c r="WL31" s="71"/>
      <c r="WM31" s="71"/>
      <c r="WN31" s="71"/>
      <c r="WO31" s="71"/>
      <c r="WP31" s="71"/>
      <c r="WQ31" s="71"/>
      <c r="WR31" s="71"/>
      <c r="WS31" s="71"/>
      <c r="WT31" s="71"/>
      <c r="WU31" s="71"/>
      <c r="WV31" s="71"/>
      <c r="WW31" s="71"/>
      <c r="WX31" s="71"/>
      <c r="WY31" s="71"/>
      <c r="WZ31" s="71"/>
      <c r="XA31" s="71"/>
      <c r="XB31" s="71"/>
      <c r="XC31" s="71"/>
      <c r="XD31" s="71"/>
      <c r="XE31" s="71"/>
      <c r="XF31" s="71"/>
      <c r="XG31" s="71"/>
      <c r="XH31" s="71"/>
      <c r="XI31" s="71"/>
      <c r="XJ31" s="71"/>
      <c r="XK31" s="71"/>
      <c r="XL31" s="71"/>
      <c r="XM31" s="71"/>
      <c r="XN31" s="71"/>
      <c r="XO31" s="71"/>
      <c r="XP31" s="71"/>
      <c r="XQ31" s="71"/>
      <c r="XR31" s="71"/>
      <c r="XS31" s="71"/>
      <c r="XT31" s="71"/>
      <c r="XU31" s="71"/>
      <c r="XV31" s="71"/>
      <c r="XW31" s="71"/>
      <c r="XX31" s="71"/>
      <c r="XY31" s="71"/>
      <c r="XZ31" s="71"/>
      <c r="YA31" s="71"/>
      <c r="YB31" s="71"/>
      <c r="YC31" s="71"/>
      <c r="YD31" s="71"/>
      <c r="YE31" s="71"/>
      <c r="YF31" s="71"/>
      <c r="YG31" s="71"/>
      <c r="YH31" s="71"/>
      <c r="YI31" s="71"/>
      <c r="YJ31" s="71"/>
      <c r="YK31" s="71"/>
      <c r="YL31" s="71"/>
      <c r="YM31" s="71"/>
      <c r="YN31" s="71"/>
      <c r="YO31" s="71"/>
      <c r="YP31" s="71"/>
      <c r="YQ31" s="71"/>
      <c r="YR31" s="71"/>
      <c r="YS31" s="71"/>
      <c r="YT31" s="71"/>
      <c r="YU31" s="71"/>
      <c r="YV31" s="71"/>
      <c r="YW31" s="71"/>
      <c r="YX31" s="71"/>
      <c r="YY31" s="71"/>
      <c r="YZ31" s="71"/>
      <c r="ZA31" s="71"/>
      <c r="ZB31" s="71"/>
      <c r="ZC31" s="71"/>
      <c r="ZD31" s="71"/>
      <c r="ZE31" s="71"/>
      <c r="ZF31" s="71"/>
      <c r="ZG31" s="71"/>
      <c r="ZH31" s="71"/>
      <c r="ZI31" s="71"/>
      <c r="ZJ31" s="71"/>
      <c r="ZK31" s="71"/>
      <c r="ZL31" s="71"/>
      <c r="ZM31" s="71"/>
      <c r="ZN31" s="71"/>
      <c r="ZO31" s="71"/>
      <c r="ZP31" s="71"/>
      <c r="ZQ31" s="71"/>
      <c r="ZR31" s="71"/>
      <c r="ZS31" s="71"/>
      <c r="ZT31" s="71"/>
      <c r="ZU31" s="71"/>
      <c r="ZV31" s="71"/>
      <c r="ZW31" s="71"/>
      <c r="ZX31" s="71"/>
      <c r="ZY31" s="71"/>
      <c r="ZZ31" s="71"/>
      <c r="AAA31" s="71"/>
      <c r="AAB31" s="71"/>
      <c r="AAC31" s="71"/>
      <c r="AAD31" s="71"/>
      <c r="AAE31" s="71"/>
      <c r="AAF31" s="71"/>
      <c r="AAG31" s="71"/>
      <c r="AAH31" s="71"/>
      <c r="AAI31" s="71"/>
      <c r="AAJ31" s="71"/>
      <c r="AAK31" s="71"/>
      <c r="AAL31" s="71"/>
      <c r="AAM31" s="71"/>
      <c r="AAN31" s="71"/>
      <c r="AAO31" s="71"/>
      <c r="AAP31" s="71"/>
      <c r="AAQ31" s="71"/>
      <c r="AAR31" s="71"/>
      <c r="AAS31" s="71"/>
      <c r="AAT31" s="71"/>
      <c r="AAU31" s="71"/>
      <c r="AAV31" s="71"/>
      <c r="AAW31" s="71"/>
      <c r="AAX31" s="71"/>
      <c r="AAY31" s="71"/>
      <c r="AAZ31" s="71"/>
      <c r="ABA31" s="71"/>
      <c r="ABB31" s="71"/>
      <c r="ABC31" s="71"/>
      <c r="ABD31" s="71"/>
      <c r="ABE31" s="71"/>
      <c r="ABF31" s="71"/>
      <c r="ABG31" s="71"/>
      <c r="ABH31" s="71"/>
      <c r="ABI31" s="71"/>
      <c r="ABJ31" s="71"/>
      <c r="ABK31" s="71"/>
      <c r="ABL31" s="71"/>
      <c r="ABM31" s="71"/>
      <c r="ABN31" s="71"/>
      <c r="ABO31" s="71"/>
      <c r="ABP31" s="71"/>
      <c r="ABQ31" s="71"/>
      <c r="ABR31" s="71"/>
      <c r="ABS31" s="71"/>
      <c r="ABT31" s="71"/>
      <c r="ABU31" s="71"/>
      <c r="ABV31" s="71"/>
      <c r="ABW31" s="71"/>
      <c r="ABX31" s="71"/>
      <c r="ABY31" s="71"/>
      <c r="ABZ31" s="71"/>
      <c r="ACA31" s="71"/>
      <c r="ACB31" s="71"/>
      <c r="ACC31" s="71"/>
      <c r="ACD31" s="71"/>
      <c r="ACE31" s="71"/>
      <c r="ACF31" s="71"/>
      <c r="ACG31" s="71"/>
      <c r="ACH31" s="71"/>
      <c r="ACI31" s="71"/>
      <c r="ACJ31" s="71"/>
      <c r="ACK31" s="71"/>
      <c r="ACL31" s="71"/>
      <c r="ACM31" s="71"/>
      <c r="ACN31" s="71"/>
      <c r="ACO31" s="71"/>
      <c r="ACP31" s="71"/>
      <c r="ACQ31" s="71"/>
      <c r="ACR31" s="71"/>
      <c r="ACS31" s="71"/>
      <c r="ACT31" s="71"/>
      <c r="ACU31" s="71"/>
      <c r="ACV31" s="71"/>
      <c r="ACW31" s="71"/>
      <c r="ACX31" s="71"/>
      <c r="ACY31" s="71"/>
      <c r="ACZ31" s="71"/>
      <c r="ADA31" s="71"/>
      <c r="ADB31" s="71"/>
      <c r="ADC31" s="71"/>
      <c r="ADD31" s="71"/>
      <c r="ADE31" s="71"/>
      <c r="ADF31" s="71"/>
      <c r="ADG31" s="71"/>
      <c r="ADH31" s="71"/>
      <c r="ADI31" s="71"/>
      <c r="ADJ31" s="71"/>
      <c r="ADK31" s="71"/>
      <c r="ADL31" s="71"/>
      <c r="ADM31" s="71"/>
      <c r="ADN31" s="71"/>
      <c r="ADO31" s="71"/>
      <c r="ADP31" s="71"/>
      <c r="ADQ31" s="71"/>
      <c r="ADR31" s="71"/>
      <c r="ADS31" s="71"/>
      <c r="ADT31" s="71"/>
      <c r="ADU31" s="71"/>
      <c r="ADV31" s="71"/>
      <c r="ADW31" s="71"/>
      <c r="ADX31" s="71"/>
      <c r="ADY31" s="71"/>
      <c r="ADZ31" s="71"/>
      <c r="AEA31" s="71"/>
      <c r="AEB31" s="71"/>
      <c r="AEC31" s="71"/>
      <c r="AED31" s="71"/>
      <c r="AEE31" s="71"/>
      <c r="AEF31" s="71"/>
      <c r="AEG31" s="71"/>
      <c r="AEH31" s="71"/>
      <c r="AEI31" s="71"/>
      <c r="AEJ31" s="71"/>
      <c r="AEK31" s="71"/>
      <c r="AEL31" s="71"/>
      <c r="AEM31" s="71"/>
      <c r="AEN31" s="71"/>
      <c r="AEO31" s="71"/>
      <c r="AEP31" s="71"/>
      <c r="AEQ31" s="71"/>
      <c r="AER31" s="71"/>
      <c r="AES31" s="71"/>
      <c r="AET31" s="71"/>
      <c r="AEU31" s="71"/>
      <c r="AEV31" s="71"/>
      <c r="AEW31" s="71"/>
      <c r="AEX31" s="71"/>
      <c r="AEY31" s="71"/>
      <c r="AEZ31" s="71"/>
      <c r="AFA31" s="71"/>
      <c r="AFB31" s="71"/>
      <c r="AFC31" s="71"/>
      <c r="AFD31" s="71"/>
      <c r="AFE31" s="71"/>
      <c r="AFF31" s="71"/>
      <c r="AFG31" s="71"/>
      <c r="AFH31" s="71"/>
      <c r="AFI31" s="71"/>
      <c r="AFJ31" s="71"/>
      <c r="AFK31" s="71"/>
      <c r="AFL31" s="71"/>
      <c r="AFM31" s="71"/>
      <c r="AFN31" s="71"/>
      <c r="AFO31" s="71"/>
      <c r="AFP31" s="71"/>
      <c r="AFQ31" s="71"/>
      <c r="AFR31" s="71"/>
      <c r="AFS31" s="71"/>
      <c r="AFT31" s="71"/>
      <c r="AFU31" s="71"/>
      <c r="AFV31" s="71"/>
      <c r="AFW31" s="71"/>
      <c r="AFX31" s="71"/>
      <c r="AFY31" s="71"/>
      <c r="AFZ31" s="71"/>
      <c r="AGA31" s="71"/>
      <c r="AGB31" s="71"/>
      <c r="AGC31" s="71"/>
      <c r="AGD31" s="71"/>
      <c r="AGE31" s="71"/>
      <c r="AGF31" s="71"/>
      <c r="AGG31" s="71"/>
      <c r="AGH31" s="71"/>
      <c r="AGI31" s="71"/>
      <c r="AGJ31" s="71"/>
      <c r="AGK31" s="71"/>
      <c r="AGL31" s="71"/>
      <c r="AGM31" s="71"/>
      <c r="AGN31" s="71"/>
      <c r="AGO31" s="71"/>
      <c r="AGP31" s="71"/>
      <c r="AGQ31" s="71"/>
      <c r="AGR31" s="71"/>
      <c r="AGS31" s="71"/>
      <c r="AGT31" s="71"/>
      <c r="AGU31" s="71"/>
      <c r="AGV31" s="71"/>
      <c r="AGW31" s="71"/>
      <c r="AGX31" s="71"/>
      <c r="AGY31" s="71"/>
      <c r="AGZ31" s="71"/>
      <c r="AHA31" s="71"/>
      <c r="AHB31" s="71"/>
      <c r="AHC31" s="71"/>
      <c r="AHD31" s="71"/>
      <c r="AHE31" s="71"/>
      <c r="AHF31" s="71"/>
      <c r="AHG31" s="71"/>
      <c r="AHH31" s="71"/>
      <c r="AHI31" s="71"/>
      <c r="AHJ31" s="71"/>
      <c r="AHK31" s="71"/>
      <c r="AHL31" s="71"/>
      <c r="AHM31" s="71"/>
      <c r="AHN31" s="71"/>
      <c r="AHO31" s="71"/>
      <c r="AHP31" s="71"/>
      <c r="AHQ31" s="71"/>
      <c r="AHR31" s="71"/>
      <c r="AHS31" s="71"/>
      <c r="AHT31" s="71"/>
      <c r="AHU31" s="71"/>
      <c r="AHV31" s="71"/>
      <c r="AHW31" s="71"/>
      <c r="AHX31" s="71"/>
      <c r="AHY31" s="71"/>
      <c r="AHZ31" s="71"/>
      <c r="AIA31" s="71"/>
      <c r="AIB31" s="71"/>
      <c r="AIC31" s="71"/>
      <c r="AID31" s="71"/>
      <c r="AIE31" s="71"/>
      <c r="AIF31" s="71"/>
      <c r="AIG31" s="71"/>
      <c r="AIH31" s="71"/>
      <c r="AII31" s="71"/>
      <c r="AIJ31" s="71"/>
      <c r="AIK31" s="71"/>
      <c r="AIL31" s="71"/>
      <c r="AIM31" s="71"/>
      <c r="AIN31" s="71"/>
      <c r="AIO31" s="71"/>
      <c r="AIP31" s="71"/>
      <c r="AIQ31" s="71"/>
      <c r="AIR31" s="71"/>
      <c r="AIS31" s="71"/>
      <c r="AIT31" s="71"/>
      <c r="AIU31" s="71"/>
      <c r="AIV31" s="71"/>
      <c r="AIW31" s="71"/>
      <c r="AIX31" s="71"/>
      <c r="AIY31" s="71"/>
      <c r="AIZ31" s="71"/>
      <c r="AJA31" s="71"/>
      <c r="AJB31" s="71"/>
      <c r="AJC31" s="71"/>
      <c r="AJD31" s="71"/>
      <c r="AJE31" s="71"/>
      <c r="AJF31" s="71"/>
      <c r="AJG31" s="71"/>
      <c r="AJH31" s="71"/>
      <c r="AJI31" s="71"/>
      <c r="AJJ31" s="71"/>
      <c r="AJK31" s="71"/>
      <c r="AJL31" s="71"/>
      <c r="AJM31" s="71"/>
      <c r="AJN31" s="71"/>
      <c r="AJO31" s="71"/>
      <c r="AJP31" s="71"/>
      <c r="AJQ31" s="71"/>
      <c r="AJR31" s="71"/>
      <c r="AJS31" s="71"/>
      <c r="AJT31" s="71"/>
      <c r="AJU31" s="71"/>
      <c r="AJV31" s="71"/>
      <c r="AJW31" s="71"/>
      <c r="AJX31" s="71"/>
      <c r="AJY31" s="71"/>
      <c r="AJZ31" s="71"/>
      <c r="AKA31" s="71"/>
      <c r="AKB31" s="71"/>
      <c r="AKC31" s="71"/>
      <c r="AKD31" s="71"/>
      <c r="AKE31" s="71"/>
      <c r="AKF31" s="71"/>
      <c r="AKG31" s="71"/>
      <c r="AKH31" s="71"/>
      <c r="AKI31" s="71"/>
      <c r="AKJ31" s="71"/>
      <c r="AKK31" s="71"/>
      <c r="AKL31" s="71"/>
      <c r="AKM31" s="71"/>
      <c r="AKN31" s="71"/>
      <c r="AKO31" s="71"/>
      <c r="AKP31" s="71"/>
      <c r="AKQ31" s="71"/>
      <c r="AKR31" s="71"/>
      <c r="AKS31" s="71"/>
      <c r="AKT31" s="71"/>
      <c r="AKU31" s="71"/>
      <c r="AKV31" s="71"/>
      <c r="AKW31" s="71"/>
      <c r="AKX31" s="71"/>
      <c r="AKY31" s="71"/>
      <c r="AKZ31" s="71"/>
      <c r="ALA31" s="71"/>
      <c r="ALB31" s="71"/>
      <c r="ALC31" s="71"/>
      <c r="ALD31" s="71"/>
      <c r="ALE31" s="71"/>
      <c r="ALF31" s="71"/>
      <c r="ALG31" s="71"/>
      <c r="ALH31" s="71"/>
      <c r="ALI31" s="71"/>
      <c r="ALJ31" s="71"/>
      <c r="ALK31" s="71"/>
      <c r="ALL31" s="71"/>
      <c r="ALM31" s="71"/>
      <c r="ALN31" s="71"/>
      <c r="ALO31" s="71"/>
      <c r="ALP31" s="71"/>
      <c r="ALQ31" s="71"/>
      <c r="ALR31" s="71"/>
      <c r="ALS31" s="71"/>
      <c r="ALT31" s="71"/>
      <c r="ALU31" s="71"/>
      <c r="ALV31" s="71"/>
      <c r="ALW31" s="71"/>
      <c r="ALX31" s="71"/>
      <c r="ALY31" s="71"/>
      <c r="ALZ31" s="71"/>
      <c r="AMA31" s="71"/>
      <c r="AMB31" s="71"/>
      <c r="AMC31" s="71"/>
      <c r="AMD31" s="71"/>
      <c r="AME31" s="71"/>
      <c r="AMF31" s="71"/>
      <c r="AMG31" s="71"/>
      <c r="AMH31" s="71"/>
      <c r="AMI31" s="71"/>
      <c r="AMJ31" s="71"/>
      <c r="AMK31" s="71"/>
      <c r="AML31" s="71"/>
      <c r="AMM31" s="71"/>
      <c r="AMN31" s="71"/>
      <c r="AMO31" s="71"/>
      <c r="AMP31" s="71"/>
      <c r="AMQ31" s="71"/>
      <c r="AMR31" s="71"/>
      <c r="AMS31" s="71"/>
      <c r="AMT31" s="71"/>
      <c r="AMU31" s="71"/>
      <c r="AMV31" s="71"/>
      <c r="AMW31" s="71"/>
      <c r="AMX31" s="71"/>
      <c r="AMY31" s="71"/>
      <c r="AMZ31" s="71"/>
      <c r="ANA31" s="71"/>
      <c r="ANB31" s="71"/>
      <c r="ANC31" s="71"/>
      <c r="AND31" s="71"/>
      <c r="ANE31" s="71"/>
      <c r="ANF31" s="71"/>
      <c r="ANG31" s="71"/>
      <c r="ANH31" s="71"/>
      <c r="ANI31" s="71"/>
      <c r="ANJ31" s="71"/>
      <c r="ANK31" s="71"/>
      <c r="ANL31" s="71"/>
      <c r="ANM31" s="71"/>
      <c r="ANN31" s="71"/>
      <c r="ANO31" s="71"/>
      <c r="ANP31" s="71"/>
      <c r="ANQ31" s="71"/>
      <c r="ANR31" s="71"/>
      <c r="ANS31" s="71"/>
      <c r="ANT31" s="71"/>
      <c r="ANU31" s="71"/>
      <c r="ANV31" s="71"/>
      <c r="ANW31" s="71"/>
      <c r="ANX31" s="71"/>
      <c r="ANY31" s="71"/>
      <c r="ANZ31" s="71"/>
      <c r="AOA31" s="71"/>
      <c r="AOB31" s="71"/>
      <c r="AOC31" s="71"/>
      <c r="AOD31" s="71"/>
      <c r="AOE31" s="71"/>
      <c r="AOF31" s="71"/>
      <c r="AOG31" s="71"/>
      <c r="AOH31" s="71"/>
      <c r="AOI31" s="71"/>
      <c r="AOJ31" s="71"/>
      <c r="AOK31" s="71"/>
      <c r="AOL31" s="71"/>
      <c r="AOM31" s="71"/>
      <c r="AON31" s="71"/>
      <c r="AOO31" s="71"/>
      <c r="AOP31" s="71"/>
      <c r="AOQ31" s="71"/>
      <c r="AOR31" s="71"/>
      <c r="AOS31" s="71"/>
      <c r="AOT31" s="71"/>
      <c r="AOU31" s="71"/>
      <c r="AOV31" s="71"/>
      <c r="AOW31" s="71"/>
      <c r="AOX31" s="71"/>
      <c r="AOY31" s="71"/>
      <c r="AOZ31" s="71"/>
      <c r="APA31" s="71"/>
      <c r="APB31" s="71"/>
      <c r="APC31" s="71"/>
      <c r="APD31" s="71"/>
      <c r="APE31" s="71"/>
      <c r="APF31" s="71"/>
      <c r="APG31" s="71"/>
      <c r="APH31" s="71"/>
      <c r="API31" s="71"/>
      <c r="APJ31" s="71"/>
      <c r="APK31" s="71"/>
      <c r="APL31" s="71"/>
      <c r="APM31" s="71"/>
      <c r="APN31" s="71"/>
      <c r="APO31" s="71"/>
      <c r="APP31" s="71"/>
      <c r="APQ31" s="71"/>
      <c r="APR31" s="71"/>
      <c r="APS31" s="71"/>
      <c r="APT31" s="71"/>
      <c r="APU31" s="71"/>
      <c r="APV31" s="71"/>
      <c r="APW31" s="71"/>
      <c r="APX31" s="71"/>
      <c r="APY31" s="71"/>
      <c r="APZ31" s="71"/>
      <c r="AQA31" s="71"/>
      <c r="AQB31" s="71"/>
      <c r="AQC31" s="71"/>
      <c r="AQD31" s="71"/>
      <c r="AQE31" s="71"/>
      <c r="AQF31" s="71"/>
      <c r="AQG31" s="71"/>
      <c r="AQH31" s="71"/>
      <c r="AQI31" s="71"/>
      <c r="AQJ31" s="71"/>
      <c r="AQK31" s="71"/>
      <c r="AQL31" s="71"/>
      <c r="AQM31" s="71"/>
      <c r="AQN31" s="71"/>
      <c r="AQO31" s="71"/>
      <c r="AQP31" s="71"/>
      <c r="AQQ31" s="71"/>
      <c r="AQR31" s="71"/>
      <c r="AQS31" s="71"/>
      <c r="AQT31" s="71"/>
      <c r="AQU31" s="71"/>
      <c r="AQV31" s="71"/>
      <c r="AQW31" s="71"/>
      <c r="AQX31" s="71"/>
      <c r="AQY31" s="71"/>
      <c r="AQZ31" s="71"/>
      <c r="ARA31" s="71"/>
      <c r="ARB31" s="71"/>
      <c r="ARC31" s="71"/>
      <c r="ARD31" s="71"/>
      <c r="ARE31" s="71"/>
      <c r="ARF31" s="71"/>
      <c r="ARG31" s="71"/>
      <c r="ARH31" s="71"/>
      <c r="ARI31" s="71"/>
      <c r="ARJ31" s="71"/>
      <c r="ARK31" s="71"/>
      <c r="ARL31" s="71"/>
      <c r="ARM31" s="71"/>
      <c r="ARN31" s="71"/>
      <c r="ARO31" s="71"/>
      <c r="ARP31" s="71"/>
      <c r="ARQ31" s="71"/>
      <c r="ARR31" s="71"/>
      <c r="ARS31" s="71"/>
      <c r="ART31" s="71"/>
      <c r="ARU31" s="71"/>
      <c r="ARV31" s="71"/>
      <c r="ARW31" s="71"/>
      <c r="ARX31" s="71"/>
      <c r="ARY31" s="71"/>
      <c r="ARZ31" s="71"/>
      <c r="ASA31" s="71"/>
      <c r="ASB31" s="71"/>
      <c r="ASC31" s="71"/>
      <c r="ASD31" s="71"/>
      <c r="ASE31" s="71"/>
      <c r="ASF31" s="71"/>
      <c r="ASG31" s="71"/>
      <c r="ASH31" s="71"/>
      <c r="ASI31" s="71"/>
      <c r="ASJ31" s="71"/>
      <c r="ASK31" s="71"/>
      <c r="ASL31" s="71"/>
      <c r="ASM31" s="71"/>
      <c r="ASN31" s="71"/>
      <c r="ASO31" s="71"/>
      <c r="ASP31" s="71"/>
      <c r="ASQ31" s="71"/>
      <c r="ASR31" s="71"/>
      <c r="ASS31" s="71"/>
      <c r="AST31" s="71"/>
      <c r="ASU31" s="71"/>
      <c r="ASV31" s="71"/>
      <c r="ASW31" s="71"/>
      <c r="ASX31" s="71"/>
      <c r="ASY31" s="71"/>
      <c r="ASZ31" s="71"/>
      <c r="ATA31" s="71"/>
      <c r="ATB31" s="71"/>
      <c r="ATC31" s="71"/>
      <c r="ATD31" s="71"/>
      <c r="ATE31" s="71"/>
      <c r="ATF31" s="71"/>
      <c r="ATG31" s="71"/>
      <c r="ATH31" s="71"/>
      <c r="ATI31" s="71"/>
      <c r="ATJ31" s="71"/>
      <c r="ATK31" s="71"/>
      <c r="ATL31" s="71"/>
      <c r="ATM31" s="71"/>
      <c r="ATN31" s="71"/>
      <c r="ATO31" s="71"/>
      <c r="ATP31" s="71"/>
      <c r="ATQ31" s="71"/>
      <c r="ATR31" s="71"/>
      <c r="ATS31" s="71"/>
      <c r="ATT31" s="71"/>
      <c r="ATU31" s="71"/>
      <c r="ATV31" s="71"/>
      <c r="ATW31" s="71"/>
      <c r="ATX31" s="71"/>
      <c r="ATY31" s="71"/>
      <c r="ATZ31" s="71"/>
      <c r="AUA31" s="71"/>
      <c r="AUB31" s="71"/>
      <c r="AUC31" s="71"/>
      <c r="AUD31" s="71"/>
      <c r="AUE31" s="71"/>
      <c r="AUF31" s="71"/>
      <c r="AUG31" s="71"/>
      <c r="AUH31" s="71"/>
      <c r="AUI31" s="71"/>
      <c r="AUJ31" s="71"/>
      <c r="AUK31" s="71"/>
      <c r="AUL31" s="71"/>
      <c r="AUM31" s="71"/>
      <c r="AUN31" s="71"/>
      <c r="AUO31" s="71"/>
      <c r="AUP31" s="71"/>
      <c r="AUQ31" s="71"/>
      <c r="AUR31" s="71"/>
      <c r="AUS31" s="71"/>
      <c r="AUT31" s="71"/>
      <c r="AUU31" s="71"/>
      <c r="AUV31" s="71"/>
      <c r="AUW31" s="71"/>
      <c r="AUX31" s="71"/>
      <c r="AUY31" s="71"/>
      <c r="AUZ31" s="71"/>
      <c r="AVA31" s="71"/>
      <c r="AVB31" s="71"/>
      <c r="AVC31" s="71"/>
      <c r="AVD31" s="71"/>
      <c r="AVE31" s="71"/>
      <c r="AVF31" s="71"/>
      <c r="AVG31" s="71"/>
      <c r="AVH31" s="71"/>
      <c r="AVI31" s="71"/>
      <c r="AVJ31" s="71"/>
      <c r="AVK31" s="71"/>
      <c r="AVL31" s="71"/>
      <c r="AVM31" s="71"/>
      <c r="AVN31" s="71"/>
      <c r="AVO31" s="71"/>
      <c r="AVP31" s="71"/>
      <c r="AVQ31" s="71"/>
      <c r="AVR31" s="71"/>
      <c r="AVS31" s="71"/>
      <c r="AVT31" s="71"/>
      <c r="AVU31" s="71"/>
      <c r="AVV31" s="71"/>
      <c r="AVW31" s="71"/>
      <c r="AVX31" s="71"/>
      <c r="AVY31" s="71"/>
      <c r="AVZ31" s="71"/>
      <c r="AWA31" s="71"/>
      <c r="AWB31" s="71"/>
      <c r="AWC31" s="71"/>
      <c r="AWD31" s="71"/>
      <c r="AWE31" s="71"/>
      <c r="AWF31" s="71"/>
      <c r="AWG31" s="71"/>
      <c r="AWH31" s="71"/>
      <c r="AWI31" s="71"/>
      <c r="AWJ31" s="71"/>
      <c r="AWK31" s="71"/>
      <c r="AWL31" s="71"/>
      <c r="AWM31" s="71"/>
      <c r="AWN31" s="71"/>
      <c r="AWO31" s="71"/>
      <c r="AWP31" s="71"/>
      <c r="AWQ31" s="71"/>
      <c r="AWR31" s="71"/>
      <c r="AWS31" s="71"/>
      <c r="AWT31" s="71"/>
      <c r="AWU31" s="71"/>
      <c r="AWV31" s="71"/>
      <c r="AWW31" s="71"/>
      <c r="AWX31" s="71"/>
      <c r="AWY31" s="71"/>
      <c r="AWZ31" s="71"/>
      <c r="AXA31" s="71"/>
      <c r="AXB31" s="71"/>
      <c r="AXC31" s="71"/>
      <c r="AXD31" s="71"/>
      <c r="AXE31" s="71"/>
      <c r="AXF31" s="71"/>
      <c r="AXG31" s="71"/>
      <c r="AXH31" s="71"/>
      <c r="AXI31" s="71"/>
      <c r="AXJ31" s="71"/>
      <c r="AXK31" s="71"/>
      <c r="AXL31" s="71"/>
      <c r="AXM31" s="71"/>
      <c r="AXN31" s="71"/>
      <c r="AXO31" s="71"/>
      <c r="AXP31" s="71"/>
      <c r="AXQ31" s="71"/>
      <c r="AXR31" s="71"/>
      <c r="AXS31" s="71"/>
      <c r="AXT31" s="71"/>
      <c r="AXU31" s="71"/>
      <c r="AXV31" s="71"/>
      <c r="AXW31" s="71"/>
      <c r="AXX31" s="71"/>
      <c r="AXY31" s="71"/>
      <c r="AXZ31" s="71"/>
      <c r="AYA31" s="71"/>
      <c r="AYB31" s="71"/>
      <c r="AYC31" s="71"/>
      <c r="AYD31" s="71"/>
      <c r="AYE31" s="71"/>
      <c r="AYF31" s="71"/>
      <c r="AYG31" s="71"/>
      <c r="AYH31" s="71"/>
      <c r="AYI31" s="71"/>
      <c r="AYJ31" s="71"/>
      <c r="AYK31" s="71"/>
      <c r="AYL31" s="71"/>
      <c r="AYM31" s="71"/>
      <c r="AYN31" s="71"/>
      <c r="AYO31" s="71"/>
      <c r="AYP31" s="71"/>
      <c r="AYQ31" s="71"/>
      <c r="AYR31" s="71"/>
      <c r="AYS31" s="71"/>
      <c r="AYT31" s="71"/>
      <c r="AYU31" s="71"/>
      <c r="AYV31" s="71"/>
      <c r="AYW31" s="71"/>
      <c r="AYX31" s="71"/>
      <c r="AYY31" s="71"/>
      <c r="AYZ31" s="71"/>
      <c r="AZA31" s="71"/>
      <c r="AZB31" s="71"/>
      <c r="AZC31" s="71"/>
      <c r="AZD31" s="71"/>
      <c r="AZE31" s="71"/>
      <c r="AZF31" s="71"/>
      <c r="AZG31" s="71"/>
      <c r="AZH31" s="71"/>
      <c r="AZI31" s="71"/>
      <c r="AZJ31" s="71"/>
      <c r="AZK31" s="71"/>
      <c r="AZL31" s="71"/>
      <c r="AZM31" s="71"/>
      <c r="AZN31" s="71"/>
      <c r="AZO31" s="71"/>
      <c r="AZP31" s="71"/>
      <c r="AZQ31" s="71"/>
      <c r="AZR31" s="71"/>
      <c r="AZS31" s="71"/>
      <c r="AZT31" s="71"/>
      <c r="AZU31" s="71"/>
      <c r="AZV31" s="71"/>
      <c r="AZW31" s="71"/>
      <c r="AZX31" s="71"/>
      <c r="AZY31" s="71"/>
      <c r="AZZ31" s="71"/>
      <c r="BAA31" s="71"/>
      <c r="BAB31" s="71"/>
      <c r="BAC31" s="71"/>
      <c r="BAD31" s="71"/>
      <c r="BAE31" s="71"/>
      <c r="BAF31" s="71"/>
      <c r="BAG31" s="71"/>
      <c r="BAH31" s="71"/>
      <c r="BAI31" s="71"/>
      <c r="BAJ31" s="71"/>
      <c r="BAK31" s="71"/>
      <c r="BAL31" s="71"/>
      <c r="BAM31" s="71"/>
      <c r="BAN31" s="71"/>
      <c r="BAO31" s="71"/>
      <c r="BAP31" s="71"/>
      <c r="BAQ31" s="71"/>
      <c r="BAR31" s="71"/>
      <c r="BAS31" s="71"/>
      <c r="BAT31" s="71"/>
      <c r="BAU31" s="71"/>
      <c r="BAV31" s="71"/>
      <c r="BAW31" s="71"/>
      <c r="BAX31" s="71"/>
      <c r="BAY31" s="71"/>
      <c r="BAZ31" s="71"/>
      <c r="BBA31" s="71"/>
      <c r="BBB31" s="71"/>
      <c r="BBC31" s="71"/>
      <c r="BBD31" s="71"/>
      <c r="BBE31" s="71"/>
      <c r="BBF31" s="71"/>
      <c r="BBG31" s="71"/>
      <c r="BBH31" s="71"/>
      <c r="BBI31" s="71"/>
      <c r="BBJ31" s="71"/>
      <c r="BBK31" s="71"/>
      <c r="BBL31" s="71"/>
      <c r="BBM31" s="71"/>
      <c r="BBN31" s="71"/>
      <c r="BBO31" s="71"/>
      <c r="BBP31" s="71"/>
      <c r="BBQ31" s="71"/>
      <c r="BBR31" s="71"/>
      <c r="BBS31" s="71"/>
      <c r="BBT31" s="71"/>
      <c r="BBU31" s="71"/>
      <c r="BBV31" s="71"/>
      <c r="BBW31" s="71"/>
      <c r="BBX31" s="71"/>
      <c r="BBY31" s="71"/>
      <c r="BBZ31" s="71"/>
      <c r="BCA31" s="71"/>
      <c r="BCB31" s="71"/>
      <c r="BCC31" s="71"/>
      <c r="BCD31" s="71"/>
      <c r="BCE31" s="71"/>
      <c r="BCF31" s="71"/>
      <c r="BCG31" s="71"/>
      <c r="BCH31" s="71"/>
      <c r="BCI31" s="71"/>
      <c r="BCJ31" s="71"/>
      <c r="BCK31" s="71"/>
      <c r="BCL31" s="71"/>
      <c r="BCM31" s="71"/>
      <c r="BCN31" s="71"/>
      <c r="BCO31" s="71"/>
      <c r="BCP31" s="71"/>
      <c r="BCQ31" s="71"/>
      <c r="BCR31" s="71"/>
      <c r="BCS31" s="71"/>
      <c r="BCT31" s="71"/>
      <c r="BCU31" s="71"/>
      <c r="BCV31" s="71"/>
      <c r="BCW31" s="71"/>
      <c r="BCX31" s="71"/>
      <c r="BCY31" s="71"/>
      <c r="BCZ31" s="71"/>
      <c r="BDA31" s="71"/>
      <c r="BDB31" s="71"/>
      <c r="BDC31" s="71"/>
      <c r="BDD31" s="71"/>
      <c r="BDE31" s="71"/>
      <c r="BDF31" s="71"/>
      <c r="BDG31" s="71"/>
      <c r="BDH31" s="71"/>
      <c r="BDI31" s="71"/>
      <c r="BDJ31" s="71"/>
      <c r="BDK31" s="71"/>
      <c r="BDL31" s="71"/>
      <c r="BDM31" s="71"/>
      <c r="BDN31" s="71"/>
      <c r="BDO31" s="71"/>
      <c r="BDP31" s="71"/>
      <c r="BDQ31" s="71"/>
      <c r="BDR31" s="71"/>
      <c r="BDS31" s="71"/>
      <c r="BDT31" s="71"/>
      <c r="BDU31" s="71"/>
      <c r="BDV31" s="71"/>
      <c r="BDW31" s="71"/>
      <c r="BDX31" s="71"/>
      <c r="BDY31" s="71"/>
      <c r="BDZ31" s="71"/>
      <c r="BEA31" s="71"/>
      <c r="BEB31" s="71"/>
      <c r="BEC31" s="71"/>
      <c r="BED31" s="71"/>
      <c r="BEE31" s="71"/>
      <c r="BEF31" s="71"/>
      <c r="BEG31" s="71"/>
      <c r="BEH31" s="71"/>
      <c r="BEI31" s="71"/>
      <c r="BEJ31" s="71"/>
      <c r="BEK31" s="71"/>
      <c r="BEL31" s="71"/>
      <c r="BEM31" s="71"/>
      <c r="BEN31" s="71"/>
      <c r="BEO31" s="71"/>
      <c r="BEP31" s="71"/>
      <c r="BEQ31" s="71"/>
      <c r="BER31" s="71"/>
      <c r="BES31" s="71"/>
      <c r="BET31" s="71"/>
      <c r="BEU31" s="71"/>
      <c r="BEV31" s="71"/>
      <c r="BEW31" s="71"/>
      <c r="BEX31" s="71"/>
      <c r="BEY31" s="71"/>
      <c r="BEZ31" s="71"/>
      <c r="BFA31" s="71"/>
      <c r="BFB31" s="71"/>
      <c r="BFC31" s="71"/>
      <c r="BFD31" s="71"/>
      <c r="BFE31" s="71"/>
      <c r="BFF31" s="71"/>
      <c r="BFG31" s="71"/>
      <c r="BFH31" s="71"/>
      <c r="BFI31" s="71"/>
      <c r="BFJ31" s="71"/>
      <c r="BFK31" s="71"/>
      <c r="BFL31" s="71"/>
      <c r="BFM31" s="71"/>
      <c r="BFN31" s="71"/>
      <c r="BFO31" s="71"/>
      <c r="BFP31" s="71"/>
      <c r="BFQ31" s="71"/>
      <c r="BFR31" s="71"/>
      <c r="BFS31" s="71"/>
      <c r="BFT31" s="71"/>
      <c r="BFU31" s="71"/>
      <c r="BFV31" s="71"/>
      <c r="BFW31" s="71"/>
      <c r="BFX31" s="71"/>
      <c r="BFY31" s="71"/>
      <c r="BFZ31" s="71"/>
      <c r="BGA31" s="71"/>
      <c r="BGB31" s="71"/>
      <c r="BGC31" s="71"/>
      <c r="BGD31" s="71"/>
      <c r="BGE31" s="71"/>
      <c r="BGF31" s="71"/>
      <c r="BGG31" s="71"/>
      <c r="BGH31" s="71"/>
      <c r="BGI31" s="71"/>
      <c r="BGJ31" s="71"/>
      <c r="BGK31" s="71"/>
      <c r="BGL31" s="71"/>
      <c r="BGM31" s="71"/>
      <c r="BGN31" s="71"/>
      <c r="BGO31" s="71"/>
      <c r="BGP31" s="71"/>
      <c r="BGQ31" s="71"/>
      <c r="BGR31" s="71"/>
      <c r="BGS31" s="71"/>
      <c r="BGT31" s="71"/>
      <c r="BGU31" s="71"/>
      <c r="BGV31" s="71"/>
      <c r="BGW31" s="71"/>
      <c r="BGX31" s="71"/>
      <c r="BGY31" s="71"/>
      <c r="BGZ31" s="71"/>
      <c r="BHA31" s="71"/>
      <c r="BHB31" s="71"/>
      <c r="BHC31" s="71"/>
      <c r="BHD31" s="71"/>
      <c r="BHE31" s="71"/>
      <c r="BHF31" s="71"/>
      <c r="BHG31" s="71"/>
      <c r="BHH31" s="71"/>
      <c r="BHI31" s="71"/>
      <c r="BHJ31" s="71"/>
      <c r="BHK31" s="71"/>
      <c r="BHL31" s="71"/>
      <c r="BHM31" s="71"/>
      <c r="BHN31" s="71"/>
      <c r="BHO31" s="71"/>
      <c r="BHP31" s="71"/>
      <c r="BHQ31" s="71"/>
      <c r="BHR31" s="71"/>
      <c r="BHS31" s="71"/>
      <c r="BHT31" s="71"/>
      <c r="BHU31" s="71"/>
      <c r="BHV31" s="71"/>
      <c r="BHW31" s="71"/>
      <c r="BHX31" s="71"/>
      <c r="BHY31" s="71"/>
      <c r="BHZ31" s="71"/>
      <c r="BIA31" s="71"/>
      <c r="BIB31" s="71"/>
      <c r="BIC31" s="71"/>
      <c r="BID31" s="71"/>
      <c r="BIE31" s="71"/>
      <c r="BIF31" s="71"/>
      <c r="BIG31" s="71"/>
      <c r="BIH31" s="71"/>
      <c r="BII31" s="71"/>
      <c r="BIJ31" s="71"/>
      <c r="BIK31" s="71"/>
      <c r="BIL31" s="71"/>
      <c r="BIM31" s="71"/>
      <c r="BIN31" s="71"/>
      <c r="BIO31" s="71"/>
      <c r="BIP31" s="71"/>
      <c r="BIQ31" s="71"/>
      <c r="BIR31" s="71"/>
      <c r="BIS31" s="71"/>
      <c r="BIT31" s="71"/>
      <c r="BIU31" s="71"/>
      <c r="BIV31" s="71"/>
      <c r="BIW31" s="71"/>
      <c r="BIX31" s="71"/>
      <c r="BIY31" s="71"/>
      <c r="BIZ31" s="71"/>
      <c r="BJA31" s="71"/>
      <c r="BJB31" s="71"/>
      <c r="BJC31" s="71"/>
      <c r="BJD31" s="71"/>
      <c r="BJE31" s="71"/>
      <c r="BJF31" s="71"/>
      <c r="BJG31" s="71"/>
      <c r="BJH31" s="71"/>
      <c r="BJI31" s="71"/>
      <c r="BJJ31" s="71"/>
      <c r="BJK31" s="71"/>
      <c r="BJL31" s="71"/>
      <c r="BJM31" s="71"/>
      <c r="BJN31" s="71"/>
      <c r="BJO31" s="71"/>
      <c r="BJP31" s="71"/>
      <c r="BJQ31" s="71"/>
      <c r="BJR31" s="71"/>
      <c r="BJS31" s="71"/>
      <c r="BJT31" s="71"/>
      <c r="BJU31" s="71"/>
      <c r="BJV31" s="71"/>
      <c r="BJW31" s="71"/>
      <c r="BJX31" s="71"/>
      <c r="BJY31" s="71"/>
      <c r="BJZ31" s="71"/>
      <c r="BKA31" s="71"/>
      <c r="BKB31" s="71"/>
      <c r="BKC31" s="71"/>
      <c r="BKD31" s="71"/>
      <c r="BKE31" s="71"/>
      <c r="BKF31" s="71"/>
      <c r="BKG31" s="71"/>
      <c r="BKH31" s="71"/>
      <c r="BKI31" s="71"/>
      <c r="BKJ31" s="71"/>
      <c r="BKK31" s="71"/>
      <c r="BKL31" s="71"/>
      <c r="BKM31" s="71"/>
      <c r="BKN31" s="71"/>
      <c r="BKO31" s="71"/>
      <c r="BKP31" s="71"/>
      <c r="BKQ31" s="71"/>
      <c r="BKR31" s="71"/>
      <c r="BKS31" s="71"/>
      <c r="BKT31" s="71"/>
      <c r="BKU31" s="71"/>
      <c r="BKV31" s="71"/>
      <c r="BKW31" s="71"/>
      <c r="BKX31" s="71"/>
      <c r="BKY31" s="71"/>
      <c r="BKZ31" s="71"/>
      <c r="BLA31" s="71"/>
      <c r="BLB31" s="71"/>
      <c r="BLC31" s="71"/>
      <c r="BLD31" s="71"/>
      <c r="BLE31" s="71"/>
      <c r="BLF31" s="71"/>
      <c r="BLG31" s="71"/>
      <c r="BLH31" s="71"/>
      <c r="BLI31" s="71"/>
      <c r="BLJ31" s="71"/>
      <c r="BLK31" s="71"/>
      <c r="BLL31" s="71"/>
      <c r="BLM31" s="71"/>
      <c r="BLN31" s="71"/>
      <c r="BLO31" s="71"/>
      <c r="BLP31" s="71"/>
      <c r="BLQ31" s="71"/>
      <c r="BLR31" s="71"/>
      <c r="BLS31" s="71"/>
      <c r="BLT31" s="71"/>
      <c r="BLU31" s="71"/>
      <c r="BLV31" s="71"/>
      <c r="BLW31" s="71"/>
      <c r="BLX31" s="71"/>
      <c r="BLY31" s="71"/>
      <c r="BLZ31" s="71"/>
      <c r="BMA31" s="71"/>
      <c r="BMB31" s="71"/>
      <c r="BMC31" s="71"/>
      <c r="BMD31" s="71"/>
      <c r="BME31" s="71"/>
      <c r="BMF31" s="71"/>
      <c r="BMG31" s="71"/>
      <c r="BMH31" s="71"/>
      <c r="BMI31" s="71"/>
      <c r="BMJ31" s="71"/>
      <c r="BMK31" s="71"/>
      <c r="BML31" s="71"/>
      <c r="BMM31" s="71"/>
      <c r="BMN31" s="71"/>
      <c r="BMO31" s="71"/>
      <c r="BMP31" s="71"/>
      <c r="BMQ31" s="71"/>
      <c r="BMR31" s="71"/>
      <c r="BMS31" s="71"/>
      <c r="BMT31" s="71"/>
      <c r="BMU31" s="71"/>
      <c r="BMV31" s="71"/>
      <c r="BMW31" s="71"/>
      <c r="BMX31" s="71"/>
      <c r="BMY31" s="71"/>
      <c r="BMZ31" s="71"/>
      <c r="BNA31" s="71"/>
      <c r="BNB31" s="71"/>
      <c r="BNC31" s="71"/>
      <c r="BND31" s="71"/>
      <c r="BNE31" s="71"/>
      <c r="BNF31" s="71"/>
      <c r="BNG31" s="71"/>
      <c r="BNH31" s="71"/>
      <c r="BNI31" s="71"/>
      <c r="BNJ31" s="71"/>
      <c r="BNK31" s="71"/>
      <c r="BNL31" s="71"/>
      <c r="BNM31" s="71"/>
      <c r="BNN31" s="71"/>
      <c r="BNO31" s="71"/>
      <c r="BNP31" s="71"/>
      <c r="BNQ31" s="71"/>
      <c r="BNR31" s="71"/>
      <c r="BNS31" s="71"/>
      <c r="BNT31" s="71"/>
      <c r="BNU31" s="71"/>
      <c r="BNV31" s="71"/>
      <c r="BNW31" s="71"/>
      <c r="BNX31" s="71"/>
      <c r="BNY31" s="71"/>
      <c r="BNZ31" s="71"/>
      <c r="BOA31" s="71"/>
      <c r="BOB31" s="71"/>
      <c r="BOC31" s="71"/>
      <c r="BOD31" s="71"/>
      <c r="BOE31" s="71"/>
      <c r="BOF31" s="71"/>
      <c r="BOG31" s="71"/>
      <c r="BOH31" s="71"/>
      <c r="BOI31" s="71"/>
      <c r="BOJ31" s="71"/>
      <c r="BOK31" s="71"/>
      <c r="BOL31" s="71"/>
      <c r="BOM31" s="71"/>
      <c r="BON31" s="71"/>
      <c r="BOO31" s="71"/>
      <c r="BOP31" s="71"/>
      <c r="BOQ31" s="71"/>
      <c r="BOR31" s="71"/>
      <c r="BOS31" s="71"/>
      <c r="BOT31" s="71"/>
      <c r="BOU31" s="71"/>
      <c r="BOV31" s="71"/>
      <c r="BOW31" s="71"/>
      <c r="BOX31" s="71"/>
      <c r="BOY31" s="71"/>
      <c r="BOZ31" s="71"/>
      <c r="BPA31" s="71"/>
      <c r="BPB31" s="71"/>
      <c r="BPC31" s="71"/>
      <c r="BPD31" s="71"/>
      <c r="BPE31" s="71"/>
      <c r="BPF31" s="71"/>
      <c r="BPG31" s="71"/>
      <c r="BPH31" s="71"/>
      <c r="BPI31" s="71"/>
      <c r="BPJ31" s="71"/>
      <c r="BPK31" s="71"/>
      <c r="BPL31" s="71"/>
      <c r="BPM31" s="71"/>
      <c r="BPN31" s="71"/>
      <c r="BPO31" s="71"/>
      <c r="BPP31" s="71"/>
      <c r="BPQ31" s="71"/>
      <c r="BPR31" s="71"/>
      <c r="BPS31" s="71"/>
      <c r="BPT31" s="71"/>
      <c r="BPU31" s="71"/>
      <c r="BPV31" s="71"/>
      <c r="BPW31" s="71"/>
      <c r="BPX31" s="71"/>
      <c r="BPY31" s="71"/>
      <c r="BPZ31" s="71"/>
      <c r="BQA31" s="71"/>
      <c r="BQB31" s="71"/>
      <c r="BQC31" s="71"/>
      <c r="BQD31" s="71"/>
      <c r="BQE31" s="71"/>
      <c r="BQF31" s="71"/>
      <c r="BQG31" s="71"/>
      <c r="BQH31" s="71"/>
      <c r="BQI31" s="71"/>
      <c r="BQJ31" s="71"/>
      <c r="BQK31" s="71"/>
      <c r="BQL31" s="71"/>
      <c r="BQM31" s="71"/>
      <c r="BQN31" s="71"/>
      <c r="BQO31" s="71"/>
      <c r="BQP31" s="71"/>
      <c r="BQQ31" s="71"/>
      <c r="BQR31" s="71"/>
      <c r="BQS31" s="71"/>
      <c r="BQT31" s="71"/>
      <c r="BQU31" s="71"/>
      <c r="BQV31" s="71"/>
      <c r="BQW31" s="71"/>
      <c r="BQX31" s="71"/>
      <c r="BQY31" s="71"/>
      <c r="BQZ31" s="71"/>
      <c r="BRA31" s="71"/>
      <c r="BRB31" s="71"/>
      <c r="BRC31" s="71"/>
      <c r="BRD31" s="71"/>
      <c r="BRE31" s="71"/>
      <c r="BRF31" s="71"/>
      <c r="BRG31" s="71"/>
      <c r="BRH31" s="71"/>
      <c r="BRI31" s="71"/>
      <c r="BRJ31" s="71"/>
      <c r="BRK31" s="71"/>
      <c r="BRL31" s="71"/>
      <c r="BRM31" s="71"/>
      <c r="BRN31" s="71"/>
      <c r="BRO31" s="71"/>
      <c r="BRP31" s="71"/>
      <c r="BRQ31" s="71"/>
      <c r="BRR31" s="71"/>
      <c r="BRS31" s="71"/>
      <c r="BRT31" s="71"/>
      <c r="BRU31" s="71"/>
      <c r="BRV31" s="71"/>
      <c r="BRW31" s="71"/>
      <c r="BRX31" s="71"/>
      <c r="BRY31" s="71"/>
      <c r="BRZ31" s="71"/>
      <c r="BSA31" s="71"/>
      <c r="BSB31" s="71"/>
      <c r="BSC31" s="71"/>
      <c r="BSD31" s="71"/>
      <c r="BSE31" s="71"/>
      <c r="BSF31" s="71"/>
      <c r="BSG31" s="71"/>
      <c r="BSH31" s="71"/>
      <c r="BSI31" s="71"/>
      <c r="BSJ31" s="71"/>
      <c r="BSK31" s="71"/>
      <c r="BSL31" s="71"/>
      <c r="BSM31" s="71"/>
      <c r="BSN31" s="71"/>
      <c r="BSO31" s="71"/>
      <c r="BSP31" s="71"/>
      <c r="BSQ31" s="71"/>
      <c r="BSR31" s="71"/>
      <c r="BSS31" s="71"/>
      <c r="BST31" s="71"/>
      <c r="BSU31" s="71"/>
      <c r="BSV31" s="71"/>
      <c r="BSW31" s="71"/>
      <c r="BSX31" s="71"/>
      <c r="BSY31" s="71"/>
      <c r="BSZ31" s="71"/>
      <c r="BTA31" s="71"/>
      <c r="BTB31" s="71"/>
      <c r="BTC31" s="71"/>
      <c r="BTD31" s="71"/>
      <c r="BTE31" s="71"/>
      <c r="BTF31" s="71"/>
      <c r="BTG31" s="71"/>
      <c r="BTH31" s="71"/>
      <c r="BTI31" s="71"/>
      <c r="BTJ31" s="71"/>
      <c r="BTK31" s="71"/>
      <c r="BTL31" s="71"/>
      <c r="BTM31" s="71"/>
      <c r="BTN31" s="71"/>
      <c r="BTO31" s="71"/>
      <c r="BTP31" s="71"/>
      <c r="BTQ31" s="71"/>
      <c r="BTR31" s="71"/>
      <c r="BTS31" s="71"/>
      <c r="BTT31" s="71"/>
      <c r="BTU31" s="71"/>
      <c r="BTV31" s="71"/>
      <c r="BTW31" s="71"/>
      <c r="BTX31" s="71"/>
      <c r="BTY31" s="71"/>
      <c r="BTZ31" s="71"/>
      <c r="BUA31" s="71"/>
      <c r="BUB31" s="71"/>
      <c r="BUC31" s="71"/>
      <c r="BUD31" s="71"/>
      <c r="BUE31" s="71"/>
      <c r="BUF31" s="71"/>
      <c r="BUG31" s="71"/>
      <c r="BUH31" s="71"/>
      <c r="BUI31" s="71"/>
      <c r="BUJ31" s="71"/>
      <c r="BUK31" s="71"/>
      <c r="BUL31" s="71"/>
      <c r="BUM31" s="71"/>
      <c r="BUN31" s="71"/>
      <c r="BUO31" s="71"/>
      <c r="BUP31" s="71"/>
      <c r="BUQ31" s="71"/>
      <c r="BUR31" s="71"/>
      <c r="BUS31" s="71"/>
      <c r="BUT31" s="71"/>
      <c r="BUU31" s="71"/>
      <c r="BUV31" s="71"/>
      <c r="BUW31" s="71"/>
      <c r="BUX31" s="71"/>
      <c r="BUY31" s="71"/>
      <c r="BUZ31" s="71"/>
      <c r="BVA31" s="71"/>
      <c r="BVB31" s="71"/>
      <c r="BVC31" s="71"/>
      <c r="BVD31" s="71"/>
      <c r="BVE31" s="71"/>
      <c r="BVF31" s="71"/>
      <c r="BVG31" s="71"/>
      <c r="BVH31" s="71"/>
      <c r="BVI31" s="71"/>
      <c r="BVJ31" s="71"/>
      <c r="BVK31" s="71"/>
      <c r="BVL31" s="71"/>
      <c r="BVM31" s="71"/>
      <c r="BVN31" s="71"/>
      <c r="BVO31" s="71"/>
      <c r="BVP31" s="71"/>
      <c r="BVQ31" s="71"/>
      <c r="BVR31" s="71"/>
      <c r="BVS31" s="71"/>
      <c r="BVT31" s="71"/>
      <c r="BVU31" s="71"/>
      <c r="BVV31" s="71"/>
      <c r="BVW31" s="71"/>
      <c r="BVX31" s="71"/>
      <c r="BVY31" s="71"/>
      <c r="BVZ31" s="71"/>
      <c r="BWA31" s="71"/>
      <c r="BWB31" s="71"/>
      <c r="BWC31" s="71"/>
      <c r="BWD31" s="71"/>
      <c r="BWE31" s="71"/>
      <c r="BWF31" s="71"/>
      <c r="BWG31" s="71"/>
      <c r="BWH31" s="71"/>
      <c r="BWI31" s="71"/>
      <c r="BWJ31" s="71"/>
      <c r="BWK31" s="71"/>
      <c r="BWL31" s="71"/>
      <c r="BWM31" s="71"/>
      <c r="BWN31" s="71"/>
      <c r="BWO31" s="71"/>
      <c r="BWP31" s="71"/>
      <c r="BWQ31" s="71"/>
      <c r="BWR31" s="71"/>
      <c r="BWS31" s="71"/>
      <c r="BWT31" s="71"/>
      <c r="BWU31" s="71"/>
      <c r="BWV31" s="71"/>
      <c r="BWW31" s="71"/>
      <c r="BWX31" s="71"/>
      <c r="BWY31" s="71"/>
      <c r="BWZ31" s="71"/>
      <c r="BXA31" s="71"/>
      <c r="BXB31" s="71"/>
      <c r="BXC31" s="71"/>
      <c r="BXD31" s="71"/>
      <c r="BXE31" s="71"/>
      <c r="BXF31" s="71"/>
      <c r="BXG31" s="71"/>
      <c r="BXH31" s="71"/>
      <c r="BXI31" s="71"/>
      <c r="BXJ31" s="71"/>
      <c r="BXK31" s="71"/>
      <c r="BXL31" s="71"/>
      <c r="BXM31" s="71"/>
      <c r="BXN31" s="71"/>
      <c r="BXO31" s="71"/>
      <c r="BXP31" s="71"/>
      <c r="BXQ31" s="71"/>
      <c r="BXR31" s="71"/>
      <c r="BXS31" s="71"/>
      <c r="BXT31" s="71"/>
      <c r="BXU31" s="71"/>
      <c r="BXV31" s="71"/>
      <c r="BXW31" s="71"/>
      <c r="BXX31" s="71"/>
      <c r="BXY31" s="71"/>
      <c r="BXZ31" s="71"/>
      <c r="BYA31" s="71"/>
      <c r="BYB31" s="71"/>
      <c r="BYC31" s="71"/>
      <c r="BYD31" s="71"/>
      <c r="BYE31" s="71"/>
      <c r="BYF31" s="71"/>
      <c r="BYG31" s="71"/>
      <c r="BYH31" s="71"/>
      <c r="BYI31" s="71"/>
      <c r="BYJ31" s="71"/>
      <c r="BYK31" s="71"/>
      <c r="BYL31" s="71"/>
      <c r="BYM31" s="71"/>
      <c r="BYN31" s="71"/>
      <c r="BYO31" s="71"/>
      <c r="BYP31" s="71"/>
      <c r="BYQ31" s="71"/>
      <c r="BYR31" s="71"/>
      <c r="BYS31" s="71"/>
      <c r="BYT31" s="71"/>
      <c r="BYU31" s="71"/>
      <c r="BYV31" s="71"/>
      <c r="BYW31" s="71"/>
      <c r="BYX31" s="71"/>
      <c r="BYY31" s="71"/>
      <c r="BYZ31" s="71"/>
      <c r="BZA31" s="71"/>
      <c r="BZB31" s="71"/>
      <c r="BZC31" s="71"/>
      <c r="BZD31" s="71"/>
      <c r="BZE31" s="71"/>
      <c r="BZF31" s="71"/>
      <c r="BZG31" s="71"/>
      <c r="BZH31" s="71"/>
      <c r="BZI31" s="71"/>
      <c r="BZJ31" s="71"/>
      <c r="BZK31" s="71"/>
      <c r="BZL31" s="71"/>
      <c r="BZM31" s="71"/>
      <c r="BZN31" s="71"/>
      <c r="BZO31" s="71"/>
      <c r="BZP31" s="71"/>
      <c r="BZQ31" s="71"/>
      <c r="BZR31" s="71"/>
      <c r="BZS31" s="71"/>
      <c r="BZT31" s="71"/>
      <c r="BZU31" s="71"/>
      <c r="BZV31" s="71"/>
      <c r="BZW31" s="71"/>
      <c r="BZX31" s="71"/>
      <c r="BZY31" s="71"/>
      <c r="BZZ31" s="71"/>
      <c r="CAA31" s="71"/>
      <c r="CAB31" s="71"/>
      <c r="CAC31" s="71"/>
      <c r="CAD31" s="71"/>
      <c r="CAE31" s="71"/>
      <c r="CAF31" s="71"/>
      <c r="CAG31" s="71"/>
      <c r="CAH31" s="71"/>
      <c r="CAI31" s="71"/>
      <c r="CAJ31" s="71"/>
      <c r="CAK31" s="71"/>
      <c r="CAL31" s="71"/>
      <c r="CAM31" s="71"/>
      <c r="CAN31" s="71"/>
      <c r="CAO31" s="71"/>
      <c r="CAP31" s="71"/>
      <c r="CAQ31" s="71"/>
      <c r="CAR31" s="71"/>
      <c r="CAS31" s="71"/>
      <c r="CAT31" s="71"/>
      <c r="CAU31" s="71"/>
      <c r="CAV31" s="71"/>
      <c r="CAW31" s="71"/>
      <c r="CAX31" s="71"/>
      <c r="CAY31" s="71"/>
      <c r="CAZ31" s="71"/>
      <c r="CBA31" s="71"/>
      <c r="CBB31" s="71"/>
      <c r="CBC31" s="71"/>
      <c r="CBD31" s="71"/>
      <c r="CBE31" s="71"/>
      <c r="CBF31" s="71"/>
      <c r="CBG31" s="71"/>
      <c r="CBH31" s="71"/>
      <c r="CBI31" s="71"/>
      <c r="CBJ31" s="71"/>
      <c r="CBK31" s="71"/>
      <c r="CBL31" s="71"/>
      <c r="CBM31" s="71"/>
      <c r="CBN31" s="71"/>
      <c r="CBO31" s="71"/>
      <c r="CBP31" s="71"/>
      <c r="CBQ31" s="71"/>
      <c r="CBR31" s="71"/>
      <c r="CBS31" s="71"/>
      <c r="CBT31" s="71"/>
      <c r="CBU31" s="71"/>
      <c r="CBV31" s="71"/>
      <c r="CBW31" s="71"/>
      <c r="CBX31" s="71"/>
      <c r="CBY31" s="71"/>
      <c r="CBZ31" s="71"/>
      <c r="CCA31" s="71"/>
      <c r="CCB31" s="71"/>
      <c r="CCC31" s="71"/>
      <c r="CCD31" s="71"/>
      <c r="CCE31" s="71"/>
      <c r="CCF31" s="71"/>
      <c r="CCG31" s="71"/>
      <c r="CCH31" s="71"/>
      <c r="CCI31" s="71"/>
      <c r="CCJ31" s="71"/>
      <c r="CCK31" s="71"/>
      <c r="CCL31" s="71"/>
      <c r="CCM31" s="71"/>
      <c r="CCN31" s="71"/>
      <c r="CCO31" s="71"/>
      <c r="CCP31" s="71"/>
      <c r="CCQ31" s="71"/>
      <c r="CCR31" s="71"/>
      <c r="CCS31" s="71"/>
      <c r="CCT31" s="71"/>
      <c r="CCU31" s="71"/>
      <c r="CCV31" s="71"/>
      <c r="CCW31" s="71"/>
      <c r="CCX31" s="71"/>
      <c r="CCY31" s="71"/>
      <c r="CCZ31" s="71"/>
      <c r="CDA31" s="71"/>
      <c r="CDB31" s="71"/>
      <c r="CDC31" s="71"/>
      <c r="CDD31" s="71"/>
      <c r="CDE31" s="71"/>
      <c r="CDF31" s="71"/>
      <c r="CDG31" s="71"/>
      <c r="CDH31" s="71"/>
      <c r="CDI31" s="71"/>
      <c r="CDJ31" s="71"/>
      <c r="CDK31" s="71"/>
      <c r="CDL31" s="71"/>
      <c r="CDM31" s="71"/>
      <c r="CDN31" s="71"/>
      <c r="CDO31" s="71"/>
      <c r="CDP31" s="71"/>
      <c r="CDQ31" s="71"/>
      <c r="CDR31" s="71"/>
      <c r="CDS31" s="71"/>
      <c r="CDT31" s="71"/>
      <c r="CDU31" s="71"/>
      <c r="CDV31" s="71"/>
      <c r="CDW31" s="71"/>
      <c r="CDX31" s="71"/>
      <c r="CDY31" s="71"/>
      <c r="CDZ31" s="71"/>
      <c r="CEA31" s="71"/>
      <c r="CEB31" s="71"/>
      <c r="CEC31" s="71"/>
      <c r="CED31" s="71"/>
      <c r="CEE31" s="71"/>
      <c r="CEF31" s="71"/>
      <c r="CEG31" s="71"/>
      <c r="CEH31" s="71"/>
      <c r="CEI31" s="71"/>
      <c r="CEJ31" s="71"/>
      <c r="CEK31" s="71"/>
      <c r="CEL31" s="71"/>
      <c r="CEM31" s="71"/>
      <c r="CEN31" s="71"/>
      <c r="CEO31" s="71"/>
      <c r="CEP31" s="71"/>
      <c r="CEQ31" s="71"/>
      <c r="CER31" s="71"/>
      <c r="CES31" s="71"/>
      <c r="CET31" s="71"/>
      <c r="CEU31" s="71"/>
      <c r="CEV31" s="71"/>
      <c r="CEW31" s="71"/>
      <c r="CEX31" s="71"/>
      <c r="CEY31" s="71"/>
      <c r="CEZ31" s="71"/>
      <c r="CFA31" s="71"/>
      <c r="CFB31" s="71"/>
      <c r="CFC31" s="71"/>
      <c r="CFD31" s="71"/>
      <c r="CFE31" s="71"/>
      <c r="CFF31" s="71"/>
      <c r="CFG31" s="71"/>
      <c r="CFH31" s="71"/>
      <c r="CFI31" s="71"/>
      <c r="CFJ31" s="71"/>
      <c r="CFK31" s="71"/>
      <c r="CFL31" s="71"/>
      <c r="CFM31" s="71"/>
      <c r="CFN31" s="71"/>
      <c r="CFO31" s="71"/>
      <c r="CFP31" s="71"/>
      <c r="CFQ31" s="71"/>
      <c r="CFR31" s="71"/>
      <c r="CFS31" s="71"/>
      <c r="CFT31" s="71"/>
      <c r="CFU31" s="71"/>
      <c r="CFV31" s="71"/>
      <c r="CFW31" s="71"/>
      <c r="CFX31" s="71"/>
      <c r="CFY31" s="71"/>
      <c r="CFZ31" s="71"/>
      <c r="CGA31" s="71"/>
      <c r="CGB31" s="71"/>
      <c r="CGC31" s="71"/>
      <c r="CGD31" s="71"/>
      <c r="CGE31" s="71"/>
      <c r="CGF31" s="71"/>
      <c r="CGG31" s="71"/>
      <c r="CGH31" s="71"/>
      <c r="CGI31" s="71"/>
      <c r="CGJ31" s="71"/>
      <c r="CGK31" s="71"/>
      <c r="CGL31" s="71"/>
      <c r="CGM31" s="71"/>
      <c r="CGN31" s="71"/>
      <c r="CGO31" s="71"/>
      <c r="CGP31" s="71"/>
      <c r="CGQ31" s="71"/>
      <c r="CGR31" s="71"/>
      <c r="CGS31" s="71"/>
      <c r="CGT31" s="71"/>
      <c r="CGU31" s="71"/>
      <c r="CGV31" s="71"/>
      <c r="CGW31" s="71"/>
      <c r="CGX31" s="71"/>
      <c r="CGY31" s="71"/>
      <c r="CGZ31" s="71"/>
      <c r="CHA31" s="71"/>
      <c r="CHB31" s="71"/>
      <c r="CHC31" s="71"/>
      <c r="CHD31" s="71"/>
      <c r="CHE31" s="71"/>
      <c r="CHF31" s="71"/>
      <c r="CHG31" s="71"/>
      <c r="CHH31" s="71"/>
      <c r="CHI31" s="71"/>
      <c r="CHJ31" s="71"/>
      <c r="CHK31" s="71"/>
      <c r="CHL31" s="71"/>
      <c r="CHM31" s="71"/>
      <c r="CHN31" s="71"/>
      <c r="CHO31" s="71"/>
      <c r="CHP31" s="71"/>
      <c r="CHQ31" s="71"/>
      <c r="CHR31" s="71"/>
      <c r="CHS31" s="71"/>
      <c r="CHT31" s="71"/>
      <c r="CHU31" s="71"/>
      <c r="CHV31" s="71"/>
      <c r="CHW31" s="71"/>
      <c r="CHX31" s="71"/>
      <c r="CHY31" s="71"/>
      <c r="CHZ31" s="71"/>
      <c r="CIA31" s="71"/>
      <c r="CIB31" s="71"/>
      <c r="CIC31" s="71"/>
      <c r="CID31" s="71"/>
      <c r="CIE31" s="71"/>
      <c r="CIF31" s="71"/>
      <c r="CIG31" s="71"/>
      <c r="CIH31" s="71"/>
      <c r="CII31" s="71"/>
      <c r="CIJ31" s="71"/>
      <c r="CIK31" s="71"/>
      <c r="CIL31" s="71"/>
      <c r="CIM31" s="71"/>
      <c r="CIN31" s="71"/>
      <c r="CIO31" s="71"/>
      <c r="CIP31" s="71"/>
      <c r="CIQ31" s="71"/>
      <c r="CIR31" s="71"/>
      <c r="CIS31" s="71"/>
      <c r="CIT31" s="71"/>
      <c r="CIU31" s="71"/>
      <c r="CIV31" s="71"/>
      <c r="CIW31" s="71"/>
      <c r="CIX31" s="71"/>
      <c r="CIY31" s="71"/>
      <c r="CIZ31" s="71"/>
      <c r="CJA31" s="71"/>
      <c r="CJB31" s="71"/>
      <c r="CJC31" s="71"/>
      <c r="CJD31" s="71"/>
      <c r="CJE31" s="71"/>
      <c r="CJF31" s="71"/>
      <c r="CJG31" s="71"/>
      <c r="CJH31" s="71"/>
      <c r="CJI31" s="71"/>
      <c r="CJJ31" s="71"/>
      <c r="CJK31" s="71"/>
      <c r="CJL31" s="71"/>
      <c r="CJM31" s="71"/>
      <c r="CJN31" s="71"/>
      <c r="CJO31" s="71"/>
      <c r="CJP31" s="71"/>
      <c r="CJQ31" s="71"/>
      <c r="CJR31" s="71"/>
      <c r="CJS31" s="71"/>
      <c r="CJT31" s="71"/>
      <c r="CJU31" s="71"/>
      <c r="CJV31" s="71"/>
      <c r="CJW31" s="71"/>
      <c r="CJX31" s="71"/>
      <c r="CJY31" s="71"/>
      <c r="CJZ31" s="71"/>
      <c r="CKA31" s="71"/>
      <c r="CKB31" s="71"/>
      <c r="CKC31" s="71"/>
      <c r="CKD31" s="71"/>
      <c r="CKE31" s="71"/>
      <c r="CKF31" s="71"/>
      <c r="CKG31" s="71"/>
      <c r="CKH31" s="71"/>
      <c r="CKI31" s="71"/>
      <c r="CKJ31" s="71"/>
      <c r="CKK31" s="71"/>
      <c r="CKL31" s="71"/>
      <c r="CKM31" s="71"/>
      <c r="CKN31" s="71"/>
      <c r="CKO31" s="71"/>
      <c r="CKP31" s="71"/>
      <c r="CKQ31" s="71"/>
      <c r="CKR31" s="71"/>
      <c r="CKS31" s="71"/>
      <c r="CKT31" s="71"/>
      <c r="CKU31" s="71"/>
      <c r="CKV31" s="71"/>
      <c r="CKW31" s="71"/>
      <c r="CKX31" s="71"/>
      <c r="CKY31" s="71"/>
      <c r="CKZ31" s="71"/>
      <c r="CLA31" s="71"/>
      <c r="CLB31" s="71"/>
      <c r="CLC31" s="71"/>
      <c r="CLD31" s="71"/>
      <c r="CLE31" s="71"/>
      <c r="CLF31" s="71"/>
      <c r="CLG31" s="71"/>
      <c r="CLH31" s="71"/>
      <c r="CLI31" s="71"/>
      <c r="CLJ31" s="71"/>
      <c r="CLK31" s="71"/>
      <c r="CLL31" s="71"/>
      <c r="CLM31" s="71"/>
      <c r="CLN31" s="71"/>
      <c r="CLO31" s="71"/>
      <c r="CLP31" s="71"/>
      <c r="CLQ31" s="71"/>
      <c r="CLR31" s="71"/>
      <c r="CLS31" s="71"/>
      <c r="CLT31" s="71"/>
      <c r="CLU31" s="71"/>
      <c r="CLV31" s="71"/>
      <c r="CLW31" s="71"/>
      <c r="CLX31" s="71"/>
      <c r="CLY31" s="71"/>
      <c r="CLZ31" s="71"/>
      <c r="CMA31" s="71"/>
      <c r="CMB31" s="71"/>
      <c r="CMC31" s="71"/>
      <c r="CMD31" s="71"/>
      <c r="CME31" s="71"/>
      <c r="CMF31" s="71"/>
      <c r="CMG31" s="71"/>
      <c r="CMH31" s="71"/>
      <c r="CMI31" s="71"/>
      <c r="CMJ31" s="71"/>
      <c r="CMK31" s="71"/>
      <c r="CML31" s="71"/>
      <c r="CMM31" s="71"/>
      <c r="CMN31" s="71"/>
      <c r="CMO31" s="71"/>
      <c r="CMP31" s="71"/>
      <c r="CMQ31" s="71"/>
      <c r="CMR31" s="71"/>
      <c r="CMS31" s="71"/>
      <c r="CMT31" s="71"/>
      <c r="CMU31" s="71"/>
      <c r="CMV31" s="71"/>
      <c r="CMW31" s="71"/>
      <c r="CMX31" s="71"/>
      <c r="CMY31" s="71"/>
      <c r="CMZ31" s="71"/>
      <c r="CNA31" s="71"/>
      <c r="CNB31" s="71"/>
      <c r="CNC31" s="71"/>
      <c r="CND31" s="71"/>
      <c r="CNE31" s="71"/>
      <c r="CNF31" s="71"/>
      <c r="CNG31" s="71"/>
      <c r="CNH31" s="71"/>
      <c r="CNI31" s="71"/>
      <c r="CNJ31" s="71"/>
      <c r="CNK31" s="71"/>
      <c r="CNL31" s="71"/>
      <c r="CNM31" s="71"/>
      <c r="CNN31" s="71"/>
      <c r="CNO31" s="71"/>
      <c r="CNP31" s="71"/>
      <c r="CNQ31" s="71"/>
      <c r="CNR31" s="71"/>
      <c r="CNS31" s="71"/>
      <c r="CNT31" s="71"/>
      <c r="CNU31" s="71"/>
      <c r="CNV31" s="71"/>
      <c r="CNW31" s="71"/>
      <c r="CNX31" s="71"/>
      <c r="CNY31" s="71"/>
      <c r="CNZ31" s="71"/>
      <c r="COA31" s="71"/>
      <c r="COB31" s="71"/>
      <c r="COC31" s="71"/>
      <c r="COD31" s="71"/>
      <c r="COE31" s="71"/>
      <c r="COF31" s="71"/>
      <c r="COG31" s="71"/>
      <c r="COH31" s="71"/>
      <c r="COI31" s="71"/>
      <c r="COJ31" s="71"/>
      <c r="COK31" s="71"/>
      <c r="COL31" s="71"/>
      <c r="COM31" s="71"/>
      <c r="CON31" s="71"/>
      <c r="COO31" s="71"/>
      <c r="COP31" s="71"/>
      <c r="COQ31" s="71"/>
      <c r="COR31" s="71"/>
      <c r="COS31" s="71"/>
      <c r="COT31" s="71"/>
      <c r="COU31" s="71"/>
      <c r="COV31" s="71"/>
      <c r="COW31" s="71"/>
      <c r="COX31" s="71"/>
      <c r="COY31" s="71"/>
      <c r="COZ31" s="71"/>
      <c r="CPA31" s="71"/>
      <c r="CPB31" s="71"/>
      <c r="CPC31" s="71"/>
      <c r="CPD31" s="71"/>
      <c r="CPE31" s="71"/>
      <c r="CPF31" s="71"/>
      <c r="CPG31" s="71"/>
      <c r="CPH31" s="71"/>
      <c r="CPI31" s="71"/>
      <c r="CPJ31" s="71"/>
      <c r="CPK31" s="71"/>
      <c r="CPL31" s="71"/>
      <c r="CPM31" s="71"/>
      <c r="CPN31" s="71"/>
      <c r="CPO31" s="71"/>
      <c r="CPP31" s="71"/>
      <c r="CPQ31" s="71"/>
      <c r="CPR31" s="71"/>
      <c r="CPS31" s="71"/>
      <c r="CPT31" s="71"/>
      <c r="CPU31" s="71"/>
      <c r="CPV31" s="71"/>
      <c r="CPW31" s="71"/>
      <c r="CPX31" s="71"/>
      <c r="CPY31" s="71"/>
      <c r="CPZ31" s="71"/>
      <c r="CQA31" s="71"/>
      <c r="CQB31" s="71"/>
      <c r="CQC31" s="71"/>
      <c r="CQD31" s="71"/>
      <c r="CQE31" s="71"/>
      <c r="CQF31" s="71"/>
      <c r="CQG31" s="71"/>
      <c r="CQH31" s="71"/>
      <c r="CQI31" s="71"/>
      <c r="CQJ31" s="71"/>
      <c r="CQK31" s="71"/>
      <c r="CQL31" s="71"/>
      <c r="CQM31" s="71"/>
      <c r="CQN31" s="71"/>
      <c r="CQO31" s="71"/>
      <c r="CQP31" s="71"/>
      <c r="CQQ31" s="71"/>
      <c r="CQR31" s="71"/>
      <c r="CQS31" s="71"/>
      <c r="CQT31" s="71"/>
      <c r="CQU31" s="71"/>
      <c r="CQV31" s="71"/>
      <c r="CQW31" s="71"/>
      <c r="CQX31" s="71"/>
      <c r="CQY31" s="71"/>
      <c r="CQZ31" s="71"/>
      <c r="CRA31" s="71"/>
      <c r="CRB31" s="71"/>
      <c r="CRC31" s="71"/>
      <c r="CRD31" s="71"/>
      <c r="CRE31" s="71"/>
      <c r="CRF31" s="71"/>
      <c r="CRG31" s="71"/>
      <c r="CRH31" s="71"/>
      <c r="CRI31" s="71"/>
      <c r="CRJ31" s="71"/>
      <c r="CRK31" s="71"/>
      <c r="CRL31" s="71"/>
      <c r="CRM31" s="71"/>
      <c r="CRN31" s="71"/>
      <c r="CRO31" s="71"/>
      <c r="CRP31" s="71"/>
      <c r="CRQ31" s="71"/>
      <c r="CRR31" s="71"/>
      <c r="CRS31" s="71"/>
      <c r="CRT31" s="71"/>
      <c r="CRU31" s="71"/>
      <c r="CRV31" s="71"/>
      <c r="CRW31" s="71"/>
      <c r="CRX31" s="71"/>
      <c r="CRY31" s="71"/>
      <c r="CRZ31" s="71"/>
      <c r="CSA31" s="71"/>
      <c r="CSB31" s="71"/>
      <c r="CSC31" s="71"/>
      <c r="CSD31" s="71"/>
      <c r="CSE31" s="71"/>
      <c r="CSF31" s="71"/>
      <c r="CSG31" s="71"/>
      <c r="CSH31" s="71"/>
      <c r="CSI31" s="71"/>
      <c r="CSJ31" s="71"/>
      <c r="CSK31" s="71"/>
      <c r="CSL31" s="71"/>
      <c r="CSM31" s="71"/>
      <c r="CSN31" s="71"/>
      <c r="CSO31" s="71"/>
      <c r="CSP31" s="71"/>
      <c r="CSQ31" s="71"/>
      <c r="CSR31" s="71"/>
      <c r="CSS31" s="71"/>
      <c r="CST31" s="71"/>
      <c r="CSU31" s="71"/>
      <c r="CSV31" s="71"/>
      <c r="CSW31" s="71"/>
      <c r="CSX31" s="71"/>
      <c r="CSY31" s="71"/>
      <c r="CSZ31" s="71"/>
      <c r="CTA31" s="71"/>
      <c r="CTB31" s="71"/>
      <c r="CTC31" s="71"/>
      <c r="CTD31" s="71"/>
      <c r="CTE31" s="71"/>
      <c r="CTF31" s="71"/>
      <c r="CTG31" s="71"/>
      <c r="CTH31" s="71"/>
      <c r="CTI31" s="71"/>
      <c r="CTJ31" s="71"/>
      <c r="CTK31" s="71"/>
      <c r="CTL31" s="71"/>
      <c r="CTM31" s="71"/>
      <c r="CTN31" s="71"/>
      <c r="CTO31" s="71"/>
      <c r="CTP31" s="71"/>
      <c r="CTQ31" s="71"/>
      <c r="CTR31" s="71"/>
      <c r="CTS31" s="71"/>
      <c r="CTT31" s="71"/>
      <c r="CTU31" s="71"/>
      <c r="CTV31" s="71"/>
      <c r="CTW31" s="71"/>
      <c r="CTX31" s="71"/>
      <c r="CTY31" s="71"/>
      <c r="CTZ31" s="71"/>
      <c r="CUA31" s="71"/>
      <c r="CUB31" s="71"/>
      <c r="CUC31" s="71"/>
      <c r="CUD31" s="71"/>
      <c r="CUE31" s="71"/>
      <c r="CUF31" s="71"/>
      <c r="CUG31" s="71"/>
      <c r="CUH31" s="71"/>
      <c r="CUI31" s="71"/>
      <c r="CUJ31" s="71"/>
      <c r="CUK31" s="71"/>
      <c r="CUL31" s="71"/>
      <c r="CUM31" s="71"/>
      <c r="CUN31" s="71"/>
      <c r="CUO31" s="71"/>
      <c r="CUP31" s="71"/>
      <c r="CUQ31" s="71"/>
      <c r="CUR31" s="71"/>
      <c r="CUS31" s="71"/>
      <c r="CUT31" s="71"/>
      <c r="CUU31" s="71"/>
      <c r="CUV31" s="71"/>
      <c r="CUW31" s="71"/>
      <c r="CUX31" s="71"/>
      <c r="CUY31" s="71"/>
      <c r="CUZ31" s="71"/>
      <c r="CVA31" s="71"/>
      <c r="CVB31" s="71"/>
      <c r="CVC31" s="71"/>
      <c r="CVD31" s="71"/>
      <c r="CVE31" s="71"/>
      <c r="CVF31" s="71"/>
      <c r="CVG31" s="71"/>
      <c r="CVH31" s="71"/>
      <c r="CVI31" s="71"/>
      <c r="CVJ31" s="71"/>
      <c r="CVK31" s="71"/>
      <c r="CVL31" s="71"/>
      <c r="CVM31" s="71"/>
      <c r="CVN31" s="71"/>
      <c r="CVO31" s="71"/>
      <c r="CVP31" s="71"/>
      <c r="CVQ31" s="71"/>
      <c r="CVR31" s="71"/>
      <c r="CVS31" s="71"/>
      <c r="CVT31" s="71"/>
      <c r="CVU31" s="71"/>
      <c r="CVV31" s="71"/>
      <c r="CVW31" s="71"/>
      <c r="CVX31" s="71"/>
      <c r="CVY31" s="71"/>
      <c r="CVZ31" s="71"/>
      <c r="CWA31" s="71"/>
      <c r="CWB31" s="71"/>
      <c r="CWC31" s="71"/>
      <c r="CWD31" s="71"/>
      <c r="CWE31" s="71"/>
      <c r="CWF31" s="71"/>
      <c r="CWG31" s="71"/>
      <c r="CWH31" s="71"/>
      <c r="CWI31" s="71"/>
      <c r="CWJ31" s="71"/>
      <c r="CWK31" s="71"/>
      <c r="CWL31" s="71"/>
      <c r="CWM31" s="71"/>
      <c r="CWN31" s="71"/>
      <c r="CWO31" s="71"/>
      <c r="CWP31" s="71"/>
      <c r="CWQ31" s="71"/>
      <c r="CWR31" s="71"/>
      <c r="CWS31" s="71"/>
      <c r="CWT31" s="71"/>
      <c r="CWU31" s="71"/>
      <c r="CWV31" s="71"/>
      <c r="CWW31" s="71"/>
      <c r="CWX31" s="71"/>
      <c r="CWY31" s="71"/>
      <c r="CWZ31" s="71"/>
      <c r="CXA31" s="71"/>
      <c r="CXB31" s="71"/>
      <c r="CXC31" s="71"/>
      <c r="CXD31" s="71"/>
      <c r="CXE31" s="71"/>
      <c r="CXF31" s="71"/>
      <c r="CXG31" s="71"/>
      <c r="CXH31" s="71"/>
      <c r="CXI31" s="71"/>
      <c r="CXJ31" s="71"/>
      <c r="CXK31" s="71"/>
      <c r="CXL31" s="71"/>
      <c r="CXM31" s="71"/>
      <c r="CXN31" s="71"/>
      <c r="CXO31" s="71"/>
      <c r="CXP31" s="71"/>
      <c r="CXQ31" s="71"/>
      <c r="CXR31" s="71"/>
      <c r="CXS31" s="71"/>
      <c r="CXT31" s="71"/>
      <c r="CXU31" s="71"/>
      <c r="CXV31" s="71"/>
      <c r="CXW31" s="71"/>
      <c r="CXX31" s="71"/>
      <c r="CXY31" s="71"/>
      <c r="CXZ31" s="71"/>
      <c r="CYA31" s="71"/>
      <c r="CYB31" s="71"/>
      <c r="CYC31" s="71"/>
      <c r="CYD31" s="71"/>
      <c r="CYE31" s="71"/>
      <c r="CYF31" s="71"/>
      <c r="CYG31" s="71"/>
      <c r="CYH31" s="71"/>
      <c r="CYI31" s="71"/>
      <c r="CYJ31" s="71"/>
      <c r="CYK31" s="71"/>
      <c r="CYL31" s="71"/>
      <c r="CYM31" s="71"/>
      <c r="CYN31" s="71"/>
      <c r="CYO31" s="71"/>
      <c r="CYP31" s="71"/>
      <c r="CYQ31" s="71"/>
      <c r="CYR31" s="71"/>
      <c r="CYS31" s="71"/>
      <c r="CYT31" s="71"/>
      <c r="CYU31" s="71"/>
      <c r="CYV31" s="71"/>
      <c r="CYW31" s="71"/>
      <c r="CYX31" s="71"/>
      <c r="CYY31" s="71"/>
      <c r="CYZ31" s="71"/>
      <c r="CZA31" s="71"/>
      <c r="CZB31" s="71"/>
      <c r="CZC31" s="71"/>
      <c r="CZD31" s="71"/>
      <c r="CZE31" s="71"/>
      <c r="CZF31" s="71"/>
      <c r="CZG31" s="71"/>
      <c r="CZH31" s="71"/>
      <c r="CZI31" s="71"/>
      <c r="CZJ31" s="71"/>
      <c r="CZK31" s="71"/>
      <c r="CZL31" s="71"/>
      <c r="CZM31" s="71"/>
      <c r="CZN31" s="71"/>
      <c r="CZO31" s="71"/>
      <c r="CZP31" s="71"/>
      <c r="CZQ31" s="71"/>
      <c r="CZR31" s="71"/>
      <c r="CZS31" s="71"/>
      <c r="CZT31" s="71"/>
      <c r="CZU31" s="71"/>
      <c r="CZV31" s="71"/>
      <c r="CZW31" s="71"/>
      <c r="CZX31" s="71"/>
      <c r="CZY31" s="71"/>
      <c r="CZZ31" s="71"/>
      <c r="DAA31" s="71"/>
      <c r="DAB31" s="71"/>
      <c r="DAC31" s="71"/>
      <c r="DAD31" s="71"/>
      <c r="DAE31" s="71"/>
      <c r="DAF31" s="71"/>
      <c r="DAG31" s="71"/>
      <c r="DAH31" s="71"/>
      <c r="DAI31" s="71"/>
      <c r="DAJ31" s="71"/>
      <c r="DAK31" s="71"/>
      <c r="DAL31" s="71"/>
      <c r="DAM31" s="71"/>
      <c r="DAN31" s="71"/>
      <c r="DAO31" s="71"/>
      <c r="DAP31" s="71"/>
      <c r="DAQ31" s="71"/>
      <c r="DAR31" s="71"/>
      <c r="DAS31" s="71"/>
      <c r="DAT31" s="71"/>
      <c r="DAU31" s="71"/>
      <c r="DAV31" s="71"/>
      <c r="DAW31" s="71"/>
      <c r="DAX31" s="71"/>
      <c r="DAY31" s="71"/>
      <c r="DAZ31" s="71"/>
      <c r="DBA31" s="71"/>
      <c r="DBB31" s="71"/>
      <c r="DBC31" s="71"/>
      <c r="DBD31" s="71"/>
      <c r="DBE31" s="71"/>
      <c r="DBF31" s="71"/>
      <c r="DBG31" s="71"/>
      <c r="DBH31" s="71"/>
      <c r="DBI31" s="71"/>
      <c r="DBJ31" s="71"/>
      <c r="DBK31" s="71"/>
      <c r="DBL31" s="71"/>
      <c r="DBM31" s="71"/>
      <c r="DBN31" s="71"/>
      <c r="DBO31" s="71"/>
      <c r="DBP31" s="71"/>
      <c r="DBQ31" s="71"/>
      <c r="DBR31" s="71"/>
      <c r="DBS31" s="71"/>
      <c r="DBT31" s="71"/>
      <c r="DBU31" s="71"/>
      <c r="DBV31" s="71"/>
      <c r="DBW31" s="71"/>
      <c r="DBX31" s="71"/>
      <c r="DBY31" s="71"/>
      <c r="DBZ31" s="71"/>
      <c r="DCA31" s="71"/>
      <c r="DCB31" s="71"/>
      <c r="DCC31" s="71"/>
      <c r="DCD31" s="71"/>
      <c r="DCE31" s="71"/>
      <c r="DCF31" s="71"/>
      <c r="DCG31" s="71"/>
      <c r="DCH31" s="71"/>
      <c r="DCI31" s="71"/>
      <c r="DCJ31" s="71"/>
      <c r="DCK31" s="71"/>
      <c r="DCL31" s="71"/>
      <c r="DCM31" s="71"/>
      <c r="DCN31" s="71"/>
      <c r="DCO31" s="71"/>
      <c r="DCP31" s="71"/>
      <c r="DCQ31" s="71"/>
      <c r="DCR31" s="71"/>
      <c r="DCS31" s="71"/>
      <c r="DCT31" s="71"/>
      <c r="DCU31" s="71"/>
      <c r="DCV31" s="71"/>
      <c r="DCW31" s="71"/>
      <c r="DCX31" s="71"/>
      <c r="DCY31" s="71"/>
      <c r="DCZ31" s="71"/>
      <c r="DDA31" s="71"/>
      <c r="DDB31" s="71"/>
      <c r="DDC31" s="71"/>
      <c r="DDD31" s="71"/>
      <c r="DDE31" s="71"/>
      <c r="DDF31" s="71"/>
      <c r="DDG31" s="71"/>
      <c r="DDH31" s="71"/>
      <c r="DDI31" s="71"/>
      <c r="DDJ31" s="71"/>
      <c r="DDK31" s="71"/>
      <c r="DDL31" s="71"/>
      <c r="DDM31" s="71"/>
      <c r="DDN31" s="71"/>
      <c r="DDO31" s="71"/>
      <c r="DDP31" s="71"/>
      <c r="DDQ31" s="71"/>
      <c r="DDR31" s="71"/>
      <c r="DDS31" s="71"/>
      <c r="DDT31" s="71"/>
      <c r="DDU31" s="71"/>
      <c r="DDV31" s="71"/>
      <c r="DDW31" s="71"/>
      <c r="DDX31" s="71"/>
      <c r="DDY31" s="71"/>
      <c r="DDZ31" s="71"/>
      <c r="DEA31" s="71"/>
      <c r="DEB31" s="71"/>
      <c r="DEC31" s="71"/>
      <c r="DED31" s="71"/>
      <c r="DEE31" s="71"/>
      <c r="DEF31" s="71"/>
      <c r="DEG31" s="71"/>
      <c r="DEH31" s="71"/>
      <c r="DEI31" s="71"/>
      <c r="DEJ31" s="71"/>
      <c r="DEK31" s="71"/>
      <c r="DEL31" s="71"/>
      <c r="DEM31" s="71"/>
      <c r="DEN31" s="71"/>
      <c r="DEO31" s="71"/>
      <c r="DEP31" s="71"/>
      <c r="DEQ31" s="71"/>
      <c r="DER31" s="71"/>
      <c r="DES31" s="71"/>
      <c r="DET31" s="71"/>
      <c r="DEU31" s="71"/>
      <c r="DEV31" s="71"/>
      <c r="DEW31" s="71"/>
      <c r="DEX31" s="71"/>
      <c r="DEY31" s="71"/>
      <c r="DEZ31" s="71"/>
      <c r="DFA31" s="71"/>
      <c r="DFB31" s="71"/>
      <c r="DFC31" s="71"/>
      <c r="DFD31" s="71"/>
      <c r="DFE31" s="71"/>
      <c r="DFF31" s="71"/>
      <c r="DFG31" s="71"/>
      <c r="DFH31" s="71"/>
      <c r="DFI31" s="71"/>
      <c r="DFJ31" s="71"/>
      <c r="DFK31" s="71"/>
      <c r="DFL31" s="71"/>
      <c r="DFM31" s="71"/>
      <c r="DFN31" s="71"/>
      <c r="DFO31" s="71"/>
      <c r="DFP31" s="71"/>
      <c r="DFQ31" s="71"/>
      <c r="DFR31" s="71"/>
      <c r="DFS31" s="71"/>
      <c r="DFT31" s="71"/>
      <c r="DFU31" s="71"/>
      <c r="DFV31" s="71"/>
      <c r="DFW31" s="71"/>
      <c r="DFX31" s="71"/>
      <c r="DFY31" s="71"/>
      <c r="DFZ31" s="71"/>
      <c r="DGA31" s="71"/>
      <c r="DGB31" s="71"/>
      <c r="DGC31" s="71"/>
      <c r="DGD31" s="71"/>
      <c r="DGE31" s="71"/>
      <c r="DGF31" s="71"/>
      <c r="DGG31" s="71"/>
      <c r="DGH31" s="71"/>
      <c r="DGI31" s="71"/>
      <c r="DGJ31" s="71"/>
      <c r="DGK31" s="71"/>
      <c r="DGL31" s="71"/>
      <c r="DGM31" s="71"/>
      <c r="DGN31" s="71"/>
      <c r="DGO31" s="71"/>
      <c r="DGP31" s="71"/>
      <c r="DGQ31" s="71"/>
      <c r="DGR31" s="71"/>
      <c r="DGS31" s="71"/>
      <c r="DGT31" s="71"/>
      <c r="DGU31" s="71"/>
      <c r="DGV31" s="71"/>
      <c r="DGW31" s="71"/>
      <c r="DGX31" s="71"/>
      <c r="DGY31" s="71"/>
      <c r="DGZ31" s="71"/>
      <c r="DHA31" s="71"/>
      <c r="DHB31" s="71"/>
      <c r="DHC31" s="71"/>
      <c r="DHD31" s="71"/>
      <c r="DHE31" s="71"/>
      <c r="DHF31" s="71"/>
      <c r="DHG31" s="71"/>
      <c r="DHH31" s="71"/>
      <c r="DHI31" s="71"/>
      <c r="DHJ31" s="71"/>
      <c r="DHK31" s="71"/>
      <c r="DHL31" s="71"/>
      <c r="DHM31" s="71"/>
      <c r="DHN31" s="71"/>
      <c r="DHO31" s="71"/>
      <c r="DHP31" s="71"/>
      <c r="DHQ31" s="71"/>
      <c r="DHR31" s="71"/>
      <c r="DHS31" s="71"/>
      <c r="DHT31" s="71"/>
      <c r="DHU31" s="71"/>
      <c r="DHV31" s="71"/>
      <c r="DHW31" s="71"/>
      <c r="DHX31" s="71"/>
      <c r="DHY31" s="71"/>
      <c r="DHZ31" s="71"/>
      <c r="DIA31" s="71"/>
      <c r="DIB31" s="71"/>
      <c r="DIC31" s="71"/>
      <c r="DID31" s="71"/>
      <c r="DIE31" s="71"/>
      <c r="DIF31" s="71"/>
      <c r="DIG31" s="71"/>
      <c r="DIH31" s="71"/>
      <c r="DII31" s="71"/>
      <c r="DIJ31" s="71"/>
      <c r="DIK31" s="71"/>
      <c r="DIL31" s="71"/>
      <c r="DIM31" s="71"/>
      <c r="DIN31" s="71"/>
      <c r="DIO31" s="71"/>
      <c r="DIP31" s="71"/>
      <c r="DIQ31" s="71"/>
      <c r="DIR31" s="71"/>
      <c r="DIS31" s="71"/>
      <c r="DIT31" s="71"/>
      <c r="DIU31" s="71"/>
      <c r="DIV31" s="71"/>
      <c r="DIW31" s="71"/>
      <c r="DIX31" s="71"/>
      <c r="DIY31" s="71"/>
      <c r="DIZ31" s="71"/>
      <c r="DJA31" s="71"/>
      <c r="DJB31" s="71"/>
      <c r="DJC31" s="71"/>
      <c r="DJD31" s="71"/>
      <c r="DJE31" s="71"/>
      <c r="DJF31" s="71"/>
      <c r="DJG31" s="71"/>
      <c r="DJH31" s="71"/>
      <c r="DJI31" s="71"/>
      <c r="DJJ31" s="71"/>
      <c r="DJK31" s="71"/>
      <c r="DJL31" s="71"/>
      <c r="DJM31" s="71"/>
      <c r="DJN31" s="71"/>
      <c r="DJO31" s="71"/>
      <c r="DJP31" s="71"/>
      <c r="DJQ31" s="71"/>
      <c r="DJR31" s="71"/>
      <c r="DJS31" s="71"/>
      <c r="DJT31" s="71"/>
      <c r="DJU31" s="71"/>
      <c r="DJV31" s="71"/>
      <c r="DJW31" s="71"/>
      <c r="DJX31" s="71"/>
      <c r="DJY31" s="71"/>
      <c r="DJZ31" s="71"/>
      <c r="DKA31" s="71"/>
      <c r="DKB31" s="71"/>
      <c r="DKC31" s="71"/>
      <c r="DKD31" s="71"/>
      <c r="DKE31" s="71"/>
      <c r="DKF31" s="71"/>
      <c r="DKG31" s="71"/>
      <c r="DKH31" s="71"/>
      <c r="DKI31" s="71"/>
      <c r="DKJ31" s="71"/>
      <c r="DKK31" s="71"/>
      <c r="DKL31" s="71"/>
      <c r="DKM31" s="71"/>
      <c r="DKN31" s="71"/>
      <c r="DKO31" s="71"/>
      <c r="DKP31" s="71"/>
      <c r="DKQ31" s="71"/>
      <c r="DKR31" s="71"/>
      <c r="DKS31" s="71"/>
      <c r="DKT31" s="71"/>
      <c r="DKU31" s="71"/>
      <c r="DKV31" s="71"/>
      <c r="DKW31" s="71"/>
      <c r="DKX31" s="71"/>
      <c r="DKY31" s="71"/>
      <c r="DKZ31" s="71"/>
      <c r="DLA31" s="71"/>
      <c r="DLB31" s="71"/>
      <c r="DLC31" s="71"/>
      <c r="DLD31" s="71"/>
      <c r="DLE31" s="71"/>
      <c r="DLF31" s="71"/>
      <c r="DLG31" s="71"/>
      <c r="DLH31" s="71"/>
      <c r="DLI31" s="71"/>
      <c r="DLJ31" s="71"/>
      <c r="DLK31" s="71"/>
      <c r="DLL31" s="71"/>
      <c r="DLM31" s="71"/>
      <c r="DLN31" s="71"/>
      <c r="DLO31" s="71"/>
      <c r="DLP31" s="71"/>
      <c r="DLQ31" s="71"/>
      <c r="DLR31" s="71"/>
      <c r="DLS31" s="71"/>
      <c r="DLT31" s="71"/>
      <c r="DLU31" s="71"/>
      <c r="DLV31" s="71"/>
      <c r="DLW31" s="71"/>
      <c r="DLX31" s="71"/>
      <c r="DLY31" s="71"/>
      <c r="DLZ31" s="71"/>
      <c r="DMA31" s="71"/>
      <c r="DMB31" s="71"/>
      <c r="DMC31" s="71"/>
      <c r="DMD31" s="71"/>
      <c r="DME31" s="71"/>
      <c r="DMF31" s="71"/>
      <c r="DMG31" s="71"/>
      <c r="DMH31" s="71"/>
      <c r="DMI31" s="71"/>
      <c r="DMJ31" s="71"/>
      <c r="DMK31" s="71"/>
      <c r="DML31" s="71"/>
      <c r="DMM31" s="71"/>
      <c r="DMN31" s="71"/>
      <c r="DMO31" s="71"/>
      <c r="DMP31" s="71"/>
      <c r="DMQ31" s="71"/>
      <c r="DMR31" s="71"/>
      <c r="DMS31" s="71"/>
      <c r="DMT31" s="71"/>
      <c r="DMU31" s="71"/>
      <c r="DMV31" s="71"/>
      <c r="DMW31" s="71"/>
      <c r="DMX31" s="71"/>
      <c r="DMY31" s="71"/>
      <c r="DMZ31" s="71"/>
      <c r="DNA31" s="71"/>
      <c r="DNB31" s="71"/>
      <c r="DNC31" s="71"/>
      <c r="DND31" s="71"/>
      <c r="DNE31" s="71"/>
      <c r="DNF31" s="71"/>
      <c r="DNG31" s="71"/>
      <c r="DNH31" s="71"/>
      <c r="DNI31" s="71"/>
      <c r="DNJ31" s="71"/>
      <c r="DNK31" s="71"/>
      <c r="DNL31" s="71"/>
      <c r="DNM31" s="71"/>
      <c r="DNN31" s="71"/>
      <c r="DNO31" s="71"/>
      <c r="DNP31" s="71"/>
      <c r="DNQ31" s="71"/>
      <c r="DNR31" s="71"/>
      <c r="DNS31" s="71"/>
      <c r="DNT31" s="71"/>
      <c r="DNU31" s="71"/>
      <c r="DNV31" s="71"/>
      <c r="DNW31" s="71"/>
      <c r="DNX31" s="71"/>
      <c r="DNY31" s="71"/>
      <c r="DNZ31" s="71"/>
      <c r="DOA31" s="71"/>
      <c r="DOB31" s="71"/>
      <c r="DOC31" s="71"/>
      <c r="DOD31" s="71"/>
      <c r="DOE31" s="71"/>
      <c r="DOF31" s="71"/>
      <c r="DOG31" s="71"/>
      <c r="DOH31" s="71"/>
      <c r="DOI31" s="71"/>
      <c r="DOJ31" s="71"/>
      <c r="DOK31" s="71"/>
      <c r="DOL31" s="71"/>
      <c r="DOM31" s="71"/>
      <c r="DON31" s="71"/>
      <c r="DOO31" s="71"/>
      <c r="DOP31" s="71"/>
      <c r="DOQ31" s="71"/>
      <c r="DOR31" s="71"/>
      <c r="DOS31" s="71"/>
      <c r="DOT31" s="71"/>
      <c r="DOU31" s="71"/>
      <c r="DOV31" s="71"/>
      <c r="DOW31" s="71"/>
      <c r="DOX31" s="71"/>
      <c r="DOY31" s="71"/>
      <c r="DOZ31" s="71"/>
      <c r="DPA31" s="71"/>
      <c r="DPB31" s="71"/>
      <c r="DPC31" s="71"/>
      <c r="DPD31" s="71"/>
      <c r="DPE31" s="71"/>
      <c r="DPF31" s="71"/>
      <c r="DPG31" s="71"/>
      <c r="DPH31" s="71"/>
      <c r="DPI31" s="71"/>
      <c r="DPJ31" s="71"/>
      <c r="DPK31" s="71"/>
      <c r="DPL31" s="71"/>
      <c r="DPM31" s="71"/>
      <c r="DPN31" s="71"/>
      <c r="DPO31" s="71"/>
      <c r="DPP31" s="71"/>
      <c r="DPQ31" s="71"/>
      <c r="DPR31" s="71"/>
      <c r="DPS31" s="71"/>
      <c r="DPT31" s="71"/>
      <c r="DPU31" s="71"/>
      <c r="DPV31" s="71"/>
      <c r="DPW31" s="71"/>
      <c r="DPX31" s="71"/>
      <c r="DPY31" s="71"/>
      <c r="DPZ31" s="71"/>
      <c r="DQA31" s="71"/>
      <c r="DQB31" s="71"/>
      <c r="DQC31" s="71"/>
      <c r="DQD31" s="71"/>
      <c r="DQE31" s="71"/>
      <c r="DQF31" s="71"/>
      <c r="DQG31" s="71"/>
      <c r="DQH31" s="71"/>
      <c r="DQI31" s="71"/>
      <c r="DQJ31" s="71"/>
      <c r="DQK31" s="71"/>
      <c r="DQL31" s="71"/>
      <c r="DQM31" s="71"/>
      <c r="DQN31" s="71"/>
      <c r="DQO31" s="71"/>
      <c r="DQP31" s="71"/>
      <c r="DQQ31" s="71"/>
      <c r="DQR31" s="71"/>
      <c r="DQS31" s="71"/>
      <c r="DQT31" s="71"/>
      <c r="DQU31" s="71"/>
      <c r="DQV31" s="71"/>
      <c r="DQW31" s="71"/>
      <c r="DQX31" s="71"/>
      <c r="DQY31" s="71"/>
      <c r="DQZ31" s="71"/>
      <c r="DRA31" s="71"/>
      <c r="DRB31" s="71"/>
      <c r="DRC31" s="71"/>
      <c r="DRD31" s="71"/>
      <c r="DRE31" s="71"/>
      <c r="DRF31" s="71"/>
      <c r="DRG31" s="71"/>
      <c r="DRH31" s="71"/>
      <c r="DRI31" s="71"/>
      <c r="DRJ31" s="71"/>
      <c r="DRK31" s="71"/>
      <c r="DRL31" s="71"/>
      <c r="DRM31" s="71"/>
      <c r="DRN31" s="71"/>
      <c r="DRO31" s="71"/>
      <c r="DRP31" s="71"/>
      <c r="DRQ31" s="71"/>
      <c r="DRR31" s="71"/>
      <c r="DRS31" s="71"/>
      <c r="DRT31" s="71"/>
      <c r="DRU31" s="71"/>
      <c r="DRV31" s="71"/>
      <c r="DRW31" s="71"/>
      <c r="DRX31" s="71"/>
      <c r="DRY31" s="71"/>
      <c r="DRZ31" s="71"/>
      <c r="DSA31" s="71"/>
      <c r="DSB31" s="71"/>
      <c r="DSC31" s="71"/>
      <c r="DSD31" s="71"/>
      <c r="DSE31" s="71"/>
      <c r="DSF31" s="71"/>
      <c r="DSG31" s="71"/>
      <c r="DSH31" s="71"/>
      <c r="DSI31" s="71"/>
      <c r="DSJ31" s="71"/>
      <c r="DSK31" s="71"/>
      <c r="DSL31" s="71"/>
      <c r="DSM31" s="71"/>
      <c r="DSN31" s="71"/>
      <c r="DSO31" s="71"/>
      <c r="DSP31" s="71"/>
      <c r="DSQ31" s="71"/>
      <c r="DSR31" s="71"/>
      <c r="DSS31" s="71"/>
      <c r="DST31" s="71"/>
      <c r="DSU31" s="71"/>
      <c r="DSV31" s="71"/>
      <c r="DSW31" s="71"/>
      <c r="DSX31" s="71"/>
      <c r="DSY31" s="71"/>
      <c r="DSZ31" s="71"/>
      <c r="DTA31" s="71"/>
      <c r="DTB31" s="71"/>
      <c r="DTC31" s="71"/>
      <c r="DTD31" s="71"/>
      <c r="DTE31" s="71"/>
      <c r="DTF31" s="71"/>
      <c r="DTG31" s="71"/>
      <c r="DTH31" s="71"/>
      <c r="DTI31" s="71"/>
      <c r="DTJ31" s="71"/>
      <c r="DTK31" s="71"/>
      <c r="DTL31" s="71"/>
      <c r="DTM31" s="71"/>
      <c r="DTN31" s="71"/>
      <c r="DTO31" s="71"/>
      <c r="DTP31" s="71"/>
      <c r="DTQ31" s="71"/>
      <c r="DTR31" s="71"/>
      <c r="DTS31" s="71"/>
      <c r="DTT31" s="71"/>
      <c r="DTU31" s="71"/>
      <c r="DTV31" s="71"/>
      <c r="DTW31" s="71"/>
      <c r="DTX31" s="71"/>
      <c r="DTY31" s="71"/>
      <c r="DTZ31" s="71"/>
      <c r="DUA31" s="71"/>
      <c r="DUB31" s="71"/>
      <c r="DUC31" s="71"/>
      <c r="DUD31" s="71"/>
      <c r="DUE31" s="71"/>
      <c r="DUF31" s="71"/>
      <c r="DUG31" s="71"/>
      <c r="DUH31" s="71"/>
      <c r="DUI31" s="71"/>
      <c r="DUJ31" s="71"/>
      <c r="DUK31" s="71"/>
      <c r="DUL31" s="71"/>
      <c r="DUM31" s="71"/>
      <c r="DUN31" s="71"/>
      <c r="DUO31" s="71"/>
      <c r="DUP31" s="71"/>
      <c r="DUQ31" s="71"/>
      <c r="DUR31" s="71"/>
      <c r="DUS31" s="71"/>
      <c r="DUT31" s="71"/>
      <c r="DUU31" s="71"/>
      <c r="DUV31" s="71"/>
      <c r="DUW31" s="71"/>
      <c r="DUX31" s="71"/>
      <c r="DUY31" s="71"/>
      <c r="DUZ31" s="71"/>
      <c r="DVA31" s="71"/>
      <c r="DVB31" s="71"/>
      <c r="DVC31" s="71"/>
      <c r="DVD31" s="71"/>
      <c r="DVE31" s="71"/>
      <c r="DVF31" s="71"/>
      <c r="DVG31" s="71"/>
      <c r="DVH31" s="71"/>
      <c r="DVI31" s="71"/>
      <c r="DVJ31" s="71"/>
      <c r="DVK31" s="71"/>
      <c r="DVL31" s="71"/>
      <c r="DVM31" s="71"/>
      <c r="DVN31" s="71"/>
      <c r="DVO31" s="71"/>
      <c r="DVP31" s="71"/>
      <c r="DVQ31" s="71"/>
      <c r="DVR31" s="71"/>
      <c r="DVS31" s="71"/>
      <c r="DVT31" s="71"/>
      <c r="DVU31" s="71"/>
      <c r="DVV31" s="71"/>
      <c r="DVW31" s="71"/>
      <c r="DVX31" s="71"/>
      <c r="DVY31" s="71"/>
      <c r="DVZ31" s="71"/>
      <c r="DWA31" s="71"/>
      <c r="DWB31" s="71"/>
      <c r="DWC31" s="71"/>
      <c r="DWD31" s="71"/>
      <c r="DWE31" s="71"/>
      <c r="DWF31" s="71"/>
      <c r="DWG31" s="71"/>
      <c r="DWH31" s="71"/>
      <c r="DWI31" s="71"/>
      <c r="DWJ31" s="71"/>
      <c r="DWK31" s="71"/>
      <c r="DWL31" s="71"/>
      <c r="DWM31" s="71"/>
      <c r="DWN31" s="71"/>
      <c r="DWO31" s="71"/>
      <c r="DWP31" s="71"/>
      <c r="DWQ31" s="71"/>
      <c r="DWR31" s="71"/>
      <c r="DWS31" s="71"/>
      <c r="DWT31" s="71"/>
      <c r="DWU31" s="71"/>
      <c r="DWV31" s="71"/>
      <c r="DWW31" s="71"/>
      <c r="DWX31" s="71"/>
      <c r="DWY31" s="71"/>
      <c r="DWZ31" s="71"/>
      <c r="DXA31" s="71"/>
      <c r="DXB31" s="71"/>
      <c r="DXC31" s="71"/>
      <c r="DXD31" s="71"/>
      <c r="DXE31" s="71"/>
      <c r="DXF31" s="71"/>
      <c r="DXG31" s="71"/>
      <c r="DXH31" s="71"/>
      <c r="DXI31" s="71"/>
      <c r="DXJ31" s="71"/>
      <c r="DXK31" s="71"/>
      <c r="DXL31" s="71"/>
      <c r="DXM31" s="71"/>
      <c r="DXN31" s="71"/>
      <c r="DXO31" s="71"/>
      <c r="DXP31" s="71"/>
      <c r="DXQ31" s="71"/>
      <c r="DXR31" s="71"/>
      <c r="DXS31" s="71"/>
      <c r="DXT31" s="71"/>
      <c r="DXU31" s="71"/>
      <c r="DXV31" s="71"/>
      <c r="DXW31" s="71"/>
      <c r="DXX31" s="71"/>
      <c r="DXY31" s="71"/>
      <c r="DXZ31" s="71"/>
      <c r="DYA31" s="71"/>
      <c r="DYB31" s="71"/>
      <c r="DYC31" s="71"/>
      <c r="DYD31" s="71"/>
      <c r="DYE31" s="71"/>
      <c r="DYF31" s="71"/>
      <c r="DYG31" s="71"/>
      <c r="DYH31" s="71"/>
      <c r="DYI31" s="71"/>
      <c r="DYJ31" s="71"/>
      <c r="DYK31" s="71"/>
      <c r="DYL31" s="71"/>
      <c r="DYM31" s="71"/>
      <c r="DYN31" s="71"/>
      <c r="DYO31" s="71"/>
      <c r="DYP31" s="71"/>
      <c r="DYQ31" s="71"/>
      <c r="DYR31" s="71"/>
      <c r="DYS31" s="71"/>
      <c r="DYT31" s="71"/>
      <c r="DYU31" s="71"/>
      <c r="DYV31" s="71"/>
      <c r="DYW31" s="71"/>
      <c r="DYX31" s="71"/>
      <c r="DYY31" s="71"/>
      <c r="DYZ31" s="71"/>
      <c r="DZA31" s="71"/>
      <c r="DZB31" s="71"/>
      <c r="DZC31" s="71"/>
      <c r="DZD31" s="71"/>
      <c r="DZE31" s="71"/>
      <c r="DZF31" s="71"/>
      <c r="DZG31" s="71"/>
      <c r="DZH31" s="71"/>
      <c r="DZI31" s="71"/>
      <c r="DZJ31" s="71"/>
      <c r="DZK31" s="71"/>
      <c r="DZL31" s="71"/>
      <c r="DZM31" s="71"/>
      <c r="DZN31" s="71"/>
      <c r="DZO31" s="71"/>
      <c r="DZP31" s="71"/>
      <c r="DZQ31" s="71"/>
      <c r="DZR31" s="71"/>
      <c r="DZS31" s="71"/>
      <c r="DZT31" s="71"/>
      <c r="DZU31" s="71"/>
      <c r="DZV31" s="71"/>
      <c r="DZW31" s="71"/>
      <c r="DZX31" s="71"/>
      <c r="DZY31" s="71"/>
      <c r="DZZ31" s="71"/>
      <c r="EAA31" s="71"/>
      <c r="EAB31" s="71"/>
      <c r="EAC31" s="71"/>
      <c r="EAD31" s="71"/>
      <c r="EAE31" s="71"/>
      <c r="EAF31" s="71"/>
      <c r="EAG31" s="71"/>
      <c r="EAH31" s="71"/>
      <c r="EAI31" s="71"/>
      <c r="EAJ31" s="71"/>
      <c r="EAK31" s="71"/>
      <c r="EAL31" s="71"/>
      <c r="EAM31" s="71"/>
      <c r="EAN31" s="71"/>
      <c r="EAO31" s="71"/>
      <c r="EAP31" s="71"/>
      <c r="EAQ31" s="71"/>
      <c r="EAR31" s="71"/>
      <c r="EAS31" s="71"/>
      <c r="EAT31" s="71"/>
      <c r="EAU31" s="71"/>
      <c r="EAV31" s="71"/>
      <c r="EAW31" s="71"/>
      <c r="EAX31" s="71"/>
      <c r="EAY31" s="71"/>
      <c r="EAZ31" s="71"/>
      <c r="EBA31" s="71"/>
      <c r="EBB31" s="71"/>
      <c r="EBC31" s="71"/>
      <c r="EBD31" s="71"/>
      <c r="EBE31" s="71"/>
      <c r="EBF31" s="71"/>
      <c r="EBG31" s="71"/>
      <c r="EBH31" s="71"/>
      <c r="EBI31" s="71"/>
      <c r="EBJ31" s="71"/>
      <c r="EBK31" s="71"/>
      <c r="EBL31" s="71"/>
      <c r="EBM31" s="71"/>
      <c r="EBN31" s="71"/>
      <c r="EBO31" s="71"/>
      <c r="EBP31" s="71"/>
      <c r="EBQ31" s="71"/>
      <c r="EBR31" s="71"/>
      <c r="EBS31" s="71"/>
      <c r="EBT31" s="71"/>
      <c r="EBU31" s="71"/>
      <c r="EBV31" s="71"/>
      <c r="EBW31" s="71"/>
      <c r="EBX31" s="71"/>
      <c r="EBY31" s="71"/>
      <c r="EBZ31" s="71"/>
      <c r="ECA31" s="71"/>
      <c r="ECB31" s="71"/>
      <c r="ECC31" s="71"/>
      <c r="ECD31" s="71"/>
      <c r="ECE31" s="71"/>
      <c r="ECF31" s="71"/>
      <c r="ECG31" s="71"/>
      <c r="ECH31" s="71"/>
      <c r="ECI31" s="71"/>
      <c r="ECJ31" s="71"/>
      <c r="ECK31" s="71"/>
      <c r="ECL31" s="71"/>
      <c r="ECM31" s="71"/>
      <c r="ECN31" s="71"/>
      <c r="ECO31" s="71"/>
      <c r="ECP31" s="71"/>
      <c r="ECQ31" s="71"/>
      <c r="ECR31" s="71"/>
      <c r="ECS31" s="71"/>
      <c r="ECT31" s="71"/>
      <c r="ECU31" s="71"/>
      <c r="ECV31" s="71"/>
      <c r="ECW31" s="71"/>
      <c r="ECX31" s="71"/>
      <c r="ECY31" s="71"/>
      <c r="ECZ31" s="71"/>
      <c r="EDA31" s="71"/>
      <c r="EDB31" s="71"/>
      <c r="EDC31" s="71"/>
      <c r="EDD31" s="71"/>
      <c r="EDE31" s="71"/>
      <c r="EDF31" s="71"/>
      <c r="EDG31" s="71"/>
      <c r="EDH31" s="71"/>
      <c r="EDI31" s="71"/>
      <c r="EDJ31" s="71"/>
      <c r="EDK31" s="71"/>
      <c r="EDL31" s="71"/>
      <c r="EDM31" s="71"/>
      <c r="EDN31" s="71"/>
      <c r="EDO31" s="71"/>
      <c r="EDP31" s="71"/>
      <c r="EDQ31" s="71"/>
      <c r="EDR31" s="71"/>
      <c r="EDS31" s="71"/>
      <c r="EDT31" s="71"/>
      <c r="EDU31" s="71"/>
      <c r="EDV31" s="71"/>
      <c r="EDW31" s="71"/>
      <c r="EDX31" s="71"/>
      <c r="EDY31" s="71"/>
      <c r="EDZ31" s="71"/>
      <c r="EEA31" s="71"/>
      <c r="EEB31" s="71"/>
      <c r="EEC31" s="71"/>
      <c r="EED31" s="71"/>
      <c r="EEE31" s="71"/>
      <c r="EEF31" s="71"/>
      <c r="EEG31" s="71"/>
      <c r="EEH31" s="71"/>
      <c r="EEI31" s="71"/>
      <c r="EEJ31" s="71"/>
      <c r="EEK31" s="71"/>
      <c r="EEL31" s="71"/>
      <c r="EEM31" s="71"/>
      <c r="EEN31" s="71"/>
      <c r="EEO31" s="71"/>
      <c r="EEP31" s="71"/>
      <c r="EEQ31" s="71"/>
      <c r="EER31" s="71"/>
      <c r="EES31" s="71"/>
      <c r="EET31" s="71"/>
      <c r="EEU31" s="71"/>
      <c r="EEV31" s="71"/>
      <c r="EEW31" s="71"/>
      <c r="EEX31" s="71"/>
      <c r="EEY31" s="71"/>
      <c r="EEZ31" s="71"/>
      <c r="EFA31" s="71"/>
      <c r="EFB31" s="71"/>
      <c r="EFC31" s="71"/>
      <c r="EFD31" s="71"/>
      <c r="EFE31" s="71"/>
      <c r="EFF31" s="71"/>
      <c r="EFG31" s="71"/>
      <c r="EFH31" s="71"/>
      <c r="EFI31" s="71"/>
      <c r="EFJ31" s="71"/>
      <c r="EFK31" s="71"/>
      <c r="EFL31" s="71"/>
      <c r="EFM31" s="71"/>
      <c r="EFN31" s="71"/>
      <c r="EFO31" s="71"/>
      <c r="EFP31" s="71"/>
      <c r="EFQ31" s="71"/>
      <c r="EFR31" s="71"/>
      <c r="EFS31" s="71"/>
      <c r="EFT31" s="71"/>
      <c r="EFU31" s="71"/>
      <c r="EFV31" s="71"/>
      <c r="EFW31" s="71"/>
      <c r="EFX31" s="71"/>
      <c r="EFY31" s="71"/>
      <c r="EFZ31" s="71"/>
      <c r="EGA31" s="71"/>
      <c r="EGB31" s="71"/>
      <c r="EGC31" s="71"/>
      <c r="EGD31" s="71"/>
      <c r="EGE31" s="71"/>
      <c r="EGF31" s="71"/>
      <c r="EGG31" s="71"/>
      <c r="EGH31" s="71"/>
      <c r="EGI31" s="71"/>
      <c r="EGJ31" s="71"/>
      <c r="EGK31" s="71"/>
      <c r="EGL31" s="71"/>
      <c r="EGM31" s="71"/>
      <c r="EGN31" s="71"/>
      <c r="EGO31" s="71"/>
      <c r="EGP31" s="71"/>
      <c r="EGQ31" s="71"/>
      <c r="EGR31" s="71"/>
      <c r="EGS31" s="71"/>
      <c r="EGT31" s="71"/>
      <c r="EGU31" s="71"/>
      <c r="EGV31" s="71"/>
      <c r="EGW31" s="71"/>
      <c r="EGX31" s="71"/>
      <c r="EGY31" s="71"/>
      <c r="EGZ31" s="71"/>
      <c r="EHA31" s="71"/>
      <c r="EHB31" s="71"/>
      <c r="EHC31" s="71"/>
      <c r="EHD31" s="71"/>
      <c r="EHE31" s="71"/>
      <c r="EHF31" s="71"/>
      <c r="EHG31" s="71"/>
      <c r="EHH31" s="71"/>
      <c r="EHI31" s="71"/>
      <c r="EHJ31" s="71"/>
      <c r="EHK31" s="71"/>
      <c r="EHL31" s="71"/>
      <c r="EHM31" s="71"/>
      <c r="EHN31" s="71"/>
      <c r="EHO31" s="71"/>
      <c r="EHP31" s="71"/>
      <c r="EHQ31" s="71"/>
      <c r="EHR31" s="71"/>
      <c r="EHS31" s="71"/>
      <c r="EHT31" s="71"/>
      <c r="EHU31" s="71"/>
      <c r="EHV31" s="71"/>
      <c r="EHW31" s="71"/>
      <c r="EHX31" s="71"/>
      <c r="EHY31" s="71"/>
      <c r="EHZ31" s="71"/>
      <c r="EIA31" s="71"/>
      <c r="EIB31" s="71"/>
      <c r="EIC31" s="71"/>
      <c r="EID31" s="71"/>
      <c r="EIE31" s="71"/>
      <c r="EIF31" s="71"/>
      <c r="EIG31" s="71"/>
      <c r="EIH31" s="71"/>
      <c r="EII31" s="71"/>
      <c r="EIJ31" s="71"/>
      <c r="EIK31" s="71"/>
      <c r="EIL31" s="71"/>
      <c r="EIM31" s="71"/>
      <c r="EIN31" s="71"/>
      <c r="EIO31" s="71"/>
      <c r="EIP31" s="71"/>
      <c r="EIQ31" s="71"/>
      <c r="EIR31" s="71"/>
      <c r="EIS31" s="71"/>
      <c r="EIT31" s="71"/>
      <c r="EIU31" s="71"/>
      <c r="EIV31" s="71"/>
      <c r="EIW31" s="71"/>
      <c r="EIX31" s="71"/>
      <c r="EIY31" s="71"/>
      <c r="EIZ31" s="71"/>
      <c r="EJA31" s="71"/>
      <c r="EJB31" s="71"/>
      <c r="EJC31" s="71"/>
      <c r="EJD31" s="71"/>
      <c r="EJE31" s="71"/>
      <c r="EJF31" s="71"/>
      <c r="EJG31" s="71"/>
      <c r="EJH31" s="71"/>
      <c r="EJI31" s="71"/>
      <c r="EJJ31" s="71"/>
      <c r="EJK31" s="71"/>
      <c r="EJL31" s="71"/>
      <c r="EJM31" s="71"/>
      <c r="EJN31" s="71"/>
      <c r="EJO31" s="71"/>
      <c r="EJP31" s="71"/>
      <c r="EJQ31" s="71"/>
      <c r="EJR31" s="71"/>
      <c r="EJS31" s="71"/>
      <c r="EJT31" s="71"/>
      <c r="EJU31" s="71"/>
      <c r="EJV31" s="71"/>
      <c r="EJW31" s="71"/>
      <c r="EJX31" s="71"/>
      <c r="EJY31" s="71"/>
      <c r="EJZ31" s="71"/>
      <c r="EKA31" s="71"/>
      <c r="EKB31" s="71"/>
      <c r="EKC31" s="71"/>
      <c r="EKD31" s="71"/>
      <c r="EKE31" s="71"/>
      <c r="EKF31" s="71"/>
      <c r="EKG31" s="71"/>
      <c r="EKH31" s="71"/>
      <c r="EKI31" s="71"/>
      <c r="EKJ31" s="71"/>
      <c r="EKK31" s="71"/>
      <c r="EKL31" s="71"/>
      <c r="EKM31" s="71"/>
      <c r="EKN31" s="71"/>
      <c r="EKO31" s="71"/>
      <c r="EKP31" s="71"/>
      <c r="EKQ31" s="71"/>
      <c r="EKR31" s="71"/>
      <c r="EKS31" s="71"/>
      <c r="EKT31" s="71"/>
      <c r="EKU31" s="71"/>
      <c r="EKV31" s="71"/>
      <c r="EKW31" s="71"/>
      <c r="EKX31" s="71"/>
      <c r="EKY31" s="71"/>
      <c r="EKZ31" s="71"/>
      <c r="ELA31" s="71"/>
      <c r="ELB31" s="71"/>
      <c r="ELC31" s="71"/>
      <c r="ELD31" s="71"/>
      <c r="ELE31" s="71"/>
      <c r="ELF31" s="71"/>
      <c r="ELG31" s="71"/>
      <c r="ELH31" s="71"/>
      <c r="ELI31" s="71"/>
      <c r="ELJ31" s="71"/>
      <c r="ELK31" s="71"/>
      <c r="ELL31" s="71"/>
      <c r="ELM31" s="71"/>
      <c r="ELN31" s="71"/>
      <c r="ELO31" s="71"/>
      <c r="ELP31" s="71"/>
      <c r="ELQ31" s="71"/>
      <c r="ELR31" s="71"/>
      <c r="ELS31" s="71"/>
      <c r="ELT31" s="71"/>
      <c r="ELU31" s="71"/>
      <c r="ELV31" s="71"/>
      <c r="ELW31" s="71"/>
      <c r="ELX31" s="71"/>
      <c r="ELY31" s="71"/>
      <c r="ELZ31" s="71"/>
      <c r="EMA31" s="71"/>
      <c r="EMB31" s="71"/>
      <c r="EMC31" s="71"/>
      <c r="EMD31" s="71"/>
      <c r="EME31" s="71"/>
      <c r="EMF31" s="71"/>
      <c r="EMG31" s="71"/>
      <c r="EMH31" s="71"/>
      <c r="EMI31" s="71"/>
      <c r="EMJ31" s="71"/>
      <c r="EMK31" s="71"/>
      <c r="EML31" s="71"/>
      <c r="EMM31" s="71"/>
      <c r="EMN31" s="71"/>
      <c r="EMO31" s="71"/>
      <c r="EMP31" s="71"/>
      <c r="EMQ31" s="71"/>
      <c r="EMR31" s="71"/>
      <c r="EMS31" s="71"/>
      <c r="EMT31" s="71"/>
      <c r="EMU31" s="71"/>
      <c r="EMV31" s="71"/>
      <c r="EMW31" s="71"/>
      <c r="EMX31" s="71"/>
      <c r="EMY31" s="71"/>
      <c r="EMZ31" s="71"/>
      <c r="ENA31" s="71"/>
      <c r="ENB31" s="71"/>
      <c r="ENC31" s="71"/>
      <c r="END31" s="71"/>
      <c r="ENE31" s="71"/>
      <c r="ENF31" s="71"/>
      <c r="ENG31" s="71"/>
      <c r="ENH31" s="71"/>
      <c r="ENI31" s="71"/>
      <c r="ENJ31" s="71"/>
      <c r="ENK31" s="71"/>
      <c r="ENL31" s="71"/>
      <c r="ENM31" s="71"/>
      <c r="ENN31" s="71"/>
      <c r="ENO31" s="71"/>
      <c r="ENP31" s="71"/>
      <c r="ENQ31" s="71"/>
      <c r="ENR31" s="71"/>
      <c r="ENS31" s="71"/>
      <c r="ENT31" s="71"/>
      <c r="ENU31" s="71"/>
      <c r="ENV31" s="71"/>
      <c r="ENW31" s="71"/>
      <c r="ENX31" s="71"/>
      <c r="ENY31" s="71"/>
      <c r="ENZ31" s="71"/>
      <c r="EOA31" s="71"/>
      <c r="EOB31" s="71"/>
      <c r="EOC31" s="71"/>
      <c r="EOD31" s="71"/>
      <c r="EOE31" s="71"/>
      <c r="EOF31" s="71"/>
      <c r="EOG31" s="71"/>
      <c r="EOH31" s="71"/>
      <c r="EOI31" s="71"/>
      <c r="EOJ31" s="71"/>
      <c r="EOK31" s="71"/>
      <c r="EOL31" s="71"/>
      <c r="EOM31" s="71"/>
      <c r="EON31" s="71"/>
      <c r="EOO31" s="71"/>
      <c r="EOP31" s="71"/>
      <c r="EOQ31" s="71"/>
      <c r="EOR31" s="71"/>
      <c r="EOS31" s="71"/>
      <c r="EOT31" s="71"/>
      <c r="EOU31" s="71"/>
      <c r="EOV31" s="71"/>
      <c r="EOW31" s="71"/>
      <c r="EOX31" s="71"/>
      <c r="EOY31" s="71"/>
      <c r="EOZ31" s="71"/>
      <c r="EPA31" s="71"/>
      <c r="EPB31" s="71"/>
      <c r="EPC31" s="71"/>
      <c r="EPD31" s="71"/>
      <c r="EPE31" s="71"/>
      <c r="EPF31" s="71"/>
      <c r="EPG31" s="71"/>
      <c r="EPH31" s="71"/>
      <c r="EPI31" s="71"/>
      <c r="EPJ31" s="71"/>
      <c r="EPK31" s="71"/>
      <c r="EPL31" s="71"/>
      <c r="EPM31" s="71"/>
      <c r="EPN31" s="71"/>
      <c r="EPO31" s="71"/>
      <c r="EPP31" s="71"/>
      <c r="EPQ31" s="71"/>
      <c r="EPR31" s="71"/>
      <c r="EPS31" s="71"/>
      <c r="EPT31" s="71"/>
      <c r="EPU31" s="71"/>
      <c r="EPV31" s="71"/>
      <c r="EPW31" s="71"/>
      <c r="EPX31" s="71"/>
      <c r="EPY31" s="71"/>
      <c r="EPZ31" s="71"/>
      <c r="EQA31" s="71"/>
      <c r="EQB31" s="71"/>
      <c r="EQC31" s="71"/>
      <c r="EQD31" s="71"/>
      <c r="EQE31" s="71"/>
      <c r="EQF31" s="71"/>
      <c r="EQG31" s="71"/>
      <c r="EQH31" s="71"/>
      <c r="EQI31" s="71"/>
      <c r="EQJ31" s="71"/>
      <c r="EQK31" s="71"/>
      <c r="EQL31" s="71"/>
      <c r="EQM31" s="71"/>
      <c r="EQN31" s="71"/>
      <c r="EQO31" s="71"/>
      <c r="EQP31" s="71"/>
      <c r="EQQ31" s="71"/>
      <c r="EQR31" s="71"/>
      <c r="EQS31" s="71"/>
      <c r="EQT31" s="71"/>
      <c r="EQU31" s="71"/>
      <c r="EQV31" s="71"/>
      <c r="EQW31" s="71"/>
      <c r="EQX31" s="71"/>
      <c r="EQY31" s="71"/>
      <c r="EQZ31" s="71"/>
      <c r="ERA31" s="71"/>
      <c r="ERB31" s="71"/>
      <c r="ERC31" s="71"/>
      <c r="ERD31" s="71"/>
      <c r="ERE31" s="71"/>
      <c r="ERF31" s="71"/>
      <c r="ERG31" s="71"/>
      <c r="ERH31" s="71"/>
      <c r="ERI31" s="71"/>
      <c r="ERJ31" s="71"/>
      <c r="ERK31" s="71"/>
      <c r="ERL31" s="71"/>
      <c r="ERM31" s="71"/>
      <c r="ERN31" s="71"/>
      <c r="ERO31" s="71"/>
      <c r="ERP31" s="71"/>
      <c r="ERQ31" s="71"/>
      <c r="ERR31" s="71"/>
      <c r="ERS31" s="71"/>
      <c r="ERT31" s="71"/>
      <c r="ERU31" s="71"/>
      <c r="ERV31" s="71"/>
      <c r="ERW31" s="71"/>
      <c r="ERX31" s="71"/>
      <c r="ERY31" s="71"/>
      <c r="ERZ31" s="71"/>
      <c r="ESA31" s="71"/>
      <c r="ESB31" s="71"/>
      <c r="ESC31" s="71"/>
      <c r="ESD31" s="71"/>
      <c r="ESE31" s="71"/>
      <c r="ESF31" s="71"/>
      <c r="ESG31" s="71"/>
      <c r="ESH31" s="71"/>
      <c r="ESI31" s="71"/>
      <c r="ESJ31" s="71"/>
      <c r="ESK31" s="71"/>
      <c r="ESL31" s="71"/>
      <c r="ESM31" s="71"/>
      <c r="ESN31" s="71"/>
      <c r="ESO31" s="71"/>
      <c r="ESP31" s="71"/>
      <c r="ESQ31" s="71"/>
      <c r="ESR31" s="71"/>
      <c r="ESS31" s="71"/>
      <c r="EST31" s="71"/>
      <c r="ESU31" s="71"/>
      <c r="ESV31" s="71"/>
      <c r="ESW31" s="71"/>
      <c r="ESX31" s="71"/>
      <c r="ESY31" s="71"/>
      <c r="ESZ31" s="71"/>
      <c r="ETA31" s="71"/>
      <c r="ETB31" s="71"/>
      <c r="ETC31" s="71"/>
      <c r="ETD31" s="71"/>
      <c r="ETE31" s="71"/>
      <c r="ETF31" s="71"/>
      <c r="ETG31" s="71"/>
      <c r="ETH31" s="71"/>
      <c r="ETI31" s="71"/>
      <c r="ETJ31" s="71"/>
      <c r="ETK31" s="71"/>
      <c r="ETL31" s="71"/>
      <c r="ETM31" s="71"/>
      <c r="ETN31" s="71"/>
      <c r="ETO31" s="71"/>
      <c r="ETP31" s="71"/>
      <c r="ETQ31" s="71"/>
      <c r="ETR31" s="71"/>
      <c r="ETS31" s="71"/>
      <c r="ETT31" s="71"/>
      <c r="ETU31" s="71"/>
      <c r="ETV31" s="71"/>
      <c r="ETW31" s="71"/>
      <c r="ETX31" s="71"/>
      <c r="ETY31" s="71"/>
      <c r="ETZ31" s="71"/>
      <c r="EUA31" s="71"/>
      <c r="EUB31" s="71"/>
      <c r="EUC31" s="71"/>
      <c r="EUD31" s="71"/>
      <c r="EUE31" s="71"/>
      <c r="EUF31" s="71"/>
      <c r="EUG31" s="71"/>
      <c r="EUH31" s="71"/>
      <c r="EUI31" s="71"/>
      <c r="EUJ31" s="71"/>
      <c r="EUK31" s="71"/>
      <c r="EUL31" s="71"/>
      <c r="EUM31" s="71"/>
      <c r="EUN31" s="71"/>
      <c r="EUO31" s="71"/>
      <c r="EUP31" s="71"/>
      <c r="EUQ31" s="71"/>
      <c r="EUR31" s="71"/>
      <c r="EUS31" s="71"/>
      <c r="EUT31" s="71"/>
      <c r="EUU31" s="71"/>
      <c r="EUV31" s="71"/>
      <c r="EUW31" s="71"/>
      <c r="EUX31" s="71"/>
      <c r="EUY31" s="71"/>
      <c r="EUZ31" s="71"/>
      <c r="EVA31" s="71"/>
      <c r="EVB31" s="71"/>
      <c r="EVC31" s="71"/>
      <c r="EVD31" s="71"/>
      <c r="EVE31" s="71"/>
      <c r="EVF31" s="71"/>
      <c r="EVG31" s="71"/>
      <c r="EVH31" s="71"/>
      <c r="EVI31" s="71"/>
      <c r="EVJ31" s="71"/>
      <c r="EVK31" s="71"/>
      <c r="EVL31" s="71"/>
      <c r="EVM31" s="71"/>
      <c r="EVN31" s="71"/>
      <c r="EVO31" s="71"/>
      <c r="EVP31" s="71"/>
      <c r="EVQ31" s="71"/>
      <c r="EVR31" s="71"/>
      <c r="EVS31" s="71"/>
      <c r="EVT31" s="71"/>
      <c r="EVU31" s="71"/>
      <c r="EVV31" s="71"/>
      <c r="EVW31" s="71"/>
      <c r="EVX31" s="71"/>
      <c r="EVY31" s="71"/>
      <c r="EVZ31" s="71"/>
      <c r="EWA31" s="71"/>
      <c r="EWB31" s="71"/>
      <c r="EWC31" s="71"/>
      <c r="EWD31" s="71"/>
      <c r="EWE31" s="71"/>
      <c r="EWF31" s="71"/>
      <c r="EWG31" s="71"/>
      <c r="EWH31" s="71"/>
      <c r="EWI31" s="71"/>
      <c r="EWJ31" s="71"/>
      <c r="EWK31" s="71"/>
      <c r="EWL31" s="71"/>
      <c r="EWM31" s="71"/>
      <c r="EWN31" s="71"/>
      <c r="EWO31" s="71"/>
      <c r="EWP31" s="71"/>
      <c r="EWQ31" s="71"/>
      <c r="EWR31" s="71"/>
      <c r="EWS31" s="71"/>
      <c r="EWT31" s="71"/>
      <c r="EWU31" s="71"/>
      <c r="EWV31" s="71"/>
      <c r="EWW31" s="71"/>
      <c r="EWX31" s="71"/>
      <c r="EWY31" s="71"/>
      <c r="EWZ31" s="71"/>
      <c r="EXA31" s="71"/>
      <c r="EXB31" s="71"/>
      <c r="EXC31" s="71"/>
      <c r="EXD31" s="71"/>
      <c r="EXE31" s="71"/>
      <c r="EXF31" s="71"/>
      <c r="EXG31" s="71"/>
      <c r="EXH31" s="71"/>
      <c r="EXI31" s="71"/>
      <c r="EXJ31" s="71"/>
      <c r="EXK31" s="71"/>
      <c r="EXL31" s="71"/>
      <c r="EXM31" s="71"/>
      <c r="EXN31" s="71"/>
      <c r="EXO31" s="71"/>
      <c r="EXP31" s="71"/>
      <c r="EXQ31" s="71"/>
      <c r="EXR31" s="71"/>
      <c r="EXS31" s="71"/>
      <c r="EXT31" s="71"/>
      <c r="EXU31" s="71"/>
      <c r="EXV31" s="71"/>
      <c r="EXW31" s="71"/>
      <c r="EXX31" s="71"/>
      <c r="EXY31" s="71"/>
      <c r="EXZ31" s="71"/>
      <c r="EYA31" s="71"/>
      <c r="EYB31" s="71"/>
      <c r="EYC31" s="71"/>
      <c r="EYD31" s="71"/>
      <c r="EYE31" s="71"/>
      <c r="EYF31" s="71"/>
      <c r="EYG31" s="71"/>
      <c r="EYH31" s="71"/>
      <c r="EYI31" s="71"/>
      <c r="EYJ31" s="71"/>
      <c r="EYK31" s="71"/>
      <c r="EYL31" s="71"/>
      <c r="EYM31" s="71"/>
      <c r="EYN31" s="71"/>
      <c r="EYO31" s="71"/>
      <c r="EYP31" s="71"/>
      <c r="EYQ31" s="71"/>
      <c r="EYR31" s="71"/>
      <c r="EYS31" s="71"/>
      <c r="EYT31" s="71"/>
      <c r="EYU31" s="71"/>
      <c r="EYV31" s="71"/>
      <c r="EYW31" s="71"/>
      <c r="EYX31" s="71"/>
      <c r="EYY31" s="71"/>
      <c r="EYZ31" s="71"/>
      <c r="EZA31" s="71"/>
      <c r="EZB31" s="71"/>
      <c r="EZC31" s="71"/>
      <c r="EZD31" s="71"/>
      <c r="EZE31" s="71"/>
      <c r="EZF31" s="71"/>
      <c r="EZG31" s="71"/>
      <c r="EZH31" s="71"/>
      <c r="EZI31" s="71"/>
      <c r="EZJ31" s="71"/>
      <c r="EZK31" s="71"/>
      <c r="EZL31" s="71"/>
      <c r="EZM31" s="71"/>
      <c r="EZN31" s="71"/>
      <c r="EZO31" s="71"/>
      <c r="EZP31" s="71"/>
      <c r="EZQ31" s="71"/>
      <c r="EZR31" s="71"/>
      <c r="EZS31" s="71"/>
      <c r="EZT31" s="71"/>
      <c r="EZU31" s="71"/>
      <c r="EZV31" s="71"/>
      <c r="EZW31" s="71"/>
      <c r="EZX31" s="71"/>
      <c r="EZY31" s="71"/>
      <c r="EZZ31" s="71"/>
      <c r="FAA31" s="71"/>
      <c r="FAB31" s="71"/>
      <c r="FAC31" s="71"/>
      <c r="FAD31" s="71"/>
      <c r="FAE31" s="71"/>
      <c r="FAF31" s="71"/>
      <c r="FAG31" s="71"/>
      <c r="FAH31" s="71"/>
      <c r="FAI31" s="71"/>
      <c r="FAJ31" s="71"/>
      <c r="FAK31" s="71"/>
      <c r="FAL31" s="71"/>
      <c r="FAM31" s="71"/>
      <c r="FAN31" s="71"/>
      <c r="FAO31" s="71"/>
      <c r="FAP31" s="71"/>
      <c r="FAQ31" s="71"/>
      <c r="FAR31" s="71"/>
      <c r="FAS31" s="71"/>
      <c r="FAT31" s="71"/>
      <c r="FAU31" s="71"/>
      <c r="FAV31" s="71"/>
      <c r="FAW31" s="71"/>
      <c r="FAX31" s="71"/>
      <c r="FAY31" s="71"/>
      <c r="FAZ31" s="71"/>
      <c r="FBA31" s="71"/>
      <c r="FBB31" s="71"/>
      <c r="FBC31" s="71"/>
      <c r="FBD31" s="71"/>
      <c r="FBE31" s="71"/>
      <c r="FBF31" s="71"/>
      <c r="FBG31" s="71"/>
      <c r="FBH31" s="71"/>
      <c r="FBI31" s="71"/>
      <c r="FBJ31" s="71"/>
      <c r="FBK31" s="71"/>
      <c r="FBL31" s="71"/>
      <c r="FBM31" s="71"/>
      <c r="FBN31" s="71"/>
      <c r="FBO31" s="71"/>
      <c r="FBP31" s="71"/>
      <c r="FBQ31" s="71"/>
      <c r="FBR31" s="71"/>
      <c r="FBS31" s="71"/>
      <c r="FBT31" s="71"/>
      <c r="FBU31" s="71"/>
      <c r="FBV31" s="71"/>
      <c r="FBW31" s="71"/>
      <c r="FBX31" s="71"/>
      <c r="FBY31" s="71"/>
      <c r="FBZ31" s="71"/>
      <c r="FCA31" s="71"/>
      <c r="FCB31" s="71"/>
      <c r="FCC31" s="71"/>
      <c r="FCD31" s="71"/>
      <c r="FCE31" s="71"/>
      <c r="FCF31" s="71"/>
      <c r="FCG31" s="71"/>
      <c r="FCH31" s="71"/>
      <c r="FCI31" s="71"/>
      <c r="FCJ31" s="71"/>
      <c r="FCK31" s="71"/>
      <c r="FCL31" s="71"/>
      <c r="FCM31" s="71"/>
      <c r="FCN31" s="71"/>
      <c r="FCO31" s="71"/>
      <c r="FCP31" s="71"/>
      <c r="FCQ31" s="71"/>
      <c r="FCR31" s="71"/>
      <c r="FCS31" s="71"/>
      <c r="FCT31" s="71"/>
      <c r="FCU31" s="71"/>
      <c r="FCV31" s="71"/>
      <c r="FCW31" s="71"/>
      <c r="FCX31" s="71"/>
      <c r="FCY31" s="71"/>
      <c r="FCZ31" s="71"/>
      <c r="FDA31" s="71"/>
      <c r="FDB31" s="71"/>
      <c r="FDC31" s="71"/>
      <c r="FDD31" s="71"/>
      <c r="FDE31" s="71"/>
      <c r="FDF31" s="71"/>
      <c r="FDG31" s="71"/>
      <c r="FDH31" s="71"/>
      <c r="FDI31" s="71"/>
      <c r="FDJ31" s="71"/>
      <c r="FDK31" s="71"/>
      <c r="FDL31" s="71"/>
      <c r="FDM31" s="71"/>
      <c r="FDN31" s="71"/>
      <c r="FDO31" s="71"/>
      <c r="FDP31" s="71"/>
      <c r="FDQ31" s="71"/>
      <c r="FDR31" s="71"/>
      <c r="FDS31" s="71"/>
      <c r="FDT31" s="71"/>
      <c r="FDU31" s="71"/>
      <c r="FDV31" s="71"/>
      <c r="FDW31" s="71"/>
      <c r="FDX31" s="71"/>
      <c r="FDY31" s="71"/>
      <c r="FDZ31" s="71"/>
      <c r="FEA31" s="71"/>
      <c r="FEB31" s="71"/>
      <c r="FEC31" s="71"/>
      <c r="FED31" s="71"/>
      <c r="FEE31" s="71"/>
      <c r="FEF31" s="71"/>
      <c r="FEG31" s="71"/>
      <c r="FEH31" s="71"/>
      <c r="FEI31" s="71"/>
      <c r="FEJ31" s="71"/>
      <c r="FEK31" s="71"/>
      <c r="FEL31" s="71"/>
      <c r="FEM31" s="71"/>
      <c r="FEN31" s="71"/>
      <c r="FEO31" s="71"/>
      <c r="FEP31" s="71"/>
      <c r="FEQ31" s="71"/>
      <c r="FER31" s="71"/>
      <c r="FES31" s="71"/>
      <c r="FET31" s="71"/>
      <c r="FEU31" s="71"/>
      <c r="FEV31" s="71"/>
      <c r="FEW31" s="71"/>
      <c r="FEX31" s="71"/>
      <c r="FEY31" s="71"/>
      <c r="FEZ31" s="71"/>
      <c r="FFA31" s="71"/>
      <c r="FFB31" s="71"/>
      <c r="FFC31" s="71"/>
      <c r="FFD31" s="71"/>
      <c r="FFE31" s="71"/>
      <c r="FFF31" s="71"/>
      <c r="FFG31" s="71"/>
      <c r="FFH31" s="71"/>
      <c r="FFI31" s="71"/>
      <c r="FFJ31" s="71"/>
      <c r="FFK31" s="71"/>
      <c r="FFL31" s="71"/>
      <c r="FFM31" s="71"/>
      <c r="FFN31" s="71"/>
      <c r="FFO31" s="71"/>
      <c r="FFP31" s="71"/>
      <c r="FFQ31" s="71"/>
      <c r="FFR31" s="71"/>
      <c r="FFS31" s="71"/>
      <c r="FFT31" s="71"/>
      <c r="FFU31" s="71"/>
      <c r="FFV31" s="71"/>
      <c r="FFW31" s="71"/>
      <c r="FFX31" s="71"/>
      <c r="FFY31" s="71"/>
      <c r="FFZ31" s="71"/>
      <c r="FGA31" s="71"/>
      <c r="FGB31" s="71"/>
      <c r="FGC31" s="71"/>
      <c r="FGD31" s="71"/>
      <c r="FGE31" s="71"/>
      <c r="FGF31" s="71"/>
      <c r="FGG31" s="71"/>
      <c r="FGH31" s="71"/>
      <c r="FGI31" s="71"/>
      <c r="FGJ31" s="71"/>
      <c r="FGK31" s="71"/>
      <c r="FGL31" s="71"/>
      <c r="FGM31" s="71"/>
      <c r="FGN31" s="71"/>
      <c r="FGO31" s="71"/>
      <c r="FGP31" s="71"/>
      <c r="FGQ31" s="71"/>
      <c r="FGR31" s="71"/>
      <c r="FGS31" s="71"/>
      <c r="FGT31" s="71"/>
      <c r="FGU31" s="71"/>
      <c r="FGV31" s="71"/>
      <c r="FGW31" s="71"/>
      <c r="FGX31" s="71"/>
      <c r="FGY31" s="71"/>
      <c r="FGZ31" s="71"/>
      <c r="FHA31" s="71"/>
      <c r="FHB31" s="71"/>
      <c r="FHC31" s="71"/>
      <c r="FHD31" s="71"/>
      <c r="FHE31" s="71"/>
      <c r="FHF31" s="71"/>
      <c r="FHG31" s="71"/>
      <c r="FHH31" s="71"/>
      <c r="FHI31" s="71"/>
      <c r="FHJ31" s="71"/>
      <c r="FHK31" s="71"/>
      <c r="FHL31" s="71"/>
      <c r="FHM31" s="71"/>
      <c r="FHN31" s="71"/>
      <c r="FHO31" s="71"/>
      <c r="FHP31" s="71"/>
      <c r="FHQ31" s="71"/>
      <c r="FHR31" s="71"/>
      <c r="FHS31" s="71"/>
      <c r="FHT31" s="71"/>
      <c r="FHU31" s="71"/>
      <c r="FHV31" s="71"/>
      <c r="FHW31" s="71"/>
      <c r="FHX31" s="71"/>
      <c r="FHY31" s="71"/>
      <c r="FHZ31" s="71"/>
      <c r="FIA31" s="71"/>
      <c r="FIB31" s="71"/>
      <c r="FIC31" s="71"/>
      <c r="FID31" s="71"/>
      <c r="FIE31" s="71"/>
      <c r="FIF31" s="71"/>
      <c r="FIG31" s="71"/>
      <c r="FIH31" s="71"/>
      <c r="FII31" s="71"/>
      <c r="FIJ31" s="71"/>
      <c r="FIK31" s="71"/>
      <c r="FIL31" s="71"/>
      <c r="FIM31" s="71"/>
      <c r="FIN31" s="71"/>
      <c r="FIO31" s="71"/>
      <c r="FIP31" s="71"/>
      <c r="FIQ31" s="71"/>
      <c r="FIR31" s="71"/>
      <c r="FIS31" s="71"/>
      <c r="FIT31" s="71"/>
      <c r="FIU31" s="71"/>
      <c r="FIV31" s="71"/>
      <c r="FIW31" s="71"/>
      <c r="FIX31" s="71"/>
      <c r="FIY31" s="71"/>
      <c r="FIZ31" s="71"/>
      <c r="FJA31" s="71"/>
      <c r="FJB31" s="71"/>
      <c r="FJC31" s="71"/>
      <c r="FJD31" s="71"/>
      <c r="FJE31" s="71"/>
      <c r="FJF31" s="71"/>
      <c r="FJG31" s="71"/>
      <c r="FJH31" s="71"/>
      <c r="FJI31" s="71"/>
      <c r="FJJ31" s="71"/>
      <c r="FJK31" s="71"/>
      <c r="FJL31" s="71"/>
      <c r="FJM31" s="71"/>
      <c r="FJN31" s="71"/>
      <c r="FJO31" s="71"/>
      <c r="FJP31" s="71"/>
      <c r="FJQ31" s="71"/>
      <c r="FJR31" s="71"/>
      <c r="FJS31" s="71"/>
      <c r="FJT31" s="71"/>
      <c r="FJU31" s="71"/>
      <c r="FJV31" s="71"/>
      <c r="FJW31" s="71"/>
      <c r="FJX31" s="71"/>
      <c r="FJY31" s="71"/>
      <c r="FJZ31" s="71"/>
      <c r="FKA31" s="71"/>
      <c r="FKB31" s="71"/>
      <c r="FKC31" s="71"/>
      <c r="FKD31" s="71"/>
      <c r="FKE31" s="71"/>
      <c r="FKF31" s="71"/>
      <c r="FKG31" s="71"/>
      <c r="FKH31" s="71"/>
      <c r="FKI31" s="71"/>
      <c r="FKJ31" s="71"/>
      <c r="FKK31" s="71"/>
      <c r="FKL31" s="71"/>
      <c r="FKM31" s="71"/>
      <c r="FKN31" s="71"/>
      <c r="FKO31" s="71"/>
      <c r="FKP31" s="71"/>
      <c r="FKQ31" s="71"/>
      <c r="FKR31" s="71"/>
      <c r="FKS31" s="71"/>
      <c r="FKT31" s="71"/>
      <c r="FKU31" s="71"/>
      <c r="FKV31" s="71"/>
      <c r="FKW31" s="71"/>
      <c r="FKX31" s="71"/>
      <c r="FKY31" s="71"/>
      <c r="FKZ31" s="71"/>
      <c r="FLA31" s="71"/>
      <c r="FLB31" s="71"/>
      <c r="FLC31" s="71"/>
      <c r="FLD31" s="71"/>
      <c r="FLE31" s="71"/>
      <c r="FLF31" s="71"/>
      <c r="FLG31" s="71"/>
      <c r="FLH31" s="71"/>
      <c r="FLI31" s="71"/>
      <c r="FLJ31" s="71"/>
      <c r="FLK31" s="71"/>
      <c r="FLL31" s="71"/>
      <c r="FLM31" s="71"/>
      <c r="FLN31" s="71"/>
      <c r="FLO31" s="71"/>
      <c r="FLP31" s="71"/>
      <c r="FLQ31" s="71"/>
      <c r="FLR31" s="71"/>
      <c r="FLS31" s="71"/>
      <c r="FLT31" s="71"/>
      <c r="FLU31" s="71"/>
      <c r="FLV31" s="71"/>
      <c r="FLW31" s="71"/>
      <c r="FLX31" s="71"/>
      <c r="FLY31" s="71"/>
      <c r="FLZ31" s="71"/>
      <c r="FMA31" s="71"/>
      <c r="FMB31" s="71"/>
      <c r="FMC31" s="71"/>
      <c r="FMD31" s="71"/>
      <c r="FME31" s="71"/>
      <c r="FMF31" s="71"/>
      <c r="FMG31" s="71"/>
      <c r="FMH31" s="71"/>
      <c r="FMI31" s="71"/>
      <c r="FMJ31" s="71"/>
      <c r="FMK31" s="71"/>
      <c r="FML31" s="71"/>
      <c r="FMM31" s="71"/>
      <c r="FMN31" s="71"/>
      <c r="FMO31" s="71"/>
      <c r="FMP31" s="71"/>
      <c r="FMQ31" s="71"/>
      <c r="FMR31" s="71"/>
      <c r="FMS31" s="71"/>
      <c r="FMT31" s="71"/>
      <c r="FMU31" s="71"/>
      <c r="FMV31" s="71"/>
      <c r="FMW31" s="71"/>
      <c r="FMX31" s="71"/>
      <c r="FMY31" s="71"/>
      <c r="FMZ31" s="71"/>
      <c r="FNA31" s="71"/>
      <c r="FNB31" s="71"/>
      <c r="FNC31" s="71"/>
      <c r="FND31" s="71"/>
      <c r="FNE31" s="71"/>
      <c r="FNF31" s="71"/>
      <c r="FNG31" s="71"/>
      <c r="FNH31" s="71"/>
      <c r="FNI31" s="71"/>
      <c r="FNJ31" s="71"/>
      <c r="FNK31" s="71"/>
      <c r="FNL31" s="71"/>
      <c r="FNM31" s="71"/>
      <c r="FNN31" s="71"/>
      <c r="FNO31" s="71"/>
      <c r="FNP31" s="71"/>
      <c r="FNQ31" s="71"/>
      <c r="FNR31" s="71"/>
      <c r="FNS31" s="71"/>
      <c r="FNT31" s="71"/>
      <c r="FNU31" s="71"/>
      <c r="FNV31" s="71"/>
      <c r="FNW31" s="71"/>
      <c r="FNX31" s="71"/>
      <c r="FNY31" s="71"/>
      <c r="FNZ31" s="71"/>
      <c r="FOA31" s="71"/>
      <c r="FOB31" s="71"/>
      <c r="FOC31" s="71"/>
      <c r="FOD31" s="71"/>
      <c r="FOE31" s="71"/>
      <c r="FOF31" s="71"/>
      <c r="FOG31" s="71"/>
      <c r="FOH31" s="71"/>
      <c r="FOI31" s="71"/>
      <c r="FOJ31" s="71"/>
      <c r="FOK31" s="71"/>
      <c r="FOL31" s="71"/>
      <c r="FOM31" s="71"/>
      <c r="FON31" s="71"/>
      <c r="FOO31" s="71"/>
      <c r="FOP31" s="71"/>
      <c r="FOQ31" s="71"/>
      <c r="FOR31" s="71"/>
      <c r="FOS31" s="71"/>
      <c r="FOT31" s="71"/>
      <c r="FOU31" s="71"/>
      <c r="FOV31" s="71"/>
      <c r="FOW31" s="71"/>
      <c r="FOX31" s="71"/>
      <c r="FOY31" s="71"/>
      <c r="FOZ31" s="71"/>
      <c r="FPA31" s="71"/>
      <c r="FPB31" s="71"/>
      <c r="FPC31" s="71"/>
      <c r="FPD31" s="71"/>
      <c r="FPE31" s="71"/>
      <c r="FPF31" s="71"/>
      <c r="FPG31" s="71"/>
      <c r="FPH31" s="71"/>
      <c r="FPI31" s="71"/>
      <c r="FPJ31" s="71"/>
      <c r="FPK31" s="71"/>
      <c r="FPL31" s="71"/>
      <c r="FPM31" s="71"/>
      <c r="FPN31" s="71"/>
      <c r="FPO31" s="71"/>
      <c r="FPP31" s="71"/>
      <c r="FPQ31" s="71"/>
      <c r="FPR31" s="71"/>
      <c r="FPS31" s="71"/>
      <c r="FPT31" s="71"/>
      <c r="FPU31" s="71"/>
      <c r="FPV31" s="71"/>
      <c r="FPW31" s="71"/>
      <c r="FPX31" s="71"/>
      <c r="FPY31" s="71"/>
      <c r="FPZ31" s="71"/>
      <c r="FQA31" s="71"/>
      <c r="FQB31" s="71"/>
      <c r="FQC31" s="71"/>
      <c r="FQD31" s="71"/>
      <c r="FQE31" s="71"/>
      <c r="FQF31" s="71"/>
      <c r="FQG31" s="71"/>
      <c r="FQH31" s="71"/>
      <c r="FQI31" s="71"/>
      <c r="FQJ31" s="71"/>
      <c r="FQK31" s="71"/>
      <c r="FQL31" s="71"/>
      <c r="FQM31" s="71"/>
      <c r="FQN31" s="71"/>
      <c r="FQO31" s="71"/>
      <c r="FQP31" s="71"/>
      <c r="FQQ31" s="71"/>
      <c r="FQR31" s="71"/>
      <c r="FQS31" s="71"/>
      <c r="FQT31" s="71"/>
      <c r="FQU31" s="71"/>
      <c r="FQV31" s="71"/>
      <c r="FQW31" s="71"/>
      <c r="FQX31" s="71"/>
      <c r="FQY31" s="71"/>
      <c r="FQZ31" s="71"/>
      <c r="FRA31" s="71"/>
      <c r="FRB31" s="71"/>
      <c r="FRC31" s="71"/>
      <c r="FRD31" s="71"/>
      <c r="FRE31" s="71"/>
      <c r="FRF31" s="71"/>
      <c r="FRG31" s="71"/>
      <c r="FRH31" s="71"/>
      <c r="FRI31" s="71"/>
      <c r="FRJ31" s="71"/>
      <c r="FRK31" s="71"/>
      <c r="FRL31" s="71"/>
      <c r="FRM31" s="71"/>
      <c r="FRN31" s="71"/>
      <c r="FRO31" s="71"/>
      <c r="FRP31" s="71"/>
      <c r="FRQ31" s="71"/>
      <c r="FRR31" s="71"/>
      <c r="FRS31" s="71"/>
      <c r="FRT31" s="71"/>
      <c r="FRU31" s="71"/>
      <c r="FRV31" s="71"/>
      <c r="FRW31" s="71"/>
      <c r="FRX31" s="71"/>
      <c r="FRY31" s="71"/>
      <c r="FRZ31" s="71"/>
      <c r="FSA31" s="71"/>
      <c r="FSB31" s="71"/>
      <c r="FSC31" s="71"/>
      <c r="FSD31" s="71"/>
      <c r="FSE31" s="71"/>
      <c r="FSF31" s="71"/>
      <c r="FSG31" s="71"/>
      <c r="FSH31" s="71"/>
      <c r="FSI31" s="71"/>
      <c r="FSJ31" s="71"/>
      <c r="FSK31" s="71"/>
      <c r="FSL31" s="71"/>
      <c r="FSM31" s="71"/>
      <c r="FSN31" s="71"/>
      <c r="FSO31" s="71"/>
      <c r="FSP31" s="71"/>
      <c r="FSQ31" s="71"/>
      <c r="FSR31" s="71"/>
      <c r="FSS31" s="71"/>
      <c r="FST31" s="71"/>
      <c r="FSU31" s="71"/>
      <c r="FSV31" s="71"/>
      <c r="FSW31" s="71"/>
      <c r="FSX31" s="71"/>
      <c r="FSY31" s="71"/>
      <c r="FSZ31" s="71"/>
      <c r="FTA31" s="71"/>
      <c r="FTB31" s="71"/>
      <c r="FTC31" s="71"/>
      <c r="FTD31" s="71"/>
      <c r="FTE31" s="71"/>
      <c r="FTF31" s="71"/>
      <c r="FTG31" s="71"/>
      <c r="FTH31" s="71"/>
      <c r="FTI31" s="71"/>
      <c r="FTJ31" s="71"/>
      <c r="FTK31" s="71"/>
      <c r="FTL31" s="71"/>
      <c r="FTM31" s="71"/>
      <c r="FTN31" s="71"/>
      <c r="FTO31" s="71"/>
      <c r="FTP31" s="71"/>
      <c r="FTQ31" s="71"/>
      <c r="FTR31" s="71"/>
      <c r="FTS31" s="71"/>
      <c r="FTT31" s="71"/>
      <c r="FTU31" s="71"/>
      <c r="FTV31" s="71"/>
      <c r="FTW31" s="71"/>
      <c r="FTX31" s="71"/>
      <c r="FTY31" s="71"/>
      <c r="FTZ31" s="71"/>
      <c r="FUA31" s="71"/>
      <c r="FUB31" s="71"/>
      <c r="FUC31" s="71"/>
      <c r="FUD31" s="71"/>
      <c r="FUE31" s="71"/>
      <c r="FUF31" s="71"/>
      <c r="FUG31" s="71"/>
      <c r="FUH31" s="71"/>
      <c r="FUI31" s="71"/>
      <c r="FUJ31" s="71"/>
      <c r="FUK31" s="71"/>
      <c r="FUL31" s="71"/>
      <c r="FUM31" s="71"/>
      <c r="FUN31" s="71"/>
      <c r="FUO31" s="71"/>
      <c r="FUP31" s="71"/>
      <c r="FUQ31" s="71"/>
      <c r="FUR31" s="71"/>
      <c r="FUS31" s="71"/>
      <c r="FUT31" s="71"/>
      <c r="FUU31" s="71"/>
      <c r="FUV31" s="71"/>
      <c r="FUW31" s="71"/>
      <c r="FUX31" s="71"/>
      <c r="FUY31" s="71"/>
      <c r="FUZ31" s="71"/>
      <c r="FVA31" s="71"/>
      <c r="FVB31" s="71"/>
      <c r="FVC31" s="71"/>
      <c r="FVD31" s="71"/>
      <c r="FVE31" s="71"/>
      <c r="FVF31" s="71"/>
      <c r="FVG31" s="71"/>
      <c r="FVH31" s="71"/>
      <c r="FVI31" s="71"/>
      <c r="FVJ31" s="71"/>
      <c r="FVK31" s="71"/>
      <c r="FVL31" s="71"/>
      <c r="FVM31" s="71"/>
      <c r="FVN31" s="71"/>
      <c r="FVO31" s="71"/>
      <c r="FVP31" s="71"/>
      <c r="FVQ31" s="71"/>
      <c r="FVR31" s="71"/>
      <c r="FVS31" s="71"/>
      <c r="FVT31" s="71"/>
      <c r="FVU31" s="71"/>
      <c r="FVV31" s="71"/>
      <c r="FVW31" s="71"/>
      <c r="FVX31" s="71"/>
      <c r="FVY31" s="71"/>
      <c r="FVZ31" s="71"/>
      <c r="FWA31" s="71"/>
      <c r="FWB31" s="71"/>
      <c r="FWC31" s="71"/>
      <c r="FWD31" s="71"/>
      <c r="FWE31" s="71"/>
      <c r="FWF31" s="71"/>
      <c r="FWG31" s="71"/>
      <c r="FWH31" s="71"/>
      <c r="FWI31" s="71"/>
      <c r="FWJ31" s="71"/>
      <c r="FWK31" s="71"/>
      <c r="FWL31" s="71"/>
      <c r="FWM31" s="71"/>
      <c r="FWN31" s="71"/>
      <c r="FWO31" s="71"/>
      <c r="FWP31" s="71"/>
      <c r="FWQ31" s="71"/>
      <c r="FWR31" s="71"/>
      <c r="FWS31" s="71"/>
      <c r="FWT31" s="71"/>
      <c r="FWU31" s="71"/>
      <c r="FWV31" s="71"/>
      <c r="FWW31" s="71"/>
      <c r="FWX31" s="71"/>
      <c r="FWY31" s="71"/>
      <c r="FWZ31" s="71"/>
      <c r="FXA31" s="71"/>
      <c r="FXB31" s="71"/>
      <c r="FXC31" s="71"/>
      <c r="FXD31" s="71"/>
      <c r="FXE31" s="71"/>
      <c r="FXF31" s="71"/>
      <c r="FXG31" s="71"/>
      <c r="FXH31" s="71"/>
      <c r="FXI31" s="71"/>
      <c r="FXJ31" s="71"/>
      <c r="FXK31" s="71"/>
      <c r="FXL31" s="71"/>
      <c r="FXM31" s="71"/>
      <c r="FXN31" s="71"/>
      <c r="FXO31" s="71"/>
      <c r="FXP31" s="71"/>
      <c r="FXQ31" s="71"/>
      <c r="FXR31" s="71"/>
      <c r="FXS31" s="71"/>
      <c r="FXT31" s="71"/>
      <c r="FXU31" s="71"/>
      <c r="FXV31" s="71"/>
      <c r="FXW31" s="71"/>
      <c r="FXX31" s="71"/>
      <c r="FXY31" s="71"/>
      <c r="FXZ31" s="71"/>
      <c r="FYA31" s="71"/>
      <c r="FYB31" s="71"/>
      <c r="FYC31" s="71"/>
      <c r="FYD31" s="71"/>
      <c r="FYE31" s="71"/>
      <c r="FYF31" s="71"/>
      <c r="FYG31" s="71"/>
      <c r="FYH31" s="71"/>
      <c r="FYI31" s="71"/>
      <c r="FYJ31" s="71"/>
      <c r="FYK31" s="71"/>
      <c r="FYL31" s="71"/>
      <c r="FYM31" s="71"/>
      <c r="FYN31" s="71"/>
      <c r="FYO31" s="71"/>
      <c r="FYP31" s="71"/>
      <c r="FYQ31" s="71"/>
      <c r="FYR31" s="71"/>
      <c r="FYS31" s="71"/>
      <c r="FYT31" s="71"/>
      <c r="FYU31" s="71"/>
      <c r="FYV31" s="71"/>
      <c r="FYW31" s="71"/>
      <c r="FYX31" s="71"/>
      <c r="FYY31" s="71"/>
      <c r="FYZ31" s="71"/>
      <c r="FZA31" s="71"/>
      <c r="FZB31" s="71"/>
      <c r="FZC31" s="71"/>
      <c r="FZD31" s="71"/>
      <c r="FZE31" s="71"/>
      <c r="FZF31" s="71"/>
      <c r="FZG31" s="71"/>
      <c r="FZH31" s="71"/>
      <c r="FZI31" s="71"/>
      <c r="FZJ31" s="71"/>
      <c r="FZK31" s="71"/>
      <c r="FZL31" s="71"/>
      <c r="FZM31" s="71"/>
      <c r="FZN31" s="71"/>
      <c r="FZO31" s="71"/>
      <c r="FZP31" s="71"/>
      <c r="FZQ31" s="71"/>
      <c r="FZR31" s="71"/>
      <c r="FZS31" s="71"/>
      <c r="FZT31" s="71"/>
      <c r="FZU31" s="71"/>
      <c r="FZV31" s="71"/>
      <c r="FZW31" s="71"/>
      <c r="FZX31" s="71"/>
      <c r="FZY31" s="71"/>
      <c r="FZZ31" s="71"/>
      <c r="GAA31" s="71"/>
      <c r="GAB31" s="71"/>
      <c r="GAC31" s="71"/>
      <c r="GAD31" s="71"/>
      <c r="GAE31" s="71"/>
      <c r="GAF31" s="71"/>
      <c r="GAG31" s="71"/>
      <c r="GAH31" s="71"/>
      <c r="GAI31" s="71"/>
      <c r="GAJ31" s="71"/>
      <c r="GAK31" s="71"/>
      <c r="GAL31" s="71"/>
      <c r="GAM31" s="71"/>
      <c r="GAN31" s="71"/>
      <c r="GAO31" s="71"/>
      <c r="GAP31" s="71"/>
      <c r="GAQ31" s="71"/>
      <c r="GAR31" s="71"/>
      <c r="GAS31" s="71"/>
      <c r="GAT31" s="71"/>
      <c r="GAU31" s="71"/>
      <c r="GAV31" s="71"/>
      <c r="GAW31" s="71"/>
      <c r="GAX31" s="71"/>
      <c r="GAY31" s="71"/>
      <c r="GAZ31" s="71"/>
      <c r="GBA31" s="71"/>
      <c r="GBB31" s="71"/>
      <c r="GBC31" s="71"/>
      <c r="GBD31" s="71"/>
      <c r="GBE31" s="71"/>
      <c r="GBF31" s="71"/>
      <c r="GBG31" s="71"/>
      <c r="GBH31" s="71"/>
      <c r="GBI31" s="71"/>
      <c r="GBJ31" s="71"/>
      <c r="GBK31" s="71"/>
      <c r="GBL31" s="71"/>
      <c r="GBM31" s="71"/>
      <c r="GBN31" s="71"/>
      <c r="GBO31" s="71"/>
      <c r="GBP31" s="71"/>
      <c r="GBQ31" s="71"/>
      <c r="GBR31" s="71"/>
      <c r="GBS31" s="71"/>
      <c r="GBT31" s="71"/>
      <c r="GBU31" s="71"/>
      <c r="GBV31" s="71"/>
      <c r="GBW31" s="71"/>
      <c r="GBX31" s="71"/>
      <c r="GBY31" s="71"/>
      <c r="GBZ31" s="71"/>
      <c r="GCA31" s="71"/>
      <c r="GCB31" s="71"/>
      <c r="GCC31" s="71"/>
      <c r="GCD31" s="71"/>
      <c r="GCE31" s="71"/>
      <c r="GCF31" s="71"/>
      <c r="GCG31" s="71"/>
      <c r="GCH31" s="71"/>
      <c r="GCI31" s="71"/>
      <c r="GCJ31" s="71"/>
      <c r="GCK31" s="71"/>
      <c r="GCL31" s="71"/>
      <c r="GCM31" s="71"/>
      <c r="GCN31" s="71"/>
      <c r="GCO31" s="71"/>
      <c r="GCP31" s="71"/>
      <c r="GCQ31" s="71"/>
      <c r="GCR31" s="71"/>
      <c r="GCS31" s="71"/>
      <c r="GCT31" s="71"/>
      <c r="GCU31" s="71"/>
      <c r="GCV31" s="71"/>
      <c r="GCW31" s="71"/>
      <c r="GCX31" s="71"/>
      <c r="GCY31" s="71"/>
      <c r="GCZ31" s="71"/>
      <c r="GDA31" s="71"/>
      <c r="GDB31" s="71"/>
      <c r="GDC31" s="71"/>
      <c r="GDD31" s="71"/>
      <c r="GDE31" s="71"/>
      <c r="GDF31" s="71"/>
      <c r="GDG31" s="71"/>
      <c r="GDH31" s="71"/>
      <c r="GDI31" s="71"/>
      <c r="GDJ31" s="71"/>
      <c r="GDK31" s="71"/>
      <c r="GDL31" s="71"/>
      <c r="GDM31" s="71"/>
      <c r="GDN31" s="71"/>
      <c r="GDO31" s="71"/>
      <c r="GDP31" s="71"/>
      <c r="GDQ31" s="71"/>
      <c r="GDR31" s="71"/>
      <c r="GDS31" s="71"/>
      <c r="GDT31" s="71"/>
      <c r="GDU31" s="71"/>
      <c r="GDV31" s="71"/>
      <c r="GDW31" s="71"/>
      <c r="GDX31" s="71"/>
      <c r="GDY31" s="71"/>
      <c r="GDZ31" s="71"/>
      <c r="GEA31" s="71"/>
      <c r="GEB31" s="71"/>
      <c r="GEC31" s="71"/>
      <c r="GED31" s="71"/>
      <c r="GEE31" s="71"/>
      <c r="GEF31" s="71"/>
      <c r="GEG31" s="71"/>
      <c r="GEH31" s="71"/>
      <c r="GEI31" s="71"/>
      <c r="GEJ31" s="71"/>
      <c r="GEK31" s="71"/>
      <c r="GEL31" s="71"/>
      <c r="GEM31" s="71"/>
      <c r="GEN31" s="71"/>
      <c r="GEO31" s="71"/>
      <c r="GEP31" s="71"/>
      <c r="GEQ31" s="71"/>
      <c r="GER31" s="71"/>
      <c r="GES31" s="71"/>
      <c r="GET31" s="71"/>
      <c r="GEU31" s="71"/>
      <c r="GEV31" s="71"/>
      <c r="GEW31" s="71"/>
      <c r="GEX31" s="71"/>
      <c r="GEY31" s="71"/>
      <c r="GEZ31" s="71"/>
      <c r="GFA31" s="71"/>
      <c r="GFB31" s="71"/>
      <c r="GFC31" s="71"/>
      <c r="GFD31" s="71"/>
      <c r="GFE31" s="71"/>
      <c r="GFF31" s="71"/>
      <c r="GFG31" s="71"/>
      <c r="GFH31" s="71"/>
      <c r="GFI31" s="71"/>
      <c r="GFJ31" s="71"/>
      <c r="GFK31" s="71"/>
      <c r="GFL31" s="71"/>
      <c r="GFM31" s="71"/>
      <c r="GFN31" s="71"/>
      <c r="GFO31" s="71"/>
      <c r="GFP31" s="71"/>
      <c r="GFQ31" s="71"/>
      <c r="GFR31" s="71"/>
      <c r="GFS31" s="71"/>
      <c r="GFT31" s="71"/>
      <c r="GFU31" s="71"/>
      <c r="GFV31" s="71"/>
      <c r="GFW31" s="71"/>
      <c r="GFX31" s="71"/>
      <c r="GFY31" s="71"/>
      <c r="GFZ31" s="71"/>
      <c r="GGA31" s="71"/>
      <c r="GGB31" s="71"/>
      <c r="GGC31" s="71"/>
      <c r="GGD31" s="71"/>
      <c r="GGE31" s="71"/>
      <c r="GGF31" s="71"/>
      <c r="GGG31" s="71"/>
      <c r="GGH31" s="71"/>
      <c r="GGI31" s="71"/>
      <c r="GGJ31" s="71"/>
      <c r="GGK31" s="71"/>
      <c r="GGL31" s="71"/>
      <c r="GGM31" s="71"/>
      <c r="GGN31" s="71"/>
      <c r="GGO31" s="71"/>
      <c r="GGP31" s="71"/>
      <c r="GGQ31" s="71"/>
      <c r="GGR31" s="71"/>
      <c r="GGS31" s="71"/>
      <c r="GGT31" s="71"/>
      <c r="GGU31" s="71"/>
      <c r="GGV31" s="71"/>
      <c r="GGW31" s="71"/>
      <c r="GGX31" s="71"/>
      <c r="GGY31" s="71"/>
      <c r="GGZ31" s="71"/>
      <c r="GHA31" s="71"/>
      <c r="GHB31" s="71"/>
      <c r="GHC31" s="71"/>
      <c r="GHD31" s="71"/>
      <c r="GHE31" s="71"/>
      <c r="GHF31" s="71"/>
      <c r="GHG31" s="71"/>
      <c r="GHH31" s="71"/>
      <c r="GHI31" s="71"/>
      <c r="GHJ31" s="71"/>
      <c r="GHK31" s="71"/>
      <c r="GHL31" s="71"/>
      <c r="GHM31" s="71"/>
      <c r="GHN31" s="71"/>
      <c r="GHO31" s="71"/>
      <c r="GHP31" s="71"/>
      <c r="GHQ31" s="71"/>
      <c r="GHR31" s="71"/>
      <c r="GHS31" s="71"/>
      <c r="GHT31" s="71"/>
      <c r="GHU31" s="71"/>
      <c r="GHV31" s="71"/>
      <c r="GHW31" s="71"/>
      <c r="GHX31" s="71"/>
      <c r="GHY31" s="71"/>
      <c r="GHZ31" s="71"/>
      <c r="GIA31" s="71"/>
      <c r="GIB31" s="71"/>
      <c r="GIC31" s="71"/>
      <c r="GID31" s="71"/>
      <c r="GIE31" s="71"/>
      <c r="GIF31" s="71"/>
      <c r="GIG31" s="71"/>
      <c r="GIH31" s="71"/>
      <c r="GII31" s="71"/>
      <c r="GIJ31" s="71"/>
      <c r="GIK31" s="71"/>
      <c r="GIL31" s="71"/>
      <c r="GIM31" s="71"/>
      <c r="GIN31" s="71"/>
      <c r="GIO31" s="71"/>
      <c r="GIP31" s="71"/>
      <c r="GIQ31" s="71"/>
      <c r="GIR31" s="71"/>
      <c r="GIS31" s="71"/>
      <c r="GIT31" s="71"/>
      <c r="GIU31" s="71"/>
      <c r="GIV31" s="71"/>
      <c r="GIW31" s="71"/>
      <c r="GIX31" s="71"/>
      <c r="GIY31" s="71"/>
      <c r="GIZ31" s="71"/>
      <c r="GJA31" s="71"/>
      <c r="GJB31" s="71"/>
      <c r="GJC31" s="71"/>
      <c r="GJD31" s="71"/>
      <c r="GJE31" s="71"/>
      <c r="GJF31" s="71"/>
      <c r="GJG31" s="71"/>
      <c r="GJH31" s="71"/>
      <c r="GJI31" s="71"/>
      <c r="GJJ31" s="71"/>
      <c r="GJK31" s="71"/>
      <c r="GJL31" s="71"/>
      <c r="GJM31" s="71"/>
      <c r="GJN31" s="71"/>
      <c r="GJO31" s="71"/>
      <c r="GJP31" s="71"/>
      <c r="GJQ31" s="71"/>
      <c r="GJR31" s="71"/>
      <c r="GJS31" s="71"/>
      <c r="GJT31" s="71"/>
      <c r="GJU31" s="71"/>
      <c r="GJV31" s="71"/>
      <c r="GJW31" s="71"/>
      <c r="GJX31" s="71"/>
      <c r="GJY31" s="71"/>
      <c r="GJZ31" s="71"/>
      <c r="GKA31" s="71"/>
      <c r="GKB31" s="71"/>
      <c r="GKC31" s="71"/>
      <c r="GKD31" s="71"/>
      <c r="GKE31" s="71"/>
      <c r="GKF31" s="71"/>
      <c r="GKG31" s="71"/>
      <c r="GKH31" s="71"/>
      <c r="GKI31" s="71"/>
      <c r="GKJ31" s="71"/>
      <c r="GKK31" s="71"/>
      <c r="GKL31" s="71"/>
      <c r="GKM31" s="71"/>
      <c r="GKN31" s="71"/>
      <c r="GKO31" s="71"/>
      <c r="GKP31" s="71"/>
      <c r="GKQ31" s="71"/>
      <c r="GKR31" s="71"/>
      <c r="GKS31" s="71"/>
      <c r="GKT31" s="71"/>
      <c r="GKU31" s="71"/>
      <c r="GKV31" s="71"/>
      <c r="GKW31" s="71"/>
      <c r="GKX31" s="71"/>
      <c r="GKY31" s="71"/>
      <c r="GKZ31" s="71"/>
      <c r="GLA31" s="71"/>
      <c r="GLB31" s="71"/>
      <c r="GLC31" s="71"/>
      <c r="GLD31" s="71"/>
      <c r="GLE31" s="71"/>
      <c r="GLF31" s="71"/>
      <c r="GLG31" s="71"/>
      <c r="GLH31" s="71"/>
      <c r="GLI31" s="71"/>
      <c r="GLJ31" s="71"/>
      <c r="GLK31" s="71"/>
      <c r="GLL31" s="71"/>
      <c r="GLM31" s="71"/>
      <c r="GLN31" s="71"/>
      <c r="GLO31" s="71"/>
      <c r="GLP31" s="71"/>
      <c r="GLQ31" s="71"/>
      <c r="GLR31" s="71"/>
      <c r="GLS31" s="71"/>
      <c r="GLT31" s="71"/>
      <c r="GLU31" s="71"/>
      <c r="GLV31" s="71"/>
      <c r="GLW31" s="71"/>
      <c r="GLX31" s="71"/>
      <c r="GLY31" s="71"/>
      <c r="GLZ31" s="71"/>
      <c r="GMA31" s="71"/>
      <c r="GMB31" s="71"/>
      <c r="GMC31" s="71"/>
      <c r="GMD31" s="71"/>
      <c r="GME31" s="71"/>
      <c r="GMF31" s="71"/>
      <c r="GMG31" s="71"/>
      <c r="GMH31" s="71"/>
      <c r="GMI31" s="71"/>
      <c r="GMJ31" s="71"/>
      <c r="GMK31" s="71"/>
      <c r="GML31" s="71"/>
      <c r="GMM31" s="71"/>
      <c r="GMN31" s="71"/>
      <c r="GMO31" s="71"/>
      <c r="GMP31" s="71"/>
      <c r="GMQ31" s="71"/>
      <c r="GMR31" s="71"/>
      <c r="GMS31" s="71"/>
      <c r="GMT31" s="71"/>
      <c r="GMU31" s="71"/>
      <c r="GMV31" s="71"/>
      <c r="GMW31" s="71"/>
      <c r="GMX31" s="71"/>
      <c r="GMY31" s="71"/>
      <c r="GMZ31" s="71"/>
      <c r="GNA31" s="71"/>
      <c r="GNB31" s="71"/>
      <c r="GNC31" s="71"/>
      <c r="GND31" s="71"/>
      <c r="GNE31" s="71"/>
      <c r="GNF31" s="71"/>
      <c r="GNG31" s="71"/>
      <c r="GNH31" s="71"/>
      <c r="GNI31" s="71"/>
      <c r="GNJ31" s="71"/>
      <c r="GNK31" s="71"/>
      <c r="GNL31" s="71"/>
      <c r="GNM31" s="71"/>
      <c r="GNN31" s="71"/>
      <c r="GNO31" s="71"/>
      <c r="GNP31" s="71"/>
      <c r="GNQ31" s="71"/>
      <c r="GNR31" s="71"/>
      <c r="GNS31" s="71"/>
      <c r="GNT31" s="71"/>
      <c r="GNU31" s="71"/>
      <c r="GNV31" s="71"/>
      <c r="GNW31" s="71"/>
      <c r="GNX31" s="71"/>
      <c r="GNY31" s="71"/>
      <c r="GNZ31" s="71"/>
      <c r="GOA31" s="71"/>
      <c r="GOB31" s="71"/>
      <c r="GOC31" s="71"/>
      <c r="GOD31" s="71"/>
      <c r="GOE31" s="71"/>
      <c r="GOF31" s="71"/>
      <c r="GOG31" s="71"/>
      <c r="GOH31" s="71"/>
      <c r="GOI31" s="71"/>
      <c r="GOJ31" s="71"/>
      <c r="GOK31" s="71"/>
      <c r="GOL31" s="71"/>
      <c r="GOM31" s="71"/>
      <c r="GON31" s="71"/>
      <c r="GOO31" s="71"/>
      <c r="GOP31" s="71"/>
      <c r="GOQ31" s="71"/>
      <c r="GOR31" s="71"/>
      <c r="GOS31" s="71"/>
      <c r="GOT31" s="71"/>
      <c r="GOU31" s="71"/>
      <c r="GOV31" s="71"/>
      <c r="GOW31" s="71"/>
      <c r="GOX31" s="71"/>
      <c r="GOY31" s="71"/>
      <c r="GOZ31" s="71"/>
      <c r="GPA31" s="71"/>
      <c r="GPB31" s="71"/>
      <c r="GPC31" s="71"/>
      <c r="GPD31" s="71"/>
      <c r="GPE31" s="71"/>
      <c r="GPF31" s="71"/>
      <c r="GPG31" s="71"/>
      <c r="GPH31" s="71"/>
      <c r="GPI31" s="71"/>
      <c r="GPJ31" s="71"/>
      <c r="GPK31" s="71"/>
      <c r="GPL31" s="71"/>
      <c r="GPM31" s="71"/>
      <c r="GPN31" s="71"/>
      <c r="GPO31" s="71"/>
      <c r="GPP31" s="71"/>
      <c r="GPQ31" s="71"/>
      <c r="GPR31" s="71"/>
      <c r="GPS31" s="71"/>
      <c r="GPT31" s="71"/>
      <c r="GPU31" s="71"/>
      <c r="GPV31" s="71"/>
      <c r="GPW31" s="71"/>
      <c r="GPX31" s="71"/>
      <c r="GPY31" s="71"/>
      <c r="GPZ31" s="71"/>
      <c r="GQA31" s="71"/>
      <c r="GQB31" s="71"/>
      <c r="GQC31" s="71"/>
      <c r="GQD31" s="71"/>
      <c r="GQE31" s="71"/>
      <c r="GQF31" s="71"/>
      <c r="GQG31" s="71"/>
      <c r="GQH31" s="71"/>
      <c r="GQI31" s="71"/>
      <c r="GQJ31" s="71"/>
      <c r="GQK31" s="71"/>
      <c r="GQL31" s="71"/>
      <c r="GQM31" s="71"/>
      <c r="GQN31" s="71"/>
      <c r="GQO31" s="71"/>
      <c r="GQP31" s="71"/>
      <c r="GQQ31" s="71"/>
      <c r="GQR31" s="71"/>
      <c r="GQS31" s="71"/>
      <c r="GQT31" s="71"/>
      <c r="GQU31" s="71"/>
      <c r="GQV31" s="71"/>
      <c r="GQW31" s="71"/>
      <c r="GQX31" s="71"/>
      <c r="GQY31" s="71"/>
      <c r="GQZ31" s="71"/>
      <c r="GRA31" s="71"/>
      <c r="GRB31" s="71"/>
      <c r="GRC31" s="71"/>
      <c r="GRD31" s="71"/>
      <c r="GRE31" s="71"/>
      <c r="GRF31" s="71"/>
      <c r="GRG31" s="71"/>
      <c r="GRH31" s="71"/>
      <c r="GRI31" s="71"/>
      <c r="GRJ31" s="71"/>
      <c r="GRK31" s="71"/>
      <c r="GRL31" s="71"/>
      <c r="GRM31" s="71"/>
      <c r="GRN31" s="71"/>
      <c r="GRO31" s="71"/>
      <c r="GRP31" s="71"/>
      <c r="GRQ31" s="71"/>
      <c r="GRR31" s="71"/>
      <c r="GRS31" s="71"/>
      <c r="GRT31" s="71"/>
      <c r="GRU31" s="71"/>
      <c r="GRV31" s="71"/>
      <c r="GRW31" s="71"/>
      <c r="GRX31" s="71"/>
      <c r="GRY31" s="71"/>
      <c r="GRZ31" s="71"/>
      <c r="GSA31" s="71"/>
      <c r="GSB31" s="71"/>
      <c r="GSC31" s="71"/>
      <c r="GSD31" s="71"/>
      <c r="GSE31" s="71"/>
      <c r="GSF31" s="71"/>
      <c r="GSG31" s="71"/>
      <c r="GSH31" s="71"/>
      <c r="GSI31" s="71"/>
      <c r="GSJ31" s="71"/>
      <c r="GSK31" s="71"/>
      <c r="GSL31" s="71"/>
      <c r="GSM31" s="71"/>
      <c r="GSN31" s="71"/>
      <c r="GSO31" s="71"/>
      <c r="GSP31" s="71"/>
      <c r="GSQ31" s="71"/>
      <c r="GSR31" s="71"/>
      <c r="GSS31" s="71"/>
      <c r="GST31" s="71"/>
      <c r="GSU31" s="71"/>
      <c r="GSV31" s="71"/>
      <c r="GSW31" s="71"/>
      <c r="GSX31" s="71"/>
      <c r="GSY31" s="71"/>
      <c r="GSZ31" s="71"/>
      <c r="GTA31" s="71"/>
      <c r="GTB31" s="71"/>
      <c r="GTC31" s="71"/>
      <c r="GTD31" s="71"/>
      <c r="GTE31" s="71"/>
      <c r="GTF31" s="71"/>
      <c r="GTG31" s="71"/>
      <c r="GTH31" s="71"/>
      <c r="GTI31" s="71"/>
      <c r="GTJ31" s="71"/>
      <c r="GTK31" s="71"/>
      <c r="GTL31" s="71"/>
      <c r="GTM31" s="71"/>
      <c r="GTN31" s="71"/>
      <c r="GTO31" s="71"/>
      <c r="GTP31" s="71"/>
      <c r="GTQ31" s="71"/>
      <c r="GTR31" s="71"/>
      <c r="GTS31" s="71"/>
      <c r="GTT31" s="71"/>
      <c r="GTU31" s="71"/>
      <c r="GTV31" s="71"/>
      <c r="GTW31" s="71"/>
      <c r="GTX31" s="71"/>
      <c r="GTY31" s="71"/>
      <c r="GTZ31" s="71"/>
      <c r="GUA31" s="71"/>
      <c r="GUB31" s="71"/>
      <c r="GUC31" s="71"/>
      <c r="GUD31" s="71"/>
      <c r="GUE31" s="71"/>
      <c r="GUF31" s="71"/>
      <c r="GUG31" s="71"/>
      <c r="GUH31" s="71"/>
      <c r="GUI31" s="71"/>
      <c r="GUJ31" s="71"/>
      <c r="GUK31" s="71"/>
      <c r="GUL31" s="71"/>
      <c r="GUM31" s="71"/>
      <c r="GUN31" s="71"/>
      <c r="GUO31" s="71"/>
      <c r="GUP31" s="71"/>
      <c r="GUQ31" s="71"/>
      <c r="GUR31" s="71"/>
      <c r="GUS31" s="71"/>
      <c r="GUT31" s="71"/>
      <c r="GUU31" s="71"/>
      <c r="GUV31" s="71"/>
      <c r="GUW31" s="71"/>
      <c r="GUX31" s="71"/>
      <c r="GUY31" s="71"/>
      <c r="GUZ31" s="71"/>
      <c r="GVA31" s="71"/>
      <c r="GVB31" s="71"/>
      <c r="GVC31" s="71"/>
      <c r="GVD31" s="71"/>
      <c r="GVE31" s="71"/>
      <c r="GVF31" s="71"/>
      <c r="GVG31" s="71"/>
      <c r="GVH31" s="71"/>
      <c r="GVI31" s="71"/>
      <c r="GVJ31" s="71"/>
      <c r="GVK31" s="71"/>
      <c r="GVL31" s="71"/>
      <c r="GVM31" s="71"/>
      <c r="GVN31" s="71"/>
      <c r="GVO31" s="71"/>
      <c r="GVP31" s="71"/>
      <c r="GVQ31" s="71"/>
      <c r="GVR31" s="71"/>
      <c r="GVS31" s="71"/>
      <c r="GVT31" s="71"/>
      <c r="GVU31" s="71"/>
      <c r="GVV31" s="71"/>
      <c r="GVW31" s="71"/>
      <c r="GVX31" s="71"/>
      <c r="GVY31" s="71"/>
      <c r="GVZ31" s="71"/>
      <c r="GWA31" s="71"/>
      <c r="GWB31" s="71"/>
      <c r="GWC31" s="71"/>
      <c r="GWD31" s="71"/>
      <c r="GWE31" s="71"/>
      <c r="GWF31" s="71"/>
      <c r="GWG31" s="71"/>
      <c r="GWH31" s="71"/>
      <c r="GWI31" s="71"/>
      <c r="GWJ31" s="71"/>
      <c r="GWK31" s="71"/>
      <c r="GWL31" s="71"/>
      <c r="GWM31" s="71"/>
      <c r="GWN31" s="71"/>
      <c r="GWO31" s="71"/>
      <c r="GWP31" s="71"/>
      <c r="GWQ31" s="71"/>
      <c r="GWR31" s="71"/>
      <c r="GWS31" s="71"/>
      <c r="GWT31" s="71"/>
      <c r="GWU31" s="71"/>
      <c r="GWV31" s="71"/>
      <c r="GWW31" s="71"/>
      <c r="GWX31" s="71"/>
      <c r="GWY31" s="71"/>
      <c r="GWZ31" s="71"/>
      <c r="GXA31" s="71"/>
      <c r="GXB31" s="71"/>
      <c r="GXC31" s="71"/>
      <c r="GXD31" s="71"/>
      <c r="GXE31" s="71"/>
      <c r="GXF31" s="71"/>
      <c r="GXG31" s="71"/>
      <c r="GXH31" s="71"/>
      <c r="GXI31" s="71"/>
      <c r="GXJ31" s="71"/>
      <c r="GXK31" s="71"/>
      <c r="GXL31" s="71"/>
      <c r="GXM31" s="71"/>
      <c r="GXN31" s="71"/>
      <c r="GXO31" s="71"/>
      <c r="GXP31" s="71"/>
      <c r="GXQ31" s="71"/>
      <c r="GXR31" s="71"/>
      <c r="GXS31" s="71"/>
      <c r="GXT31" s="71"/>
      <c r="GXU31" s="71"/>
      <c r="GXV31" s="71"/>
      <c r="GXW31" s="71"/>
      <c r="GXX31" s="71"/>
      <c r="GXY31" s="71"/>
      <c r="GXZ31" s="71"/>
      <c r="GYA31" s="71"/>
      <c r="GYB31" s="71"/>
      <c r="GYC31" s="71"/>
      <c r="GYD31" s="71"/>
      <c r="GYE31" s="71"/>
      <c r="GYF31" s="71"/>
      <c r="GYG31" s="71"/>
      <c r="GYH31" s="71"/>
      <c r="GYI31" s="71"/>
      <c r="GYJ31" s="71"/>
      <c r="GYK31" s="71"/>
      <c r="GYL31" s="71"/>
      <c r="GYM31" s="71"/>
      <c r="GYN31" s="71"/>
      <c r="GYO31" s="71"/>
      <c r="GYP31" s="71"/>
      <c r="GYQ31" s="71"/>
      <c r="GYR31" s="71"/>
      <c r="GYS31" s="71"/>
      <c r="GYT31" s="71"/>
      <c r="GYU31" s="71"/>
      <c r="GYV31" s="71"/>
      <c r="GYW31" s="71"/>
      <c r="GYX31" s="71"/>
      <c r="GYY31" s="71"/>
      <c r="GYZ31" s="71"/>
      <c r="GZA31" s="71"/>
      <c r="GZB31" s="71"/>
      <c r="GZC31" s="71"/>
      <c r="GZD31" s="71"/>
      <c r="GZE31" s="71"/>
      <c r="GZF31" s="71"/>
      <c r="GZG31" s="71"/>
      <c r="GZH31" s="71"/>
      <c r="GZI31" s="71"/>
      <c r="GZJ31" s="71"/>
      <c r="GZK31" s="71"/>
      <c r="GZL31" s="71"/>
      <c r="GZM31" s="71"/>
      <c r="GZN31" s="71"/>
      <c r="GZO31" s="71"/>
      <c r="GZP31" s="71"/>
      <c r="GZQ31" s="71"/>
      <c r="GZR31" s="71"/>
      <c r="GZS31" s="71"/>
      <c r="GZT31" s="71"/>
      <c r="GZU31" s="71"/>
      <c r="GZV31" s="71"/>
      <c r="GZW31" s="71"/>
      <c r="GZX31" s="71"/>
      <c r="GZY31" s="71"/>
      <c r="GZZ31" s="71"/>
      <c r="HAA31" s="71"/>
      <c r="HAB31" s="71"/>
      <c r="HAC31" s="71"/>
      <c r="HAD31" s="71"/>
      <c r="HAE31" s="71"/>
      <c r="HAF31" s="71"/>
      <c r="HAG31" s="71"/>
      <c r="HAH31" s="71"/>
      <c r="HAI31" s="71"/>
      <c r="HAJ31" s="71"/>
      <c r="HAK31" s="71"/>
      <c r="HAL31" s="71"/>
      <c r="HAM31" s="71"/>
      <c r="HAN31" s="71"/>
      <c r="HAO31" s="71"/>
      <c r="HAP31" s="71"/>
      <c r="HAQ31" s="71"/>
      <c r="HAR31" s="71"/>
      <c r="HAS31" s="71"/>
      <c r="HAT31" s="71"/>
      <c r="HAU31" s="71"/>
      <c r="HAV31" s="71"/>
      <c r="HAW31" s="71"/>
      <c r="HAX31" s="71"/>
      <c r="HAY31" s="71"/>
      <c r="HAZ31" s="71"/>
      <c r="HBA31" s="71"/>
      <c r="HBB31" s="71"/>
      <c r="HBC31" s="71"/>
      <c r="HBD31" s="71"/>
      <c r="HBE31" s="71"/>
      <c r="HBF31" s="71"/>
      <c r="HBG31" s="71"/>
      <c r="HBH31" s="71"/>
      <c r="HBI31" s="71"/>
      <c r="HBJ31" s="71"/>
      <c r="HBK31" s="71"/>
      <c r="HBL31" s="71"/>
      <c r="HBM31" s="71"/>
      <c r="HBN31" s="71"/>
      <c r="HBO31" s="71"/>
      <c r="HBP31" s="71"/>
      <c r="HBQ31" s="71"/>
      <c r="HBR31" s="71"/>
      <c r="HBS31" s="71"/>
      <c r="HBT31" s="71"/>
      <c r="HBU31" s="71"/>
      <c r="HBV31" s="71"/>
      <c r="HBW31" s="71"/>
      <c r="HBX31" s="71"/>
      <c r="HBY31" s="71"/>
      <c r="HBZ31" s="71"/>
      <c r="HCA31" s="71"/>
      <c r="HCB31" s="71"/>
      <c r="HCC31" s="71"/>
      <c r="HCD31" s="71"/>
      <c r="HCE31" s="71"/>
      <c r="HCF31" s="71"/>
      <c r="HCG31" s="71"/>
      <c r="HCH31" s="71"/>
      <c r="HCI31" s="71"/>
      <c r="HCJ31" s="71"/>
      <c r="HCK31" s="71"/>
      <c r="HCL31" s="71"/>
      <c r="HCM31" s="71"/>
      <c r="HCN31" s="71"/>
      <c r="HCO31" s="71"/>
      <c r="HCP31" s="71"/>
      <c r="HCQ31" s="71"/>
      <c r="HCR31" s="71"/>
      <c r="HCS31" s="71"/>
      <c r="HCT31" s="71"/>
      <c r="HCU31" s="71"/>
      <c r="HCV31" s="71"/>
      <c r="HCW31" s="71"/>
      <c r="HCX31" s="71"/>
      <c r="HCY31" s="71"/>
      <c r="HCZ31" s="71"/>
      <c r="HDA31" s="71"/>
      <c r="HDB31" s="71"/>
      <c r="HDC31" s="71"/>
      <c r="HDD31" s="71"/>
      <c r="HDE31" s="71"/>
      <c r="HDF31" s="71"/>
      <c r="HDG31" s="71"/>
      <c r="HDH31" s="71"/>
      <c r="HDI31" s="71"/>
      <c r="HDJ31" s="71"/>
      <c r="HDK31" s="71"/>
      <c r="HDL31" s="71"/>
      <c r="HDM31" s="71"/>
      <c r="HDN31" s="71"/>
      <c r="HDO31" s="71"/>
      <c r="HDP31" s="71"/>
      <c r="HDQ31" s="71"/>
      <c r="HDR31" s="71"/>
      <c r="HDS31" s="71"/>
      <c r="HDT31" s="71"/>
      <c r="HDU31" s="71"/>
      <c r="HDV31" s="71"/>
      <c r="HDW31" s="71"/>
      <c r="HDX31" s="71"/>
      <c r="HDY31" s="71"/>
      <c r="HDZ31" s="71"/>
      <c r="HEA31" s="71"/>
      <c r="HEB31" s="71"/>
      <c r="HEC31" s="71"/>
      <c r="HED31" s="71"/>
      <c r="HEE31" s="71"/>
      <c r="HEF31" s="71"/>
      <c r="HEG31" s="71"/>
      <c r="HEH31" s="71"/>
      <c r="HEI31" s="71"/>
      <c r="HEJ31" s="71"/>
      <c r="HEK31" s="71"/>
      <c r="HEL31" s="71"/>
      <c r="HEM31" s="71"/>
      <c r="HEN31" s="71"/>
      <c r="HEO31" s="71"/>
      <c r="HEP31" s="71"/>
      <c r="HEQ31" s="71"/>
      <c r="HER31" s="71"/>
      <c r="HES31" s="71"/>
      <c r="HET31" s="71"/>
      <c r="HEU31" s="71"/>
      <c r="HEV31" s="71"/>
      <c r="HEW31" s="71"/>
      <c r="HEX31" s="71"/>
      <c r="HEY31" s="71"/>
      <c r="HEZ31" s="71"/>
      <c r="HFA31" s="71"/>
      <c r="HFB31" s="71"/>
      <c r="HFC31" s="71"/>
      <c r="HFD31" s="71"/>
      <c r="HFE31" s="71"/>
      <c r="HFF31" s="71"/>
      <c r="HFG31" s="71"/>
      <c r="HFH31" s="71"/>
      <c r="HFI31" s="71"/>
      <c r="HFJ31" s="71"/>
      <c r="HFK31" s="71"/>
      <c r="HFL31" s="71"/>
      <c r="HFM31" s="71"/>
      <c r="HFN31" s="71"/>
      <c r="HFO31" s="71"/>
      <c r="HFP31" s="71"/>
      <c r="HFQ31" s="71"/>
      <c r="HFR31" s="71"/>
      <c r="HFS31" s="71"/>
      <c r="HFT31" s="71"/>
      <c r="HFU31" s="71"/>
      <c r="HFV31" s="71"/>
      <c r="HFW31" s="71"/>
      <c r="HFX31" s="71"/>
      <c r="HFY31" s="71"/>
      <c r="HFZ31" s="71"/>
      <c r="HGA31" s="71"/>
      <c r="HGB31" s="71"/>
      <c r="HGC31" s="71"/>
      <c r="HGD31" s="71"/>
      <c r="HGE31" s="71"/>
      <c r="HGF31" s="71"/>
      <c r="HGG31" s="71"/>
      <c r="HGH31" s="71"/>
      <c r="HGI31" s="71"/>
      <c r="HGJ31" s="71"/>
      <c r="HGK31" s="71"/>
      <c r="HGL31" s="71"/>
      <c r="HGM31" s="71"/>
      <c r="HGN31" s="71"/>
      <c r="HGO31" s="71"/>
      <c r="HGP31" s="71"/>
      <c r="HGQ31" s="71"/>
      <c r="HGR31" s="71"/>
      <c r="HGS31" s="71"/>
      <c r="HGT31" s="71"/>
      <c r="HGU31" s="71"/>
      <c r="HGV31" s="71"/>
      <c r="HGW31" s="71"/>
      <c r="HGX31" s="71"/>
      <c r="HGY31" s="71"/>
      <c r="HGZ31" s="71"/>
      <c r="HHA31" s="71"/>
      <c r="HHB31" s="71"/>
      <c r="HHC31" s="71"/>
      <c r="HHD31" s="71"/>
      <c r="HHE31" s="71"/>
      <c r="HHF31" s="71"/>
      <c r="HHG31" s="71"/>
      <c r="HHH31" s="71"/>
      <c r="HHI31" s="71"/>
      <c r="HHJ31" s="71"/>
      <c r="HHK31" s="71"/>
      <c r="HHL31" s="71"/>
      <c r="HHM31" s="71"/>
      <c r="HHN31" s="71"/>
      <c r="HHO31" s="71"/>
      <c r="HHP31" s="71"/>
      <c r="HHQ31" s="71"/>
      <c r="HHR31" s="71"/>
      <c r="HHS31" s="71"/>
      <c r="HHT31" s="71"/>
      <c r="HHU31" s="71"/>
      <c r="HHV31" s="71"/>
      <c r="HHW31" s="71"/>
      <c r="HHX31" s="71"/>
      <c r="HHY31" s="71"/>
      <c r="HHZ31" s="71"/>
      <c r="HIA31" s="71"/>
      <c r="HIB31" s="71"/>
      <c r="HIC31" s="71"/>
      <c r="HID31" s="71"/>
      <c r="HIE31" s="71"/>
      <c r="HIF31" s="71"/>
      <c r="HIG31" s="71"/>
      <c r="HIH31" s="71"/>
      <c r="HII31" s="71"/>
      <c r="HIJ31" s="71"/>
      <c r="HIK31" s="71"/>
      <c r="HIL31" s="71"/>
      <c r="HIM31" s="71"/>
      <c r="HIN31" s="71"/>
      <c r="HIO31" s="71"/>
      <c r="HIP31" s="71"/>
      <c r="HIQ31" s="71"/>
      <c r="HIR31" s="71"/>
      <c r="HIS31" s="71"/>
      <c r="HIT31" s="71"/>
      <c r="HIU31" s="71"/>
      <c r="HIV31" s="71"/>
      <c r="HIW31" s="71"/>
      <c r="HIX31" s="71"/>
      <c r="HIY31" s="71"/>
      <c r="HIZ31" s="71"/>
      <c r="HJA31" s="71"/>
      <c r="HJB31" s="71"/>
      <c r="HJC31" s="71"/>
      <c r="HJD31" s="71"/>
      <c r="HJE31" s="71"/>
      <c r="HJF31" s="71"/>
      <c r="HJG31" s="71"/>
      <c r="HJH31" s="71"/>
      <c r="HJI31" s="71"/>
      <c r="HJJ31" s="71"/>
      <c r="HJK31" s="71"/>
      <c r="HJL31" s="71"/>
      <c r="HJM31" s="71"/>
      <c r="HJN31" s="71"/>
      <c r="HJO31" s="71"/>
      <c r="HJP31" s="71"/>
      <c r="HJQ31" s="71"/>
      <c r="HJR31" s="71"/>
      <c r="HJS31" s="71"/>
      <c r="HJT31" s="71"/>
      <c r="HJU31" s="71"/>
      <c r="HJV31" s="71"/>
      <c r="HJW31" s="71"/>
      <c r="HJX31" s="71"/>
      <c r="HJY31" s="71"/>
      <c r="HJZ31" s="71"/>
      <c r="HKA31" s="71"/>
      <c r="HKB31" s="71"/>
      <c r="HKC31" s="71"/>
      <c r="HKD31" s="71"/>
      <c r="HKE31" s="71"/>
      <c r="HKF31" s="71"/>
      <c r="HKG31" s="71"/>
      <c r="HKH31" s="71"/>
      <c r="HKI31" s="71"/>
      <c r="HKJ31" s="71"/>
      <c r="HKK31" s="71"/>
      <c r="HKL31" s="71"/>
      <c r="HKM31" s="71"/>
      <c r="HKN31" s="71"/>
      <c r="HKO31" s="71"/>
      <c r="HKP31" s="71"/>
      <c r="HKQ31" s="71"/>
      <c r="HKR31" s="71"/>
      <c r="HKS31" s="71"/>
      <c r="HKT31" s="71"/>
      <c r="HKU31" s="71"/>
      <c r="HKV31" s="71"/>
      <c r="HKW31" s="71"/>
      <c r="HKX31" s="71"/>
      <c r="HKY31" s="71"/>
      <c r="HKZ31" s="71"/>
      <c r="HLA31" s="71"/>
      <c r="HLB31" s="71"/>
      <c r="HLC31" s="71"/>
      <c r="HLD31" s="71"/>
      <c r="HLE31" s="71"/>
      <c r="HLF31" s="71"/>
      <c r="HLG31" s="71"/>
      <c r="HLH31" s="71"/>
      <c r="HLI31" s="71"/>
      <c r="HLJ31" s="71"/>
      <c r="HLK31" s="71"/>
      <c r="HLL31" s="71"/>
      <c r="HLM31" s="71"/>
      <c r="HLN31" s="71"/>
      <c r="HLO31" s="71"/>
      <c r="HLP31" s="71"/>
      <c r="HLQ31" s="71"/>
      <c r="HLR31" s="71"/>
      <c r="HLS31" s="71"/>
      <c r="HLT31" s="71"/>
      <c r="HLU31" s="71"/>
      <c r="HLV31" s="71"/>
      <c r="HLW31" s="71"/>
      <c r="HLX31" s="71"/>
      <c r="HLY31" s="71"/>
      <c r="HLZ31" s="71"/>
      <c r="HMA31" s="71"/>
      <c r="HMB31" s="71"/>
      <c r="HMC31" s="71"/>
      <c r="HMD31" s="71"/>
      <c r="HME31" s="71"/>
      <c r="HMF31" s="71"/>
      <c r="HMG31" s="71"/>
      <c r="HMH31" s="71"/>
      <c r="HMI31" s="71"/>
      <c r="HMJ31" s="71"/>
      <c r="HMK31" s="71"/>
      <c r="HML31" s="71"/>
      <c r="HMM31" s="71"/>
      <c r="HMN31" s="71"/>
      <c r="HMO31" s="71"/>
      <c r="HMP31" s="71"/>
      <c r="HMQ31" s="71"/>
      <c r="HMR31" s="71"/>
      <c r="HMS31" s="71"/>
      <c r="HMT31" s="71"/>
      <c r="HMU31" s="71"/>
      <c r="HMV31" s="71"/>
      <c r="HMW31" s="71"/>
      <c r="HMX31" s="71"/>
      <c r="HMY31" s="71"/>
      <c r="HMZ31" s="71"/>
      <c r="HNA31" s="71"/>
      <c r="HNB31" s="71"/>
      <c r="HNC31" s="71"/>
      <c r="HND31" s="71"/>
      <c r="HNE31" s="71"/>
      <c r="HNF31" s="71"/>
      <c r="HNG31" s="71"/>
      <c r="HNH31" s="71"/>
      <c r="HNI31" s="71"/>
      <c r="HNJ31" s="71"/>
      <c r="HNK31" s="71"/>
      <c r="HNL31" s="71"/>
      <c r="HNM31" s="71"/>
      <c r="HNN31" s="71"/>
      <c r="HNO31" s="71"/>
      <c r="HNP31" s="71"/>
      <c r="HNQ31" s="71"/>
      <c r="HNR31" s="71"/>
      <c r="HNS31" s="71"/>
      <c r="HNT31" s="71"/>
      <c r="HNU31" s="71"/>
      <c r="HNV31" s="71"/>
      <c r="HNW31" s="71"/>
      <c r="HNX31" s="71"/>
      <c r="HNY31" s="71"/>
      <c r="HNZ31" s="71"/>
      <c r="HOA31" s="71"/>
      <c r="HOB31" s="71"/>
      <c r="HOC31" s="71"/>
      <c r="HOD31" s="71"/>
      <c r="HOE31" s="71"/>
      <c r="HOF31" s="71"/>
      <c r="HOG31" s="71"/>
      <c r="HOH31" s="71"/>
      <c r="HOI31" s="71"/>
      <c r="HOJ31" s="71"/>
      <c r="HOK31" s="71"/>
      <c r="HOL31" s="71"/>
      <c r="HOM31" s="71"/>
      <c r="HON31" s="71"/>
      <c r="HOO31" s="71"/>
      <c r="HOP31" s="71"/>
      <c r="HOQ31" s="71"/>
      <c r="HOR31" s="71"/>
      <c r="HOS31" s="71"/>
      <c r="HOT31" s="71"/>
      <c r="HOU31" s="71"/>
      <c r="HOV31" s="71"/>
      <c r="HOW31" s="71"/>
      <c r="HOX31" s="71"/>
      <c r="HOY31" s="71"/>
      <c r="HOZ31" s="71"/>
      <c r="HPA31" s="71"/>
      <c r="HPB31" s="71"/>
      <c r="HPC31" s="71"/>
      <c r="HPD31" s="71"/>
      <c r="HPE31" s="71"/>
      <c r="HPF31" s="71"/>
      <c r="HPG31" s="71"/>
      <c r="HPH31" s="71"/>
      <c r="HPI31" s="71"/>
      <c r="HPJ31" s="71"/>
      <c r="HPK31" s="71"/>
      <c r="HPL31" s="71"/>
      <c r="HPM31" s="71"/>
      <c r="HPN31" s="71"/>
      <c r="HPO31" s="71"/>
      <c r="HPP31" s="71"/>
      <c r="HPQ31" s="71"/>
      <c r="HPR31" s="71"/>
      <c r="HPS31" s="71"/>
      <c r="HPT31" s="71"/>
      <c r="HPU31" s="71"/>
      <c r="HPV31" s="71"/>
      <c r="HPW31" s="71"/>
      <c r="HPX31" s="71"/>
      <c r="HPY31" s="71"/>
      <c r="HPZ31" s="71"/>
      <c r="HQA31" s="71"/>
      <c r="HQB31" s="71"/>
      <c r="HQC31" s="71"/>
      <c r="HQD31" s="71"/>
      <c r="HQE31" s="71"/>
      <c r="HQF31" s="71"/>
      <c r="HQG31" s="71"/>
      <c r="HQH31" s="71"/>
      <c r="HQI31" s="71"/>
      <c r="HQJ31" s="71"/>
      <c r="HQK31" s="71"/>
      <c r="HQL31" s="71"/>
      <c r="HQM31" s="71"/>
      <c r="HQN31" s="71"/>
      <c r="HQO31" s="71"/>
      <c r="HQP31" s="71"/>
      <c r="HQQ31" s="71"/>
      <c r="HQR31" s="71"/>
      <c r="HQS31" s="71"/>
      <c r="HQT31" s="71"/>
      <c r="HQU31" s="71"/>
      <c r="HQV31" s="71"/>
      <c r="HQW31" s="71"/>
      <c r="HQX31" s="71"/>
      <c r="HQY31" s="71"/>
      <c r="HQZ31" s="71"/>
      <c r="HRA31" s="71"/>
      <c r="HRB31" s="71"/>
      <c r="HRC31" s="71"/>
      <c r="HRD31" s="71"/>
      <c r="HRE31" s="71"/>
      <c r="HRF31" s="71"/>
      <c r="HRG31" s="71"/>
      <c r="HRH31" s="71"/>
      <c r="HRI31" s="71"/>
      <c r="HRJ31" s="71"/>
      <c r="HRK31" s="71"/>
      <c r="HRL31" s="71"/>
      <c r="HRM31" s="71"/>
      <c r="HRN31" s="71"/>
      <c r="HRO31" s="71"/>
      <c r="HRP31" s="71"/>
      <c r="HRQ31" s="71"/>
      <c r="HRR31" s="71"/>
      <c r="HRS31" s="71"/>
      <c r="HRT31" s="71"/>
      <c r="HRU31" s="71"/>
      <c r="HRV31" s="71"/>
      <c r="HRW31" s="71"/>
      <c r="HRX31" s="71"/>
      <c r="HRY31" s="71"/>
      <c r="HRZ31" s="71"/>
      <c r="HSA31" s="71"/>
      <c r="HSB31" s="71"/>
      <c r="HSC31" s="71"/>
      <c r="HSD31" s="71"/>
      <c r="HSE31" s="71"/>
      <c r="HSF31" s="71"/>
      <c r="HSG31" s="71"/>
      <c r="HSH31" s="71"/>
      <c r="HSI31" s="71"/>
      <c r="HSJ31" s="71"/>
      <c r="HSK31" s="71"/>
      <c r="HSL31" s="71"/>
      <c r="HSM31" s="71"/>
      <c r="HSN31" s="71"/>
      <c r="HSO31" s="71"/>
      <c r="HSP31" s="71"/>
      <c r="HSQ31" s="71"/>
      <c r="HSR31" s="71"/>
      <c r="HSS31" s="71"/>
      <c r="HST31" s="71"/>
      <c r="HSU31" s="71"/>
      <c r="HSV31" s="71"/>
      <c r="HSW31" s="71"/>
      <c r="HSX31" s="71"/>
      <c r="HSY31" s="71"/>
      <c r="HSZ31" s="71"/>
      <c r="HTA31" s="71"/>
      <c r="HTB31" s="71"/>
      <c r="HTC31" s="71"/>
      <c r="HTD31" s="71"/>
      <c r="HTE31" s="71"/>
      <c r="HTF31" s="71"/>
      <c r="HTG31" s="71"/>
      <c r="HTH31" s="71"/>
      <c r="HTI31" s="71"/>
      <c r="HTJ31" s="71"/>
      <c r="HTK31" s="71"/>
      <c r="HTL31" s="71"/>
      <c r="HTM31" s="71"/>
      <c r="HTN31" s="71"/>
      <c r="HTO31" s="71"/>
      <c r="HTP31" s="71"/>
      <c r="HTQ31" s="71"/>
      <c r="HTR31" s="71"/>
      <c r="HTS31" s="71"/>
      <c r="HTT31" s="71"/>
      <c r="HTU31" s="71"/>
      <c r="HTV31" s="71"/>
      <c r="HTW31" s="71"/>
      <c r="HTX31" s="71"/>
      <c r="HTY31" s="71"/>
      <c r="HTZ31" s="71"/>
      <c r="HUA31" s="71"/>
      <c r="HUB31" s="71"/>
      <c r="HUC31" s="71"/>
      <c r="HUD31" s="71"/>
      <c r="HUE31" s="71"/>
      <c r="HUF31" s="71"/>
      <c r="HUG31" s="71"/>
      <c r="HUH31" s="71"/>
      <c r="HUI31" s="71"/>
      <c r="HUJ31" s="71"/>
      <c r="HUK31" s="71"/>
      <c r="HUL31" s="71"/>
      <c r="HUM31" s="71"/>
      <c r="HUN31" s="71"/>
      <c r="HUO31" s="71"/>
      <c r="HUP31" s="71"/>
      <c r="HUQ31" s="71"/>
      <c r="HUR31" s="71"/>
      <c r="HUS31" s="71"/>
      <c r="HUT31" s="71"/>
      <c r="HUU31" s="71"/>
      <c r="HUV31" s="71"/>
      <c r="HUW31" s="71"/>
      <c r="HUX31" s="71"/>
      <c r="HUY31" s="71"/>
      <c r="HUZ31" s="71"/>
      <c r="HVA31" s="71"/>
      <c r="HVB31" s="71"/>
      <c r="HVC31" s="71"/>
      <c r="HVD31" s="71"/>
      <c r="HVE31" s="71"/>
      <c r="HVF31" s="71"/>
      <c r="HVG31" s="71"/>
      <c r="HVH31" s="71"/>
      <c r="HVI31" s="71"/>
      <c r="HVJ31" s="71"/>
      <c r="HVK31" s="71"/>
      <c r="HVL31" s="71"/>
      <c r="HVM31" s="71"/>
      <c r="HVN31" s="71"/>
      <c r="HVO31" s="71"/>
      <c r="HVP31" s="71"/>
      <c r="HVQ31" s="71"/>
      <c r="HVR31" s="71"/>
      <c r="HVS31" s="71"/>
      <c r="HVT31" s="71"/>
      <c r="HVU31" s="71"/>
      <c r="HVV31" s="71"/>
      <c r="HVW31" s="71"/>
      <c r="HVX31" s="71"/>
      <c r="HVY31" s="71"/>
      <c r="HVZ31" s="71"/>
      <c r="HWA31" s="71"/>
      <c r="HWB31" s="71"/>
      <c r="HWC31" s="71"/>
      <c r="HWD31" s="71"/>
      <c r="HWE31" s="71"/>
      <c r="HWF31" s="71"/>
      <c r="HWG31" s="71"/>
      <c r="HWH31" s="71"/>
      <c r="HWI31" s="71"/>
      <c r="HWJ31" s="71"/>
      <c r="HWK31" s="71"/>
      <c r="HWL31" s="71"/>
      <c r="HWM31" s="71"/>
      <c r="HWN31" s="71"/>
      <c r="HWO31" s="71"/>
      <c r="HWP31" s="71"/>
      <c r="HWQ31" s="71"/>
      <c r="HWR31" s="71"/>
      <c r="HWS31" s="71"/>
      <c r="HWT31" s="71"/>
      <c r="HWU31" s="71"/>
      <c r="HWV31" s="71"/>
      <c r="HWW31" s="71"/>
      <c r="HWX31" s="71"/>
      <c r="HWY31" s="71"/>
      <c r="HWZ31" s="71"/>
      <c r="HXA31" s="71"/>
      <c r="HXB31" s="71"/>
      <c r="HXC31" s="71"/>
      <c r="HXD31" s="71"/>
      <c r="HXE31" s="71"/>
      <c r="HXF31" s="71"/>
      <c r="HXG31" s="71"/>
      <c r="HXH31" s="71"/>
      <c r="HXI31" s="71"/>
      <c r="HXJ31" s="71"/>
      <c r="HXK31" s="71"/>
      <c r="HXL31" s="71"/>
      <c r="HXM31" s="71"/>
      <c r="HXN31" s="71"/>
      <c r="HXO31" s="71"/>
      <c r="HXP31" s="71"/>
      <c r="HXQ31" s="71"/>
      <c r="HXR31" s="71"/>
      <c r="HXS31" s="71"/>
      <c r="HXT31" s="71"/>
      <c r="HXU31" s="71"/>
      <c r="HXV31" s="71"/>
      <c r="HXW31" s="71"/>
      <c r="HXX31" s="71"/>
      <c r="HXY31" s="71"/>
      <c r="HXZ31" s="71"/>
      <c r="HYA31" s="71"/>
      <c r="HYB31" s="71"/>
      <c r="HYC31" s="71"/>
      <c r="HYD31" s="71"/>
      <c r="HYE31" s="71"/>
      <c r="HYF31" s="71"/>
      <c r="HYG31" s="71"/>
      <c r="HYH31" s="71"/>
      <c r="HYI31" s="71"/>
      <c r="HYJ31" s="71"/>
      <c r="HYK31" s="71"/>
      <c r="HYL31" s="71"/>
      <c r="HYM31" s="71"/>
      <c r="HYN31" s="71"/>
      <c r="HYO31" s="71"/>
      <c r="HYP31" s="71"/>
      <c r="HYQ31" s="71"/>
      <c r="HYR31" s="71"/>
      <c r="HYS31" s="71"/>
      <c r="HYT31" s="71"/>
      <c r="HYU31" s="71"/>
      <c r="HYV31" s="71"/>
      <c r="HYW31" s="71"/>
      <c r="HYX31" s="71"/>
      <c r="HYY31" s="71"/>
      <c r="HYZ31" s="71"/>
      <c r="HZA31" s="71"/>
      <c r="HZB31" s="71"/>
      <c r="HZC31" s="71"/>
      <c r="HZD31" s="71"/>
      <c r="HZE31" s="71"/>
      <c r="HZF31" s="71"/>
      <c r="HZG31" s="71"/>
      <c r="HZH31" s="71"/>
      <c r="HZI31" s="71"/>
      <c r="HZJ31" s="71"/>
      <c r="HZK31" s="71"/>
      <c r="HZL31" s="71"/>
      <c r="HZM31" s="71"/>
      <c r="HZN31" s="71"/>
      <c r="HZO31" s="71"/>
      <c r="HZP31" s="71"/>
      <c r="HZQ31" s="71"/>
      <c r="HZR31" s="71"/>
      <c r="HZS31" s="71"/>
      <c r="HZT31" s="71"/>
      <c r="HZU31" s="71"/>
      <c r="HZV31" s="71"/>
      <c r="HZW31" s="71"/>
      <c r="HZX31" s="71"/>
      <c r="HZY31" s="71"/>
      <c r="HZZ31" s="71"/>
      <c r="IAA31" s="71"/>
      <c r="IAB31" s="71"/>
      <c r="IAC31" s="71"/>
      <c r="IAD31" s="71"/>
      <c r="IAE31" s="71"/>
      <c r="IAF31" s="71"/>
      <c r="IAG31" s="71"/>
      <c r="IAH31" s="71"/>
      <c r="IAI31" s="71"/>
      <c r="IAJ31" s="71"/>
      <c r="IAK31" s="71"/>
      <c r="IAL31" s="71"/>
      <c r="IAM31" s="71"/>
      <c r="IAN31" s="71"/>
      <c r="IAO31" s="71"/>
      <c r="IAP31" s="71"/>
      <c r="IAQ31" s="71"/>
      <c r="IAR31" s="71"/>
      <c r="IAS31" s="71"/>
      <c r="IAT31" s="71"/>
      <c r="IAU31" s="71"/>
      <c r="IAV31" s="71"/>
      <c r="IAW31" s="71"/>
      <c r="IAX31" s="71"/>
      <c r="IAY31" s="71"/>
      <c r="IAZ31" s="71"/>
      <c r="IBA31" s="71"/>
      <c r="IBB31" s="71"/>
      <c r="IBC31" s="71"/>
      <c r="IBD31" s="71"/>
      <c r="IBE31" s="71"/>
      <c r="IBF31" s="71"/>
      <c r="IBG31" s="71"/>
      <c r="IBH31" s="71"/>
      <c r="IBI31" s="71"/>
      <c r="IBJ31" s="71"/>
      <c r="IBK31" s="71"/>
      <c r="IBL31" s="71"/>
      <c r="IBM31" s="71"/>
      <c r="IBN31" s="71"/>
      <c r="IBO31" s="71"/>
      <c r="IBP31" s="71"/>
      <c r="IBQ31" s="71"/>
      <c r="IBR31" s="71"/>
      <c r="IBS31" s="71"/>
      <c r="IBT31" s="71"/>
      <c r="IBU31" s="71"/>
      <c r="IBV31" s="71"/>
      <c r="IBW31" s="71"/>
      <c r="IBX31" s="71"/>
      <c r="IBY31" s="71"/>
      <c r="IBZ31" s="71"/>
      <c r="ICA31" s="71"/>
      <c r="ICB31" s="71"/>
      <c r="ICC31" s="71"/>
      <c r="ICD31" s="71"/>
      <c r="ICE31" s="71"/>
      <c r="ICF31" s="71"/>
      <c r="ICG31" s="71"/>
      <c r="ICH31" s="71"/>
      <c r="ICI31" s="71"/>
      <c r="ICJ31" s="71"/>
      <c r="ICK31" s="71"/>
      <c r="ICL31" s="71"/>
      <c r="ICM31" s="71"/>
      <c r="ICN31" s="71"/>
      <c r="ICO31" s="71"/>
      <c r="ICP31" s="71"/>
      <c r="ICQ31" s="71"/>
      <c r="ICR31" s="71"/>
      <c r="ICS31" s="71"/>
      <c r="ICT31" s="71"/>
      <c r="ICU31" s="71"/>
      <c r="ICV31" s="71"/>
      <c r="ICW31" s="71"/>
      <c r="ICX31" s="71"/>
      <c r="ICY31" s="71"/>
      <c r="ICZ31" s="71"/>
      <c r="IDA31" s="71"/>
      <c r="IDB31" s="71"/>
      <c r="IDC31" s="71"/>
      <c r="IDD31" s="71"/>
      <c r="IDE31" s="71"/>
      <c r="IDF31" s="71"/>
      <c r="IDG31" s="71"/>
      <c r="IDH31" s="71"/>
      <c r="IDI31" s="71"/>
      <c r="IDJ31" s="71"/>
      <c r="IDK31" s="71"/>
      <c r="IDL31" s="71"/>
      <c r="IDM31" s="71"/>
      <c r="IDN31" s="71"/>
      <c r="IDO31" s="71"/>
      <c r="IDP31" s="71"/>
      <c r="IDQ31" s="71"/>
      <c r="IDR31" s="71"/>
      <c r="IDS31" s="71"/>
      <c r="IDT31" s="71"/>
      <c r="IDU31" s="71"/>
      <c r="IDV31" s="71"/>
      <c r="IDW31" s="71"/>
      <c r="IDX31" s="71"/>
      <c r="IDY31" s="71"/>
      <c r="IDZ31" s="71"/>
      <c r="IEA31" s="71"/>
      <c r="IEB31" s="71"/>
      <c r="IEC31" s="71"/>
      <c r="IED31" s="71"/>
      <c r="IEE31" s="71"/>
      <c r="IEF31" s="71"/>
      <c r="IEG31" s="71"/>
      <c r="IEH31" s="71"/>
      <c r="IEI31" s="71"/>
      <c r="IEJ31" s="71"/>
      <c r="IEK31" s="71"/>
      <c r="IEL31" s="71"/>
      <c r="IEM31" s="71"/>
      <c r="IEN31" s="71"/>
      <c r="IEO31" s="71"/>
      <c r="IEP31" s="71"/>
      <c r="IEQ31" s="71"/>
      <c r="IER31" s="71"/>
      <c r="IES31" s="71"/>
      <c r="IET31" s="71"/>
      <c r="IEU31" s="71"/>
      <c r="IEV31" s="71"/>
      <c r="IEW31" s="71"/>
      <c r="IEX31" s="71"/>
      <c r="IEY31" s="71"/>
      <c r="IEZ31" s="71"/>
      <c r="IFA31" s="71"/>
      <c r="IFB31" s="71"/>
      <c r="IFC31" s="71"/>
      <c r="IFD31" s="71"/>
      <c r="IFE31" s="71"/>
      <c r="IFF31" s="71"/>
      <c r="IFG31" s="71"/>
      <c r="IFH31" s="71"/>
      <c r="IFI31" s="71"/>
      <c r="IFJ31" s="71"/>
      <c r="IFK31" s="71"/>
      <c r="IFL31" s="71"/>
      <c r="IFM31" s="71"/>
      <c r="IFN31" s="71"/>
      <c r="IFO31" s="71"/>
      <c r="IFP31" s="71"/>
      <c r="IFQ31" s="71"/>
      <c r="IFR31" s="71"/>
      <c r="IFS31" s="71"/>
      <c r="IFT31" s="71"/>
      <c r="IFU31" s="71"/>
      <c r="IFV31" s="71"/>
      <c r="IFW31" s="71"/>
      <c r="IFX31" s="71"/>
      <c r="IFY31" s="71"/>
      <c r="IFZ31" s="71"/>
      <c r="IGA31" s="71"/>
      <c r="IGB31" s="71"/>
      <c r="IGC31" s="71"/>
      <c r="IGD31" s="71"/>
      <c r="IGE31" s="71"/>
      <c r="IGF31" s="71"/>
      <c r="IGG31" s="71"/>
      <c r="IGH31" s="71"/>
      <c r="IGI31" s="71"/>
      <c r="IGJ31" s="71"/>
      <c r="IGK31" s="71"/>
      <c r="IGL31" s="71"/>
      <c r="IGM31" s="71"/>
      <c r="IGN31" s="71"/>
      <c r="IGO31" s="71"/>
      <c r="IGP31" s="71"/>
      <c r="IGQ31" s="71"/>
      <c r="IGR31" s="71"/>
      <c r="IGS31" s="71"/>
      <c r="IGT31" s="71"/>
      <c r="IGU31" s="71"/>
      <c r="IGV31" s="71"/>
      <c r="IGW31" s="71"/>
      <c r="IGX31" s="71"/>
      <c r="IGY31" s="71"/>
      <c r="IGZ31" s="71"/>
      <c r="IHA31" s="71"/>
      <c r="IHB31" s="71"/>
      <c r="IHC31" s="71"/>
      <c r="IHD31" s="71"/>
      <c r="IHE31" s="71"/>
      <c r="IHF31" s="71"/>
      <c r="IHG31" s="71"/>
      <c r="IHH31" s="71"/>
      <c r="IHI31" s="71"/>
      <c r="IHJ31" s="71"/>
      <c r="IHK31" s="71"/>
      <c r="IHL31" s="71"/>
      <c r="IHM31" s="71"/>
      <c r="IHN31" s="71"/>
      <c r="IHO31" s="71"/>
      <c r="IHP31" s="71"/>
      <c r="IHQ31" s="71"/>
      <c r="IHR31" s="71"/>
      <c r="IHS31" s="71"/>
      <c r="IHT31" s="71"/>
      <c r="IHU31" s="71"/>
      <c r="IHV31" s="71"/>
      <c r="IHW31" s="71"/>
      <c r="IHX31" s="71"/>
      <c r="IHY31" s="71"/>
      <c r="IHZ31" s="71"/>
      <c r="IIA31" s="71"/>
      <c r="IIB31" s="71"/>
      <c r="IIC31" s="71"/>
      <c r="IID31" s="71"/>
      <c r="IIE31" s="71"/>
      <c r="IIF31" s="71"/>
      <c r="IIG31" s="71"/>
      <c r="IIH31" s="71"/>
      <c r="III31" s="71"/>
      <c r="IIJ31" s="71"/>
      <c r="IIK31" s="71"/>
      <c r="IIL31" s="71"/>
      <c r="IIM31" s="71"/>
      <c r="IIN31" s="71"/>
      <c r="IIO31" s="71"/>
      <c r="IIP31" s="71"/>
      <c r="IIQ31" s="71"/>
      <c r="IIR31" s="71"/>
      <c r="IIS31" s="71"/>
      <c r="IIT31" s="71"/>
      <c r="IIU31" s="71"/>
      <c r="IIV31" s="71"/>
      <c r="IIW31" s="71"/>
      <c r="IIX31" s="71"/>
      <c r="IIY31" s="71"/>
      <c r="IIZ31" s="71"/>
      <c r="IJA31" s="71"/>
      <c r="IJB31" s="71"/>
      <c r="IJC31" s="71"/>
      <c r="IJD31" s="71"/>
      <c r="IJE31" s="71"/>
      <c r="IJF31" s="71"/>
      <c r="IJG31" s="71"/>
      <c r="IJH31" s="71"/>
      <c r="IJI31" s="71"/>
      <c r="IJJ31" s="71"/>
      <c r="IJK31" s="71"/>
      <c r="IJL31" s="71"/>
      <c r="IJM31" s="71"/>
      <c r="IJN31" s="71"/>
      <c r="IJO31" s="71"/>
      <c r="IJP31" s="71"/>
      <c r="IJQ31" s="71"/>
      <c r="IJR31" s="71"/>
      <c r="IJS31" s="71"/>
      <c r="IJT31" s="71"/>
      <c r="IJU31" s="71"/>
      <c r="IJV31" s="71"/>
      <c r="IJW31" s="71"/>
      <c r="IJX31" s="71"/>
      <c r="IJY31" s="71"/>
      <c r="IJZ31" s="71"/>
      <c r="IKA31" s="71"/>
      <c r="IKB31" s="71"/>
      <c r="IKC31" s="71"/>
      <c r="IKD31" s="71"/>
      <c r="IKE31" s="71"/>
      <c r="IKF31" s="71"/>
      <c r="IKG31" s="71"/>
      <c r="IKH31" s="71"/>
      <c r="IKI31" s="71"/>
      <c r="IKJ31" s="71"/>
      <c r="IKK31" s="71"/>
      <c r="IKL31" s="71"/>
      <c r="IKM31" s="71"/>
      <c r="IKN31" s="71"/>
      <c r="IKO31" s="71"/>
      <c r="IKP31" s="71"/>
      <c r="IKQ31" s="71"/>
      <c r="IKR31" s="71"/>
      <c r="IKS31" s="71"/>
      <c r="IKT31" s="71"/>
      <c r="IKU31" s="71"/>
      <c r="IKV31" s="71"/>
      <c r="IKW31" s="71"/>
      <c r="IKX31" s="71"/>
      <c r="IKY31" s="71"/>
      <c r="IKZ31" s="71"/>
      <c r="ILA31" s="71"/>
      <c r="ILB31" s="71"/>
      <c r="ILC31" s="71"/>
      <c r="ILD31" s="71"/>
      <c r="ILE31" s="71"/>
      <c r="ILF31" s="71"/>
      <c r="ILG31" s="71"/>
      <c r="ILH31" s="71"/>
      <c r="ILI31" s="71"/>
      <c r="ILJ31" s="71"/>
      <c r="ILK31" s="71"/>
      <c r="ILL31" s="71"/>
      <c r="ILM31" s="71"/>
      <c r="ILN31" s="71"/>
      <c r="ILO31" s="71"/>
      <c r="ILP31" s="71"/>
      <c r="ILQ31" s="71"/>
      <c r="ILR31" s="71"/>
      <c r="ILS31" s="71"/>
      <c r="ILT31" s="71"/>
      <c r="ILU31" s="71"/>
      <c r="ILV31" s="71"/>
      <c r="ILW31" s="71"/>
      <c r="ILX31" s="71"/>
      <c r="ILY31" s="71"/>
      <c r="ILZ31" s="71"/>
      <c r="IMA31" s="71"/>
      <c r="IMB31" s="71"/>
      <c r="IMC31" s="71"/>
      <c r="IMD31" s="71"/>
      <c r="IME31" s="71"/>
      <c r="IMF31" s="71"/>
      <c r="IMG31" s="71"/>
      <c r="IMH31" s="71"/>
      <c r="IMI31" s="71"/>
      <c r="IMJ31" s="71"/>
      <c r="IMK31" s="71"/>
      <c r="IML31" s="71"/>
      <c r="IMM31" s="71"/>
      <c r="IMN31" s="71"/>
      <c r="IMO31" s="71"/>
      <c r="IMP31" s="71"/>
      <c r="IMQ31" s="71"/>
      <c r="IMR31" s="71"/>
      <c r="IMS31" s="71"/>
      <c r="IMT31" s="71"/>
      <c r="IMU31" s="71"/>
      <c r="IMV31" s="71"/>
      <c r="IMW31" s="71"/>
      <c r="IMX31" s="71"/>
      <c r="IMY31" s="71"/>
      <c r="IMZ31" s="71"/>
      <c r="INA31" s="71"/>
      <c r="INB31" s="71"/>
      <c r="INC31" s="71"/>
      <c r="IND31" s="71"/>
      <c r="INE31" s="71"/>
      <c r="INF31" s="71"/>
      <c r="ING31" s="71"/>
      <c r="INH31" s="71"/>
      <c r="INI31" s="71"/>
      <c r="INJ31" s="71"/>
      <c r="INK31" s="71"/>
      <c r="INL31" s="71"/>
      <c r="INM31" s="71"/>
      <c r="INN31" s="71"/>
      <c r="INO31" s="71"/>
      <c r="INP31" s="71"/>
      <c r="INQ31" s="71"/>
      <c r="INR31" s="71"/>
      <c r="INS31" s="71"/>
      <c r="INT31" s="71"/>
      <c r="INU31" s="71"/>
      <c r="INV31" s="71"/>
      <c r="INW31" s="71"/>
      <c r="INX31" s="71"/>
      <c r="INY31" s="71"/>
      <c r="INZ31" s="71"/>
      <c r="IOA31" s="71"/>
      <c r="IOB31" s="71"/>
      <c r="IOC31" s="71"/>
      <c r="IOD31" s="71"/>
      <c r="IOE31" s="71"/>
      <c r="IOF31" s="71"/>
      <c r="IOG31" s="71"/>
      <c r="IOH31" s="71"/>
      <c r="IOI31" s="71"/>
      <c r="IOJ31" s="71"/>
      <c r="IOK31" s="71"/>
      <c r="IOL31" s="71"/>
      <c r="IOM31" s="71"/>
      <c r="ION31" s="71"/>
      <c r="IOO31" s="71"/>
      <c r="IOP31" s="71"/>
      <c r="IOQ31" s="71"/>
      <c r="IOR31" s="71"/>
      <c r="IOS31" s="71"/>
      <c r="IOT31" s="71"/>
      <c r="IOU31" s="71"/>
      <c r="IOV31" s="71"/>
      <c r="IOW31" s="71"/>
      <c r="IOX31" s="71"/>
      <c r="IOY31" s="71"/>
      <c r="IOZ31" s="71"/>
      <c r="IPA31" s="71"/>
      <c r="IPB31" s="71"/>
      <c r="IPC31" s="71"/>
      <c r="IPD31" s="71"/>
      <c r="IPE31" s="71"/>
      <c r="IPF31" s="71"/>
      <c r="IPG31" s="71"/>
      <c r="IPH31" s="71"/>
      <c r="IPI31" s="71"/>
      <c r="IPJ31" s="71"/>
      <c r="IPK31" s="71"/>
      <c r="IPL31" s="71"/>
      <c r="IPM31" s="71"/>
      <c r="IPN31" s="71"/>
      <c r="IPO31" s="71"/>
      <c r="IPP31" s="71"/>
      <c r="IPQ31" s="71"/>
      <c r="IPR31" s="71"/>
      <c r="IPS31" s="71"/>
      <c r="IPT31" s="71"/>
      <c r="IPU31" s="71"/>
      <c r="IPV31" s="71"/>
      <c r="IPW31" s="71"/>
      <c r="IPX31" s="71"/>
      <c r="IPY31" s="71"/>
      <c r="IPZ31" s="71"/>
      <c r="IQA31" s="71"/>
      <c r="IQB31" s="71"/>
      <c r="IQC31" s="71"/>
      <c r="IQD31" s="71"/>
      <c r="IQE31" s="71"/>
      <c r="IQF31" s="71"/>
      <c r="IQG31" s="71"/>
      <c r="IQH31" s="71"/>
      <c r="IQI31" s="71"/>
      <c r="IQJ31" s="71"/>
      <c r="IQK31" s="71"/>
      <c r="IQL31" s="71"/>
      <c r="IQM31" s="71"/>
      <c r="IQN31" s="71"/>
      <c r="IQO31" s="71"/>
      <c r="IQP31" s="71"/>
      <c r="IQQ31" s="71"/>
      <c r="IQR31" s="71"/>
      <c r="IQS31" s="71"/>
      <c r="IQT31" s="71"/>
      <c r="IQU31" s="71"/>
      <c r="IQV31" s="71"/>
      <c r="IQW31" s="71"/>
      <c r="IQX31" s="71"/>
      <c r="IQY31" s="71"/>
      <c r="IQZ31" s="71"/>
      <c r="IRA31" s="71"/>
      <c r="IRB31" s="71"/>
      <c r="IRC31" s="71"/>
      <c r="IRD31" s="71"/>
      <c r="IRE31" s="71"/>
      <c r="IRF31" s="71"/>
      <c r="IRG31" s="71"/>
      <c r="IRH31" s="71"/>
      <c r="IRI31" s="71"/>
      <c r="IRJ31" s="71"/>
      <c r="IRK31" s="71"/>
      <c r="IRL31" s="71"/>
      <c r="IRM31" s="71"/>
      <c r="IRN31" s="71"/>
      <c r="IRO31" s="71"/>
      <c r="IRP31" s="71"/>
      <c r="IRQ31" s="71"/>
      <c r="IRR31" s="71"/>
      <c r="IRS31" s="71"/>
      <c r="IRT31" s="71"/>
      <c r="IRU31" s="71"/>
      <c r="IRV31" s="71"/>
      <c r="IRW31" s="71"/>
      <c r="IRX31" s="71"/>
      <c r="IRY31" s="71"/>
      <c r="IRZ31" s="71"/>
      <c r="ISA31" s="71"/>
      <c r="ISB31" s="71"/>
      <c r="ISC31" s="71"/>
      <c r="ISD31" s="71"/>
      <c r="ISE31" s="71"/>
      <c r="ISF31" s="71"/>
      <c r="ISG31" s="71"/>
      <c r="ISH31" s="71"/>
      <c r="ISI31" s="71"/>
      <c r="ISJ31" s="71"/>
      <c r="ISK31" s="71"/>
      <c r="ISL31" s="71"/>
      <c r="ISM31" s="71"/>
      <c r="ISN31" s="71"/>
      <c r="ISO31" s="71"/>
      <c r="ISP31" s="71"/>
      <c r="ISQ31" s="71"/>
      <c r="ISR31" s="71"/>
      <c r="ISS31" s="71"/>
      <c r="IST31" s="71"/>
      <c r="ISU31" s="71"/>
      <c r="ISV31" s="71"/>
      <c r="ISW31" s="71"/>
      <c r="ISX31" s="71"/>
      <c r="ISY31" s="71"/>
      <c r="ISZ31" s="71"/>
      <c r="ITA31" s="71"/>
      <c r="ITB31" s="71"/>
      <c r="ITC31" s="71"/>
      <c r="ITD31" s="71"/>
      <c r="ITE31" s="71"/>
      <c r="ITF31" s="71"/>
      <c r="ITG31" s="71"/>
      <c r="ITH31" s="71"/>
      <c r="ITI31" s="71"/>
      <c r="ITJ31" s="71"/>
      <c r="ITK31" s="71"/>
      <c r="ITL31" s="71"/>
      <c r="ITM31" s="71"/>
      <c r="ITN31" s="71"/>
      <c r="ITO31" s="71"/>
      <c r="ITP31" s="71"/>
      <c r="ITQ31" s="71"/>
      <c r="ITR31" s="71"/>
      <c r="ITS31" s="71"/>
      <c r="ITT31" s="71"/>
      <c r="ITU31" s="71"/>
      <c r="ITV31" s="71"/>
      <c r="ITW31" s="71"/>
      <c r="ITX31" s="71"/>
      <c r="ITY31" s="71"/>
      <c r="ITZ31" s="71"/>
      <c r="IUA31" s="71"/>
      <c r="IUB31" s="71"/>
      <c r="IUC31" s="71"/>
      <c r="IUD31" s="71"/>
      <c r="IUE31" s="71"/>
      <c r="IUF31" s="71"/>
      <c r="IUG31" s="71"/>
      <c r="IUH31" s="71"/>
      <c r="IUI31" s="71"/>
      <c r="IUJ31" s="71"/>
      <c r="IUK31" s="71"/>
      <c r="IUL31" s="71"/>
      <c r="IUM31" s="71"/>
      <c r="IUN31" s="71"/>
      <c r="IUO31" s="71"/>
      <c r="IUP31" s="71"/>
      <c r="IUQ31" s="71"/>
      <c r="IUR31" s="71"/>
      <c r="IUS31" s="71"/>
      <c r="IUT31" s="71"/>
      <c r="IUU31" s="71"/>
      <c r="IUV31" s="71"/>
      <c r="IUW31" s="71"/>
      <c r="IUX31" s="71"/>
      <c r="IUY31" s="71"/>
      <c r="IUZ31" s="71"/>
      <c r="IVA31" s="71"/>
      <c r="IVB31" s="71"/>
      <c r="IVC31" s="71"/>
      <c r="IVD31" s="71"/>
      <c r="IVE31" s="71"/>
      <c r="IVF31" s="71"/>
      <c r="IVG31" s="71"/>
      <c r="IVH31" s="71"/>
      <c r="IVI31" s="71"/>
      <c r="IVJ31" s="71"/>
      <c r="IVK31" s="71"/>
      <c r="IVL31" s="71"/>
      <c r="IVM31" s="71"/>
      <c r="IVN31" s="71"/>
      <c r="IVO31" s="71"/>
      <c r="IVP31" s="71"/>
      <c r="IVQ31" s="71"/>
      <c r="IVR31" s="71"/>
      <c r="IVS31" s="71"/>
      <c r="IVT31" s="71"/>
      <c r="IVU31" s="71"/>
      <c r="IVV31" s="71"/>
      <c r="IVW31" s="71"/>
      <c r="IVX31" s="71"/>
      <c r="IVY31" s="71"/>
      <c r="IVZ31" s="71"/>
      <c r="IWA31" s="71"/>
      <c r="IWB31" s="71"/>
      <c r="IWC31" s="71"/>
      <c r="IWD31" s="71"/>
      <c r="IWE31" s="71"/>
      <c r="IWF31" s="71"/>
      <c r="IWG31" s="71"/>
      <c r="IWH31" s="71"/>
      <c r="IWI31" s="71"/>
      <c r="IWJ31" s="71"/>
      <c r="IWK31" s="71"/>
      <c r="IWL31" s="71"/>
      <c r="IWM31" s="71"/>
      <c r="IWN31" s="71"/>
      <c r="IWO31" s="71"/>
      <c r="IWP31" s="71"/>
      <c r="IWQ31" s="71"/>
      <c r="IWR31" s="71"/>
      <c r="IWS31" s="71"/>
      <c r="IWT31" s="71"/>
      <c r="IWU31" s="71"/>
      <c r="IWV31" s="71"/>
      <c r="IWW31" s="71"/>
      <c r="IWX31" s="71"/>
      <c r="IWY31" s="71"/>
      <c r="IWZ31" s="71"/>
      <c r="IXA31" s="71"/>
      <c r="IXB31" s="71"/>
      <c r="IXC31" s="71"/>
      <c r="IXD31" s="71"/>
      <c r="IXE31" s="71"/>
      <c r="IXF31" s="71"/>
      <c r="IXG31" s="71"/>
      <c r="IXH31" s="71"/>
      <c r="IXI31" s="71"/>
      <c r="IXJ31" s="71"/>
      <c r="IXK31" s="71"/>
      <c r="IXL31" s="71"/>
      <c r="IXM31" s="71"/>
      <c r="IXN31" s="71"/>
      <c r="IXO31" s="71"/>
      <c r="IXP31" s="71"/>
      <c r="IXQ31" s="71"/>
      <c r="IXR31" s="71"/>
      <c r="IXS31" s="71"/>
      <c r="IXT31" s="71"/>
      <c r="IXU31" s="71"/>
      <c r="IXV31" s="71"/>
      <c r="IXW31" s="71"/>
      <c r="IXX31" s="71"/>
      <c r="IXY31" s="71"/>
      <c r="IXZ31" s="71"/>
      <c r="IYA31" s="71"/>
      <c r="IYB31" s="71"/>
      <c r="IYC31" s="71"/>
      <c r="IYD31" s="71"/>
      <c r="IYE31" s="71"/>
      <c r="IYF31" s="71"/>
      <c r="IYG31" s="71"/>
      <c r="IYH31" s="71"/>
      <c r="IYI31" s="71"/>
      <c r="IYJ31" s="71"/>
      <c r="IYK31" s="71"/>
      <c r="IYL31" s="71"/>
      <c r="IYM31" s="71"/>
      <c r="IYN31" s="71"/>
      <c r="IYO31" s="71"/>
      <c r="IYP31" s="71"/>
      <c r="IYQ31" s="71"/>
      <c r="IYR31" s="71"/>
      <c r="IYS31" s="71"/>
      <c r="IYT31" s="71"/>
      <c r="IYU31" s="71"/>
      <c r="IYV31" s="71"/>
      <c r="IYW31" s="71"/>
      <c r="IYX31" s="71"/>
      <c r="IYY31" s="71"/>
      <c r="IYZ31" s="71"/>
      <c r="IZA31" s="71"/>
      <c r="IZB31" s="71"/>
      <c r="IZC31" s="71"/>
      <c r="IZD31" s="71"/>
      <c r="IZE31" s="71"/>
      <c r="IZF31" s="71"/>
      <c r="IZG31" s="71"/>
      <c r="IZH31" s="71"/>
      <c r="IZI31" s="71"/>
      <c r="IZJ31" s="71"/>
      <c r="IZK31" s="71"/>
      <c r="IZL31" s="71"/>
      <c r="IZM31" s="71"/>
      <c r="IZN31" s="71"/>
      <c r="IZO31" s="71"/>
      <c r="IZP31" s="71"/>
      <c r="IZQ31" s="71"/>
      <c r="IZR31" s="71"/>
      <c r="IZS31" s="71"/>
      <c r="IZT31" s="71"/>
      <c r="IZU31" s="71"/>
      <c r="IZV31" s="71"/>
      <c r="IZW31" s="71"/>
      <c r="IZX31" s="71"/>
      <c r="IZY31" s="71"/>
      <c r="IZZ31" s="71"/>
      <c r="JAA31" s="71"/>
      <c r="JAB31" s="71"/>
      <c r="JAC31" s="71"/>
      <c r="JAD31" s="71"/>
      <c r="JAE31" s="71"/>
      <c r="JAF31" s="71"/>
      <c r="JAG31" s="71"/>
      <c r="JAH31" s="71"/>
      <c r="JAI31" s="71"/>
      <c r="JAJ31" s="71"/>
      <c r="JAK31" s="71"/>
      <c r="JAL31" s="71"/>
      <c r="JAM31" s="71"/>
      <c r="JAN31" s="71"/>
      <c r="JAO31" s="71"/>
      <c r="JAP31" s="71"/>
      <c r="JAQ31" s="71"/>
      <c r="JAR31" s="71"/>
      <c r="JAS31" s="71"/>
      <c r="JAT31" s="71"/>
      <c r="JAU31" s="71"/>
      <c r="JAV31" s="71"/>
      <c r="JAW31" s="71"/>
      <c r="JAX31" s="71"/>
      <c r="JAY31" s="71"/>
      <c r="JAZ31" s="71"/>
      <c r="JBA31" s="71"/>
      <c r="JBB31" s="71"/>
      <c r="JBC31" s="71"/>
      <c r="JBD31" s="71"/>
      <c r="JBE31" s="71"/>
      <c r="JBF31" s="71"/>
      <c r="JBG31" s="71"/>
      <c r="JBH31" s="71"/>
      <c r="JBI31" s="71"/>
      <c r="JBJ31" s="71"/>
      <c r="JBK31" s="71"/>
      <c r="JBL31" s="71"/>
      <c r="JBM31" s="71"/>
      <c r="JBN31" s="71"/>
      <c r="JBO31" s="71"/>
      <c r="JBP31" s="71"/>
      <c r="JBQ31" s="71"/>
      <c r="JBR31" s="71"/>
      <c r="JBS31" s="71"/>
      <c r="JBT31" s="71"/>
      <c r="JBU31" s="71"/>
      <c r="JBV31" s="71"/>
      <c r="JBW31" s="71"/>
      <c r="JBX31" s="71"/>
      <c r="JBY31" s="71"/>
      <c r="JBZ31" s="71"/>
      <c r="JCA31" s="71"/>
      <c r="JCB31" s="71"/>
      <c r="JCC31" s="71"/>
      <c r="JCD31" s="71"/>
      <c r="JCE31" s="71"/>
      <c r="JCF31" s="71"/>
      <c r="JCG31" s="71"/>
      <c r="JCH31" s="71"/>
      <c r="JCI31" s="71"/>
      <c r="JCJ31" s="71"/>
      <c r="JCK31" s="71"/>
      <c r="JCL31" s="71"/>
      <c r="JCM31" s="71"/>
      <c r="JCN31" s="71"/>
      <c r="JCO31" s="71"/>
      <c r="JCP31" s="71"/>
      <c r="JCQ31" s="71"/>
      <c r="JCR31" s="71"/>
      <c r="JCS31" s="71"/>
      <c r="JCT31" s="71"/>
      <c r="JCU31" s="71"/>
      <c r="JCV31" s="71"/>
      <c r="JCW31" s="71"/>
      <c r="JCX31" s="71"/>
      <c r="JCY31" s="71"/>
      <c r="JCZ31" s="71"/>
      <c r="JDA31" s="71"/>
      <c r="JDB31" s="71"/>
      <c r="JDC31" s="71"/>
      <c r="JDD31" s="71"/>
      <c r="JDE31" s="71"/>
      <c r="JDF31" s="71"/>
      <c r="JDG31" s="71"/>
      <c r="JDH31" s="71"/>
      <c r="JDI31" s="71"/>
      <c r="JDJ31" s="71"/>
      <c r="JDK31" s="71"/>
      <c r="JDL31" s="71"/>
      <c r="JDM31" s="71"/>
      <c r="JDN31" s="71"/>
      <c r="JDO31" s="71"/>
      <c r="JDP31" s="71"/>
      <c r="JDQ31" s="71"/>
      <c r="JDR31" s="71"/>
      <c r="JDS31" s="71"/>
      <c r="JDT31" s="71"/>
      <c r="JDU31" s="71"/>
      <c r="JDV31" s="71"/>
      <c r="JDW31" s="71"/>
      <c r="JDX31" s="71"/>
      <c r="JDY31" s="71"/>
      <c r="JDZ31" s="71"/>
      <c r="JEA31" s="71"/>
      <c r="JEB31" s="71"/>
      <c r="JEC31" s="71"/>
      <c r="JED31" s="71"/>
      <c r="JEE31" s="71"/>
      <c r="JEF31" s="71"/>
      <c r="JEG31" s="71"/>
      <c r="JEH31" s="71"/>
      <c r="JEI31" s="71"/>
      <c r="JEJ31" s="71"/>
      <c r="JEK31" s="71"/>
      <c r="JEL31" s="71"/>
      <c r="JEM31" s="71"/>
      <c r="JEN31" s="71"/>
      <c r="JEO31" s="71"/>
      <c r="JEP31" s="71"/>
      <c r="JEQ31" s="71"/>
      <c r="JER31" s="71"/>
      <c r="JES31" s="71"/>
      <c r="JET31" s="71"/>
      <c r="JEU31" s="71"/>
      <c r="JEV31" s="71"/>
      <c r="JEW31" s="71"/>
      <c r="JEX31" s="71"/>
      <c r="JEY31" s="71"/>
      <c r="JEZ31" s="71"/>
      <c r="JFA31" s="71"/>
      <c r="JFB31" s="71"/>
      <c r="JFC31" s="71"/>
      <c r="JFD31" s="71"/>
      <c r="JFE31" s="71"/>
      <c r="JFF31" s="71"/>
      <c r="JFG31" s="71"/>
      <c r="JFH31" s="71"/>
      <c r="JFI31" s="71"/>
      <c r="JFJ31" s="71"/>
      <c r="JFK31" s="71"/>
      <c r="JFL31" s="71"/>
      <c r="JFM31" s="71"/>
      <c r="JFN31" s="71"/>
      <c r="JFO31" s="71"/>
      <c r="JFP31" s="71"/>
      <c r="JFQ31" s="71"/>
      <c r="JFR31" s="71"/>
      <c r="JFS31" s="71"/>
      <c r="JFT31" s="71"/>
      <c r="JFU31" s="71"/>
      <c r="JFV31" s="71"/>
      <c r="JFW31" s="71"/>
      <c r="JFX31" s="71"/>
      <c r="JFY31" s="71"/>
      <c r="JFZ31" s="71"/>
      <c r="JGA31" s="71"/>
      <c r="JGB31" s="71"/>
      <c r="JGC31" s="71"/>
      <c r="JGD31" s="71"/>
      <c r="JGE31" s="71"/>
      <c r="JGF31" s="71"/>
      <c r="JGG31" s="71"/>
      <c r="JGH31" s="71"/>
      <c r="JGI31" s="71"/>
      <c r="JGJ31" s="71"/>
      <c r="JGK31" s="71"/>
      <c r="JGL31" s="71"/>
      <c r="JGM31" s="71"/>
      <c r="JGN31" s="71"/>
      <c r="JGO31" s="71"/>
      <c r="JGP31" s="71"/>
      <c r="JGQ31" s="71"/>
      <c r="JGR31" s="71"/>
      <c r="JGS31" s="71"/>
      <c r="JGT31" s="71"/>
      <c r="JGU31" s="71"/>
      <c r="JGV31" s="71"/>
      <c r="JGW31" s="71"/>
      <c r="JGX31" s="71"/>
      <c r="JGY31" s="71"/>
      <c r="JGZ31" s="71"/>
      <c r="JHA31" s="71"/>
      <c r="JHB31" s="71"/>
      <c r="JHC31" s="71"/>
      <c r="JHD31" s="71"/>
      <c r="JHE31" s="71"/>
      <c r="JHF31" s="71"/>
      <c r="JHG31" s="71"/>
      <c r="JHH31" s="71"/>
      <c r="JHI31" s="71"/>
      <c r="JHJ31" s="71"/>
      <c r="JHK31" s="71"/>
      <c r="JHL31" s="71"/>
      <c r="JHM31" s="71"/>
      <c r="JHN31" s="71"/>
      <c r="JHO31" s="71"/>
      <c r="JHP31" s="71"/>
      <c r="JHQ31" s="71"/>
      <c r="JHR31" s="71"/>
      <c r="JHS31" s="71"/>
      <c r="JHT31" s="71"/>
      <c r="JHU31" s="71"/>
      <c r="JHV31" s="71"/>
      <c r="JHW31" s="71"/>
      <c r="JHX31" s="71"/>
      <c r="JHY31" s="71"/>
      <c r="JHZ31" s="71"/>
      <c r="JIA31" s="71"/>
      <c r="JIB31" s="71"/>
      <c r="JIC31" s="71"/>
      <c r="JID31" s="71"/>
      <c r="JIE31" s="71"/>
      <c r="JIF31" s="71"/>
      <c r="JIG31" s="71"/>
      <c r="JIH31" s="71"/>
      <c r="JII31" s="71"/>
      <c r="JIJ31" s="71"/>
      <c r="JIK31" s="71"/>
      <c r="JIL31" s="71"/>
      <c r="JIM31" s="71"/>
      <c r="JIN31" s="71"/>
      <c r="JIO31" s="71"/>
      <c r="JIP31" s="71"/>
      <c r="JIQ31" s="71"/>
      <c r="JIR31" s="71"/>
      <c r="JIS31" s="71"/>
      <c r="JIT31" s="71"/>
      <c r="JIU31" s="71"/>
      <c r="JIV31" s="71"/>
      <c r="JIW31" s="71"/>
      <c r="JIX31" s="71"/>
      <c r="JIY31" s="71"/>
      <c r="JIZ31" s="71"/>
      <c r="JJA31" s="71"/>
      <c r="JJB31" s="71"/>
      <c r="JJC31" s="71"/>
      <c r="JJD31" s="71"/>
      <c r="JJE31" s="71"/>
      <c r="JJF31" s="71"/>
      <c r="JJG31" s="71"/>
      <c r="JJH31" s="71"/>
      <c r="JJI31" s="71"/>
      <c r="JJJ31" s="71"/>
      <c r="JJK31" s="71"/>
      <c r="JJL31" s="71"/>
      <c r="JJM31" s="71"/>
      <c r="JJN31" s="71"/>
      <c r="JJO31" s="71"/>
      <c r="JJP31" s="71"/>
      <c r="JJQ31" s="71"/>
      <c r="JJR31" s="71"/>
      <c r="JJS31" s="71"/>
      <c r="JJT31" s="71"/>
      <c r="JJU31" s="71"/>
      <c r="JJV31" s="71"/>
      <c r="JJW31" s="71"/>
      <c r="JJX31" s="71"/>
      <c r="JJY31" s="71"/>
      <c r="JJZ31" s="71"/>
      <c r="JKA31" s="71"/>
      <c r="JKB31" s="71"/>
      <c r="JKC31" s="71"/>
      <c r="JKD31" s="71"/>
      <c r="JKE31" s="71"/>
      <c r="JKF31" s="71"/>
      <c r="JKG31" s="71"/>
      <c r="JKH31" s="71"/>
      <c r="JKI31" s="71"/>
      <c r="JKJ31" s="71"/>
      <c r="JKK31" s="71"/>
      <c r="JKL31" s="71"/>
      <c r="JKM31" s="71"/>
      <c r="JKN31" s="71"/>
      <c r="JKO31" s="71"/>
      <c r="JKP31" s="71"/>
      <c r="JKQ31" s="71"/>
      <c r="JKR31" s="71"/>
      <c r="JKS31" s="71"/>
      <c r="JKT31" s="71"/>
      <c r="JKU31" s="71"/>
      <c r="JKV31" s="71"/>
      <c r="JKW31" s="71"/>
      <c r="JKX31" s="71"/>
      <c r="JKY31" s="71"/>
      <c r="JKZ31" s="71"/>
      <c r="JLA31" s="71"/>
      <c r="JLB31" s="71"/>
      <c r="JLC31" s="71"/>
      <c r="JLD31" s="71"/>
      <c r="JLE31" s="71"/>
      <c r="JLF31" s="71"/>
      <c r="JLG31" s="71"/>
      <c r="JLH31" s="71"/>
      <c r="JLI31" s="71"/>
      <c r="JLJ31" s="71"/>
      <c r="JLK31" s="71"/>
      <c r="JLL31" s="71"/>
      <c r="JLM31" s="71"/>
      <c r="JLN31" s="71"/>
      <c r="JLO31" s="71"/>
      <c r="JLP31" s="71"/>
      <c r="JLQ31" s="71"/>
      <c r="JLR31" s="71"/>
      <c r="JLS31" s="71"/>
      <c r="JLT31" s="71"/>
      <c r="JLU31" s="71"/>
      <c r="JLV31" s="71"/>
      <c r="JLW31" s="71"/>
      <c r="JLX31" s="71"/>
      <c r="JLY31" s="71"/>
      <c r="JLZ31" s="71"/>
      <c r="JMA31" s="71"/>
      <c r="JMB31" s="71"/>
      <c r="JMC31" s="71"/>
      <c r="JMD31" s="71"/>
      <c r="JME31" s="71"/>
      <c r="JMF31" s="71"/>
      <c r="JMG31" s="71"/>
      <c r="JMH31" s="71"/>
      <c r="JMI31" s="71"/>
      <c r="JMJ31" s="71"/>
      <c r="JMK31" s="71"/>
      <c r="JML31" s="71"/>
      <c r="JMM31" s="71"/>
      <c r="JMN31" s="71"/>
      <c r="JMO31" s="71"/>
      <c r="JMP31" s="71"/>
      <c r="JMQ31" s="71"/>
      <c r="JMR31" s="71"/>
      <c r="JMS31" s="71"/>
      <c r="JMT31" s="71"/>
      <c r="JMU31" s="71"/>
      <c r="JMV31" s="71"/>
      <c r="JMW31" s="71"/>
      <c r="JMX31" s="71"/>
      <c r="JMY31" s="71"/>
      <c r="JMZ31" s="71"/>
      <c r="JNA31" s="71"/>
      <c r="JNB31" s="71"/>
      <c r="JNC31" s="71"/>
      <c r="JND31" s="71"/>
      <c r="JNE31" s="71"/>
      <c r="JNF31" s="71"/>
      <c r="JNG31" s="71"/>
      <c r="JNH31" s="71"/>
      <c r="JNI31" s="71"/>
      <c r="JNJ31" s="71"/>
      <c r="JNK31" s="71"/>
      <c r="JNL31" s="71"/>
      <c r="JNM31" s="71"/>
      <c r="JNN31" s="71"/>
      <c r="JNO31" s="71"/>
      <c r="JNP31" s="71"/>
      <c r="JNQ31" s="71"/>
      <c r="JNR31" s="71"/>
      <c r="JNS31" s="71"/>
      <c r="JNT31" s="71"/>
      <c r="JNU31" s="71"/>
      <c r="JNV31" s="71"/>
      <c r="JNW31" s="71"/>
      <c r="JNX31" s="71"/>
      <c r="JNY31" s="71"/>
      <c r="JNZ31" s="71"/>
      <c r="JOA31" s="71"/>
      <c r="JOB31" s="71"/>
      <c r="JOC31" s="71"/>
      <c r="JOD31" s="71"/>
      <c r="JOE31" s="71"/>
      <c r="JOF31" s="71"/>
      <c r="JOG31" s="71"/>
      <c r="JOH31" s="71"/>
      <c r="JOI31" s="71"/>
      <c r="JOJ31" s="71"/>
      <c r="JOK31" s="71"/>
      <c r="JOL31" s="71"/>
      <c r="JOM31" s="71"/>
      <c r="JON31" s="71"/>
      <c r="JOO31" s="71"/>
      <c r="JOP31" s="71"/>
      <c r="JOQ31" s="71"/>
      <c r="JOR31" s="71"/>
      <c r="JOS31" s="71"/>
      <c r="JOT31" s="71"/>
      <c r="JOU31" s="71"/>
      <c r="JOV31" s="71"/>
      <c r="JOW31" s="71"/>
      <c r="JOX31" s="71"/>
      <c r="JOY31" s="71"/>
      <c r="JOZ31" s="71"/>
      <c r="JPA31" s="71"/>
      <c r="JPB31" s="71"/>
      <c r="JPC31" s="71"/>
      <c r="JPD31" s="71"/>
      <c r="JPE31" s="71"/>
      <c r="JPF31" s="71"/>
      <c r="JPG31" s="71"/>
      <c r="JPH31" s="71"/>
      <c r="JPI31" s="71"/>
      <c r="JPJ31" s="71"/>
      <c r="JPK31" s="71"/>
      <c r="JPL31" s="71"/>
      <c r="JPM31" s="71"/>
      <c r="JPN31" s="71"/>
      <c r="JPO31" s="71"/>
      <c r="JPP31" s="71"/>
      <c r="JPQ31" s="71"/>
      <c r="JPR31" s="71"/>
      <c r="JPS31" s="71"/>
      <c r="JPT31" s="71"/>
      <c r="JPU31" s="71"/>
      <c r="JPV31" s="71"/>
      <c r="JPW31" s="71"/>
      <c r="JPX31" s="71"/>
      <c r="JPY31" s="71"/>
      <c r="JPZ31" s="71"/>
      <c r="JQA31" s="71"/>
      <c r="JQB31" s="71"/>
      <c r="JQC31" s="71"/>
      <c r="JQD31" s="71"/>
      <c r="JQE31" s="71"/>
      <c r="JQF31" s="71"/>
      <c r="JQG31" s="71"/>
      <c r="JQH31" s="71"/>
      <c r="JQI31" s="71"/>
      <c r="JQJ31" s="71"/>
      <c r="JQK31" s="71"/>
      <c r="JQL31" s="71"/>
      <c r="JQM31" s="71"/>
      <c r="JQN31" s="71"/>
      <c r="JQO31" s="71"/>
      <c r="JQP31" s="71"/>
      <c r="JQQ31" s="71"/>
      <c r="JQR31" s="71"/>
      <c r="JQS31" s="71"/>
      <c r="JQT31" s="71"/>
      <c r="JQU31" s="71"/>
      <c r="JQV31" s="71"/>
      <c r="JQW31" s="71"/>
      <c r="JQX31" s="71"/>
      <c r="JQY31" s="71"/>
      <c r="JQZ31" s="71"/>
      <c r="JRA31" s="71"/>
      <c r="JRB31" s="71"/>
      <c r="JRC31" s="71"/>
      <c r="JRD31" s="71"/>
      <c r="JRE31" s="71"/>
      <c r="JRF31" s="71"/>
      <c r="JRG31" s="71"/>
      <c r="JRH31" s="71"/>
      <c r="JRI31" s="71"/>
      <c r="JRJ31" s="71"/>
      <c r="JRK31" s="71"/>
      <c r="JRL31" s="71"/>
      <c r="JRM31" s="71"/>
      <c r="JRN31" s="71"/>
      <c r="JRO31" s="71"/>
      <c r="JRP31" s="71"/>
      <c r="JRQ31" s="71"/>
      <c r="JRR31" s="71"/>
      <c r="JRS31" s="71"/>
      <c r="JRT31" s="71"/>
      <c r="JRU31" s="71"/>
      <c r="JRV31" s="71"/>
      <c r="JRW31" s="71"/>
      <c r="JRX31" s="71"/>
      <c r="JRY31" s="71"/>
      <c r="JRZ31" s="71"/>
      <c r="JSA31" s="71"/>
      <c r="JSB31" s="71"/>
      <c r="JSC31" s="71"/>
      <c r="JSD31" s="71"/>
      <c r="JSE31" s="71"/>
      <c r="JSF31" s="71"/>
      <c r="JSG31" s="71"/>
      <c r="JSH31" s="71"/>
      <c r="JSI31" s="71"/>
      <c r="JSJ31" s="71"/>
      <c r="JSK31" s="71"/>
      <c r="JSL31" s="71"/>
      <c r="JSM31" s="71"/>
      <c r="JSN31" s="71"/>
      <c r="JSO31" s="71"/>
      <c r="JSP31" s="71"/>
      <c r="JSQ31" s="71"/>
      <c r="JSR31" s="71"/>
      <c r="JSS31" s="71"/>
      <c r="JST31" s="71"/>
      <c r="JSU31" s="71"/>
      <c r="JSV31" s="71"/>
      <c r="JSW31" s="71"/>
      <c r="JSX31" s="71"/>
      <c r="JSY31" s="71"/>
      <c r="JSZ31" s="71"/>
      <c r="JTA31" s="71"/>
      <c r="JTB31" s="71"/>
      <c r="JTC31" s="71"/>
      <c r="JTD31" s="71"/>
      <c r="JTE31" s="71"/>
      <c r="JTF31" s="71"/>
      <c r="JTG31" s="71"/>
      <c r="JTH31" s="71"/>
      <c r="JTI31" s="71"/>
      <c r="JTJ31" s="71"/>
      <c r="JTK31" s="71"/>
      <c r="JTL31" s="71"/>
      <c r="JTM31" s="71"/>
      <c r="JTN31" s="71"/>
      <c r="JTO31" s="71"/>
      <c r="JTP31" s="71"/>
      <c r="JTQ31" s="71"/>
      <c r="JTR31" s="71"/>
      <c r="JTS31" s="71"/>
      <c r="JTT31" s="71"/>
      <c r="JTU31" s="71"/>
      <c r="JTV31" s="71"/>
      <c r="JTW31" s="71"/>
      <c r="JTX31" s="71"/>
      <c r="JTY31" s="71"/>
      <c r="JTZ31" s="71"/>
      <c r="JUA31" s="71"/>
      <c r="JUB31" s="71"/>
      <c r="JUC31" s="71"/>
      <c r="JUD31" s="71"/>
      <c r="JUE31" s="71"/>
      <c r="JUF31" s="71"/>
      <c r="JUG31" s="71"/>
      <c r="JUH31" s="71"/>
      <c r="JUI31" s="71"/>
      <c r="JUJ31" s="71"/>
      <c r="JUK31" s="71"/>
      <c r="JUL31" s="71"/>
      <c r="JUM31" s="71"/>
      <c r="JUN31" s="71"/>
      <c r="JUO31" s="71"/>
      <c r="JUP31" s="71"/>
      <c r="JUQ31" s="71"/>
      <c r="JUR31" s="71"/>
      <c r="JUS31" s="71"/>
      <c r="JUT31" s="71"/>
      <c r="JUU31" s="71"/>
      <c r="JUV31" s="71"/>
      <c r="JUW31" s="71"/>
      <c r="JUX31" s="71"/>
      <c r="JUY31" s="71"/>
      <c r="JUZ31" s="71"/>
      <c r="JVA31" s="71"/>
      <c r="JVB31" s="71"/>
      <c r="JVC31" s="71"/>
      <c r="JVD31" s="71"/>
      <c r="JVE31" s="71"/>
      <c r="JVF31" s="71"/>
      <c r="JVG31" s="71"/>
      <c r="JVH31" s="71"/>
      <c r="JVI31" s="71"/>
      <c r="JVJ31" s="71"/>
      <c r="JVK31" s="71"/>
      <c r="JVL31" s="71"/>
      <c r="JVM31" s="71"/>
      <c r="JVN31" s="71"/>
      <c r="JVO31" s="71"/>
      <c r="JVP31" s="71"/>
      <c r="JVQ31" s="71"/>
      <c r="JVR31" s="71"/>
      <c r="JVS31" s="71"/>
      <c r="JVT31" s="71"/>
      <c r="JVU31" s="71"/>
      <c r="JVV31" s="71"/>
      <c r="JVW31" s="71"/>
      <c r="JVX31" s="71"/>
      <c r="JVY31" s="71"/>
      <c r="JVZ31" s="71"/>
      <c r="JWA31" s="71"/>
      <c r="JWB31" s="71"/>
      <c r="JWC31" s="71"/>
      <c r="JWD31" s="71"/>
      <c r="JWE31" s="71"/>
      <c r="JWF31" s="71"/>
      <c r="JWG31" s="71"/>
      <c r="JWH31" s="71"/>
      <c r="JWI31" s="71"/>
      <c r="JWJ31" s="71"/>
      <c r="JWK31" s="71"/>
      <c r="JWL31" s="71"/>
      <c r="JWM31" s="71"/>
      <c r="JWN31" s="71"/>
      <c r="JWO31" s="71"/>
      <c r="JWP31" s="71"/>
      <c r="JWQ31" s="71"/>
      <c r="JWR31" s="71"/>
      <c r="JWS31" s="71"/>
      <c r="JWT31" s="71"/>
      <c r="JWU31" s="71"/>
      <c r="JWV31" s="71"/>
      <c r="JWW31" s="71"/>
      <c r="JWX31" s="71"/>
      <c r="JWY31" s="71"/>
      <c r="JWZ31" s="71"/>
      <c r="JXA31" s="71"/>
      <c r="JXB31" s="71"/>
      <c r="JXC31" s="71"/>
      <c r="JXD31" s="71"/>
      <c r="JXE31" s="71"/>
      <c r="JXF31" s="71"/>
      <c r="JXG31" s="71"/>
      <c r="JXH31" s="71"/>
      <c r="JXI31" s="71"/>
      <c r="JXJ31" s="71"/>
      <c r="JXK31" s="71"/>
      <c r="JXL31" s="71"/>
      <c r="JXM31" s="71"/>
      <c r="JXN31" s="71"/>
      <c r="JXO31" s="71"/>
      <c r="JXP31" s="71"/>
      <c r="JXQ31" s="71"/>
      <c r="JXR31" s="71"/>
      <c r="JXS31" s="71"/>
      <c r="JXT31" s="71"/>
      <c r="JXU31" s="71"/>
      <c r="JXV31" s="71"/>
      <c r="JXW31" s="71"/>
      <c r="JXX31" s="71"/>
      <c r="JXY31" s="71"/>
      <c r="JXZ31" s="71"/>
      <c r="JYA31" s="71"/>
      <c r="JYB31" s="71"/>
      <c r="JYC31" s="71"/>
      <c r="JYD31" s="71"/>
      <c r="JYE31" s="71"/>
      <c r="JYF31" s="71"/>
      <c r="JYG31" s="71"/>
      <c r="JYH31" s="71"/>
      <c r="JYI31" s="71"/>
      <c r="JYJ31" s="71"/>
      <c r="JYK31" s="71"/>
      <c r="JYL31" s="71"/>
      <c r="JYM31" s="71"/>
      <c r="JYN31" s="71"/>
      <c r="JYO31" s="71"/>
      <c r="JYP31" s="71"/>
      <c r="JYQ31" s="71"/>
      <c r="JYR31" s="71"/>
      <c r="JYS31" s="71"/>
      <c r="JYT31" s="71"/>
      <c r="JYU31" s="71"/>
      <c r="JYV31" s="71"/>
      <c r="JYW31" s="71"/>
      <c r="JYX31" s="71"/>
      <c r="JYY31" s="71"/>
      <c r="JYZ31" s="71"/>
      <c r="JZA31" s="71"/>
      <c r="JZB31" s="71"/>
      <c r="JZC31" s="71"/>
      <c r="JZD31" s="71"/>
      <c r="JZE31" s="71"/>
      <c r="JZF31" s="71"/>
      <c r="JZG31" s="71"/>
      <c r="JZH31" s="71"/>
      <c r="JZI31" s="71"/>
      <c r="JZJ31" s="71"/>
      <c r="JZK31" s="71"/>
      <c r="JZL31" s="71"/>
      <c r="JZM31" s="71"/>
      <c r="JZN31" s="71"/>
      <c r="JZO31" s="71"/>
      <c r="JZP31" s="71"/>
      <c r="JZQ31" s="71"/>
      <c r="JZR31" s="71"/>
      <c r="JZS31" s="71"/>
      <c r="JZT31" s="71"/>
      <c r="JZU31" s="71"/>
      <c r="JZV31" s="71"/>
      <c r="JZW31" s="71"/>
      <c r="JZX31" s="71"/>
      <c r="JZY31" s="71"/>
      <c r="JZZ31" s="71"/>
      <c r="KAA31" s="71"/>
      <c r="KAB31" s="71"/>
      <c r="KAC31" s="71"/>
      <c r="KAD31" s="71"/>
      <c r="KAE31" s="71"/>
      <c r="KAF31" s="71"/>
      <c r="KAG31" s="71"/>
      <c r="KAH31" s="71"/>
      <c r="KAI31" s="71"/>
      <c r="KAJ31" s="71"/>
      <c r="KAK31" s="71"/>
      <c r="KAL31" s="71"/>
      <c r="KAM31" s="71"/>
      <c r="KAN31" s="71"/>
      <c r="KAO31" s="71"/>
      <c r="KAP31" s="71"/>
      <c r="KAQ31" s="71"/>
      <c r="KAR31" s="71"/>
      <c r="KAS31" s="71"/>
      <c r="KAT31" s="71"/>
      <c r="KAU31" s="71"/>
      <c r="KAV31" s="71"/>
      <c r="KAW31" s="71"/>
      <c r="KAX31" s="71"/>
      <c r="KAY31" s="71"/>
      <c r="KAZ31" s="71"/>
      <c r="KBA31" s="71"/>
      <c r="KBB31" s="71"/>
      <c r="KBC31" s="71"/>
      <c r="KBD31" s="71"/>
      <c r="KBE31" s="71"/>
      <c r="KBF31" s="71"/>
      <c r="KBG31" s="71"/>
      <c r="KBH31" s="71"/>
      <c r="KBI31" s="71"/>
      <c r="KBJ31" s="71"/>
      <c r="KBK31" s="71"/>
      <c r="KBL31" s="71"/>
      <c r="KBM31" s="71"/>
      <c r="KBN31" s="71"/>
      <c r="KBO31" s="71"/>
      <c r="KBP31" s="71"/>
      <c r="KBQ31" s="71"/>
      <c r="KBR31" s="71"/>
      <c r="KBS31" s="71"/>
      <c r="KBT31" s="71"/>
      <c r="KBU31" s="71"/>
      <c r="KBV31" s="71"/>
      <c r="KBW31" s="71"/>
      <c r="KBX31" s="71"/>
      <c r="KBY31" s="71"/>
      <c r="KBZ31" s="71"/>
      <c r="KCA31" s="71"/>
      <c r="KCB31" s="71"/>
      <c r="KCC31" s="71"/>
      <c r="KCD31" s="71"/>
      <c r="KCE31" s="71"/>
      <c r="KCF31" s="71"/>
      <c r="KCG31" s="71"/>
      <c r="KCH31" s="71"/>
      <c r="KCI31" s="71"/>
      <c r="KCJ31" s="71"/>
      <c r="KCK31" s="71"/>
      <c r="KCL31" s="71"/>
      <c r="KCM31" s="71"/>
      <c r="KCN31" s="71"/>
      <c r="KCO31" s="71"/>
      <c r="KCP31" s="71"/>
      <c r="KCQ31" s="71"/>
      <c r="KCR31" s="71"/>
      <c r="KCS31" s="71"/>
      <c r="KCT31" s="71"/>
      <c r="KCU31" s="71"/>
      <c r="KCV31" s="71"/>
      <c r="KCW31" s="71"/>
      <c r="KCX31" s="71"/>
      <c r="KCY31" s="71"/>
      <c r="KCZ31" s="71"/>
      <c r="KDA31" s="71"/>
      <c r="KDB31" s="71"/>
      <c r="KDC31" s="71"/>
      <c r="KDD31" s="71"/>
      <c r="KDE31" s="71"/>
      <c r="KDF31" s="71"/>
      <c r="KDG31" s="71"/>
      <c r="KDH31" s="71"/>
      <c r="KDI31" s="71"/>
      <c r="KDJ31" s="71"/>
      <c r="KDK31" s="71"/>
      <c r="KDL31" s="71"/>
      <c r="KDM31" s="71"/>
      <c r="KDN31" s="71"/>
      <c r="KDO31" s="71"/>
      <c r="KDP31" s="71"/>
      <c r="KDQ31" s="71"/>
      <c r="KDR31" s="71"/>
      <c r="KDS31" s="71"/>
      <c r="KDT31" s="71"/>
      <c r="KDU31" s="71"/>
      <c r="KDV31" s="71"/>
      <c r="KDW31" s="71"/>
      <c r="KDX31" s="71"/>
      <c r="KDY31" s="71"/>
      <c r="KDZ31" s="71"/>
      <c r="KEA31" s="71"/>
      <c r="KEB31" s="71"/>
      <c r="KEC31" s="71"/>
      <c r="KED31" s="71"/>
      <c r="KEE31" s="71"/>
      <c r="KEF31" s="71"/>
      <c r="KEG31" s="71"/>
      <c r="KEH31" s="71"/>
      <c r="KEI31" s="71"/>
      <c r="KEJ31" s="71"/>
      <c r="KEK31" s="71"/>
      <c r="KEL31" s="71"/>
      <c r="KEM31" s="71"/>
      <c r="KEN31" s="71"/>
      <c r="KEO31" s="71"/>
      <c r="KEP31" s="71"/>
      <c r="KEQ31" s="71"/>
      <c r="KER31" s="71"/>
      <c r="KES31" s="71"/>
      <c r="KET31" s="71"/>
      <c r="KEU31" s="71"/>
      <c r="KEV31" s="71"/>
      <c r="KEW31" s="71"/>
      <c r="KEX31" s="71"/>
      <c r="KEY31" s="71"/>
      <c r="KEZ31" s="71"/>
      <c r="KFA31" s="71"/>
      <c r="KFB31" s="71"/>
      <c r="KFC31" s="71"/>
      <c r="KFD31" s="71"/>
      <c r="KFE31" s="71"/>
      <c r="KFF31" s="71"/>
      <c r="KFG31" s="71"/>
      <c r="KFH31" s="71"/>
      <c r="KFI31" s="71"/>
      <c r="KFJ31" s="71"/>
      <c r="KFK31" s="71"/>
      <c r="KFL31" s="71"/>
      <c r="KFM31" s="71"/>
      <c r="KFN31" s="71"/>
      <c r="KFO31" s="71"/>
      <c r="KFP31" s="71"/>
      <c r="KFQ31" s="71"/>
      <c r="KFR31" s="71"/>
      <c r="KFS31" s="71"/>
      <c r="KFT31" s="71"/>
      <c r="KFU31" s="71"/>
      <c r="KFV31" s="71"/>
      <c r="KFW31" s="71"/>
      <c r="KFX31" s="71"/>
      <c r="KFY31" s="71"/>
      <c r="KFZ31" s="71"/>
      <c r="KGA31" s="71"/>
      <c r="KGB31" s="71"/>
      <c r="KGC31" s="71"/>
      <c r="KGD31" s="71"/>
      <c r="KGE31" s="71"/>
      <c r="KGF31" s="71"/>
      <c r="KGG31" s="71"/>
      <c r="KGH31" s="71"/>
      <c r="KGI31" s="71"/>
      <c r="KGJ31" s="71"/>
      <c r="KGK31" s="71"/>
      <c r="KGL31" s="71"/>
      <c r="KGM31" s="71"/>
      <c r="KGN31" s="71"/>
      <c r="KGO31" s="71"/>
      <c r="KGP31" s="71"/>
      <c r="KGQ31" s="71"/>
      <c r="KGR31" s="71"/>
      <c r="KGS31" s="71"/>
      <c r="KGT31" s="71"/>
      <c r="KGU31" s="71"/>
      <c r="KGV31" s="71"/>
      <c r="KGW31" s="71"/>
      <c r="KGX31" s="71"/>
      <c r="KGY31" s="71"/>
      <c r="KGZ31" s="71"/>
      <c r="KHA31" s="71"/>
      <c r="KHB31" s="71"/>
      <c r="KHC31" s="71"/>
      <c r="KHD31" s="71"/>
      <c r="KHE31" s="71"/>
      <c r="KHF31" s="71"/>
      <c r="KHG31" s="71"/>
      <c r="KHH31" s="71"/>
      <c r="KHI31" s="71"/>
      <c r="KHJ31" s="71"/>
      <c r="KHK31" s="71"/>
      <c r="KHL31" s="71"/>
      <c r="KHM31" s="71"/>
      <c r="KHN31" s="71"/>
      <c r="KHO31" s="71"/>
      <c r="KHP31" s="71"/>
      <c r="KHQ31" s="71"/>
      <c r="KHR31" s="71"/>
      <c r="KHS31" s="71"/>
      <c r="KHT31" s="71"/>
      <c r="KHU31" s="71"/>
      <c r="KHV31" s="71"/>
      <c r="KHW31" s="71"/>
      <c r="KHX31" s="71"/>
      <c r="KHY31" s="71"/>
      <c r="KHZ31" s="71"/>
      <c r="KIA31" s="71"/>
      <c r="KIB31" s="71"/>
      <c r="KIC31" s="71"/>
      <c r="KID31" s="71"/>
      <c r="KIE31" s="71"/>
      <c r="KIF31" s="71"/>
      <c r="KIG31" s="71"/>
      <c r="KIH31" s="71"/>
      <c r="KII31" s="71"/>
      <c r="KIJ31" s="71"/>
      <c r="KIK31" s="71"/>
      <c r="KIL31" s="71"/>
      <c r="KIM31" s="71"/>
      <c r="KIN31" s="71"/>
      <c r="KIO31" s="71"/>
      <c r="KIP31" s="71"/>
      <c r="KIQ31" s="71"/>
      <c r="KIR31" s="71"/>
      <c r="KIS31" s="71"/>
      <c r="KIT31" s="71"/>
      <c r="KIU31" s="71"/>
      <c r="KIV31" s="71"/>
      <c r="KIW31" s="71"/>
      <c r="KIX31" s="71"/>
      <c r="KIY31" s="71"/>
      <c r="KIZ31" s="71"/>
      <c r="KJA31" s="71"/>
      <c r="KJB31" s="71"/>
      <c r="KJC31" s="71"/>
      <c r="KJD31" s="71"/>
      <c r="KJE31" s="71"/>
      <c r="KJF31" s="71"/>
      <c r="KJG31" s="71"/>
      <c r="KJH31" s="71"/>
      <c r="KJI31" s="71"/>
      <c r="KJJ31" s="71"/>
      <c r="KJK31" s="71"/>
      <c r="KJL31" s="71"/>
      <c r="KJM31" s="71"/>
      <c r="KJN31" s="71"/>
      <c r="KJO31" s="71"/>
      <c r="KJP31" s="71"/>
      <c r="KJQ31" s="71"/>
      <c r="KJR31" s="71"/>
      <c r="KJS31" s="71"/>
      <c r="KJT31" s="71"/>
      <c r="KJU31" s="71"/>
      <c r="KJV31" s="71"/>
      <c r="KJW31" s="71"/>
      <c r="KJX31" s="71"/>
      <c r="KJY31" s="71"/>
      <c r="KJZ31" s="71"/>
      <c r="KKA31" s="71"/>
      <c r="KKB31" s="71"/>
      <c r="KKC31" s="71"/>
      <c r="KKD31" s="71"/>
      <c r="KKE31" s="71"/>
      <c r="KKF31" s="71"/>
      <c r="KKG31" s="71"/>
      <c r="KKH31" s="71"/>
      <c r="KKI31" s="71"/>
      <c r="KKJ31" s="71"/>
      <c r="KKK31" s="71"/>
      <c r="KKL31" s="71"/>
      <c r="KKM31" s="71"/>
      <c r="KKN31" s="71"/>
      <c r="KKO31" s="71"/>
      <c r="KKP31" s="71"/>
      <c r="KKQ31" s="71"/>
      <c r="KKR31" s="71"/>
      <c r="KKS31" s="71"/>
      <c r="KKT31" s="71"/>
      <c r="KKU31" s="71"/>
      <c r="KKV31" s="71"/>
      <c r="KKW31" s="71"/>
      <c r="KKX31" s="71"/>
      <c r="KKY31" s="71"/>
      <c r="KKZ31" s="71"/>
      <c r="KLA31" s="71"/>
      <c r="KLB31" s="71"/>
      <c r="KLC31" s="71"/>
      <c r="KLD31" s="71"/>
      <c r="KLE31" s="71"/>
      <c r="KLF31" s="71"/>
      <c r="KLG31" s="71"/>
      <c r="KLH31" s="71"/>
      <c r="KLI31" s="71"/>
      <c r="KLJ31" s="71"/>
      <c r="KLK31" s="71"/>
      <c r="KLL31" s="71"/>
      <c r="KLM31" s="71"/>
      <c r="KLN31" s="71"/>
      <c r="KLO31" s="71"/>
      <c r="KLP31" s="71"/>
      <c r="KLQ31" s="71"/>
      <c r="KLR31" s="71"/>
      <c r="KLS31" s="71"/>
      <c r="KLT31" s="71"/>
      <c r="KLU31" s="71"/>
      <c r="KLV31" s="71"/>
      <c r="KLW31" s="71"/>
      <c r="KLX31" s="71"/>
      <c r="KLY31" s="71"/>
      <c r="KLZ31" s="71"/>
      <c r="KMA31" s="71"/>
      <c r="KMB31" s="71"/>
      <c r="KMC31" s="71"/>
      <c r="KMD31" s="71"/>
      <c r="KME31" s="71"/>
      <c r="KMF31" s="71"/>
      <c r="KMG31" s="71"/>
      <c r="KMH31" s="71"/>
      <c r="KMI31" s="71"/>
      <c r="KMJ31" s="71"/>
      <c r="KMK31" s="71"/>
      <c r="KML31" s="71"/>
      <c r="KMM31" s="71"/>
      <c r="KMN31" s="71"/>
      <c r="KMO31" s="71"/>
      <c r="KMP31" s="71"/>
      <c r="KMQ31" s="71"/>
      <c r="KMR31" s="71"/>
      <c r="KMS31" s="71"/>
      <c r="KMT31" s="71"/>
      <c r="KMU31" s="71"/>
      <c r="KMV31" s="71"/>
      <c r="KMW31" s="71"/>
      <c r="KMX31" s="71"/>
      <c r="KMY31" s="71"/>
      <c r="KMZ31" s="71"/>
      <c r="KNA31" s="71"/>
      <c r="KNB31" s="71"/>
      <c r="KNC31" s="71"/>
      <c r="KND31" s="71"/>
      <c r="KNE31" s="71"/>
      <c r="KNF31" s="71"/>
      <c r="KNG31" s="71"/>
      <c r="KNH31" s="71"/>
      <c r="KNI31" s="71"/>
      <c r="KNJ31" s="71"/>
      <c r="KNK31" s="71"/>
      <c r="KNL31" s="71"/>
      <c r="KNM31" s="71"/>
      <c r="KNN31" s="71"/>
      <c r="KNO31" s="71"/>
      <c r="KNP31" s="71"/>
      <c r="KNQ31" s="71"/>
      <c r="KNR31" s="71"/>
      <c r="KNS31" s="71"/>
      <c r="KNT31" s="71"/>
      <c r="KNU31" s="71"/>
      <c r="KNV31" s="71"/>
      <c r="KNW31" s="71"/>
      <c r="KNX31" s="71"/>
      <c r="KNY31" s="71"/>
      <c r="KNZ31" s="71"/>
      <c r="KOA31" s="71"/>
      <c r="KOB31" s="71"/>
      <c r="KOC31" s="71"/>
      <c r="KOD31" s="71"/>
      <c r="KOE31" s="71"/>
      <c r="KOF31" s="71"/>
      <c r="KOG31" s="71"/>
      <c r="KOH31" s="71"/>
      <c r="KOI31" s="71"/>
      <c r="KOJ31" s="71"/>
      <c r="KOK31" s="71"/>
      <c r="KOL31" s="71"/>
      <c r="KOM31" s="71"/>
      <c r="KON31" s="71"/>
      <c r="KOO31" s="71"/>
      <c r="KOP31" s="71"/>
      <c r="KOQ31" s="71"/>
      <c r="KOR31" s="71"/>
      <c r="KOS31" s="71"/>
      <c r="KOT31" s="71"/>
      <c r="KOU31" s="71"/>
      <c r="KOV31" s="71"/>
      <c r="KOW31" s="71"/>
      <c r="KOX31" s="71"/>
      <c r="KOY31" s="71"/>
      <c r="KOZ31" s="71"/>
      <c r="KPA31" s="71"/>
      <c r="KPB31" s="71"/>
      <c r="KPC31" s="71"/>
      <c r="KPD31" s="71"/>
      <c r="KPE31" s="71"/>
      <c r="KPF31" s="71"/>
      <c r="KPG31" s="71"/>
      <c r="KPH31" s="71"/>
      <c r="KPI31" s="71"/>
      <c r="KPJ31" s="71"/>
      <c r="KPK31" s="71"/>
      <c r="KPL31" s="71"/>
      <c r="KPM31" s="71"/>
      <c r="KPN31" s="71"/>
      <c r="KPO31" s="71"/>
      <c r="KPP31" s="71"/>
      <c r="KPQ31" s="71"/>
      <c r="KPR31" s="71"/>
      <c r="KPS31" s="71"/>
      <c r="KPT31" s="71"/>
      <c r="KPU31" s="71"/>
      <c r="KPV31" s="71"/>
      <c r="KPW31" s="71"/>
      <c r="KPX31" s="71"/>
      <c r="KPY31" s="71"/>
      <c r="KPZ31" s="71"/>
      <c r="KQA31" s="71"/>
      <c r="KQB31" s="71"/>
      <c r="KQC31" s="71"/>
      <c r="KQD31" s="71"/>
      <c r="KQE31" s="71"/>
      <c r="KQF31" s="71"/>
      <c r="KQG31" s="71"/>
      <c r="KQH31" s="71"/>
      <c r="KQI31" s="71"/>
      <c r="KQJ31" s="71"/>
      <c r="KQK31" s="71"/>
      <c r="KQL31" s="71"/>
      <c r="KQM31" s="71"/>
      <c r="KQN31" s="71"/>
      <c r="KQO31" s="71"/>
      <c r="KQP31" s="71"/>
      <c r="KQQ31" s="71"/>
      <c r="KQR31" s="71"/>
      <c r="KQS31" s="71"/>
      <c r="KQT31" s="71"/>
      <c r="KQU31" s="71"/>
      <c r="KQV31" s="71"/>
      <c r="KQW31" s="71"/>
      <c r="KQX31" s="71"/>
      <c r="KQY31" s="71"/>
      <c r="KQZ31" s="71"/>
      <c r="KRA31" s="71"/>
      <c r="KRB31" s="71"/>
      <c r="KRC31" s="71"/>
      <c r="KRD31" s="71"/>
      <c r="KRE31" s="71"/>
      <c r="KRF31" s="71"/>
      <c r="KRG31" s="71"/>
      <c r="KRH31" s="71"/>
      <c r="KRI31" s="71"/>
      <c r="KRJ31" s="71"/>
      <c r="KRK31" s="71"/>
      <c r="KRL31" s="71"/>
      <c r="KRM31" s="71"/>
      <c r="KRN31" s="71"/>
      <c r="KRO31" s="71"/>
      <c r="KRP31" s="71"/>
      <c r="KRQ31" s="71"/>
      <c r="KRR31" s="71"/>
      <c r="KRS31" s="71"/>
      <c r="KRT31" s="71"/>
      <c r="KRU31" s="71"/>
      <c r="KRV31" s="71"/>
      <c r="KRW31" s="71"/>
      <c r="KRX31" s="71"/>
      <c r="KRY31" s="71"/>
      <c r="KRZ31" s="71"/>
      <c r="KSA31" s="71"/>
      <c r="KSB31" s="71"/>
      <c r="KSC31" s="71"/>
      <c r="KSD31" s="71"/>
      <c r="KSE31" s="71"/>
      <c r="KSF31" s="71"/>
      <c r="KSG31" s="71"/>
      <c r="KSH31" s="71"/>
      <c r="KSI31" s="71"/>
      <c r="KSJ31" s="71"/>
      <c r="KSK31" s="71"/>
      <c r="KSL31" s="71"/>
      <c r="KSM31" s="71"/>
      <c r="KSN31" s="71"/>
      <c r="KSO31" s="71"/>
      <c r="KSP31" s="71"/>
      <c r="KSQ31" s="71"/>
      <c r="KSR31" s="71"/>
      <c r="KSS31" s="71"/>
      <c r="KST31" s="71"/>
      <c r="KSU31" s="71"/>
      <c r="KSV31" s="71"/>
      <c r="KSW31" s="71"/>
      <c r="KSX31" s="71"/>
      <c r="KSY31" s="71"/>
      <c r="KSZ31" s="71"/>
      <c r="KTA31" s="71"/>
      <c r="KTB31" s="71"/>
      <c r="KTC31" s="71"/>
      <c r="KTD31" s="71"/>
      <c r="KTE31" s="71"/>
      <c r="KTF31" s="71"/>
      <c r="KTG31" s="71"/>
      <c r="KTH31" s="71"/>
      <c r="KTI31" s="71"/>
      <c r="KTJ31" s="71"/>
      <c r="KTK31" s="71"/>
      <c r="KTL31" s="71"/>
      <c r="KTM31" s="71"/>
      <c r="KTN31" s="71"/>
      <c r="KTO31" s="71"/>
      <c r="KTP31" s="71"/>
      <c r="KTQ31" s="71"/>
      <c r="KTR31" s="71"/>
      <c r="KTS31" s="71"/>
      <c r="KTT31" s="71"/>
      <c r="KTU31" s="71"/>
      <c r="KTV31" s="71"/>
      <c r="KTW31" s="71"/>
      <c r="KTX31" s="71"/>
      <c r="KTY31" s="71"/>
      <c r="KTZ31" s="71"/>
      <c r="KUA31" s="71"/>
      <c r="KUB31" s="71"/>
      <c r="KUC31" s="71"/>
      <c r="KUD31" s="71"/>
      <c r="KUE31" s="71"/>
      <c r="KUF31" s="71"/>
      <c r="KUG31" s="71"/>
      <c r="KUH31" s="71"/>
      <c r="KUI31" s="71"/>
      <c r="KUJ31" s="71"/>
      <c r="KUK31" s="71"/>
      <c r="KUL31" s="71"/>
      <c r="KUM31" s="71"/>
      <c r="KUN31" s="71"/>
      <c r="KUO31" s="71"/>
      <c r="KUP31" s="71"/>
      <c r="KUQ31" s="71"/>
      <c r="KUR31" s="71"/>
      <c r="KUS31" s="71"/>
      <c r="KUT31" s="71"/>
      <c r="KUU31" s="71"/>
      <c r="KUV31" s="71"/>
      <c r="KUW31" s="71"/>
      <c r="KUX31" s="71"/>
      <c r="KUY31" s="71"/>
      <c r="KUZ31" s="71"/>
      <c r="KVA31" s="71"/>
      <c r="KVB31" s="71"/>
      <c r="KVC31" s="71"/>
      <c r="KVD31" s="71"/>
      <c r="KVE31" s="71"/>
      <c r="KVF31" s="71"/>
      <c r="KVG31" s="71"/>
      <c r="KVH31" s="71"/>
      <c r="KVI31" s="71"/>
      <c r="KVJ31" s="71"/>
      <c r="KVK31" s="71"/>
      <c r="KVL31" s="71"/>
      <c r="KVM31" s="71"/>
      <c r="KVN31" s="71"/>
      <c r="KVO31" s="71"/>
      <c r="KVP31" s="71"/>
      <c r="KVQ31" s="71"/>
      <c r="KVR31" s="71"/>
      <c r="KVS31" s="71"/>
      <c r="KVT31" s="71"/>
      <c r="KVU31" s="71"/>
      <c r="KVV31" s="71"/>
      <c r="KVW31" s="71"/>
      <c r="KVX31" s="71"/>
      <c r="KVY31" s="71"/>
      <c r="KVZ31" s="71"/>
      <c r="KWA31" s="71"/>
      <c r="KWB31" s="71"/>
      <c r="KWC31" s="71"/>
      <c r="KWD31" s="71"/>
      <c r="KWE31" s="71"/>
      <c r="KWF31" s="71"/>
      <c r="KWG31" s="71"/>
      <c r="KWH31" s="71"/>
      <c r="KWI31" s="71"/>
      <c r="KWJ31" s="71"/>
      <c r="KWK31" s="71"/>
      <c r="KWL31" s="71"/>
      <c r="KWM31" s="71"/>
      <c r="KWN31" s="71"/>
      <c r="KWO31" s="71"/>
      <c r="KWP31" s="71"/>
      <c r="KWQ31" s="71"/>
      <c r="KWR31" s="71"/>
      <c r="KWS31" s="71"/>
      <c r="KWT31" s="71"/>
      <c r="KWU31" s="71"/>
      <c r="KWV31" s="71"/>
      <c r="KWW31" s="71"/>
      <c r="KWX31" s="71"/>
      <c r="KWY31" s="71"/>
      <c r="KWZ31" s="71"/>
      <c r="KXA31" s="71"/>
      <c r="KXB31" s="71"/>
      <c r="KXC31" s="71"/>
      <c r="KXD31" s="71"/>
      <c r="KXE31" s="71"/>
      <c r="KXF31" s="71"/>
      <c r="KXG31" s="71"/>
      <c r="KXH31" s="71"/>
      <c r="KXI31" s="71"/>
      <c r="KXJ31" s="71"/>
      <c r="KXK31" s="71"/>
      <c r="KXL31" s="71"/>
      <c r="KXM31" s="71"/>
      <c r="KXN31" s="71"/>
      <c r="KXO31" s="71"/>
      <c r="KXP31" s="71"/>
      <c r="KXQ31" s="71"/>
      <c r="KXR31" s="71"/>
      <c r="KXS31" s="71"/>
      <c r="KXT31" s="71"/>
      <c r="KXU31" s="71"/>
      <c r="KXV31" s="71"/>
      <c r="KXW31" s="71"/>
      <c r="KXX31" s="71"/>
      <c r="KXY31" s="71"/>
      <c r="KXZ31" s="71"/>
      <c r="KYA31" s="71"/>
      <c r="KYB31" s="71"/>
      <c r="KYC31" s="71"/>
      <c r="KYD31" s="71"/>
      <c r="KYE31" s="71"/>
      <c r="KYF31" s="71"/>
      <c r="KYG31" s="71"/>
      <c r="KYH31" s="71"/>
      <c r="KYI31" s="71"/>
      <c r="KYJ31" s="71"/>
      <c r="KYK31" s="71"/>
      <c r="KYL31" s="71"/>
      <c r="KYM31" s="71"/>
      <c r="KYN31" s="71"/>
      <c r="KYO31" s="71"/>
      <c r="KYP31" s="71"/>
      <c r="KYQ31" s="71"/>
      <c r="KYR31" s="71"/>
      <c r="KYS31" s="71"/>
      <c r="KYT31" s="71"/>
      <c r="KYU31" s="71"/>
      <c r="KYV31" s="71"/>
      <c r="KYW31" s="71"/>
      <c r="KYX31" s="71"/>
      <c r="KYY31" s="71"/>
      <c r="KYZ31" s="71"/>
      <c r="KZA31" s="71"/>
      <c r="KZB31" s="71"/>
      <c r="KZC31" s="71"/>
      <c r="KZD31" s="71"/>
      <c r="KZE31" s="71"/>
      <c r="KZF31" s="71"/>
      <c r="KZG31" s="71"/>
      <c r="KZH31" s="71"/>
      <c r="KZI31" s="71"/>
      <c r="KZJ31" s="71"/>
      <c r="KZK31" s="71"/>
      <c r="KZL31" s="71"/>
      <c r="KZM31" s="71"/>
      <c r="KZN31" s="71"/>
      <c r="KZO31" s="71"/>
      <c r="KZP31" s="71"/>
      <c r="KZQ31" s="71"/>
      <c r="KZR31" s="71"/>
      <c r="KZS31" s="71"/>
      <c r="KZT31" s="71"/>
      <c r="KZU31" s="71"/>
      <c r="KZV31" s="71"/>
      <c r="KZW31" s="71"/>
      <c r="KZX31" s="71"/>
      <c r="KZY31" s="71"/>
      <c r="KZZ31" s="71"/>
      <c r="LAA31" s="71"/>
      <c r="LAB31" s="71"/>
      <c r="LAC31" s="71"/>
      <c r="LAD31" s="71"/>
      <c r="LAE31" s="71"/>
      <c r="LAF31" s="71"/>
      <c r="LAG31" s="71"/>
      <c r="LAH31" s="71"/>
      <c r="LAI31" s="71"/>
      <c r="LAJ31" s="71"/>
      <c r="LAK31" s="71"/>
      <c r="LAL31" s="71"/>
      <c r="LAM31" s="71"/>
      <c r="LAN31" s="71"/>
      <c r="LAO31" s="71"/>
      <c r="LAP31" s="71"/>
      <c r="LAQ31" s="71"/>
      <c r="LAR31" s="71"/>
      <c r="LAS31" s="71"/>
      <c r="LAT31" s="71"/>
      <c r="LAU31" s="71"/>
      <c r="LAV31" s="71"/>
      <c r="LAW31" s="71"/>
      <c r="LAX31" s="71"/>
      <c r="LAY31" s="71"/>
      <c r="LAZ31" s="71"/>
      <c r="LBA31" s="71"/>
      <c r="LBB31" s="71"/>
      <c r="LBC31" s="71"/>
      <c r="LBD31" s="71"/>
      <c r="LBE31" s="71"/>
      <c r="LBF31" s="71"/>
      <c r="LBG31" s="71"/>
      <c r="LBH31" s="71"/>
      <c r="LBI31" s="71"/>
      <c r="LBJ31" s="71"/>
      <c r="LBK31" s="71"/>
      <c r="LBL31" s="71"/>
      <c r="LBM31" s="71"/>
      <c r="LBN31" s="71"/>
      <c r="LBO31" s="71"/>
      <c r="LBP31" s="71"/>
      <c r="LBQ31" s="71"/>
      <c r="LBR31" s="71"/>
      <c r="LBS31" s="71"/>
      <c r="LBT31" s="71"/>
      <c r="LBU31" s="71"/>
      <c r="LBV31" s="71"/>
      <c r="LBW31" s="71"/>
      <c r="LBX31" s="71"/>
      <c r="LBY31" s="71"/>
      <c r="LBZ31" s="71"/>
      <c r="LCA31" s="71"/>
      <c r="LCB31" s="71"/>
      <c r="LCC31" s="71"/>
      <c r="LCD31" s="71"/>
      <c r="LCE31" s="71"/>
      <c r="LCF31" s="71"/>
      <c r="LCG31" s="71"/>
      <c r="LCH31" s="71"/>
      <c r="LCI31" s="71"/>
      <c r="LCJ31" s="71"/>
      <c r="LCK31" s="71"/>
      <c r="LCL31" s="71"/>
      <c r="LCM31" s="71"/>
      <c r="LCN31" s="71"/>
      <c r="LCO31" s="71"/>
      <c r="LCP31" s="71"/>
      <c r="LCQ31" s="71"/>
      <c r="LCR31" s="71"/>
      <c r="LCS31" s="71"/>
      <c r="LCT31" s="71"/>
      <c r="LCU31" s="71"/>
      <c r="LCV31" s="71"/>
      <c r="LCW31" s="71"/>
      <c r="LCX31" s="71"/>
      <c r="LCY31" s="71"/>
      <c r="LCZ31" s="71"/>
      <c r="LDA31" s="71"/>
      <c r="LDB31" s="71"/>
      <c r="LDC31" s="71"/>
      <c r="LDD31" s="71"/>
      <c r="LDE31" s="71"/>
      <c r="LDF31" s="71"/>
      <c r="LDG31" s="71"/>
      <c r="LDH31" s="71"/>
      <c r="LDI31" s="71"/>
      <c r="LDJ31" s="71"/>
      <c r="LDK31" s="71"/>
      <c r="LDL31" s="71"/>
      <c r="LDM31" s="71"/>
      <c r="LDN31" s="71"/>
      <c r="LDO31" s="71"/>
      <c r="LDP31" s="71"/>
      <c r="LDQ31" s="71"/>
      <c r="LDR31" s="71"/>
      <c r="LDS31" s="71"/>
      <c r="LDT31" s="71"/>
      <c r="LDU31" s="71"/>
      <c r="LDV31" s="71"/>
      <c r="LDW31" s="71"/>
      <c r="LDX31" s="71"/>
      <c r="LDY31" s="71"/>
      <c r="LDZ31" s="71"/>
      <c r="LEA31" s="71"/>
      <c r="LEB31" s="71"/>
      <c r="LEC31" s="71"/>
      <c r="LED31" s="71"/>
      <c r="LEE31" s="71"/>
      <c r="LEF31" s="71"/>
      <c r="LEG31" s="71"/>
      <c r="LEH31" s="71"/>
      <c r="LEI31" s="71"/>
      <c r="LEJ31" s="71"/>
      <c r="LEK31" s="71"/>
      <c r="LEL31" s="71"/>
      <c r="LEM31" s="71"/>
      <c r="LEN31" s="71"/>
      <c r="LEO31" s="71"/>
      <c r="LEP31" s="71"/>
      <c r="LEQ31" s="71"/>
      <c r="LER31" s="71"/>
      <c r="LES31" s="71"/>
      <c r="LET31" s="71"/>
      <c r="LEU31" s="71"/>
      <c r="LEV31" s="71"/>
      <c r="LEW31" s="71"/>
      <c r="LEX31" s="71"/>
      <c r="LEY31" s="71"/>
      <c r="LEZ31" s="71"/>
      <c r="LFA31" s="71"/>
      <c r="LFB31" s="71"/>
      <c r="LFC31" s="71"/>
      <c r="LFD31" s="71"/>
      <c r="LFE31" s="71"/>
      <c r="LFF31" s="71"/>
      <c r="LFG31" s="71"/>
      <c r="LFH31" s="71"/>
      <c r="LFI31" s="71"/>
      <c r="LFJ31" s="71"/>
      <c r="LFK31" s="71"/>
      <c r="LFL31" s="71"/>
      <c r="LFM31" s="71"/>
      <c r="LFN31" s="71"/>
      <c r="LFO31" s="71"/>
      <c r="LFP31" s="71"/>
      <c r="LFQ31" s="71"/>
      <c r="LFR31" s="71"/>
      <c r="LFS31" s="71"/>
      <c r="LFT31" s="71"/>
      <c r="LFU31" s="71"/>
      <c r="LFV31" s="71"/>
      <c r="LFW31" s="71"/>
      <c r="LFX31" s="71"/>
      <c r="LFY31" s="71"/>
      <c r="LFZ31" s="71"/>
      <c r="LGA31" s="71"/>
      <c r="LGB31" s="71"/>
      <c r="LGC31" s="71"/>
      <c r="LGD31" s="71"/>
      <c r="LGE31" s="71"/>
      <c r="LGF31" s="71"/>
      <c r="LGG31" s="71"/>
      <c r="LGH31" s="71"/>
      <c r="LGI31" s="71"/>
      <c r="LGJ31" s="71"/>
      <c r="LGK31" s="71"/>
      <c r="LGL31" s="71"/>
      <c r="LGM31" s="71"/>
      <c r="LGN31" s="71"/>
      <c r="LGO31" s="71"/>
      <c r="LGP31" s="71"/>
      <c r="LGQ31" s="71"/>
      <c r="LGR31" s="71"/>
      <c r="LGS31" s="71"/>
      <c r="LGT31" s="71"/>
      <c r="LGU31" s="71"/>
      <c r="LGV31" s="71"/>
      <c r="LGW31" s="71"/>
      <c r="LGX31" s="71"/>
      <c r="LGY31" s="71"/>
      <c r="LGZ31" s="71"/>
      <c r="LHA31" s="71"/>
      <c r="LHB31" s="71"/>
      <c r="LHC31" s="71"/>
      <c r="LHD31" s="71"/>
      <c r="LHE31" s="71"/>
      <c r="LHF31" s="71"/>
      <c r="LHG31" s="71"/>
      <c r="LHH31" s="71"/>
      <c r="LHI31" s="71"/>
      <c r="LHJ31" s="71"/>
      <c r="LHK31" s="71"/>
      <c r="LHL31" s="71"/>
      <c r="LHM31" s="71"/>
      <c r="LHN31" s="71"/>
      <c r="LHO31" s="71"/>
      <c r="LHP31" s="71"/>
      <c r="LHQ31" s="71"/>
      <c r="LHR31" s="71"/>
      <c r="LHS31" s="71"/>
      <c r="LHT31" s="71"/>
      <c r="LHU31" s="71"/>
      <c r="LHV31" s="71"/>
      <c r="LHW31" s="71"/>
      <c r="LHX31" s="71"/>
      <c r="LHY31" s="71"/>
      <c r="LHZ31" s="71"/>
      <c r="LIA31" s="71"/>
      <c r="LIB31" s="71"/>
      <c r="LIC31" s="71"/>
      <c r="LID31" s="71"/>
      <c r="LIE31" s="71"/>
      <c r="LIF31" s="71"/>
      <c r="LIG31" s="71"/>
      <c r="LIH31" s="71"/>
      <c r="LII31" s="71"/>
      <c r="LIJ31" s="71"/>
      <c r="LIK31" s="71"/>
      <c r="LIL31" s="71"/>
      <c r="LIM31" s="71"/>
      <c r="LIN31" s="71"/>
      <c r="LIO31" s="71"/>
      <c r="LIP31" s="71"/>
      <c r="LIQ31" s="71"/>
      <c r="LIR31" s="71"/>
      <c r="LIS31" s="71"/>
      <c r="LIT31" s="71"/>
      <c r="LIU31" s="71"/>
      <c r="LIV31" s="71"/>
      <c r="LIW31" s="71"/>
      <c r="LIX31" s="71"/>
      <c r="LIY31" s="71"/>
      <c r="LIZ31" s="71"/>
      <c r="LJA31" s="71"/>
      <c r="LJB31" s="71"/>
      <c r="LJC31" s="71"/>
      <c r="LJD31" s="71"/>
      <c r="LJE31" s="71"/>
      <c r="LJF31" s="71"/>
      <c r="LJG31" s="71"/>
      <c r="LJH31" s="71"/>
      <c r="LJI31" s="71"/>
      <c r="LJJ31" s="71"/>
      <c r="LJK31" s="71"/>
      <c r="LJL31" s="71"/>
      <c r="LJM31" s="71"/>
      <c r="LJN31" s="71"/>
      <c r="LJO31" s="71"/>
      <c r="LJP31" s="71"/>
      <c r="LJQ31" s="71"/>
      <c r="LJR31" s="71"/>
      <c r="LJS31" s="71"/>
      <c r="LJT31" s="71"/>
      <c r="LJU31" s="71"/>
      <c r="LJV31" s="71"/>
      <c r="LJW31" s="71"/>
      <c r="LJX31" s="71"/>
      <c r="LJY31" s="71"/>
      <c r="LJZ31" s="71"/>
      <c r="LKA31" s="71"/>
      <c r="LKB31" s="71"/>
      <c r="LKC31" s="71"/>
      <c r="LKD31" s="71"/>
      <c r="LKE31" s="71"/>
      <c r="LKF31" s="71"/>
      <c r="LKG31" s="71"/>
      <c r="LKH31" s="71"/>
      <c r="LKI31" s="71"/>
      <c r="LKJ31" s="71"/>
      <c r="LKK31" s="71"/>
      <c r="LKL31" s="71"/>
      <c r="LKM31" s="71"/>
      <c r="LKN31" s="71"/>
      <c r="LKO31" s="71"/>
      <c r="LKP31" s="71"/>
      <c r="LKQ31" s="71"/>
      <c r="LKR31" s="71"/>
      <c r="LKS31" s="71"/>
      <c r="LKT31" s="71"/>
      <c r="LKU31" s="71"/>
      <c r="LKV31" s="71"/>
      <c r="LKW31" s="71"/>
      <c r="LKX31" s="71"/>
      <c r="LKY31" s="71"/>
      <c r="LKZ31" s="71"/>
      <c r="LLA31" s="71"/>
      <c r="LLB31" s="71"/>
      <c r="LLC31" s="71"/>
      <c r="LLD31" s="71"/>
      <c r="LLE31" s="71"/>
      <c r="LLF31" s="71"/>
      <c r="LLG31" s="71"/>
      <c r="LLH31" s="71"/>
      <c r="LLI31" s="71"/>
      <c r="LLJ31" s="71"/>
      <c r="LLK31" s="71"/>
      <c r="LLL31" s="71"/>
      <c r="LLM31" s="71"/>
      <c r="LLN31" s="71"/>
      <c r="LLO31" s="71"/>
      <c r="LLP31" s="71"/>
      <c r="LLQ31" s="71"/>
      <c r="LLR31" s="71"/>
      <c r="LLS31" s="71"/>
      <c r="LLT31" s="71"/>
      <c r="LLU31" s="71"/>
      <c r="LLV31" s="71"/>
      <c r="LLW31" s="71"/>
      <c r="LLX31" s="71"/>
      <c r="LLY31" s="71"/>
      <c r="LLZ31" s="71"/>
      <c r="LMA31" s="71"/>
      <c r="LMB31" s="71"/>
      <c r="LMC31" s="71"/>
      <c r="LMD31" s="71"/>
      <c r="LME31" s="71"/>
      <c r="LMF31" s="71"/>
      <c r="LMG31" s="71"/>
      <c r="LMH31" s="71"/>
      <c r="LMI31" s="71"/>
      <c r="LMJ31" s="71"/>
      <c r="LMK31" s="71"/>
      <c r="LML31" s="71"/>
      <c r="LMM31" s="71"/>
      <c r="LMN31" s="71"/>
      <c r="LMO31" s="71"/>
      <c r="LMP31" s="71"/>
      <c r="LMQ31" s="71"/>
      <c r="LMR31" s="71"/>
      <c r="LMS31" s="71"/>
      <c r="LMT31" s="71"/>
      <c r="LMU31" s="71"/>
      <c r="LMV31" s="71"/>
      <c r="LMW31" s="71"/>
      <c r="LMX31" s="71"/>
      <c r="LMY31" s="71"/>
      <c r="LMZ31" s="71"/>
      <c r="LNA31" s="71"/>
      <c r="LNB31" s="71"/>
      <c r="LNC31" s="71"/>
      <c r="LND31" s="71"/>
      <c r="LNE31" s="71"/>
      <c r="LNF31" s="71"/>
      <c r="LNG31" s="71"/>
      <c r="LNH31" s="71"/>
      <c r="LNI31" s="71"/>
      <c r="LNJ31" s="71"/>
      <c r="LNK31" s="71"/>
      <c r="LNL31" s="71"/>
      <c r="LNM31" s="71"/>
      <c r="LNN31" s="71"/>
      <c r="LNO31" s="71"/>
      <c r="LNP31" s="71"/>
      <c r="LNQ31" s="71"/>
      <c r="LNR31" s="71"/>
      <c r="LNS31" s="71"/>
      <c r="LNT31" s="71"/>
      <c r="LNU31" s="71"/>
      <c r="LNV31" s="71"/>
      <c r="LNW31" s="71"/>
      <c r="LNX31" s="71"/>
      <c r="LNY31" s="71"/>
      <c r="LNZ31" s="71"/>
      <c r="LOA31" s="71"/>
      <c r="LOB31" s="71"/>
      <c r="LOC31" s="71"/>
      <c r="LOD31" s="71"/>
      <c r="LOE31" s="71"/>
      <c r="LOF31" s="71"/>
      <c r="LOG31" s="71"/>
      <c r="LOH31" s="71"/>
      <c r="LOI31" s="71"/>
      <c r="LOJ31" s="71"/>
      <c r="LOK31" s="71"/>
      <c r="LOL31" s="71"/>
      <c r="LOM31" s="71"/>
      <c r="LON31" s="71"/>
      <c r="LOO31" s="71"/>
      <c r="LOP31" s="71"/>
      <c r="LOQ31" s="71"/>
      <c r="LOR31" s="71"/>
      <c r="LOS31" s="71"/>
      <c r="LOT31" s="71"/>
      <c r="LOU31" s="71"/>
      <c r="LOV31" s="71"/>
      <c r="LOW31" s="71"/>
      <c r="LOX31" s="71"/>
      <c r="LOY31" s="71"/>
      <c r="LOZ31" s="71"/>
      <c r="LPA31" s="71"/>
      <c r="LPB31" s="71"/>
      <c r="LPC31" s="71"/>
      <c r="LPD31" s="71"/>
      <c r="LPE31" s="71"/>
      <c r="LPF31" s="71"/>
      <c r="LPG31" s="71"/>
      <c r="LPH31" s="71"/>
      <c r="LPI31" s="71"/>
      <c r="LPJ31" s="71"/>
      <c r="LPK31" s="71"/>
      <c r="LPL31" s="71"/>
      <c r="LPM31" s="71"/>
      <c r="LPN31" s="71"/>
      <c r="LPO31" s="71"/>
      <c r="LPP31" s="71"/>
      <c r="LPQ31" s="71"/>
      <c r="LPR31" s="71"/>
      <c r="LPS31" s="71"/>
      <c r="LPT31" s="71"/>
      <c r="LPU31" s="71"/>
      <c r="LPV31" s="71"/>
      <c r="LPW31" s="71"/>
      <c r="LPX31" s="71"/>
      <c r="LPY31" s="71"/>
      <c r="LPZ31" s="71"/>
      <c r="LQA31" s="71"/>
      <c r="LQB31" s="71"/>
      <c r="LQC31" s="71"/>
      <c r="LQD31" s="71"/>
      <c r="LQE31" s="71"/>
      <c r="LQF31" s="71"/>
      <c r="LQG31" s="71"/>
      <c r="LQH31" s="71"/>
      <c r="LQI31" s="71"/>
      <c r="LQJ31" s="71"/>
      <c r="LQK31" s="71"/>
      <c r="LQL31" s="71"/>
      <c r="LQM31" s="71"/>
      <c r="LQN31" s="71"/>
      <c r="LQO31" s="71"/>
      <c r="LQP31" s="71"/>
      <c r="LQQ31" s="71"/>
      <c r="LQR31" s="71"/>
      <c r="LQS31" s="71"/>
      <c r="LQT31" s="71"/>
      <c r="LQU31" s="71"/>
      <c r="LQV31" s="71"/>
      <c r="LQW31" s="71"/>
      <c r="LQX31" s="71"/>
      <c r="LQY31" s="71"/>
      <c r="LQZ31" s="71"/>
      <c r="LRA31" s="71"/>
      <c r="LRB31" s="71"/>
      <c r="LRC31" s="71"/>
      <c r="LRD31" s="71"/>
      <c r="LRE31" s="71"/>
      <c r="LRF31" s="71"/>
      <c r="LRG31" s="71"/>
      <c r="LRH31" s="71"/>
      <c r="LRI31" s="71"/>
      <c r="LRJ31" s="71"/>
      <c r="LRK31" s="71"/>
      <c r="LRL31" s="71"/>
      <c r="LRM31" s="71"/>
      <c r="LRN31" s="71"/>
      <c r="LRO31" s="71"/>
      <c r="LRP31" s="71"/>
      <c r="LRQ31" s="71"/>
      <c r="LRR31" s="71"/>
      <c r="LRS31" s="71"/>
      <c r="LRT31" s="71"/>
      <c r="LRU31" s="71"/>
      <c r="LRV31" s="71"/>
      <c r="LRW31" s="71"/>
      <c r="LRX31" s="71"/>
      <c r="LRY31" s="71"/>
      <c r="LRZ31" s="71"/>
      <c r="LSA31" s="71"/>
      <c r="LSB31" s="71"/>
      <c r="LSC31" s="71"/>
      <c r="LSD31" s="71"/>
      <c r="LSE31" s="71"/>
      <c r="LSF31" s="71"/>
      <c r="LSG31" s="71"/>
      <c r="LSH31" s="71"/>
      <c r="LSI31" s="71"/>
      <c r="LSJ31" s="71"/>
      <c r="LSK31" s="71"/>
      <c r="LSL31" s="71"/>
      <c r="LSM31" s="71"/>
      <c r="LSN31" s="71"/>
      <c r="LSO31" s="71"/>
      <c r="LSP31" s="71"/>
      <c r="LSQ31" s="71"/>
      <c r="LSR31" s="71"/>
      <c r="LSS31" s="71"/>
      <c r="LST31" s="71"/>
      <c r="LSU31" s="71"/>
      <c r="LSV31" s="71"/>
      <c r="LSW31" s="71"/>
      <c r="LSX31" s="71"/>
      <c r="LSY31" s="71"/>
      <c r="LSZ31" s="71"/>
      <c r="LTA31" s="71"/>
      <c r="LTB31" s="71"/>
      <c r="LTC31" s="71"/>
      <c r="LTD31" s="71"/>
      <c r="LTE31" s="71"/>
      <c r="LTF31" s="71"/>
      <c r="LTG31" s="71"/>
      <c r="LTH31" s="71"/>
      <c r="LTI31" s="71"/>
      <c r="LTJ31" s="71"/>
      <c r="LTK31" s="71"/>
      <c r="LTL31" s="71"/>
      <c r="LTM31" s="71"/>
      <c r="LTN31" s="71"/>
      <c r="LTO31" s="71"/>
      <c r="LTP31" s="71"/>
      <c r="LTQ31" s="71"/>
      <c r="LTR31" s="71"/>
      <c r="LTS31" s="71"/>
      <c r="LTT31" s="71"/>
      <c r="LTU31" s="71"/>
      <c r="LTV31" s="71"/>
      <c r="LTW31" s="71"/>
      <c r="LTX31" s="71"/>
      <c r="LTY31" s="71"/>
      <c r="LTZ31" s="71"/>
      <c r="LUA31" s="71"/>
      <c r="LUB31" s="71"/>
      <c r="LUC31" s="71"/>
      <c r="LUD31" s="71"/>
      <c r="LUE31" s="71"/>
      <c r="LUF31" s="71"/>
      <c r="LUG31" s="71"/>
      <c r="LUH31" s="71"/>
      <c r="LUI31" s="71"/>
      <c r="LUJ31" s="71"/>
      <c r="LUK31" s="71"/>
      <c r="LUL31" s="71"/>
      <c r="LUM31" s="71"/>
      <c r="LUN31" s="71"/>
      <c r="LUO31" s="71"/>
      <c r="LUP31" s="71"/>
      <c r="LUQ31" s="71"/>
      <c r="LUR31" s="71"/>
      <c r="LUS31" s="71"/>
      <c r="LUT31" s="71"/>
      <c r="LUU31" s="71"/>
      <c r="LUV31" s="71"/>
      <c r="LUW31" s="71"/>
      <c r="LUX31" s="71"/>
      <c r="LUY31" s="71"/>
      <c r="LUZ31" s="71"/>
      <c r="LVA31" s="71"/>
      <c r="LVB31" s="71"/>
      <c r="LVC31" s="71"/>
      <c r="LVD31" s="71"/>
      <c r="LVE31" s="71"/>
      <c r="LVF31" s="71"/>
      <c r="LVG31" s="71"/>
      <c r="LVH31" s="71"/>
      <c r="LVI31" s="71"/>
      <c r="LVJ31" s="71"/>
      <c r="LVK31" s="71"/>
      <c r="LVL31" s="71"/>
      <c r="LVM31" s="71"/>
      <c r="LVN31" s="71"/>
      <c r="LVO31" s="71"/>
      <c r="LVP31" s="71"/>
      <c r="LVQ31" s="71"/>
      <c r="LVR31" s="71"/>
      <c r="LVS31" s="71"/>
      <c r="LVT31" s="71"/>
      <c r="LVU31" s="71"/>
      <c r="LVV31" s="71"/>
      <c r="LVW31" s="71"/>
      <c r="LVX31" s="71"/>
      <c r="LVY31" s="71"/>
      <c r="LVZ31" s="71"/>
      <c r="LWA31" s="71"/>
      <c r="LWB31" s="71"/>
      <c r="LWC31" s="71"/>
      <c r="LWD31" s="71"/>
      <c r="LWE31" s="71"/>
      <c r="LWF31" s="71"/>
      <c r="LWG31" s="71"/>
      <c r="LWH31" s="71"/>
      <c r="LWI31" s="71"/>
      <c r="LWJ31" s="71"/>
      <c r="LWK31" s="71"/>
      <c r="LWL31" s="71"/>
      <c r="LWM31" s="71"/>
      <c r="LWN31" s="71"/>
      <c r="LWO31" s="71"/>
      <c r="LWP31" s="71"/>
      <c r="LWQ31" s="71"/>
      <c r="LWR31" s="71"/>
      <c r="LWS31" s="71"/>
      <c r="LWT31" s="71"/>
      <c r="LWU31" s="71"/>
      <c r="LWV31" s="71"/>
      <c r="LWW31" s="71"/>
      <c r="LWX31" s="71"/>
      <c r="LWY31" s="71"/>
      <c r="LWZ31" s="71"/>
      <c r="LXA31" s="71"/>
      <c r="LXB31" s="71"/>
      <c r="LXC31" s="71"/>
      <c r="LXD31" s="71"/>
      <c r="LXE31" s="71"/>
      <c r="LXF31" s="71"/>
      <c r="LXG31" s="71"/>
      <c r="LXH31" s="71"/>
      <c r="LXI31" s="71"/>
      <c r="LXJ31" s="71"/>
      <c r="LXK31" s="71"/>
      <c r="LXL31" s="71"/>
      <c r="LXM31" s="71"/>
      <c r="LXN31" s="71"/>
      <c r="LXO31" s="71"/>
      <c r="LXP31" s="71"/>
      <c r="LXQ31" s="71"/>
      <c r="LXR31" s="71"/>
      <c r="LXS31" s="71"/>
      <c r="LXT31" s="71"/>
      <c r="LXU31" s="71"/>
      <c r="LXV31" s="71"/>
      <c r="LXW31" s="71"/>
      <c r="LXX31" s="71"/>
      <c r="LXY31" s="71"/>
      <c r="LXZ31" s="71"/>
      <c r="LYA31" s="71"/>
      <c r="LYB31" s="71"/>
      <c r="LYC31" s="71"/>
      <c r="LYD31" s="71"/>
      <c r="LYE31" s="71"/>
      <c r="LYF31" s="71"/>
      <c r="LYG31" s="71"/>
      <c r="LYH31" s="71"/>
      <c r="LYI31" s="71"/>
      <c r="LYJ31" s="71"/>
      <c r="LYK31" s="71"/>
      <c r="LYL31" s="71"/>
      <c r="LYM31" s="71"/>
      <c r="LYN31" s="71"/>
      <c r="LYO31" s="71"/>
      <c r="LYP31" s="71"/>
      <c r="LYQ31" s="71"/>
      <c r="LYR31" s="71"/>
      <c r="LYS31" s="71"/>
      <c r="LYT31" s="71"/>
      <c r="LYU31" s="71"/>
      <c r="LYV31" s="71"/>
      <c r="LYW31" s="71"/>
      <c r="LYX31" s="71"/>
      <c r="LYY31" s="71"/>
      <c r="LYZ31" s="71"/>
      <c r="LZA31" s="71"/>
      <c r="LZB31" s="71"/>
      <c r="LZC31" s="71"/>
      <c r="LZD31" s="71"/>
      <c r="LZE31" s="71"/>
      <c r="LZF31" s="71"/>
      <c r="LZG31" s="71"/>
      <c r="LZH31" s="71"/>
      <c r="LZI31" s="71"/>
      <c r="LZJ31" s="71"/>
      <c r="LZK31" s="71"/>
      <c r="LZL31" s="71"/>
      <c r="LZM31" s="71"/>
      <c r="LZN31" s="71"/>
      <c r="LZO31" s="71"/>
      <c r="LZP31" s="71"/>
      <c r="LZQ31" s="71"/>
      <c r="LZR31" s="71"/>
      <c r="LZS31" s="71"/>
      <c r="LZT31" s="71"/>
      <c r="LZU31" s="71"/>
      <c r="LZV31" s="71"/>
      <c r="LZW31" s="71"/>
      <c r="LZX31" s="71"/>
      <c r="LZY31" s="71"/>
      <c r="LZZ31" s="71"/>
      <c r="MAA31" s="71"/>
      <c r="MAB31" s="71"/>
      <c r="MAC31" s="71"/>
      <c r="MAD31" s="71"/>
      <c r="MAE31" s="71"/>
      <c r="MAF31" s="71"/>
      <c r="MAG31" s="71"/>
      <c r="MAH31" s="71"/>
      <c r="MAI31" s="71"/>
      <c r="MAJ31" s="71"/>
      <c r="MAK31" s="71"/>
      <c r="MAL31" s="71"/>
      <c r="MAM31" s="71"/>
      <c r="MAN31" s="71"/>
      <c r="MAO31" s="71"/>
      <c r="MAP31" s="71"/>
      <c r="MAQ31" s="71"/>
      <c r="MAR31" s="71"/>
      <c r="MAS31" s="71"/>
      <c r="MAT31" s="71"/>
      <c r="MAU31" s="71"/>
      <c r="MAV31" s="71"/>
      <c r="MAW31" s="71"/>
      <c r="MAX31" s="71"/>
      <c r="MAY31" s="71"/>
      <c r="MAZ31" s="71"/>
      <c r="MBA31" s="71"/>
      <c r="MBB31" s="71"/>
      <c r="MBC31" s="71"/>
      <c r="MBD31" s="71"/>
      <c r="MBE31" s="71"/>
      <c r="MBF31" s="71"/>
      <c r="MBG31" s="71"/>
      <c r="MBH31" s="71"/>
      <c r="MBI31" s="71"/>
      <c r="MBJ31" s="71"/>
      <c r="MBK31" s="71"/>
      <c r="MBL31" s="71"/>
      <c r="MBM31" s="71"/>
      <c r="MBN31" s="71"/>
      <c r="MBO31" s="71"/>
      <c r="MBP31" s="71"/>
      <c r="MBQ31" s="71"/>
      <c r="MBR31" s="71"/>
      <c r="MBS31" s="71"/>
      <c r="MBT31" s="71"/>
      <c r="MBU31" s="71"/>
      <c r="MBV31" s="71"/>
      <c r="MBW31" s="71"/>
      <c r="MBX31" s="71"/>
      <c r="MBY31" s="71"/>
      <c r="MBZ31" s="71"/>
      <c r="MCA31" s="71"/>
      <c r="MCB31" s="71"/>
      <c r="MCC31" s="71"/>
      <c r="MCD31" s="71"/>
      <c r="MCE31" s="71"/>
      <c r="MCF31" s="71"/>
      <c r="MCG31" s="71"/>
      <c r="MCH31" s="71"/>
      <c r="MCI31" s="71"/>
      <c r="MCJ31" s="71"/>
      <c r="MCK31" s="71"/>
      <c r="MCL31" s="71"/>
      <c r="MCM31" s="71"/>
      <c r="MCN31" s="71"/>
      <c r="MCO31" s="71"/>
      <c r="MCP31" s="71"/>
      <c r="MCQ31" s="71"/>
      <c r="MCR31" s="71"/>
      <c r="MCS31" s="71"/>
      <c r="MCT31" s="71"/>
      <c r="MCU31" s="71"/>
      <c r="MCV31" s="71"/>
      <c r="MCW31" s="71"/>
      <c r="MCX31" s="71"/>
      <c r="MCY31" s="71"/>
      <c r="MCZ31" s="71"/>
      <c r="MDA31" s="71"/>
      <c r="MDB31" s="71"/>
      <c r="MDC31" s="71"/>
      <c r="MDD31" s="71"/>
      <c r="MDE31" s="71"/>
      <c r="MDF31" s="71"/>
      <c r="MDG31" s="71"/>
      <c r="MDH31" s="71"/>
      <c r="MDI31" s="71"/>
      <c r="MDJ31" s="71"/>
      <c r="MDK31" s="71"/>
      <c r="MDL31" s="71"/>
      <c r="MDM31" s="71"/>
      <c r="MDN31" s="71"/>
      <c r="MDO31" s="71"/>
      <c r="MDP31" s="71"/>
      <c r="MDQ31" s="71"/>
      <c r="MDR31" s="71"/>
      <c r="MDS31" s="71"/>
      <c r="MDT31" s="71"/>
      <c r="MDU31" s="71"/>
      <c r="MDV31" s="71"/>
      <c r="MDW31" s="71"/>
      <c r="MDX31" s="71"/>
      <c r="MDY31" s="71"/>
      <c r="MDZ31" s="71"/>
      <c r="MEA31" s="71"/>
      <c r="MEB31" s="71"/>
      <c r="MEC31" s="71"/>
      <c r="MED31" s="71"/>
      <c r="MEE31" s="71"/>
      <c r="MEF31" s="71"/>
      <c r="MEG31" s="71"/>
      <c r="MEH31" s="71"/>
      <c r="MEI31" s="71"/>
      <c r="MEJ31" s="71"/>
      <c r="MEK31" s="71"/>
      <c r="MEL31" s="71"/>
      <c r="MEM31" s="71"/>
      <c r="MEN31" s="71"/>
      <c r="MEO31" s="71"/>
      <c r="MEP31" s="71"/>
      <c r="MEQ31" s="71"/>
      <c r="MER31" s="71"/>
      <c r="MES31" s="71"/>
      <c r="MET31" s="71"/>
      <c r="MEU31" s="71"/>
      <c r="MEV31" s="71"/>
      <c r="MEW31" s="71"/>
      <c r="MEX31" s="71"/>
      <c r="MEY31" s="71"/>
      <c r="MEZ31" s="71"/>
      <c r="MFA31" s="71"/>
      <c r="MFB31" s="71"/>
      <c r="MFC31" s="71"/>
      <c r="MFD31" s="71"/>
      <c r="MFE31" s="71"/>
      <c r="MFF31" s="71"/>
      <c r="MFG31" s="71"/>
      <c r="MFH31" s="71"/>
      <c r="MFI31" s="71"/>
      <c r="MFJ31" s="71"/>
      <c r="MFK31" s="71"/>
      <c r="MFL31" s="71"/>
      <c r="MFM31" s="71"/>
      <c r="MFN31" s="71"/>
      <c r="MFO31" s="71"/>
      <c r="MFP31" s="71"/>
      <c r="MFQ31" s="71"/>
      <c r="MFR31" s="71"/>
      <c r="MFS31" s="71"/>
      <c r="MFT31" s="71"/>
      <c r="MFU31" s="71"/>
      <c r="MFV31" s="71"/>
      <c r="MFW31" s="71"/>
      <c r="MFX31" s="71"/>
      <c r="MFY31" s="71"/>
      <c r="MFZ31" s="71"/>
      <c r="MGA31" s="71"/>
      <c r="MGB31" s="71"/>
      <c r="MGC31" s="71"/>
      <c r="MGD31" s="71"/>
      <c r="MGE31" s="71"/>
      <c r="MGF31" s="71"/>
      <c r="MGG31" s="71"/>
      <c r="MGH31" s="71"/>
      <c r="MGI31" s="71"/>
      <c r="MGJ31" s="71"/>
      <c r="MGK31" s="71"/>
      <c r="MGL31" s="71"/>
      <c r="MGM31" s="71"/>
      <c r="MGN31" s="71"/>
      <c r="MGO31" s="71"/>
      <c r="MGP31" s="71"/>
      <c r="MGQ31" s="71"/>
      <c r="MGR31" s="71"/>
      <c r="MGS31" s="71"/>
      <c r="MGT31" s="71"/>
      <c r="MGU31" s="71"/>
      <c r="MGV31" s="71"/>
      <c r="MGW31" s="71"/>
      <c r="MGX31" s="71"/>
      <c r="MGY31" s="71"/>
      <c r="MGZ31" s="71"/>
      <c r="MHA31" s="71"/>
      <c r="MHB31" s="71"/>
      <c r="MHC31" s="71"/>
      <c r="MHD31" s="71"/>
      <c r="MHE31" s="71"/>
      <c r="MHF31" s="71"/>
      <c r="MHG31" s="71"/>
      <c r="MHH31" s="71"/>
      <c r="MHI31" s="71"/>
      <c r="MHJ31" s="71"/>
      <c r="MHK31" s="71"/>
      <c r="MHL31" s="71"/>
      <c r="MHM31" s="71"/>
      <c r="MHN31" s="71"/>
      <c r="MHO31" s="71"/>
      <c r="MHP31" s="71"/>
      <c r="MHQ31" s="71"/>
      <c r="MHR31" s="71"/>
      <c r="MHS31" s="71"/>
      <c r="MHT31" s="71"/>
      <c r="MHU31" s="71"/>
      <c r="MHV31" s="71"/>
      <c r="MHW31" s="71"/>
      <c r="MHX31" s="71"/>
      <c r="MHY31" s="71"/>
      <c r="MHZ31" s="71"/>
      <c r="MIA31" s="71"/>
      <c r="MIB31" s="71"/>
      <c r="MIC31" s="71"/>
      <c r="MID31" s="71"/>
      <c r="MIE31" s="71"/>
      <c r="MIF31" s="71"/>
      <c r="MIG31" s="71"/>
      <c r="MIH31" s="71"/>
      <c r="MII31" s="71"/>
      <c r="MIJ31" s="71"/>
      <c r="MIK31" s="71"/>
      <c r="MIL31" s="71"/>
      <c r="MIM31" s="71"/>
      <c r="MIN31" s="71"/>
      <c r="MIO31" s="71"/>
      <c r="MIP31" s="71"/>
      <c r="MIQ31" s="71"/>
      <c r="MIR31" s="71"/>
      <c r="MIS31" s="71"/>
      <c r="MIT31" s="71"/>
      <c r="MIU31" s="71"/>
      <c r="MIV31" s="71"/>
      <c r="MIW31" s="71"/>
      <c r="MIX31" s="71"/>
      <c r="MIY31" s="71"/>
      <c r="MIZ31" s="71"/>
      <c r="MJA31" s="71"/>
      <c r="MJB31" s="71"/>
      <c r="MJC31" s="71"/>
      <c r="MJD31" s="71"/>
      <c r="MJE31" s="71"/>
      <c r="MJF31" s="71"/>
      <c r="MJG31" s="71"/>
      <c r="MJH31" s="71"/>
      <c r="MJI31" s="71"/>
      <c r="MJJ31" s="71"/>
      <c r="MJK31" s="71"/>
      <c r="MJL31" s="71"/>
      <c r="MJM31" s="71"/>
      <c r="MJN31" s="71"/>
      <c r="MJO31" s="71"/>
      <c r="MJP31" s="71"/>
      <c r="MJQ31" s="71"/>
      <c r="MJR31" s="71"/>
      <c r="MJS31" s="71"/>
      <c r="MJT31" s="71"/>
      <c r="MJU31" s="71"/>
      <c r="MJV31" s="71"/>
      <c r="MJW31" s="71"/>
      <c r="MJX31" s="71"/>
      <c r="MJY31" s="71"/>
      <c r="MJZ31" s="71"/>
      <c r="MKA31" s="71"/>
      <c r="MKB31" s="71"/>
      <c r="MKC31" s="71"/>
      <c r="MKD31" s="71"/>
      <c r="MKE31" s="71"/>
      <c r="MKF31" s="71"/>
      <c r="MKG31" s="71"/>
      <c r="MKH31" s="71"/>
      <c r="MKI31" s="71"/>
      <c r="MKJ31" s="71"/>
      <c r="MKK31" s="71"/>
      <c r="MKL31" s="71"/>
      <c r="MKM31" s="71"/>
      <c r="MKN31" s="71"/>
      <c r="MKO31" s="71"/>
      <c r="MKP31" s="71"/>
      <c r="MKQ31" s="71"/>
      <c r="MKR31" s="71"/>
      <c r="MKS31" s="71"/>
      <c r="MKT31" s="71"/>
      <c r="MKU31" s="71"/>
      <c r="MKV31" s="71"/>
      <c r="MKW31" s="71"/>
      <c r="MKX31" s="71"/>
      <c r="MKY31" s="71"/>
      <c r="MKZ31" s="71"/>
      <c r="MLA31" s="71"/>
      <c r="MLB31" s="71"/>
      <c r="MLC31" s="71"/>
      <c r="MLD31" s="71"/>
      <c r="MLE31" s="71"/>
      <c r="MLF31" s="71"/>
      <c r="MLG31" s="71"/>
      <c r="MLH31" s="71"/>
      <c r="MLI31" s="71"/>
      <c r="MLJ31" s="71"/>
      <c r="MLK31" s="71"/>
      <c r="MLL31" s="71"/>
      <c r="MLM31" s="71"/>
      <c r="MLN31" s="71"/>
      <c r="MLO31" s="71"/>
      <c r="MLP31" s="71"/>
      <c r="MLQ31" s="71"/>
      <c r="MLR31" s="71"/>
      <c r="MLS31" s="71"/>
      <c r="MLT31" s="71"/>
      <c r="MLU31" s="71"/>
      <c r="MLV31" s="71"/>
      <c r="MLW31" s="71"/>
      <c r="MLX31" s="71"/>
      <c r="MLY31" s="71"/>
      <c r="MLZ31" s="71"/>
      <c r="MMA31" s="71"/>
      <c r="MMB31" s="71"/>
      <c r="MMC31" s="71"/>
      <c r="MMD31" s="71"/>
      <c r="MME31" s="71"/>
      <c r="MMF31" s="71"/>
      <c r="MMG31" s="71"/>
      <c r="MMH31" s="71"/>
      <c r="MMI31" s="71"/>
      <c r="MMJ31" s="71"/>
      <c r="MMK31" s="71"/>
      <c r="MML31" s="71"/>
      <c r="MMM31" s="71"/>
      <c r="MMN31" s="71"/>
      <c r="MMO31" s="71"/>
      <c r="MMP31" s="71"/>
      <c r="MMQ31" s="71"/>
      <c r="MMR31" s="71"/>
      <c r="MMS31" s="71"/>
      <c r="MMT31" s="71"/>
      <c r="MMU31" s="71"/>
      <c r="MMV31" s="71"/>
      <c r="MMW31" s="71"/>
      <c r="MMX31" s="71"/>
      <c r="MMY31" s="71"/>
      <c r="MMZ31" s="71"/>
      <c r="MNA31" s="71"/>
      <c r="MNB31" s="71"/>
      <c r="MNC31" s="71"/>
      <c r="MND31" s="71"/>
      <c r="MNE31" s="71"/>
      <c r="MNF31" s="71"/>
      <c r="MNG31" s="71"/>
      <c r="MNH31" s="71"/>
      <c r="MNI31" s="71"/>
      <c r="MNJ31" s="71"/>
      <c r="MNK31" s="71"/>
      <c r="MNL31" s="71"/>
      <c r="MNM31" s="71"/>
      <c r="MNN31" s="71"/>
      <c r="MNO31" s="71"/>
      <c r="MNP31" s="71"/>
      <c r="MNQ31" s="71"/>
      <c r="MNR31" s="71"/>
      <c r="MNS31" s="71"/>
      <c r="MNT31" s="71"/>
      <c r="MNU31" s="71"/>
      <c r="MNV31" s="71"/>
      <c r="MNW31" s="71"/>
      <c r="MNX31" s="71"/>
      <c r="MNY31" s="71"/>
      <c r="MNZ31" s="71"/>
      <c r="MOA31" s="71"/>
      <c r="MOB31" s="71"/>
      <c r="MOC31" s="71"/>
      <c r="MOD31" s="71"/>
      <c r="MOE31" s="71"/>
      <c r="MOF31" s="71"/>
      <c r="MOG31" s="71"/>
      <c r="MOH31" s="71"/>
      <c r="MOI31" s="71"/>
      <c r="MOJ31" s="71"/>
      <c r="MOK31" s="71"/>
      <c r="MOL31" s="71"/>
      <c r="MOM31" s="71"/>
      <c r="MON31" s="71"/>
      <c r="MOO31" s="71"/>
      <c r="MOP31" s="71"/>
      <c r="MOQ31" s="71"/>
      <c r="MOR31" s="71"/>
      <c r="MOS31" s="71"/>
      <c r="MOT31" s="71"/>
      <c r="MOU31" s="71"/>
      <c r="MOV31" s="71"/>
      <c r="MOW31" s="71"/>
      <c r="MOX31" s="71"/>
      <c r="MOY31" s="71"/>
      <c r="MOZ31" s="71"/>
      <c r="MPA31" s="71"/>
      <c r="MPB31" s="71"/>
      <c r="MPC31" s="71"/>
      <c r="MPD31" s="71"/>
      <c r="MPE31" s="71"/>
      <c r="MPF31" s="71"/>
      <c r="MPG31" s="71"/>
      <c r="MPH31" s="71"/>
      <c r="MPI31" s="71"/>
      <c r="MPJ31" s="71"/>
      <c r="MPK31" s="71"/>
      <c r="MPL31" s="71"/>
      <c r="MPM31" s="71"/>
      <c r="MPN31" s="71"/>
      <c r="MPO31" s="71"/>
      <c r="MPP31" s="71"/>
      <c r="MPQ31" s="71"/>
      <c r="MPR31" s="71"/>
      <c r="MPS31" s="71"/>
      <c r="MPT31" s="71"/>
      <c r="MPU31" s="71"/>
      <c r="MPV31" s="71"/>
      <c r="MPW31" s="71"/>
      <c r="MPX31" s="71"/>
      <c r="MPY31" s="71"/>
      <c r="MPZ31" s="71"/>
      <c r="MQA31" s="71"/>
      <c r="MQB31" s="71"/>
      <c r="MQC31" s="71"/>
      <c r="MQD31" s="71"/>
      <c r="MQE31" s="71"/>
      <c r="MQF31" s="71"/>
      <c r="MQG31" s="71"/>
      <c r="MQH31" s="71"/>
      <c r="MQI31" s="71"/>
      <c r="MQJ31" s="71"/>
      <c r="MQK31" s="71"/>
      <c r="MQL31" s="71"/>
      <c r="MQM31" s="71"/>
      <c r="MQN31" s="71"/>
      <c r="MQO31" s="71"/>
      <c r="MQP31" s="71"/>
      <c r="MQQ31" s="71"/>
      <c r="MQR31" s="71"/>
      <c r="MQS31" s="71"/>
      <c r="MQT31" s="71"/>
      <c r="MQU31" s="71"/>
      <c r="MQV31" s="71"/>
      <c r="MQW31" s="71"/>
      <c r="MQX31" s="71"/>
      <c r="MQY31" s="71"/>
      <c r="MQZ31" s="71"/>
      <c r="MRA31" s="71"/>
      <c r="MRB31" s="71"/>
      <c r="MRC31" s="71"/>
      <c r="MRD31" s="71"/>
      <c r="MRE31" s="71"/>
      <c r="MRF31" s="71"/>
      <c r="MRG31" s="71"/>
      <c r="MRH31" s="71"/>
      <c r="MRI31" s="71"/>
      <c r="MRJ31" s="71"/>
      <c r="MRK31" s="71"/>
      <c r="MRL31" s="71"/>
      <c r="MRM31" s="71"/>
      <c r="MRN31" s="71"/>
      <c r="MRO31" s="71"/>
      <c r="MRP31" s="71"/>
      <c r="MRQ31" s="71"/>
      <c r="MRR31" s="71"/>
      <c r="MRS31" s="71"/>
      <c r="MRT31" s="71"/>
      <c r="MRU31" s="71"/>
      <c r="MRV31" s="71"/>
      <c r="MRW31" s="71"/>
      <c r="MRX31" s="71"/>
      <c r="MRY31" s="71"/>
      <c r="MRZ31" s="71"/>
      <c r="MSA31" s="71"/>
      <c r="MSB31" s="71"/>
      <c r="MSC31" s="71"/>
      <c r="MSD31" s="71"/>
      <c r="MSE31" s="71"/>
      <c r="MSF31" s="71"/>
      <c r="MSG31" s="71"/>
      <c r="MSH31" s="71"/>
      <c r="MSI31" s="71"/>
      <c r="MSJ31" s="71"/>
      <c r="MSK31" s="71"/>
      <c r="MSL31" s="71"/>
      <c r="MSM31" s="71"/>
      <c r="MSN31" s="71"/>
      <c r="MSO31" s="71"/>
      <c r="MSP31" s="71"/>
      <c r="MSQ31" s="71"/>
      <c r="MSR31" s="71"/>
      <c r="MSS31" s="71"/>
      <c r="MST31" s="71"/>
      <c r="MSU31" s="71"/>
      <c r="MSV31" s="71"/>
      <c r="MSW31" s="71"/>
      <c r="MSX31" s="71"/>
      <c r="MSY31" s="71"/>
      <c r="MSZ31" s="71"/>
      <c r="MTA31" s="71"/>
      <c r="MTB31" s="71"/>
      <c r="MTC31" s="71"/>
      <c r="MTD31" s="71"/>
      <c r="MTE31" s="71"/>
      <c r="MTF31" s="71"/>
      <c r="MTG31" s="71"/>
      <c r="MTH31" s="71"/>
      <c r="MTI31" s="71"/>
      <c r="MTJ31" s="71"/>
      <c r="MTK31" s="71"/>
      <c r="MTL31" s="71"/>
      <c r="MTM31" s="71"/>
      <c r="MTN31" s="71"/>
      <c r="MTO31" s="71"/>
      <c r="MTP31" s="71"/>
      <c r="MTQ31" s="71"/>
      <c r="MTR31" s="71"/>
      <c r="MTS31" s="71"/>
      <c r="MTT31" s="71"/>
      <c r="MTU31" s="71"/>
      <c r="MTV31" s="71"/>
      <c r="MTW31" s="71"/>
      <c r="MTX31" s="71"/>
      <c r="MTY31" s="71"/>
      <c r="MTZ31" s="71"/>
      <c r="MUA31" s="71"/>
      <c r="MUB31" s="71"/>
      <c r="MUC31" s="71"/>
      <c r="MUD31" s="71"/>
      <c r="MUE31" s="71"/>
      <c r="MUF31" s="71"/>
      <c r="MUG31" s="71"/>
      <c r="MUH31" s="71"/>
      <c r="MUI31" s="71"/>
      <c r="MUJ31" s="71"/>
      <c r="MUK31" s="71"/>
      <c r="MUL31" s="71"/>
      <c r="MUM31" s="71"/>
      <c r="MUN31" s="71"/>
      <c r="MUO31" s="71"/>
      <c r="MUP31" s="71"/>
      <c r="MUQ31" s="71"/>
      <c r="MUR31" s="71"/>
      <c r="MUS31" s="71"/>
      <c r="MUT31" s="71"/>
      <c r="MUU31" s="71"/>
      <c r="MUV31" s="71"/>
      <c r="MUW31" s="71"/>
      <c r="MUX31" s="71"/>
      <c r="MUY31" s="71"/>
      <c r="MUZ31" s="71"/>
      <c r="MVA31" s="71"/>
      <c r="MVB31" s="71"/>
      <c r="MVC31" s="71"/>
      <c r="MVD31" s="71"/>
      <c r="MVE31" s="71"/>
      <c r="MVF31" s="71"/>
      <c r="MVG31" s="71"/>
      <c r="MVH31" s="71"/>
      <c r="MVI31" s="71"/>
      <c r="MVJ31" s="71"/>
      <c r="MVK31" s="71"/>
      <c r="MVL31" s="71"/>
      <c r="MVM31" s="71"/>
      <c r="MVN31" s="71"/>
      <c r="MVO31" s="71"/>
      <c r="MVP31" s="71"/>
      <c r="MVQ31" s="71"/>
      <c r="MVR31" s="71"/>
      <c r="MVS31" s="71"/>
      <c r="MVT31" s="71"/>
      <c r="MVU31" s="71"/>
      <c r="MVV31" s="71"/>
      <c r="MVW31" s="71"/>
      <c r="MVX31" s="71"/>
      <c r="MVY31" s="71"/>
      <c r="MVZ31" s="71"/>
      <c r="MWA31" s="71"/>
      <c r="MWB31" s="71"/>
      <c r="MWC31" s="71"/>
      <c r="MWD31" s="71"/>
      <c r="MWE31" s="71"/>
      <c r="MWF31" s="71"/>
      <c r="MWG31" s="71"/>
      <c r="MWH31" s="71"/>
      <c r="MWI31" s="71"/>
      <c r="MWJ31" s="71"/>
      <c r="MWK31" s="71"/>
      <c r="MWL31" s="71"/>
      <c r="MWM31" s="71"/>
      <c r="MWN31" s="71"/>
      <c r="MWO31" s="71"/>
      <c r="MWP31" s="71"/>
      <c r="MWQ31" s="71"/>
      <c r="MWR31" s="71"/>
      <c r="MWS31" s="71"/>
      <c r="MWT31" s="71"/>
      <c r="MWU31" s="71"/>
      <c r="MWV31" s="71"/>
      <c r="MWW31" s="71"/>
      <c r="MWX31" s="71"/>
      <c r="MWY31" s="71"/>
      <c r="MWZ31" s="71"/>
      <c r="MXA31" s="71"/>
      <c r="MXB31" s="71"/>
      <c r="MXC31" s="71"/>
      <c r="MXD31" s="71"/>
      <c r="MXE31" s="71"/>
      <c r="MXF31" s="71"/>
      <c r="MXG31" s="71"/>
      <c r="MXH31" s="71"/>
      <c r="MXI31" s="71"/>
      <c r="MXJ31" s="71"/>
      <c r="MXK31" s="71"/>
      <c r="MXL31" s="71"/>
      <c r="MXM31" s="71"/>
      <c r="MXN31" s="71"/>
      <c r="MXO31" s="71"/>
      <c r="MXP31" s="71"/>
      <c r="MXQ31" s="71"/>
      <c r="MXR31" s="71"/>
      <c r="MXS31" s="71"/>
      <c r="MXT31" s="71"/>
      <c r="MXU31" s="71"/>
      <c r="MXV31" s="71"/>
      <c r="MXW31" s="71"/>
      <c r="MXX31" s="71"/>
      <c r="MXY31" s="71"/>
      <c r="MXZ31" s="71"/>
      <c r="MYA31" s="71"/>
      <c r="MYB31" s="71"/>
      <c r="MYC31" s="71"/>
      <c r="MYD31" s="71"/>
      <c r="MYE31" s="71"/>
      <c r="MYF31" s="71"/>
      <c r="MYG31" s="71"/>
      <c r="MYH31" s="71"/>
      <c r="MYI31" s="71"/>
      <c r="MYJ31" s="71"/>
      <c r="MYK31" s="71"/>
      <c r="MYL31" s="71"/>
      <c r="MYM31" s="71"/>
      <c r="MYN31" s="71"/>
      <c r="MYO31" s="71"/>
      <c r="MYP31" s="71"/>
      <c r="MYQ31" s="71"/>
      <c r="MYR31" s="71"/>
      <c r="MYS31" s="71"/>
      <c r="MYT31" s="71"/>
      <c r="MYU31" s="71"/>
      <c r="MYV31" s="71"/>
      <c r="MYW31" s="71"/>
      <c r="MYX31" s="71"/>
      <c r="MYY31" s="71"/>
      <c r="MYZ31" s="71"/>
      <c r="MZA31" s="71"/>
      <c r="MZB31" s="71"/>
      <c r="MZC31" s="71"/>
      <c r="MZD31" s="71"/>
      <c r="MZE31" s="71"/>
      <c r="MZF31" s="71"/>
      <c r="MZG31" s="71"/>
      <c r="MZH31" s="71"/>
      <c r="MZI31" s="71"/>
      <c r="MZJ31" s="71"/>
      <c r="MZK31" s="71"/>
      <c r="MZL31" s="71"/>
      <c r="MZM31" s="71"/>
      <c r="MZN31" s="71"/>
      <c r="MZO31" s="71"/>
      <c r="MZP31" s="71"/>
      <c r="MZQ31" s="71"/>
      <c r="MZR31" s="71"/>
      <c r="MZS31" s="71"/>
      <c r="MZT31" s="71"/>
      <c r="MZU31" s="71"/>
      <c r="MZV31" s="71"/>
      <c r="MZW31" s="71"/>
      <c r="MZX31" s="71"/>
      <c r="MZY31" s="71"/>
      <c r="MZZ31" s="71"/>
      <c r="NAA31" s="71"/>
      <c r="NAB31" s="71"/>
      <c r="NAC31" s="71"/>
      <c r="NAD31" s="71"/>
      <c r="NAE31" s="71"/>
      <c r="NAF31" s="71"/>
      <c r="NAG31" s="71"/>
      <c r="NAH31" s="71"/>
      <c r="NAI31" s="71"/>
      <c r="NAJ31" s="71"/>
      <c r="NAK31" s="71"/>
      <c r="NAL31" s="71"/>
      <c r="NAM31" s="71"/>
      <c r="NAN31" s="71"/>
      <c r="NAO31" s="71"/>
      <c r="NAP31" s="71"/>
      <c r="NAQ31" s="71"/>
      <c r="NAR31" s="71"/>
      <c r="NAS31" s="71"/>
      <c r="NAT31" s="71"/>
      <c r="NAU31" s="71"/>
      <c r="NAV31" s="71"/>
      <c r="NAW31" s="71"/>
      <c r="NAX31" s="71"/>
      <c r="NAY31" s="71"/>
      <c r="NAZ31" s="71"/>
      <c r="NBA31" s="71"/>
      <c r="NBB31" s="71"/>
      <c r="NBC31" s="71"/>
      <c r="NBD31" s="71"/>
      <c r="NBE31" s="71"/>
      <c r="NBF31" s="71"/>
      <c r="NBG31" s="71"/>
      <c r="NBH31" s="71"/>
      <c r="NBI31" s="71"/>
      <c r="NBJ31" s="71"/>
      <c r="NBK31" s="71"/>
      <c r="NBL31" s="71"/>
      <c r="NBM31" s="71"/>
      <c r="NBN31" s="71"/>
      <c r="NBO31" s="71"/>
      <c r="NBP31" s="71"/>
      <c r="NBQ31" s="71"/>
      <c r="NBR31" s="71"/>
      <c r="NBS31" s="71"/>
      <c r="NBT31" s="71"/>
      <c r="NBU31" s="71"/>
      <c r="NBV31" s="71"/>
      <c r="NBW31" s="71"/>
      <c r="NBX31" s="71"/>
      <c r="NBY31" s="71"/>
      <c r="NBZ31" s="71"/>
      <c r="NCA31" s="71"/>
      <c r="NCB31" s="71"/>
      <c r="NCC31" s="71"/>
      <c r="NCD31" s="71"/>
      <c r="NCE31" s="71"/>
      <c r="NCF31" s="71"/>
      <c r="NCG31" s="71"/>
      <c r="NCH31" s="71"/>
      <c r="NCI31" s="71"/>
      <c r="NCJ31" s="71"/>
      <c r="NCK31" s="71"/>
      <c r="NCL31" s="71"/>
      <c r="NCM31" s="71"/>
      <c r="NCN31" s="71"/>
      <c r="NCO31" s="71"/>
      <c r="NCP31" s="71"/>
      <c r="NCQ31" s="71"/>
      <c r="NCR31" s="71"/>
      <c r="NCS31" s="71"/>
      <c r="NCT31" s="71"/>
      <c r="NCU31" s="71"/>
      <c r="NCV31" s="71"/>
      <c r="NCW31" s="71"/>
      <c r="NCX31" s="71"/>
      <c r="NCY31" s="71"/>
      <c r="NCZ31" s="71"/>
      <c r="NDA31" s="71"/>
      <c r="NDB31" s="71"/>
      <c r="NDC31" s="71"/>
      <c r="NDD31" s="71"/>
      <c r="NDE31" s="71"/>
      <c r="NDF31" s="71"/>
      <c r="NDG31" s="71"/>
      <c r="NDH31" s="71"/>
      <c r="NDI31" s="71"/>
      <c r="NDJ31" s="71"/>
      <c r="NDK31" s="71"/>
      <c r="NDL31" s="71"/>
      <c r="NDM31" s="71"/>
      <c r="NDN31" s="71"/>
      <c r="NDO31" s="71"/>
      <c r="NDP31" s="71"/>
      <c r="NDQ31" s="71"/>
      <c r="NDR31" s="71"/>
      <c r="NDS31" s="71"/>
      <c r="NDT31" s="71"/>
      <c r="NDU31" s="71"/>
      <c r="NDV31" s="71"/>
      <c r="NDW31" s="71"/>
      <c r="NDX31" s="71"/>
      <c r="NDY31" s="71"/>
      <c r="NDZ31" s="71"/>
      <c r="NEA31" s="71"/>
      <c r="NEB31" s="71"/>
      <c r="NEC31" s="71"/>
      <c r="NED31" s="71"/>
      <c r="NEE31" s="71"/>
      <c r="NEF31" s="71"/>
      <c r="NEG31" s="71"/>
      <c r="NEH31" s="71"/>
      <c r="NEI31" s="71"/>
      <c r="NEJ31" s="71"/>
      <c r="NEK31" s="71"/>
      <c r="NEL31" s="71"/>
      <c r="NEM31" s="71"/>
      <c r="NEN31" s="71"/>
      <c r="NEO31" s="71"/>
      <c r="NEP31" s="71"/>
      <c r="NEQ31" s="71"/>
      <c r="NER31" s="71"/>
      <c r="NES31" s="71"/>
      <c r="NET31" s="71"/>
      <c r="NEU31" s="71"/>
      <c r="NEV31" s="71"/>
      <c r="NEW31" s="71"/>
      <c r="NEX31" s="71"/>
      <c r="NEY31" s="71"/>
      <c r="NEZ31" s="71"/>
      <c r="NFA31" s="71"/>
      <c r="NFB31" s="71"/>
      <c r="NFC31" s="71"/>
      <c r="NFD31" s="71"/>
      <c r="NFE31" s="71"/>
      <c r="NFF31" s="71"/>
      <c r="NFG31" s="71"/>
      <c r="NFH31" s="71"/>
      <c r="NFI31" s="71"/>
      <c r="NFJ31" s="71"/>
      <c r="NFK31" s="71"/>
      <c r="NFL31" s="71"/>
      <c r="NFM31" s="71"/>
      <c r="NFN31" s="71"/>
      <c r="NFO31" s="71"/>
      <c r="NFP31" s="71"/>
      <c r="NFQ31" s="71"/>
      <c r="NFR31" s="71"/>
      <c r="NFS31" s="71"/>
      <c r="NFT31" s="71"/>
      <c r="NFU31" s="71"/>
      <c r="NFV31" s="71"/>
      <c r="NFW31" s="71"/>
      <c r="NFX31" s="71"/>
      <c r="NFY31" s="71"/>
      <c r="NFZ31" s="71"/>
      <c r="NGA31" s="71"/>
      <c r="NGB31" s="71"/>
      <c r="NGC31" s="71"/>
      <c r="NGD31" s="71"/>
      <c r="NGE31" s="71"/>
      <c r="NGF31" s="71"/>
      <c r="NGG31" s="71"/>
      <c r="NGH31" s="71"/>
      <c r="NGI31" s="71"/>
      <c r="NGJ31" s="71"/>
      <c r="NGK31" s="71"/>
      <c r="NGL31" s="71"/>
      <c r="NGM31" s="71"/>
      <c r="NGN31" s="71"/>
      <c r="NGO31" s="71"/>
      <c r="NGP31" s="71"/>
      <c r="NGQ31" s="71"/>
      <c r="NGR31" s="71"/>
      <c r="NGS31" s="71"/>
      <c r="NGT31" s="71"/>
      <c r="NGU31" s="71"/>
      <c r="NGV31" s="71"/>
      <c r="NGW31" s="71"/>
      <c r="NGX31" s="71"/>
      <c r="NGY31" s="71"/>
      <c r="NGZ31" s="71"/>
      <c r="NHA31" s="71"/>
      <c r="NHB31" s="71"/>
      <c r="NHC31" s="71"/>
      <c r="NHD31" s="71"/>
      <c r="NHE31" s="71"/>
      <c r="NHF31" s="71"/>
      <c r="NHG31" s="71"/>
      <c r="NHH31" s="71"/>
      <c r="NHI31" s="71"/>
      <c r="NHJ31" s="71"/>
      <c r="NHK31" s="71"/>
      <c r="NHL31" s="71"/>
      <c r="NHM31" s="71"/>
      <c r="NHN31" s="71"/>
      <c r="NHO31" s="71"/>
      <c r="NHP31" s="71"/>
      <c r="NHQ31" s="71"/>
      <c r="NHR31" s="71"/>
      <c r="NHS31" s="71"/>
      <c r="NHT31" s="71"/>
      <c r="NHU31" s="71"/>
      <c r="NHV31" s="71"/>
      <c r="NHW31" s="71"/>
      <c r="NHX31" s="71"/>
      <c r="NHY31" s="71"/>
      <c r="NHZ31" s="71"/>
      <c r="NIA31" s="71"/>
      <c r="NIB31" s="71"/>
      <c r="NIC31" s="71"/>
      <c r="NID31" s="71"/>
      <c r="NIE31" s="71"/>
      <c r="NIF31" s="71"/>
      <c r="NIG31" s="71"/>
      <c r="NIH31" s="71"/>
      <c r="NII31" s="71"/>
      <c r="NIJ31" s="71"/>
      <c r="NIK31" s="71"/>
      <c r="NIL31" s="71"/>
      <c r="NIM31" s="71"/>
      <c r="NIN31" s="71"/>
      <c r="NIO31" s="71"/>
      <c r="NIP31" s="71"/>
      <c r="NIQ31" s="71"/>
      <c r="NIR31" s="71"/>
      <c r="NIS31" s="71"/>
      <c r="NIT31" s="71"/>
      <c r="NIU31" s="71"/>
      <c r="NIV31" s="71"/>
      <c r="NIW31" s="71"/>
      <c r="NIX31" s="71"/>
      <c r="NIY31" s="71"/>
      <c r="NIZ31" s="71"/>
      <c r="NJA31" s="71"/>
      <c r="NJB31" s="71"/>
      <c r="NJC31" s="71"/>
      <c r="NJD31" s="71"/>
      <c r="NJE31" s="71"/>
      <c r="NJF31" s="71"/>
      <c r="NJG31" s="71"/>
      <c r="NJH31" s="71"/>
      <c r="NJI31" s="71"/>
      <c r="NJJ31" s="71"/>
      <c r="NJK31" s="71"/>
      <c r="NJL31" s="71"/>
      <c r="NJM31" s="71"/>
      <c r="NJN31" s="71"/>
      <c r="NJO31" s="71"/>
      <c r="NJP31" s="71"/>
      <c r="NJQ31" s="71"/>
      <c r="NJR31" s="71"/>
      <c r="NJS31" s="71"/>
      <c r="NJT31" s="71"/>
      <c r="NJU31" s="71"/>
      <c r="NJV31" s="71"/>
      <c r="NJW31" s="71"/>
      <c r="NJX31" s="71"/>
      <c r="NJY31" s="71"/>
      <c r="NJZ31" s="71"/>
      <c r="NKA31" s="71"/>
      <c r="NKB31" s="71"/>
      <c r="NKC31" s="71"/>
      <c r="NKD31" s="71"/>
      <c r="NKE31" s="71"/>
      <c r="NKF31" s="71"/>
      <c r="NKG31" s="71"/>
      <c r="NKH31" s="71"/>
      <c r="NKI31" s="71"/>
      <c r="NKJ31" s="71"/>
      <c r="NKK31" s="71"/>
      <c r="NKL31" s="71"/>
      <c r="NKM31" s="71"/>
      <c r="NKN31" s="71"/>
      <c r="NKO31" s="71"/>
      <c r="NKP31" s="71"/>
      <c r="NKQ31" s="71"/>
      <c r="NKR31" s="71"/>
      <c r="NKS31" s="71"/>
      <c r="NKT31" s="71"/>
      <c r="NKU31" s="71"/>
      <c r="NKV31" s="71"/>
      <c r="NKW31" s="71"/>
      <c r="NKX31" s="71"/>
      <c r="NKY31" s="71"/>
      <c r="NKZ31" s="71"/>
      <c r="NLA31" s="71"/>
      <c r="NLB31" s="71"/>
      <c r="NLC31" s="71"/>
      <c r="NLD31" s="71"/>
      <c r="NLE31" s="71"/>
      <c r="NLF31" s="71"/>
      <c r="NLG31" s="71"/>
      <c r="NLH31" s="71"/>
      <c r="NLI31" s="71"/>
      <c r="NLJ31" s="71"/>
      <c r="NLK31" s="71"/>
      <c r="NLL31" s="71"/>
      <c r="NLM31" s="71"/>
      <c r="NLN31" s="71"/>
      <c r="NLO31" s="71"/>
      <c r="NLP31" s="71"/>
      <c r="NLQ31" s="71"/>
      <c r="NLR31" s="71"/>
      <c r="NLS31" s="71"/>
      <c r="NLT31" s="71"/>
      <c r="NLU31" s="71"/>
      <c r="NLV31" s="71"/>
      <c r="NLW31" s="71"/>
      <c r="NLX31" s="71"/>
      <c r="NLY31" s="71"/>
      <c r="NLZ31" s="71"/>
      <c r="NMA31" s="71"/>
      <c r="NMB31" s="71"/>
      <c r="NMC31" s="71"/>
      <c r="NMD31" s="71"/>
      <c r="NME31" s="71"/>
      <c r="NMF31" s="71"/>
      <c r="NMG31" s="71"/>
      <c r="NMH31" s="71"/>
      <c r="NMI31" s="71"/>
      <c r="NMJ31" s="71"/>
      <c r="NMK31" s="71"/>
      <c r="NML31" s="71"/>
      <c r="NMM31" s="71"/>
      <c r="NMN31" s="71"/>
      <c r="NMO31" s="71"/>
      <c r="NMP31" s="71"/>
      <c r="NMQ31" s="71"/>
      <c r="NMR31" s="71"/>
      <c r="NMS31" s="71"/>
      <c r="NMT31" s="71"/>
      <c r="NMU31" s="71"/>
      <c r="NMV31" s="71"/>
      <c r="NMW31" s="71"/>
      <c r="NMX31" s="71"/>
      <c r="NMY31" s="71"/>
      <c r="NMZ31" s="71"/>
      <c r="NNA31" s="71"/>
      <c r="NNB31" s="71"/>
      <c r="NNC31" s="71"/>
      <c r="NND31" s="71"/>
      <c r="NNE31" s="71"/>
      <c r="NNF31" s="71"/>
      <c r="NNG31" s="71"/>
      <c r="NNH31" s="71"/>
      <c r="NNI31" s="71"/>
      <c r="NNJ31" s="71"/>
      <c r="NNK31" s="71"/>
      <c r="NNL31" s="71"/>
      <c r="NNM31" s="71"/>
      <c r="NNN31" s="71"/>
      <c r="NNO31" s="71"/>
      <c r="NNP31" s="71"/>
      <c r="NNQ31" s="71"/>
      <c r="NNR31" s="71"/>
      <c r="NNS31" s="71"/>
      <c r="NNT31" s="71"/>
      <c r="NNU31" s="71"/>
      <c r="NNV31" s="71"/>
      <c r="NNW31" s="71"/>
      <c r="NNX31" s="71"/>
      <c r="NNY31" s="71"/>
      <c r="NNZ31" s="71"/>
      <c r="NOA31" s="71"/>
      <c r="NOB31" s="71"/>
      <c r="NOC31" s="71"/>
      <c r="NOD31" s="71"/>
      <c r="NOE31" s="71"/>
      <c r="NOF31" s="71"/>
      <c r="NOG31" s="71"/>
      <c r="NOH31" s="71"/>
      <c r="NOI31" s="71"/>
      <c r="NOJ31" s="71"/>
      <c r="NOK31" s="71"/>
      <c r="NOL31" s="71"/>
      <c r="NOM31" s="71"/>
      <c r="NON31" s="71"/>
      <c r="NOO31" s="71"/>
      <c r="NOP31" s="71"/>
      <c r="NOQ31" s="71"/>
      <c r="NOR31" s="71"/>
      <c r="NOS31" s="71"/>
      <c r="NOT31" s="71"/>
      <c r="NOU31" s="71"/>
      <c r="NOV31" s="71"/>
      <c r="NOW31" s="71"/>
      <c r="NOX31" s="71"/>
      <c r="NOY31" s="71"/>
      <c r="NOZ31" s="71"/>
      <c r="NPA31" s="71"/>
      <c r="NPB31" s="71"/>
      <c r="NPC31" s="71"/>
      <c r="NPD31" s="71"/>
      <c r="NPE31" s="71"/>
      <c r="NPF31" s="71"/>
      <c r="NPG31" s="71"/>
      <c r="NPH31" s="71"/>
      <c r="NPI31" s="71"/>
      <c r="NPJ31" s="71"/>
      <c r="NPK31" s="71"/>
      <c r="NPL31" s="71"/>
      <c r="NPM31" s="71"/>
      <c r="NPN31" s="71"/>
      <c r="NPO31" s="71"/>
      <c r="NPP31" s="71"/>
      <c r="NPQ31" s="71"/>
      <c r="NPR31" s="71"/>
      <c r="NPS31" s="71"/>
      <c r="NPT31" s="71"/>
      <c r="NPU31" s="71"/>
      <c r="NPV31" s="71"/>
      <c r="NPW31" s="71"/>
      <c r="NPX31" s="71"/>
      <c r="NPY31" s="71"/>
      <c r="NPZ31" s="71"/>
      <c r="NQA31" s="71"/>
      <c r="NQB31" s="71"/>
      <c r="NQC31" s="71"/>
      <c r="NQD31" s="71"/>
      <c r="NQE31" s="71"/>
      <c r="NQF31" s="71"/>
      <c r="NQG31" s="71"/>
      <c r="NQH31" s="71"/>
      <c r="NQI31" s="71"/>
      <c r="NQJ31" s="71"/>
      <c r="NQK31" s="71"/>
      <c r="NQL31" s="71"/>
      <c r="NQM31" s="71"/>
      <c r="NQN31" s="71"/>
      <c r="NQO31" s="71"/>
      <c r="NQP31" s="71"/>
      <c r="NQQ31" s="71"/>
      <c r="NQR31" s="71"/>
      <c r="NQS31" s="71"/>
      <c r="NQT31" s="71"/>
      <c r="NQU31" s="71"/>
      <c r="NQV31" s="71"/>
      <c r="NQW31" s="71"/>
      <c r="NQX31" s="71"/>
      <c r="NQY31" s="71"/>
      <c r="NQZ31" s="71"/>
      <c r="NRA31" s="71"/>
      <c r="NRB31" s="71"/>
      <c r="NRC31" s="71"/>
      <c r="NRD31" s="71"/>
      <c r="NRE31" s="71"/>
      <c r="NRF31" s="71"/>
      <c r="NRG31" s="71"/>
      <c r="NRH31" s="71"/>
      <c r="NRI31" s="71"/>
      <c r="NRJ31" s="71"/>
      <c r="NRK31" s="71"/>
      <c r="NRL31" s="71"/>
      <c r="NRM31" s="71"/>
      <c r="NRN31" s="71"/>
      <c r="NRO31" s="71"/>
      <c r="NRP31" s="71"/>
      <c r="NRQ31" s="71"/>
      <c r="NRR31" s="71"/>
      <c r="NRS31" s="71"/>
      <c r="NRT31" s="71"/>
      <c r="NRU31" s="71"/>
      <c r="NRV31" s="71"/>
      <c r="NRW31" s="71"/>
      <c r="NRX31" s="71"/>
      <c r="NRY31" s="71"/>
      <c r="NRZ31" s="71"/>
      <c r="NSA31" s="71"/>
      <c r="NSB31" s="71"/>
      <c r="NSC31" s="71"/>
      <c r="NSD31" s="71"/>
      <c r="NSE31" s="71"/>
      <c r="NSF31" s="71"/>
      <c r="NSG31" s="71"/>
      <c r="NSH31" s="71"/>
      <c r="NSI31" s="71"/>
      <c r="NSJ31" s="71"/>
      <c r="NSK31" s="71"/>
      <c r="NSL31" s="71"/>
      <c r="NSM31" s="71"/>
      <c r="NSN31" s="71"/>
      <c r="NSO31" s="71"/>
      <c r="NSP31" s="71"/>
      <c r="NSQ31" s="71"/>
      <c r="NSR31" s="71"/>
      <c r="NSS31" s="71"/>
      <c r="NST31" s="71"/>
      <c r="NSU31" s="71"/>
      <c r="NSV31" s="71"/>
      <c r="NSW31" s="71"/>
      <c r="NSX31" s="71"/>
      <c r="NSY31" s="71"/>
      <c r="NSZ31" s="71"/>
      <c r="NTA31" s="71"/>
      <c r="NTB31" s="71"/>
      <c r="NTC31" s="71"/>
      <c r="NTD31" s="71"/>
      <c r="NTE31" s="71"/>
      <c r="NTF31" s="71"/>
      <c r="NTG31" s="71"/>
      <c r="NTH31" s="71"/>
      <c r="NTI31" s="71"/>
      <c r="NTJ31" s="71"/>
      <c r="NTK31" s="71"/>
      <c r="NTL31" s="71"/>
      <c r="NTM31" s="71"/>
      <c r="NTN31" s="71"/>
      <c r="NTO31" s="71"/>
      <c r="NTP31" s="71"/>
      <c r="NTQ31" s="71"/>
      <c r="NTR31" s="71"/>
      <c r="NTS31" s="71"/>
      <c r="NTT31" s="71"/>
      <c r="NTU31" s="71"/>
      <c r="NTV31" s="71"/>
      <c r="NTW31" s="71"/>
      <c r="NTX31" s="71"/>
      <c r="NTY31" s="71"/>
      <c r="NTZ31" s="71"/>
      <c r="NUA31" s="71"/>
      <c r="NUB31" s="71"/>
      <c r="NUC31" s="71"/>
      <c r="NUD31" s="71"/>
      <c r="NUE31" s="71"/>
      <c r="NUF31" s="71"/>
      <c r="NUG31" s="71"/>
      <c r="NUH31" s="71"/>
      <c r="NUI31" s="71"/>
      <c r="NUJ31" s="71"/>
      <c r="NUK31" s="71"/>
      <c r="NUL31" s="71"/>
      <c r="NUM31" s="71"/>
      <c r="NUN31" s="71"/>
      <c r="NUO31" s="71"/>
      <c r="NUP31" s="71"/>
      <c r="NUQ31" s="71"/>
      <c r="NUR31" s="71"/>
      <c r="NUS31" s="71"/>
      <c r="NUT31" s="71"/>
      <c r="NUU31" s="71"/>
      <c r="NUV31" s="71"/>
      <c r="NUW31" s="71"/>
      <c r="NUX31" s="71"/>
      <c r="NUY31" s="71"/>
      <c r="NUZ31" s="71"/>
      <c r="NVA31" s="71"/>
      <c r="NVB31" s="71"/>
      <c r="NVC31" s="71"/>
      <c r="NVD31" s="71"/>
      <c r="NVE31" s="71"/>
      <c r="NVF31" s="71"/>
      <c r="NVG31" s="71"/>
      <c r="NVH31" s="71"/>
      <c r="NVI31" s="71"/>
      <c r="NVJ31" s="71"/>
      <c r="NVK31" s="71"/>
      <c r="NVL31" s="71"/>
      <c r="NVM31" s="71"/>
      <c r="NVN31" s="71"/>
      <c r="NVO31" s="71"/>
      <c r="NVP31" s="71"/>
      <c r="NVQ31" s="71"/>
      <c r="NVR31" s="71"/>
      <c r="NVS31" s="71"/>
      <c r="NVT31" s="71"/>
      <c r="NVU31" s="71"/>
      <c r="NVV31" s="71"/>
      <c r="NVW31" s="71"/>
      <c r="NVX31" s="71"/>
      <c r="NVY31" s="71"/>
      <c r="NVZ31" s="71"/>
      <c r="NWA31" s="71"/>
      <c r="NWB31" s="71"/>
      <c r="NWC31" s="71"/>
      <c r="NWD31" s="71"/>
      <c r="NWE31" s="71"/>
      <c r="NWF31" s="71"/>
      <c r="NWG31" s="71"/>
      <c r="NWH31" s="71"/>
      <c r="NWI31" s="71"/>
      <c r="NWJ31" s="71"/>
      <c r="NWK31" s="71"/>
      <c r="NWL31" s="71"/>
      <c r="NWM31" s="71"/>
      <c r="NWN31" s="71"/>
      <c r="NWO31" s="71"/>
      <c r="NWP31" s="71"/>
      <c r="NWQ31" s="71"/>
      <c r="NWR31" s="71"/>
      <c r="NWS31" s="71"/>
      <c r="NWT31" s="71"/>
      <c r="NWU31" s="71"/>
      <c r="NWV31" s="71"/>
      <c r="NWW31" s="71"/>
      <c r="NWX31" s="71"/>
      <c r="NWY31" s="71"/>
      <c r="NWZ31" s="71"/>
      <c r="NXA31" s="71"/>
      <c r="NXB31" s="71"/>
      <c r="NXC31" s="71"/>
      <c r="NXD31" s="71"/>
      <c r="NXE31" s="71"/>
      <c r="NXF31" s="71"/>
      <c r="NXG31" s="71"/>
      <c r="NXH31" s="71"/>
      <c r="NXI31" s="71"/>
      <c r="NXJ31" s="71"/>
      <c r="NXK31" s="71"/>
      <c r="NXL31" s="71"/>
      <c r="NXM31" s="71"/>
      <c r="NXN31" s="71"/>
      <c r="NXO31" s="71"/>
      <c r="NXP31" s="71"/>
      <c r="NXQ31" s="71"/>
      <c r="NXR31" s="71"/>
      <c r="NXS31" s="71"/>
      <c r="NXT31" s="71"/>
      <c r="NXU31" s="71"/>
      <c r="NXV31" s="71"/>
      <c r="NXW31" s="71"/>
      <c r="NXX31" s="71"/>
      <c r="NXY31" s="71"/>
      <c r="NXZ31" s="71"/>
      <c r="NYA31" s="71"/>
      <c r="NYB31" s="71"/>
      <c r="NYC31" s="71"/>
      <c r="NYD31" s="71"/>
      <c r="NYE31" s="71"/>
      <c r="NYF31" s="71"/>
      <c r="NYG31" s="71"/>
      <c r="NYH31" s="71"/>
      <c r="NYI31" s="71"/>
      <c r="NYJ31" s="71"/>
      <c r="NYK31" s="71"/>
      <c r="NYL31" s="71"/>
      <c r="NYM31" s="71"/>
      <c r="NYN31" s="71"/>
      <c r="NYO31" s="71"/>
      <c r="NYP31" s="71"/>
      <c r="NYQ31" s="71"/>
      <c r="NYR31" s="71"/>
      <c r="NYS31" s="71"/>
      <c r="NYT31" s="71"/>
      <c r="NYU31" s="71"/>
      <c r="NYV31" s="71"/>
      <c r="NYW31" s="71"/>
      <c r="NYX31" s="71"/>
      <c r="NYY31" s="71"/>
      <c r="NYZ31" s="71"/>
      <c r="NZA31" s="71"/>
      <c r="NZB31" s="71"/>
      <c r="NZC31" s="71"/>
      <c r="NZD31" s="71"/>
      <c r="NZE31" s="71"/>
      <c r="NZF31" s="71"/>
      <c r="NZG31" s="71"/>
      <c r="NZH31" s="71"/>
      <c r="NZI31" s="71"/>
      <c r="NZJ31" s="71"/>
      <c r="NZK31" s="71"/>
      <c r="NZL31" s="71"/>
      <c r="NZM31" s="71"/>
      <c r="NZN31" s="71"/>
      <c r="NZO31" s="71"/>
      <c r="NZP31" s="71"/>
      <c r="NZQ31" s="71"/>
      <c r="NZR31" s="71"/>
      <c r="NZS31" s="71"/>
      <c r="NZT31" s="71"/>
      <c r="NZU31" s="71"/>
      <c r="NZV31" s="71"/>
      <c r="NZW31" s="71"/>
      <c r="NZX31" s="71"/>
      <c r="NZY31" s="71"/>
      <c r="NZZ31" s="71"/>
      <c r="OAA31" s="71"/>
      <c r="OAB31" s="71"/>
      <c r="OAC31" s="71"/>
      <c r="OAD31" s="71"/>
      <c r="OAE31" s="71"/>
      <c r="OAF31" s="71"/>
      <c r="OAG31" s="71"/>
      <c r="OAH31" s="71"/>
      <c r="OAI31" s="71"/>
      <c r="OAJ31" s="71"/>
      <c r="OAK31" s="71"/>
      <c r="OAL31" s="71"/>
      <c r="OAM31" s="71"/>
      <c r="OAN31" s="71"/>
      <c r="OAO31" s="71"/>
      <c r="OAP31" s="71"/>
      <c r="OAQ31" s="71"/>
      <c r="OAR31" s="71"/>
      <c r="OAS31" s="71"/>
      <c r="OAT31" s="71"/>
      <c r="OAU31" s="71"/>
      <c r="OAV31" s="71"/>
      <c r="OAW31" s="71"/>
      <c r="OAX31" s="71"/>
      <c r="OAY31" s="71"/>
      <c r="OAZ31" s="71"/>
      <c r="OBA31" s="71"/>
      <c r="OBB31" s="71"/>
      <c r="OBC31" s="71"/>
      <c r="OBD31" s="71"/>
      <c r="OBE31" s="71"/>
      <c r="OBF31" s="71"/>
      <c r="OBG31" s="71"/>
      <c r="OBH31" s="71"/>
      <c r="OBI31" s="71"/>
      <c r="OBJ31" s="71"/>
      <c r="OBK31" s="71"/>
      <c r="OBL31" s="71"/>
      <c r="OBM31" s="71"/>
      <c r="OBN31" s="71"/>
      <c r="OBO31" s="71"/>
      <c r="OBP31" s="71"/>
      <c r="OBQ31" s="71"/>
      <c r="OBR31" s="71"/>
      <c r="OBS31" s="71"/>
      <c r="OBT31" s="71"/>
      <c r="OBU31" s="71"/>
      <c r="OBV31" s="71"/>
      <c r="OBW31" s="71"/>
      <c r="OBX31" s="71"/>
      <c r="OBY31" s="71"/>
      <c r="OBZ31" s="71"/>
      <c r="OCA31" s="71"/>
      <c r="OCB31" s="71"/>
      <c r="OCC31" s="71"/>
      <c r="OCD31" s="71"/>
      <c r="OCE31" s="71"/>
      <c r="OCF31" s="71"/>
      <c r="OCG31" s="71"/>
      <c r="OCH31" s="71"/>
      <c r="OCI31" s="71"/>
      <c r="OCJ31" s="71"/>
      <c r="OCK31" s="71"/>
      <c r="OCL31" s="71"/>
      <c r="OCM31" s="71"/>
      <c r="OCN31" s="71"/>
      <c r="OCO31" s="71"/>
      <c r="OCP31" s="71"/>
      <c r="OCQ31" s="71"/>
      <c r="OCR31" s="71"/>
      <c r="OCS31" s="71"/>
      <c r="OCT31" s="71"/>
      <c r="OCU31" s="71"/>
      <c r="OCV31" s="71"/>
      <c r="OCW31" s="71"/>
      <c r="OCX31" s="71"/>
      <c r="OCY31" s="71"/>
      <c r="OCZ31" s="71"/>
      <c r="ODA31" s="71"/>
      <c r="ODB31" s="71"/>
      <c r="ODC31" s="71"/>
      <c r="ODD31" s="71"/>
      <c r="ODE31" s="71"/>
      <c r="ODF31" s="71"/>
      <c r="ODG31" s="71"/>
      <c r="ODH31" s="71"/>
      <c r="ODI31" s="71"/>
      <c r="ODJ31" s="71"/>
      <c r="ODK31" s="71"/>
      <c r="ODL31" s="71"/>
      <c r="ODM31" s="71"/>
      <c r="ODN31" s="71"/>
      <c r="ODO31" s="71"/>
      <c r="ODP31" s="71"/>
      <c r="ODQ31" s="71"/>
      <c r="ODR31" s="71"/>
      <c r="ODS31" s="71"/>
      <c r="ODT31" s="71"/>
      <c r="ODU31" s="71"/>
      <c r="ODV31" s="71"/>
      <c r="ODW31" s="71"/>
      <c r="ODX31" s="71"/>
      <c r="ODY31" s="71"/>
      <c r="ODZ31" s="71"/>
      <c r="OEA31" s="71"/>
      <c r="OEB31" s="71"/>
      <c r="OEC31" s="71"/>
      <c r="OED31" s="71"/>
      <c r="OEE31" s="71"/>
      <c r="OEF31" s="71"/>
      <c r="OEG31" s="71"/>
      <c r="OEH31" s="71"/>
      <c r="OEI31" s="71"/>
      <c r="OEJ31" s="71"/>
      <c r="OEK31" s="71"/>
      <c r="OEL31" s="71"/>
      <c r="OEM31" s="71"/>
      <c r="OEN31" s="71"/>
      <c r="OEO31" s="71"/>
      <c r="OEP31" s="71"/>
      <c r="OEQ31" s="71"/>
      <c r="OER31" s="71"/>
      <c r="OES31" s="71"/>
      <c r="OET31" s="71"/>
      <c r="OEU31" s="71"/>
      <c r="OEV31" s="71"/>
      <c r="OEW31" s="71"/>
      <c r="OEX31" s="71"/>
      <c r="OEY31" s="71"/>
      <c r="OEZ31" s="71"/>
      <c r="OFA31" s="71"/>
      <c r="OFB31" s="71"/>
      <c r="OFC31" s="71"/>
      <c r="OFD31" s="71"/>
      <c r="OFE31" s="71"/>
      <c r="OFF31" s="71"/>
      <c r="OFG31" s="71"/>
      <c r="OFH31" s="71"/>
      <c r="OFI31" s="71"/>
      <c r="OFJ31" s="71"/>
      <c r="OFK31" s="71"/>
      <c r="OFL31" s="71"/>
      <c r="OFM31" s="71"/>
      <c r="OFN31" s="71"/>
      <c r="OFO31" s="71"/>
      <c r="OFP31" s="71"/>
      <c r="OFQ31" s="71"/>
      <c r="OFR31" s="71"/>
      <c r="OFS31" s="71"/>
      <c r="OFT31" s="71"/>
      <c r="OFU31" s="71"/>
      <c r="OFV31" s="71"/>
      <c r="OFW31" s="71"/>
      <c r="OFX31" s="71"/>
      <c r="OFY31" s="71"/>
      <c r="OFZ31" s="71"/>
      <c r="OGA31" s="71"/>
      <c r="OGB31" s="71"/>
      <c r="OGC31" s="71"/>
      <c r="OGD31" s="71"/>
      <c r="OGE31" s="71"/>
      <c r="OGF31" s="71"/>
      <c r="OGG31" s="71"/>
      <c r="OGH31" s="71"/>
      <c r="OGI31" s="71"/>
      <c r="OGJ31" s="71"/>
      <c r="OGK31" s="71"/>
      <c r="OGL31" s="71"/>
      <c r="OGM31" s="71"/>
      <c r="OGN31" s="71"/>
      <c r="OGO31" s="71"/>
      <c r="OGP31" s="71"/>
      <c r="OGQ31" s="71"/>
      <c r="OGR31" s="71"/>
      <c r="OGS31" s="71"/>
      <c r="OGT31" s="71"/>
      <c r="OGU31" s="71"/>
      <c r="OGV31" s="71"/>
      <c r="OGW31" s="71"/>
      <c r="OGX31" s="71"/>
      <c r="OGY31" s="71"/>
      <c r="OGZ31" s="71"/>
      <c r="OHA31" s="71"/>
      <c r="OHB31" s="71"/>
      <c r="OHC31" s="71"/>
      <c r="OHD31" s="71"/>
      <c r="OHE31" s="71"/>
      <c r="OHF31" s="71"/>
      <c r="OHG31" s="71"/>
      <c r="OHH31" s="71"/>
      <c r="OHI31" s="71"/>
      <c r="OHJ31" s="71"/>
      <c r="OHK31" s="71"/>
      <c r="OHL31" s="71"/>
      <c r="OHM31" s="71"/>
      <c r="OHN31" s="71"/>
      <c r="OHO31" s="71"/>
      <c r="OHP31" s="71"/>
      <c r="OHQ31" s="71"/>
      <c r="OHR31" s="71"/>
      <c r="OHS31" s="71"/>
      <c r="OHT31" s="71"/>
      <c r="OHU31" s="71"/>
      <c r="OHV31" s="71"/>
      <c r="OHW31" s="71"/>
      <c r="OHX31" s="71"/>
      <c r="OHY31" s="71"/>
      <c r="OHZ31" s="71"/>
      <c r="OIA31" s="71"/>
      <c r="OIB31" s="71"/>
      <c r="OIC31" s="71"/>
      <c r="OID31" s="71"/>
      <c r="OIE31" s="71"/>
      <c r="OIF31" s="71"/>
      <c r="OIG31" s="71"/>
      <c r="OIH31" s="71"/>
      <c r="OII31" s="71"/>
      <c r="OIJ31" s="71"/>
      <c r="OIK31" s="71"/>
      <c r="OIL31" s="71"/>
      <c r="OIM31" s="71"/>
      <c r="OIN31" s="71"/>
      <c r="OIO31" s="71"/>
      <c r="OIP31" s="71"/>
      <c r="OIQ31" s="71"/>
      <c r="OIR31" s="71"/>
      <c r="OIS31" s="71"/>
      <c r="OIT31" s="71"/>
      <c r="OIU31" s="71"/>
      <c r="OIV31" s="71"/>
      <c r="OIW31" s="71"/>
      <c r="OIX31" s="71"/>
      <c r="OIY31" s="71"/>
      <c r="OIZ31" s="71"/>
      <c r="OJA31" s="71"/>
      <c r="OJB31" s="71"/>
      <c r="OJC31" s="71"/>
      <c r="OJD31" s="71"/>
      <c r="OJE31" s="71"/>
      <c r="OJF31" s="71"/>
      <c r="OJG31" s="71"/>
      <c r="OJH31" s="71"/>
      <c r="OJI31" s="71"/>
      <c r="OJJ31" s="71"/>
      <c r="OJK31" s="71"/>
      <c r="OJL31" s="71"/>
      <c r="OJM31" s="71"/>
      <c r="OJN31" s="71"/>
      <c r="OJO31" s="71"/>
      <c r="OJP31" s="71"/>
      <c r="OJQ31" s="71"/>
      <c r="OJR31" s="71"/>
      <c r="OJS31" s="71"/>
      <c r="OJT31" s="71"/>
      <c r="OJU31" s="71"/>
      <c r="OJV31" s="71"/>
      <c r="OJW31" s="71"/>
      <c r="OJX31" s="71"/>
      <c r="OJY31" s="71"/>
      <c r="OJZ31" s="71"/>
      <c r="OKA31" s="71"/>
      <c r="OKB31" s="71"/>
      <c r="OKC31" s="71"/>
      <c r="OKD31" s="71"/>
      <c r="OKE31" s="71"/>
      <c r="OKF31" s="71"/>
      <c r="OKG31" s="71"/>
      <c r="OKH31" s="71"/>
      <c r="OKI31" s="71"/>
      <c r="OKJ31" s="71"/>
      <c r="OKK31" s="71"/>
      <c r="OKL31" s="71"/>
      <c r="OKM31" s="71"/>
      <c r="OKN31" s="71"/>
      <c r="OKO31" s="71"/>
      <c r="OKP31" s="71"/>
      <c r="OKQ31" s="71"/>
      <c r="OKR31" s="71"/>
      <c r="OKS31" s="71"/>
      <c r="OKT31" s="71"/>
      <c r="OKU31" s="71"/>
      <c r="OKV31" s="71"/>
      <c r="OKW31" s="71"/>
      <c r="OKX31" s="71"/>
      <c r="OKY31" s="71"/>
      <c r="OKZ31" s="71"/>
      <c r="OLA31" s="71"/>
      <c r="OLB31" s="71"/>
      <c r="OLC31" s="71"/>
      <c r="OLD31" s="71"/>
      <c r="OLE31" s="71"/>
      <c r="OLF31" s="71"/>
      <c r="OLG31" s="71"/>
      <c r="OLH31" s="71"/>
      <c r="OLI31" s="71"/>
      <c r="OLJ31" s="71"/>
      <c r="OLK31" s="71"/>
      <c r="OLL31" s="71"/>
      <c r="OLM31" s="71"/>
      <c r="OLN31" s="71"/>
      <c r="OLO31" s="71"/>
      <c r="OLP31" s="71"/>
      <c r="OLQ31" s="71"/>
      <c r="OLR31" s="71"/>
      <c r="OLS31" s="71"/>
      <c r="OLT31" s="71"/>
      <c r="OLU31" s="71"/>
      <c r="OLV31" s="71"/>
      <c r="OLW31" s="71"/>
      <c r="OLX31" s="71"/>
      <c r="OLY31" s="71"/>
      <c r="OLZ31" s="71"/>
      <c r="OMA31" s="71"/>
      <c r="OMB31" s="71"/>
      <c r="OMC31" s="71"/>
      <c r="OMD31" s="71"/>
      <c r="OME31" s="71"/>
      <c r="OMF31" s="71"/>
      <c r="OMG31" s="71"/>
      <c r="OMH31" s="71"/>
      <c r="OMI31" s="71"/>
      <c r="OMJ31" s="71"/>
      <c r="OMK31" s="71"/>
      <c r="OML31" s="71"/>
      <c r="OMM31" s="71"/>
      <c r="OMN31" s="71"/>
      <c r="OMO31" s="71"/>
      <c r="OMP31" s="71"/>
      <c r="OMQ31" s="71"/>
      <c r="OMR31" s="71"/>
      <c r="OMS31" s="71"/>
      <c r="OMT31" s="71"/>
      <c r="OMU31" s="71"/>
      <c r="OMV31" s="71"/>
      <c r="OMW31" s="71"/>
      <c r="OMX31" s="71"/>
      <c r="OMY31" s="71"/>
      <c r="OMZ31" s="71"/>
      <c r="ONA31" s="71"/>
      <c r="ONB31" s="71"/>
      <c r="ONC31" s="71"/>
      <c r="OND31" s="71"/>
      <c r="ONE31" s="71"/>
      <c r="ONF31" s="71"/>
      <c r="ONG31" s="71"/>
      <c r="ONH31" s="71"/>
      <c r="ONI31" s="71"/>
      <c r="ONJ31" s="71"/>
      <c r="ONK31" s="71"/>
      <c r="ONL31" s="71"/>
      <c r="ONM31" s="71"/>
      <c r="ONN31" s="71"/>
      <c r="ONO31" s="71"/>
      <c r="ONP31" s="71"/>
      <c r="ONQ31" s="71"/>
      <c r="ONR31" s="71"/>
      <c r="ONS31" s="71"/>
      <c r="ONT31" s="71"/>
      <c r="ONU31" s="71"/>
      <c r="ONV31" s="71"/>
      <c r="ONW31" s="71"/>
      <c r="ONX31" s="71"/>
      <c r="ONY31" s="71"/>
      <c r="ONZ31" s="71"/>
      <c r="OOA31" s="71"/>
      <c r="OOB31" s="71"/>
      <c r="OOC31" s="71"/>
      <c r="OOD31" s="71"/>
      <c r="OOE31" s="71"/>
      <c r="OOF31" s="71"/>
      <c r="OOG31" s="71"/>
      <c r="OOH31" s="71"/>
      <c r="OOI31" s="71"/>
      <c r="OOJ31" s="71"/>
      <c r="OOK31" s="71"/>
      <c r="OOL31" s="71"/>
      <c r="OOM31" s="71"/>
      <c r="OON31" s="71"/>
      <c r="OOO31" s="71"/>
      <c r="OOP31" s="71"/>
      <c r="OOQ31" s="71"/>
      <c r="OOR31" s="71"/>
      <c r="OOS31" s="71"/>
      <c r="OOT31" s="71"/>
      <c r="OOU31" s="71"/>
      <c r="OOV31" s="71"/>
      <c r="OOW31" s="71"/>
      <c r="OOX31" s="71"/>
      <c r="OOY31" s="71"/>
      <c r="OOZ31" s="71"/>
      <c r="OPA31" s="71"/>
      <c r="OPB31" s="71"/>
      <c r="OPC31" s="71"/>
      <c r="OPD31" s="71"/>
      <c r="OPE31" s="71"/>
      <c r="OPF31" s="71"/>
      <c r="OPG31" s="71"/>
      <c r="OPH31" s="71"/>
      <c r="OPI31" s="71"/>
      <c r="OPJ31" s="71"/>
      <c r="OPK31" s="71"/>
      <c r="OPL31" s="71"/>
      <c r="OPM31" s="71"/>
      <c r="OPN31" s="71"/>
      <c r="OPO31" s="71"/>
      <c r="OPP31" s="71"/>
      <c r="OPQ31" s="71"/>
      <c r="OPR31" s="71"/>
      <c r="OPS31" s="71"/>
      <c r="OPT31" s="71"/>
      <c r="OPU31" s="71"/>
      <c r="OPV31" s="71"/>
      <c r="OPW31" s="71"/>
      <c r="OPX31" s="71"/>
      <c r="OPY31" s="71"/>
      <c r="OPZ31" s="71"/>
      <c r="OQA31" s="71"/>
      <c r="OQB31" s="71"/>
      <c r="OQC31" s="71"/>
      <c r="OQD31" s="71"/>
      <c r="OQE31" s="71"/>
      <c r="OQF31" s="71"/>
      <c r="OQG31" s="71"/>
      <c r="OQH31" s="71"/>
      <c r="OQI31" s="71"/>
      <c r="OQJ31" s="71"/>
      <c r="OQK31" s="71"/>
      <c r="OQL31" s="71"/>
      <c r="OQM31" s="71"/>
      <c r="OQN31" s="71"/>
      <c r="OQO31" s="71"/>
      <c r="OQP31" s="71"/>
      <c r="OQQ31" s="71"/>
      <c r="OQR31" s="71"/>
      <c r="OQS31" s="71"/>
      <c r="OQT31" s="71"/>
      <c r="OQU31" s="71"/>
      <c r="OQV31" s="71"/>
      <c r="OQW31" s="71"/>
      <c r="OQX31" s="71"/>
      <c r="OQY31" s="71"/>
      <c r="OQZ31" s="71"/>
      <c r="ORA31" s="71"/>
      <c r="ORB31" s="71"/>
      <c r="ORC31" s="71"/>
      <c r="ORD31" s="71"/>
      <c r="ORE31" s="71"/>
      <c r="ORF31" s="71"/>
      <c r="ORG31" s="71"/>
      <c r="ORH31" s="71"/>
      <c r="ORI31" s="71"/>
      <c r="ORJ31" s="71"/>
      <c r="ORK31" s="71"/>
      <c r="ORL31" s="71"/>
      <c r="ORM31" s="71"/>
      <c r="ORN31" s="71"/>
      <c r="ORO31" s="71"/>
      <c r="ORP31" s="71"/>
      <c r="ORQ31" s="71"/>
      <c r="ORR31" s="71"/>
      <c r="ORS31" s="71"/>
      <c r="ORT31" s="71"/>
      <c r="ORU31" s="71"/>
      <c r="ORV31" s="71"/>
      <c r="ORW31" s="71"/>
      <c r="ORX31" s="71"/>
      <c r="ORY31" s="71"/>
      <c r="ORZ31" s="71"/>
      <c r="OSA31" s="71"/>
      <c r="OSB31" s="71"/>
      <c r="OSC31" s="71"/>
      <c r="OSD31" s="71"/>
      <c r="OSE31" s="71"/>
      <c r="OSF31" s="71"/>
      <c r="OSG31" s="71"/>
      <c r="OSH31" s="71"/>
      <c r="OSI31" s="71"/>
      <c r="OSJ31" s="71"/>
      <c r="OSK31" s="71"/>
      <c r="OSL31" s="71"/>
      <c r="OSM31" s="71"/>
      <c r="OSN31" s="71"/>
      <c r="OSO31" s="71"/>
      <c r="OSP31" s="71"/>
      <c r="OSQ31" s="71"/>
      <c r="OSR31" s="71"/>
      <c r="OSS31" s="71"/>
      <c r="OST31" s="71"/>
      <c r="OSU31" s="71"/>
      <c r="OSV31" s="71"/>
      <c r="OSW31" s="71"/>
      <c r="OSX31" s="71"/>
      <c r="OSY31" s="71"/>
      <c r="OSZ31" s="71"/>
      <c r="OTA31" s="71"/>
      <c r="OTB31" s="71"/>
      <c r="OTC31" s="71"/>
      <c r="OTD31" s="71"/>
      <c r="OTE31" s="71"/>
      <c r="OTF31" s="71"/>
      <c r="OTG31" s="71"/>
      <c r="OTH31" s="71"/>
      <c r="OTI31" s="71"/>
      <c r="OTJ31" s="71"/>
      <c r="OTK31" s="71"/>
      <c r="OTL31" s="71"/>
      <c r="OTM31" s="71"/>
      <c r="OTN31" s="71"/>
      <c r="OTO31" s="71"/>
      <c r="OTP31" s="71"/>
      <c r="OTQ31" s="71"/>
      <c r="OTR31" s="71"/>
      <c r="OTS31" s="71"/>
      <c r="OTT31" s="71"/>
      <c r="OTU31" s="71"/>
      <c r="OTV31" s="71"/>
      <c r="OTW31" s="71"/>
      <c r="OTX31" s="71"/>
      <c r="OTY31" s="71"/>
      <c r="OTZ31" s="71"/>
      <c r="OUA31" s="71"/>
      <c r="OUB31" s="71"/>
      <c r="OUC31" s="71"/>
      <c r="OUD31" s="71"/>
      <c r="OUE31" s="71"/>
      <c r="OUF31" s="71"/>
      <c r="OUG31" s="71"/>
      <c r="OUH31" s="71"/>
      <c r="OUI31" s="71"/>
      <c r="OUJ31" s="71"/>
      <c r="OUK31" s="71"/>
      <c r="OUL31" s="71"/>
      <c r="OUM31" s="71"/>
      <c r="OUN31" s="71"/>
      <c r="OUO31" s="71"/>
      <c r="OUP31" s="71"/>
      <c r="OUQ31" s="71"/>
      <c r="OUR31" s="71"/>
      <c r="OUS31" s="71"/>
      <c r="OUT31" s="71"/>
      <c r="OUU31" s="71"/>
      <c r="OUV31" s="71"/>
      <c r="OUW31" s="71"/>
      <c r="OUX31" s="71"/>
      <c r="OUY31" s="71"/>
      <c r="OUZ31" s="71"/>
      <c r="OVA31" s="71"/>
      <c r="OVB31" s="71"/>
      <c r="OVC31" s="71"/>
      <c r="OVD31" s="71"/>
      <c r="OVE31" s="71"/>
      <c r="OVF31" s="71"/>
      <c r="OVG31" s="71"/>
      <c r="OVH31" s="71"/>
      <c r="OVI31" s="71"/>
      <c r="OVJ31" s="71"/>
      <c r="OVK31" s="71"/>
      <c r="OVL31" s="71"/>
      <c r="OVM31" s="71"/>
      <c r="OVN31" s="71"/>
      <c r="OVO31" s="71"/>
      <c r="OVP31" s="71"/>
      <c r="OVQ31" s="71"/>
      <c r="OVR31" s="71"/>
      <c r="OVS31" s="71"/>
      <c r="OVT31" s="71"/>
      <c r="OVU31" s="71"/>
      <c r="OVV31" s="71"/>
      <c r="OVW31" s="71"/>
      <c r="OVX31" s="71"/>
      <c r="OVY31" s="71"/>
      <c r="OVZ31" s="71"/>
      <c r="OWA31" s="71"/>
      <c r="OWB31" s="71"/>
      <c r="OWC31" s="71"/>
      <c r="OWD31" s="71"/>
      <c r="OWE31" s="71"/>
      <c r="OWF31" s="71"/>
      <c r="OWG31" s="71"/>
      <c r="OWH31" s="71"/>
      <c r="OWI31" s="71"/>
      <c r="OWJ31" s="71"/>
      <c r="OWK31" s="71"/>
      <c r="OWL31" s="71"/>
      <c r="OWM31" s="71"/>
      <c r="OWN31" s="71"/>
      <c r="OWO31" s="71"/>
      <c r="OWP31" s="71"/>
      <c r="OWQ31" s="71"/>
      <c r="OWR31" s="71"/>
      <c r="OWS31" s="71"/>
      <c r="OWT31" s="71"/>
      <c r="OWU31" s="71"/>
      <c r="OWV31" s="71"/>
      <c r="OWW31" s="71"/>
      <c r="OWX31" s="71"/>
      <c r="OWY31" s="71"/>
      <c r="OWZ31" s="71"/>
      <c r="OXA31" s="71"/>
      <c r="OXB31" s="71"/>
      <c r="OXC31" s="71"/>
      <c r="OXD31" s="71"/>
      <c r="OXE31" s="71"/>
      <c r="OXF31" s="71"/>
      <c r="OXG31" s="71"/>
      <c r="OXH31" s="71"/>
      <c r="OXI31" s="71"/>
      <c r="OXJ31" s="71"/>
      <c r="OXK31" s="71"/>
      <c r="OXL31" s="71"/>
      <c r="OXM31" s="71"/>
      <c r="OXN31" s="71"/>
      <c r="OXO31" s="71"/>
      <c r="OXP31" s="71"/>
      <c r="OXQ31" s="71"/>
      <c r="OXR31" s="71"/>
      <c r="OXS31" s="71"/>
      <c r="OXT31" s="71"/>
      <c r="OXU31" s="71"/>
      <c r="OXV31" s="71"/>
      <c r="OXW31" s="71"/>
      <c r="OXX31" s="71"/>
      <c r="OXY31" s="71"/>
      <c r="OXZ31" s="71"/>
      <c r="OYA31" s="71"/>
      <c r="OYB31" s="71"/>
      <c r="OYC31" s="71"/>
      <c r="OYD31" s="71"/>
      <c r="OYE31" s="71"/>
      <c r="OYF31" s="71"/>
      <c r="OYG31" s="71"/>
      <c r="OYH31" s="71"/>
      <c r="OYI31" s="71"/>
      <c r="OYJ31" s="71"/>
      <c r="OYK31" s="71"/>
      <c r="OYL31" s="71"/>
      <c r="OYM31" s="71"/>
      <c r="OYN31" s="71"/>
      <c r="OYO31" s="71"/>
      <c r="OYP31" s="71"/>
      <c r="OYQ31" s="71"/>
      <c r="OYR31" s="71"/>
      <c r="OYS31" s="71"/>
      <c r="OYT31" s="71"/>
      <c r="OYU31" s="71"/>
      <c r="OYV31" s="71"/>
      <c r="OYW31" s="71"/>
      <c r="OYX31" s="71"/>
      <c r="OYY31" s="71"/>
      <c r="OYZ31" s="71"/>
      <c r="OZA31" s="71"/>
      <c r="OZB31" s="71"/>
      <c r="OZC31" s="71"/>
      <c r="OZD31" s="71"/>
      <c r="OZE31" s="71"/>
      <c r="OZF31" s="71"/>
      <c r="OZG31" s="71"/>
      <c r="OZH31" s="71"/>
      <c r="OZI31" s="71"/>
      <c r="OZJ31" s="71"/>
      <c r="OZK31" s="71"/>
      <c r="OZL31" s="71"/>
      <c r="OZM31" s="71"/>
      <c r="OZN31" s="71"/>
      <c r="OZO31" s="71"/>
      <c r="OZP31" s="71"/>
      <c r="OZQ31" s="71"/>
      <c r="OZR31" s="71"/>
      <c r="OZS31" s="71"/>
      <c r="OZT31" s="71"/>
      <c r="OZU31" s="71"/>
      <c r="OZV31" s="71"/>
      <c r="OZW31" s="71"/>
      <c r="OZX31" s="71"/>
      <c r="OZY31" s="71"/>
      <c r="OZZ31" s="71"/>
      <c r="PAA31" s="71"/>
      <c r="PAB31" s="71"/>
      <c r="PAC31" s="71"/>
      <c r="PAD31" s="71"/>
      <c r="PAE31" s="71"/>
      <c r="PAF31" s="71"/>
      <c r="PAG31" s="71"/>
      <c r="PAH31" s="71"/>
      <c r="PAI31" s="71"/>
      <c r="PAJ31" s="71"/>
      <c r="PAK31" s="71"/>
      <c r="PAL31" s="71"/>
      <c r="PAM31" s="71"/>
      <c r="PAN31" s="71"/>
      <c r="PAO31" s="71"/>
      <c r="PAP31" s="71"/>
      <c r="PAQ31" s="71"/>
      <c r="PAR31" s="71"/>
      <c r="PAS31" s="71"/>
      <c r="PAT31" s="71"/>
      <c r="PAU31" s="71"/>
      <c r="PAV31" s="71"/>
      <c r="PAW31" s="71"/>
      <c r="PAX31" s="71"/>
      <c r="PAY31" s="71"/>
      <c r="PAZ31" s="71"/>
      <c r="PBA31" s="71"/>
      <c r="PBB31" s="71"/>
      <c r="PBC31" s="71"/>
      <c r="PBD31" s="71"/>
      <c r="PBE31" s="71"/>
      <c r="PBF31" s="71"/>
      <c r="PBG31" s="71"/>
      <c r="PBH31" s="71"/>
      <c r="PBI31" s="71"/>
      <c r="PBJ31" s="71"/>
      <c r="PBK31" s="71"/>
      <c r="PBL31" s="71"/>
      <c r="PBM31" s="71"/>
      <c r="PBN31" s="71"/>
      <c r="PBO31" s="71"/>
      <c r="PBP31" s="71"/>
      <c r="PBQ31" s="71"/>
      <c r="PBR31" s="71"/>
      <c r="PBS31" s="71"/>
      <c r="PBT31" s="71"/>
      <c r="PBU31" s="71"/>
      <c r="PBV31" s="71"/>
      <c r="PBW31" s="71"/>
      <c r="PBX31" s="71"/>
      <c r="PBY31" s="71"/>
      <c r="PBZ31" s="71"/>
      <c r="PCA31" s="71"/>
      <c r="PCB31" s="71"/>
      <c r="PCC31" s="71"/>
      <c r="PCD31" s="71"/>
      <c r="PCE31" s="71"/>
      <c r="PCF31" s="71"/>
      <c r="PCG31" s="71"/>
      <c r="PCH31" s="71"/>
      <c r="PCI31" s="71"/>
      <c r="PCJ31" s="71"/>
      <c r="PCK31" s="71"/>
      <c r="PCL31" s="71"/>
      <c r="PCM31" s="71"/>
      <c r="PCN31" s="71"/>
      <c r="PCO31" s="71"/>
      <c r="PCP31" s="71"/>
      <c r="PCQ31" s="71"/>
      <c r="PCR31" s="71"/>
      <c r="PCS31" s="71"/>
      <c r="PCT31" s="71"/>
      <c r="PCU31" s="71"/>
      <c r="PCV31" s="71"/>
      <c r="PCW31" s="71"/>
      <c r="PCX31" s="71"/>
      <c r="PCY31" s="71"/>
      <c r="PCZ31" s="71"/>
      <c r="PDA31" s="71"/>
      <c r="PDB31" s="71"/>
      <c r="PDC31" s="71"/>
      <c r="PDD31" s="71"/>
      <c r="PDE31" s="71"/>
      <c r="PDF31" s="71"/>
      <c r="PDG31" s="71"/>
      <c r="PDH31" s="71"/>
      <c r="PDI31" s="71"/>
      <c r="PDJ31" s="71"/>
      <c r="PDK31" s="71"/>
      <c r="PDL31" s="71"/>
      <c r="PDM31" s="71"/>
      <c r="PDN31" s="71"/>
      <c r="PDO31" s="71"/>
      <c r="PDP31" s="71"/>
      <c r="PDQ31" s="71"/>
      <c r="PDR31" s="71"/>
      <c r="PDS31" s="71"/>
      <c r="PDT31" s="71"/>
      <c r="PDU31" s="71"/>
      <c r="PDV31" s="71"/>
      <c r="PDW31" s="71"/>
      <c r="PDX31" s="71"/>
      <c r="PDY31" s="71"/>
      <c r="PDZ31" s="71"/>
      <c r="PEA31" s="71"/>
      <c r="PEB31" s="71"/>
      <c r="PEC31" s="71"/>
      <c r="PED31" s="71"/>
      <c r="PEE31" s="71"/>
      <c r="PEF31" s="71"/>
      <c r="PEG31" s="71"/>
      <c r="PEH31" s="71"/>
      <c r="PEI31" s="71"/>
      <c r="PEJ31" s="71"/>
      <c r="PEK31" s="71"/>
      <c r="PEL31" s="71"/>
      <c r="PEM31" s="71"/>
      <c r="PEN31" s="71"/>
      <c r="PEO31" s="71"/>
      <c r="PEP31" s="71"/>
      <c r="PEQ31" s="71"/>
      <c r="PER31" s="71"/>
      <c r="PES31" s="71"/>
      <c r="PET31" s="71"/>
      <c r="PEU31" s="71"/>
      <c r="PEV31" s="71"/>
      <c r="PEW31" s="71"/>
      <c r="PEX31" s="71"/>
      <c r="PEY31" s="71"/>
      <c r="PEZ31" s="71"/>
      <c r="PFA31" s="71"/>
      <c r="PFB31" s="71"/>
      <c r="PFC31" s="71"/>
      <c r="PFD31" s="71"/>
      <c r="PFE31" s="71"/>
      <c r="PFF31" s="71"/>
      <c r="PFG31" s="71"/>
      <c r="PFH31" s="71"/>
      <c r="PFI31" s="71"/>
      <c r="PFJ31" s="71"/>
      <c r="PFK31" s="71"/>
      <c r="PFL31" s="71"/>
      <c r="PFM31" s="71"/>
      <c r="PFN31" s="71"/>
      <c r="PFO31" s="71"/>
      <c r="PFP31" s="71"/>
      <c r="PFQ31" s="71"/>
      <c r="PFR31" s="71"/>
      <c r="PFS31" s="71"/>
      <c r="PFT31" s="71"/>
      <c r="PFU31" s="71"/>
      <c r="PFV31" s="71"/>
      <c r="PFW31" s="71"/>
      <c r="PFX31" s="71"/>
      <c r="PFY31" s="71"/>
      <c r="PFZ31" s="71"/>
      <c r="PGA31" s="71"/>
      <c r="PGB31" s="71"/>
      <c r="PGC31" s="71"/>
      <c r="PGD31" s="71"/>
      <c r="PGE31" s="71"/>
      <c r="PGF31" s="71"/>
      <c r="PGG31" s="71"/>
      <c r="PGH31" s="71"/>
      <c r="PGI31" s="71"/>
      <c r="PGJ31" s="71"/>
      <c r="PGK31" s="71"/>
      <c r="PGL31" s="71"/>
      <c r="PGM31" s="71"/>
      <c r="PGN31" s="71"/>
      <c r="PGO31" s="71"/>
      <c r="PGP31" s="71"/>
      <c r="PGQ31" s="71"/>
      <c r="PGR31" s="71"/>
      <c r="PGS31" s="71"/>
      <c r="PGT31" s="71"/>
      <c r="PGU31" s="71"/>
      <c r="PGV31" s="71"/>
      <c r="PGW31" s="71"/>
      <c r="PGX31" s="71"/>
      <c r="PGY31" s="71"/>
      <c r="PGZ31" s="71"/>
      <c r="PHA31" s="71"/>
      <c r="PHB31" s="71"/>
      <c r="PHC31" s="71"/>
      <c r="PHD31" s="71"/>
      <c r="PHE31" s="71"/>
      <c r="PHF31" s="71"/>
      <c r="PHG31" s="71"/>
      <c r="PHH31" s="71"/>
      <c r="PHI31" s="71"/>
      <c r="PHJ31" s="71"/>
      <c r="PHK31" s="71"/>
      <c r="PHL31" s="71"/>
      <c r="PHM31" s="71"/>
      <c r="PHN31" s="71"/>
      <c r="PHO31" s="71"/>
      <c r="PHP31" s="71"/>
      <c r="PHQ31" s="71"/>
      <c r="PHR31" s="71"/>
      <c r="PHS31" s="71"/>
      <c r="PHT31" s="71"/>
      <c r="PHU31" s="71"/>
      <c r="PHV31" s="71"/>
      <c r="PHW31" s="71"/>
      <c r="PHX31" s="71"/>
      <c r="PHY31" s="71"/>
      <c r="PHZ31" s="71"/>
      <c r="PIA31" s="71"/>
      <c r="PIB31" s="71"/>
      <c r="PIC31" s="71"/>
      <c r="PID31" s="71"/>
      <c r="PIE31" s="71"/>
      <c r="PIF31" s="71"/>
      <c r="PIG31" s="71"/>
      <c r="PIH31" s="71"/>
      <c r="PII31" s="71"/>
      <c r="PIJ31" s="71"/>
      <c r="PIK31" s="71"/>
      <c r="PIL31" s="71"/>
      <c r="PIM31" s="71"/>
      <c r="PIN31" s="71"/>
      <c r="PIO31" s="71"/>
      <c r="PIP31" s="71"/>
      <c r="PIQ31" s="71"/>
      <c r="PIR31" s="71"/>
      <c r="PIS31" s="71"/>
      <c r="PIT31" s="71"/>
      <c r="PIU31" s="71"/>
      <c r="PIV31" s="71"/>
      <c r="PIW31" s="71"/>
      <c r="PIX31" s="71"/>
      <c r="PIY31" s="71"/>
      <c r="PIZ31" s="71"/>
      <c r="PJA31" s="71"/>
      <c r="PJB31" s="71"/>
      <c r="PJC31" s="71"/>
      <c r="PJD31" s="71"/>
      <c r="PJE31" s="71"/>
      <c r="PJF31" s="71"/>
      <c r="PJG31" s="71"/>
      <c r="PJH31" s="71"/>
      <c r="PJI31" s="71"/>
      <c r="PJJ31" s="71"/>
      <c r="PJK31" s="71"/>
      <c r="PJL31" s="71"/>
      <c r="PJM31" s="71"/>
      <c r="PJN31" s="71"/>
      <c r="PJO31" s="71"/>
      <c r="PJP31" s="71"/>
      <c r="PJQ31" s="71"/>
      <c r="PJR31" s="71"/>
      <c r="PJS31" s="71"/>
      <c r="PJT31" s="71"/>
      <c r="PJU31" s="71"/>
      <c r="PJV31" s="71"/>
      <c r="PJW31" s="71"/>
      <c r="PJX31" s="71"/>
      <c r="PJY31" s="71"/>
      <c r="PJZ31" s="71"/>
      <c r="PKA31" s="71"/>
      <c r="PKB31" s="71"/>
      <c r="PKC31" s="71"/>
      <c r="PKD31" s="71"/>
      <c r="PKE31" s="71"/>
      <c r="PKF31" s="71"/>
      <c r="PKG31" s="71"/>
      <c r="PKH31" s="71"/>
      <c r="PKI31" s="71"/>
      <c r="PKJ31" s="71"/>
      <c r="PKK31" s="71"/>
      <c r="PKL31" s="71"/>
      <c r="PKM31" s="71"/>
      <c r="PKN31" s="71"/>
      <c r="PKO31" s="71"/>
      <c r="PKP31" s="71"/>
      <c r="PKQ31" s="71"/>
      <c r="PKR31" s="71"/>
      <c r="PKS31" s="71"/>
      <c r="PKT31" s="71"/>
      <c r="PKU31" s="71"/>
      <c r="PKV31" s="71"/>
      <c r="PKW31" s="71"/>
      <c r="PKX31" s="71"/>
      <c r="PKY31" s="71"/>
      <c r="PKZ31" s="71"/>
      <c r="PLA31" s="71"/>
      <c r="PLB31" s="71"/>
      <c r="PLC31" s="71"/>
      <c r="PLD31" s="71"/>
      <c r="PLE31" s="71"/>
      <c r="PLF31" s="71"/>
      <c r="PLG31" s="71"/>
      <c r="PLH31" s="71"/>
      <c r="PLI31" s="71"/>
      <c r="PLJ31" s="71"/>
      <c r="PLK31" s="71"/>
      <c r="PLL31" s="71"/>
      <c r="PLM31" s="71"/>
      <c r="PLN31" s="71"/>
      <c r="PLO31" s="71"/>
      <c r="PLP31" s="71"/>
      <c r="PLQ31" s="71"/>
      <c r="PLR31" s="71"/>
      <c r="PLS31" s="71"/>
      <c r="PLT31" s="71"/>
      <c r="PLU31" s="71"/>
      <c r="PLV31" s="71"/>
      <c r="PLW31" s="71"/>
      <c r="PLX31" s="71"/>
      <c r="PLY31" s="71"/>
      <c r="PLZ31" s="71"/>
      <c r="PMA31" s="71"/>
      <c r="PMB31" s="71"/>
      <c r="PMC31" s="71"/>
      <c r="PMD31" s="71"/>
      <c r="PME31" s="71"/>
      <c r="PMF31" s="71"/>
      <c r="PMG31" s="71"/>
      <c r="PMH31" s="71"/>
      <c r="PMI31" s="71"/>
      <c r="PMJ31" s="71"/>
      <c r="PMK31" s="71"/>
      <c r="PML31" s="71"/>
      <c r="PMM31" s="71"/>
      <c r="PMN31" s="71"/>
      <c r="PMO31" s="71"/>
      <c r="PMP31" s="71"/>
      <c r="PMQ31" s="71"/>
      <c r="PMR31" s="71"/>
      <c r="PMS31" s="71"/>
      <c r="PMT31" s="71"/>
      <c r="PMU31" s="71"/>
      <c r="PMV31" s="71"/>
      <c r="PMW31" s="71"/>
      <c r="PMX31" s="71"/>
      <c r="PMY31" s="71"/>
      <c r="PMZ31" s="71"/>
      <c r="PNA31" s="71"/>
      <c r="PNB31" s="71"/>
      <c r="PNC31" s="71"/>
      <c r="PND31" s="71"/>
      <c r="PNE31" s="71"/>
      <c r="PNF31" s="71"/>
      <c r="PNG31" s="71"/>
      <c r="PNH31" s="71"/>
      <c r="PNI31" s="71"/>
      <c r="PNJ31" s="71"/>
      <c r="PNK31" s="71"/>
      <c r="PNL31" s="71"/>
      <c r="PNM31" s="71"/>
      <c r="PNN31" s="71"/>
      <c r="PNO31" s="71"/>
      <c r="PNP31" s="71"/>
      <c r="PNQ31" s="71"/>
      <c r="PNR31" s="71"/>
      <c r="PNS31" s="71"/>
      <c r="PNT31" s="71"/>
      <c r="PNU31" s="71"/>
      <c r="PNV31" s="71"/>
      <c r="PNW31" s="71"/>
      <c r="PNX31" s="71"/>
      <c r="PNY31" s="71"/>
      <c r="PNZ31" s="71"/>
      <c r="POA31" s="71"/>
      <c r="POB31" s="71"/>
      <c r="POC31" s="71"/>
      <c r="POD31" s="71"/>
      <c r="POE31" s="71"/>
      <c r="POF31" s="71"/>
      <c r="POG31" s="71"/>
      <c r="POH31" s="71"/>
      <c r="POI31" s="71"/>
      <c r="POJ31" s="71"/>
      <c r="POK31" s="71"/>
      <c r="POL31" s="71"/>
      <c r="POM31" s="71"/>
      <c r="PON31" s="71"/>
      <c r="POO31" s="71"/>
      <c r="POP31" s="71"/>
      <c r="POQ31" s="71"/>
      <c r="POR31" s="71"/>
      <c r="POS31" s="71"/>
      <c r="POT31" s="71"/>
      <c r="POU31" s="71"/>
      <c r="POV31" s="71"/>
      <c r="POW31" s="71"/>
      <c r="POX31" s="71"/>
      <c r="POY31" s="71"/>
      <c r="POZ31" s="71"/>
      <c r="PPA31" s="71"/>
      <c r="PPB31" s="71"/>
      <c r="PPC31" s="71"/>
      <c r="PPD31" s="71"/>
      <c r="PPE31" s="71"/>
      <c r="PPF31" s="71"/>
      <c r="PPG31" s="71"/>
      <c r="PPH31" s="71"/>
      <c r="PPI31" s="71"/>
      <c r="PPJ31" s="71"/>
      <c r="PPK31" s="71"/>
      <c r="PPL31" s="71"/>
      <c r="PPM31" s="71"/>
      <c r="PPN31" s="71"/>
      <c r="PPO31" s="71"/>
      <c r="PPP31" s="71"/>
      <c r="PPQ31" s="71"/>
      <c r="PPR31" s="71"/>
      <c r="PPS31" s="71"/>
      <c r="PPT31" s="71"/>
      <c r="PPU31" s="71"/>
      <c r="PPV31" s="71"/>
      <c r="PPW31" s="71"/>
      <c r="PPX31" s="71"/>
      <c r="PPY31" s="71"/>
      <c r="PPZ31" s="71"/>
      <c r="PQA31" s="71"/>
      <c r="PQB31" s="71"/>
      <c r="PQC31" s="71"/>
      <c r="PQD31" s="71"/>
      <c r="PQE31" s="71"/>
      <c r="PQF31" s="71"/>
      <c r="PQG31" s="71"/>
      <c r="PQH31" s="71"/>
      <c r="PQI31" s="71"/>
      <c r="PQJ31" s="71"/>
      <c r="PQK31" s="71"/>
      <c r="PQL31" s="71"/>
      <c r="PQM31" s="71"/>
      <c r="PQN31" s="71"/>
      <c r="PQO31" s="71"/>
      <c r="PQP31" s="71"/>
      <c r="PQQ31" s="71"/>
      <c r="PQR31" s="71"/>
      <c r="PQS31" s="71"/>
      <c r="PQT31" s="71"/>
      <c r="PQU31" s="71"/>
      <c r="PQV31" s="71"/>
      <c r="PQW31" s="71"/>
      <c r="PQX31" s="71"/>
      <c r="PQY31" s="71"/>
      <c r="PQZ31" s="71"/>
      <c r="PRA31" s="71"/>
      <c r="PRB31" s="71"/>
      <c r="PRC31" s="71"/>
      <c r="PRD31" s="71"/>
      <c r="PRE31" s="71"/>
      <c r="PRF31" s="71"/>
      <c r="PRG31" s="71"/>
      <c r="PRH31" s="71"/>
      <c r="PRI31" s="71"/>
      <c r="PRJ31" s="71"/>
      <c r="PRK31" s="71"/>
      <c r="PRL31" s="71"/>
      <c r="PRM31" s="71"/>
      <c r="PRN31" s="71"/>
      <c r="PRO31" s="71"/>
      <c r="PRP31" s="71"/>
      <c r="PRQ31" s="71"/>
      <c r="PRR31" s="71"/>
      <c r="PRS31" s="71"/>
      <c r="PRT31" s="71"/>
      <c r="PRU31" s="71"/>
      <c r="PRV31" s="71"/>
      <c r="PRW31" s="71"/>
      <c r="PRX31" s="71"/>
      <c r="PRY31" s="71"/>
      <c r="PRZ31" s="71"/>
      <c r="PSA31" s="71"/>
      <c r="PSB31" s="71"/>
      <c r="PSC31" s="71"/>
      <c r="PSD31" s="71"/>
      <c r="PSE31" s="71"/>
      <c r="PSF31" s="71"/>
      <c r="PSG31" s="71"/>
      <c r="PSH31" s="71"/>
      <c r="PSI31" s="71"/>
      <c r="PSJ31" s="71"/>
      <c r="PSK31" s="71"/>
      <c r="PSL31" s="71"/>
      <c r="PSM31" s="71"/>
      <c r="PSN31" s="71"/>
      <c r="PSO31" s="71"/>
      <c r="PSP31" s="71"/>
      <c r="PSQ31" s="71"/>
      <c r="PSR31" s="71"/>
      <c r="PSS31" s="71"/>
      <c r="PST31" s="71"/>
      <c r="PSU31" s="71"/>
      <c r="PSV31" s="71"/>
      <c r="PSW31" s="71"/>
      <c r="PSX31" s="71"/>
      <c r="PSY31" s="71"/>
      <c r="PSZ31" s="71"/>
      <c r="PTA31" s="71"/>
      <c r="PTB31" s="71"/>
      <c r="PTC31" s="71"/>
      <c r="PTD31" s="71"/>
      <c r="PTE31" s="71"/>
      <c r="PTF31" s="71"/>
      <c r="PTG31" s="71"/>
      <c r="PTH31" s="71"/>
      <c r="PTI31" s="71"/>
      <c r="PTJ31" s="71"/>
      <c r="PTK31" s="71"/>
      <c r="PTL31" s="71"/>
      <c r="PTM31" s="71"/>
      <c r="PTN31" s="71"/>
      <c r="PTO31" s="71"/>
      <c r="PTP31" s="71"/>
      <c r="PTQ31" s="71"/>
      <c r="PTR31" s="71"/>
      <c r="PTS31" s="71"/>
      <c r="PTT31" s="71"/>
      <c r="PTU31" s="71"/>
      <c r="PTV31" s="71"/>
      <c r="PTW31" s="71"/>
      <c r="PTX31" s="71"/>
      <c r="PTY31" s="71"/>
      <c r="PTZ31" s="71"/>
      <c r="PUA31" s="71"/>
      <c r="PUB31" s="71"/>
      <c r="PUC31" s="71"/>
      <c r="PUD31" s="71"/>
      <c r="PUE31" s="71"/>
      <c r="PUF31" s="71"/>
      <c r="PUG31" s="71"/>
      <c r="PUH31" s="71"/>
      <c r="PUI31" s="71"/>
      <c r="PUJ31" s="71"/>
      <c r="PUK31" s="71"/>
      <c r="PUL31" s="71"/>
      <c r="PUM31" s="71"/>
      <c r="PUN31" s="71"/>
      <c r="PUO31" s="71"/>
      <c r="PUP31" s="71"/>
      <c r="PUQ31" s="71"/>
      <c r="PUR31" s="71"/>
      <c r="PUS31" s="71"/>
      <c r="PUT31" s="71"/>
      <c r="PUU31" s="71"/>
      <c r="PUV31" s="71"/>
      <c r="PUW31" s="71"/>
      <c r="PUX31" s="71"/>
      <c r="PUY31" s="71"/>
      <c r="PUZ31" s="71"/>
      <c r="PVA31" s="71"/>
      <c r="PVB31" s="71"/>
      <c r="PVC31" s="71"/>
      <c r="PVD31" s="71"/>
      <c r="PVE31" s="71"/>
      <c r="PVF31" s="71"/>
      <c r="PVG31" s="71"/>
      <c r="PVH31" s="71"/>
      <c r="PVI31" s="71"/>
      <c r="PVJ31" s="71"/>
      <c r="PVK31" s="71"/>
      <c r="PVL31" s="71"/>
      <c r="PVM31" s="71"/>
      <c r="PVN31" s="71"/>
      <c r="PVO31" s="71"/>
      <c r="PVP31" s="71"/>
      <c r="PVQ31" s="71"/>
      <c r="PVR31" s="71"/>
      <c r="PVS31" s="71"/>
      <c r="PVT31" s="71"/>
      <c r="PVU31" s="71"/>
      <c r="PVV31" s="71"/>
      <c r="PVW31" s="71"/>
      <c r="PVX31" s="71"/>
      <c r="PVY31" s="71"/>
      <c r="PVZ31" s="71"/>
      <c r="PWA31" s="71"/>
      <c r="PWB31" s="71"/>
      <c r="PWC31" s="71"/>
      <c r="PWD31" s="71"/>
      <c r="PWE31" s="71"/>
      <c r="PWF31" s="71"/>
      <c r="PWG31" s="71"/>
      <c r="PWH31" s="71"/>
      <c r="PWI31" s="71"/>
      <c r="PWJ31" s="71"/>
      <c r="PWK31" s="71"/>
      <c r="PWL31" s="71"/>
      <c r="PWM31" s="71"/>
      <c r="PWN31" s="71"/>
      <c r="PWO31" s="71"/>
      <c r="PWP31" s="71"/>
      <c r="PWQ31" s="71"/>
      <c r="PWR31" s="71"/>
      <c r="PWS31" s="71"/>
      <c r="PWT31" s="71"/>
      <c r="PWU31" s="71"/>
      <c r="PWV31" s="71"/>
      <c r="PWW31" s="71"/>
      <c r="PWX31" s="71"/>
      <c r="PWY31" s="71"/>
      <c r="PWZ31" s="71"/>
      <c r="PXA31" s="71"/>
      <c r="PXB31" s="71"/>
      <c r="PXC31" s="71"/>
      <c r="PXD31" s="71"/>
      <c r="PXE31" s="71"/>
      <c r="PXF31" s="71"/>
      <c r="PXG31" s="71"/>
      <c r="PXH31" s="71"/>
      <c r="PXI31" s="71"/>
      <c r="PXJ31" s="71"/>
      <c r="PXK31" s="71"/>
      <c r="PXL31" s="71"/>
      <c r="PXM31" s="71"/>
      <c r="PXN31" s="71"/>
      <c r="PXO31" s="71"/>
      <c r="PXP31" s="71"/>
      <c r="PXQ31" s="71"/>
      <c r="PXR31" s="71"/>
      <c r="PXS31" s="71"/>
      <c r="PXT31" s="71"/>
      <c r="PXU31" s="71"/>
      <c r="PXV31" s="71"/>
      <c r="PXW31" s="71"/>
      <c r="PXX31" s="71"/>
      <c r="PXY31" s="71"/>
      <c r="PXZ31" s="71"/>
      <c r="PYA31" s="71"/>
      <c r="PYB31" s="71"/>
      <c r="PYC31" s="71"/>
      <c r="PYD31" s="71"/>
      <c r="PYE31" s="71"/>
      <c r="PYF31" s="71"/>
      <c r="PYG31" s="71"/>
      <c r="PYH31" s="71"/>
      <c r="PYI31" s="71"/>
      <c r="PYJ31" s="71"/>
      <c r="PYK31" s="71"/>
      <c r="PYL31" s="71"/>
      <c r="PYM31" s="71"/>
      <c r="PYN31" s="71"/>
      <c r="PYO31" s="71"/>
      <c r="PYP31" s="71"/>
      <c r="PYQ31" s="71"/>
      <c r="PYR31" s="71"/>
      <c r="PYS31" s="71"/>
      <c r="PYT31" s="71"/>
      <c r="PYU31" s="71"/>
      <c r="PYV31" s="71"/>
      <c r="PYW31" s="71"/>
      <c r="PYX31" s="71"/>
      <c r="PYY31" s="71"/>
      <c r="PYZ31" s="71"/>
      <c r="PZA31" s="71"/>
      <c r="PZB31" s="71"/>
      <c r="PZC31" s="71"/>
      <c r="PZD31" s="71"/>
      <c r="PZE31" s="71"/>
      <c r="PZF31" s="71"/>
      <c r="PZG31" s="71"/>
      <c r="PZH31" s="71"/>
      <c r="PZI31" s="71"/>
      <c r="PZJ31" s="71"/>
      <c r="PZK31" s="71"/>
      <c r="PZL31" s="71"/>
      <c r="PZM31" s="71"/>
      <c r="PZN31" s="71"/>
      <c r="PZO31" s="71"/>
      <c r="PZP31" s="71"/>
      <c r="PZQ31" s="71"/>
      <c r="PZR31" s="71"/>
      <c r="PZS31" s="71"/>
      <c r="PZT31" s="71"/>
      <c r="PZU31" s="71"/>
      <c r="PZV31" s="71"/>
      <c r="PZW31" s="71"/>
      <c r="PZX31" s="71"/>
      <c r="PZY31" s="71"/>
      <c r="PZZ31" s="71"/>
      <c r="QAA31" s="71"/>
      <c r="QAB31" s="71"/>
      <c r="QAC31" s="71"/>
      <c r="QAD31" s="71"/>
      <c r="QAE31" s="71"/>
      <c r="QAF31" s="71"/>
      <c r="QAG31" s="71"/>
      <c r="QAH31" s="71"/>
      <c r="QAI31" s="71"/>
      <c r="QAJ31" s="71"/>
      <c r="QAK31" s="71"/>
      <c r="QAL31" s="71"/>
      <c r="QAM31" s="71"/>
      <c r="QAN31" s="71"/>
      <c r="QAO31" s="71"/>
      <c r="QAP31" s="71"/>
      <c r="QAQ31" s="71"/>
      <c r="QAR31" s="71"/>
      <c r="QAS31" s="71"/>
      <c r="QAT31" s="71"/>
      <c r="QAU31" s="71"/>
      <c r="QAV31" s="71"/>
      <c r="QAW31" s="71"/>
      <c r="QAX31" s="71"/>
      <c r="QAY31" s="71"/>
      <c r="QAZ31" s="71"/>
      <c r="QBA31" s="71"/>
      <c r="QBB31" s="71"/>
      <c r="QBC31" s="71"/>
      <c r="QBD31" s="71"/>
      <c r="QBE31" s="71"/>
      <c r="QBF31" s="71"/>
      <c r="QBG31" s="71"/>
      <c r="QBH31" s="71"/>
      <c r="QBI31" s="71"/>
      <c r="QBJ31" s="71"/>
      <c r="QBK31" s="71"/>
      <c r="QBL31" s="71"/>
      <c r="QBM31" s="71"/>
      <c r="QBN31" s="71"/>
      <c r="QBO31" s="71"/>
      <c r="QBP31" s="71"/>
      <c r="QBQ31" s="71"/>
      <c r="QBR31" s="71"/>
      <c r="QBS31" s="71"/>
      <c r="QBT31" s="71"/>
      <c r="QBU31" s="71"/>
      <c r="QBV31" s="71"/>
      <c r="QBW31" s="71"/>
      <c r="QBX31" s="71"/>
      <c r="QBY31" s="71"/>
      <c r="QBZ31" s="71"/>
      <c r="QCA31" s="71"/>
      <c r="QCB31" s="71"/>
      <c r="QCC31" s="71"/>
      <c r="QCD31" s="71"/>
      <c r="QCE31" s="71"/>
      <c r="QCF31" s="71"/>
      <c r="QCG31" s="71"/>
      <c r="QCH31" s="71"/>
      <c r="QCI31" s="71"/>
      <c r="QCJ31" s="71"/>
      <c r="QCK31" s="71"/>
      <c r="QCL31" s="71"/>
      <c r="QCM31" s="71"/>
      <c r="QCN31" s="71"/>
      <c r="QCO31" s="71"/>
      <c r="QCP31" s="71"/>
      <c r="QCQ31" s="71"/>
      <c r="QCR31" s="71"/>
      <c r="QCS31" s="71"/>
      <c r="QCT31" s="71"/>
      <c r="QCU31" s="71"/>
      <c r="QCV31" s="71"/>
      <c r="QCW31" s="71"/>
      <c r="QCX31" s="71"/>
      <c r="QCY31" s="71"/>
      <c r="QCZ31" s="71"/>
      <c r="QDA31" s="71"/>
      <c r="QDB31" s="71"/>
      <c r="QDC31" s="71"/>
      <c r="QDD31" s="71"/>
      <c r="QDE31" s="71"/>
      <c r="QDF31" s="71"/>
      <c r="QDG31" s="71"/>
      <c r="QDH31" s="71"/>
      <c r="QDI31" s="71"/>
      <c r="QDJ31" s="71"/>
      <c r="QDK31" s="71"/>
      <c r="QDL31" s="71"/>
      <c r="QDM31" s="71"/>
      <c r="QDN31" s="71"/>
      <c r="QDO31" s="71"/>
      <c r="QDP31" s="71"/>
      <c r="QDQ31" s="71"/>
      <c r="QDR31" s="71"/>
      <c r="QDS31" s="71"/>
      <c r="QDT31" s="71"/>
      <c r="QDU31" s="71"/>
      <c r="QDV31" s="71"/>
      <c r="QDW31" s="71"/>
      <c r="QDX31" s="71"/>
      <c r="QDY31" s="71"/>
      <c r="QDZ31" s="71"/>
      <c r="QEA31" s="71"/>
      <c r="QEB31" s="71"/>
      <c r="QEC31" s="71"/>
      <c r="QED31" s="71"/>
      <c r="QEE31" s="71"/>
      <c r="QEF31" s="71"/>
      <c r="QEG31" s="71"/>
      <c r="QEH31" s="71"/>
      <c r="QEI31" s="71"/>
      <c r="QEJ31" s="71"/>
      <c r="QEK31" s="71"/>
      <c r="QEL31" s="71"/>
      <c r="QEM31" s="71"/>
      <c r="QEN31" s="71"/>
      <c r="QEO31" s="71"/>
      <c r="QEP31" s="71"/>
      <c r="QEQ31" s="71"/>
      <c r="QER31" s="71"/>
      <c r="QES31" s="71"/>
      <c r="QET31" s="71"/>
      <c r="QEU31" s="71"/>
      <c r="QEV31" s="71"/>
      <c r="QEW31" s="71"/>
      <c r="QEX31" s="71"/>
      <c r="QEY31" s="71"/>
      <c r="QEZ31" s="71"/>
      <c r="QFA31" s="71"/>
      <c r="QFB31" s="71"/>
      <c r="QFC31" s="71"/>
      <c r="QFD31" s="71"/>
      <c r="QFE31" s="71"/>
      <c r="QFF31" s="71"/>
      <c r="QFG31" s="71"/>
      <c r="QFH31" s="71"/>
      <c r="QFI31" s="71"/>
      <c r="QFJ31" s="71"/>
      <c r="QFK31" s="71"/>
      <c r="QFL31" s="71"/>
      <c r="QFM31" s="71"/>
      <c r="QFN31" s="71"/>
      <c r="QFO31" s="71"/>
      <c r="QFP31" s="71"/>
      <c r="QFQ31" s="71"/>
      <c r="QFR31" s="71"/>
      <c r="QFS31" s="71"/>
      <c r="QFT31" s="71"/>
      <c r="QFU31" s="71"/>
      <c r="QFV31" s="71"/>
      <c r="QFW31" s="71"/>
      <c r="QFX31" s="71"/>
      <c r="QFY31" s="71"/>
      <c r="QFZ31" s="71"/>
      <c r="QGA31" s="71"/>
      <c r="QGB31" s="71"/>
      <c r="QGC31" s="71"/>
      <c r="QGD31" s="71"/>
      <c r="QGE31" s="71"/>
      <c r="QGF31" s="71"/>
      <c r="QGG31" s="71"/>
      <c r="QGH31" s="71"/>
      <c r="QGI31" s="71"/>
      <c r="QGJ31" s="71"/>
      <c r="QGK31" s="71"/>
      <c r="QGL31" s="71"/>
      <c r="QGM31" s="71"/>
      <c r="QGN31" s="71"/>
      <c r="QGO31" s="71"/>
      <c r="QGP31" s="71"/>
      <c r="QGQ31" s="71"/>
      <c r="QGR31" s="71"/>
      <c r="QGS31" s="71"/>
      <c r="QGT31" s="71"/>
      <c r="QGU31" s="71"/>
      <c r="QGV31" s="71"/>
      <c r="QGW31" s="71"/>
      <c r="QGX31" s="71"/>
      <c r="QGY31" s="71"/>
      <c r="QGZ31" s="71"/>
      <c r="QHA31" s="71"/>
      <c r="QHB31" s="71"/>
      <c r="QHC31" s="71"/>
      <c r="QHD31" s="71"/>
      <c r="QHE31" s="71"/>
      <c r="QHF31" s="71"/>
      <c r="QHG31" s="71"/>
      <c r="QHH31" s="71"/>
      <c r="QHI31" s="71"/>
      <c r="QHJ31" s="71"/>
      <c r="QHK31" s="71"/>
      <c r="QHL31" s="71"/>
      <c r="QHM31" s="71"/>
      <c r="QHN31" s="71"/>
      <c r="QHO31" s="71"/>
      <c r="QHP31" s="71"/>
      <c r="QHQ31" s="71"/>
      <c r="QHR31" s="71"/>
      <c r="QHS31" s="71"/>
      <c r="QHT31" s="71"/>
      <c r="QHU31" s="71"/>
      <c r="QHV31" s="71"/>
      <c r="QHW31" s="71"/>
      <c r="QHX31" s="71"/>
      <c r="QHY31" s="71"/>
      <c r="QHZ31" s="71"/>
      <c r="QIA31" s="71"/>
      <c r="QIB31" s="71"/>
      <c r="QIC31" s="71"/>
      <c r="QID31" s="71"/>
      <c r="QIE31" s="71"/>
      <c r="QIF31" s="71"/>
      <c r="QIG31" s="71"/>
      <c r="QIH31" s="71"/>
      <c r="QII31" s="71"/>
      <c r="QIJ31" s="71"/>
      <c r="QIK31" s="71"/>
      <c r="QIL31" s="71"/>
      <c r="QIM31" s="71"/>
      <c r="QIN31" s="71"/>
      <c r="QIO31" s="71"/>
      <c r="QIP31" s="71"/>
      <c r="QIQ31" s="71"/>
      <c r="QIR31" s="71"/>
      <c r="QIS31" s="71"/>
      <c r="QIT31" s="71"/>
      <c r="QIU31" s="71"/>
      <c r="QIV31" s="71"/>
      <c r="QIW31" s="71"/>
      <c r="QIX31" s="71"/>
      <c r="QIY31" s="71"/>
      <c r="QIZ31" s="71"/>
      <c r="QJA31" s="71"/>
      <c r="QJB31" s="71"/>
      <c r="QJC31" s="71"/>
      <c r="QJD31" s="71"/>
      <c r="QJE31" s="71"/>
      <c r="QJF31" s="71"/>
      <c r="QJG31" s="71"/>
      <c r="QJH31" s="71"/>
      <c r="QJI31" s="71"/>
      <c r="QJJ31" s="71"/>
      <c r="QJK31" s="71"/>
      <c r="QJL31" s="71"/>
      <c r="QJM31" s="71"/>
      <c r="QJN31" s="71"/>
      <c r="QJO31" s="71"/>
      <c r="QJP31" s="71"/>
      <c r="QJQ31" s="71"/>
      <c r="QJR31" s="71"/>
      <c r="QJS31" s="71"/>
      <c r="QJT31" s="71"/>
      <c r="QJU31" s="71"/>
      <c r="QJV31" s="71"/>
      <c r="QJW31" s="71"/>
      <c r="QJX31" s="71"/>
      <c r="QJY31" s="71"/>
      <c r="QJZ31" s="71"/>
      <c r="QKA31" s="71"/>
      <c r="QKB31" s="71"/>
      <c r="QKC31" s="71"/>
      <c r="QKD31" s="71"/>
      <c r="QKE31" s="71"/>
      <c r="QKF31" s="71"/>
      <c r="QKG31" s="71"/>
      <c r="QKH31" s="71"/>
      <c r="QKI31" s="71"/>
      <c r="QKJ31" s="71"/>
      <c r="QKK31" s="71"/>
      <c r="QKL31" s="71"/>
      <c r="QKM31" s="71"/>
      <c r="QKN31" s="71"/>
      <c r="QKO31" s="71"/>
      <c r="QKP31" s="71"/>
      <c r="QKQ31" s="71"/>
      <c r="QKR31" s="71"/>
      <c r="QKS31" s="71"/>
      <c r="QKT31" s="71"/>
      <c r="QKU31" s="71"/>
      <c r="QKV31" s="71"/>
      <c r="QKW31" s="71"/>
      <c r="QKX31" s="71"/>
      <c r="QKY31" s="71"/>
      <c r="QKZ31" s="71"/>
      <c r="QLA31" s="71"/>
      <c r="QLB31" s="71"/>
      <c r="QLC31" s="71"/>
      <c r="QLD31" s="71"/>
      <c r="QLE31" s="71"/>
      <c r="QLF31" s="71"/>
      <c r="QLG31" s="71"/>
      <c r="QLH31" s="71"/>
      <c r="QLI31" s="71"/>
      <c r="QLJ31" s="71"/>
      <c r="QLK31" s="71"/>
      <c r="QLL31" s="71"/>
      <c r="QLM31" s="71"/>
      <c r="QLN31" s="71"/>
      <c r="QLO31" s="71"/>
      <c r="QLP31" s="71"/>
      <c r="QLQ31" s="71"/>
      <c r="QLR31" s="71"/>
      <c r="QLS31" s="71"/>
      <c r="QLT31" s="71"/>
      <c r="QLU31" s="71"/>
      <c r="QLV31" s="71"/>
      <c r="QLW31" s="71"/>
      <c r="QLX31" s="71"/>
      <c r="QLY31" s="71"/>
      <c r="QLZ31" s="71"/>
      <c r="QMA31" s="71"/>
      <c r="QMB31" s="71"/>
      <c r="QMC31" s="71"/>
      <c r="QMD31" s="71"/>
      <c r="QME31" s="71"/>
      <c r="QMF31" s="71"/>
      <c r="QMG31" s="71"/>
      <c r="QMH31" s="71"/>
      <c r="QMI31" s="71"/>
      <c r="QMJ31" s="71"/>
      <c r="QMK31" s="71"/>
      <c r="QML31" s="71"/>
      <c r="QMM31" s="71"/>
      <c r="QMN31" s="71"/>
      <c r="QMO31" s="71"/>
      <c r="QMP31" s="71"/>
      <c r="QMQ31" s="71"/>
      <c r="QMR31" s="71"/>
      <c r="QMS31" s="71"/>
      <c r="QMT31" s="71"/>
      <c r="QMU31" s="71"/>
      <c r="QMV31" s="71"/>
      <c r="QMW31" s="71"/>
      <c r="QMX31" s="71"/>
      <c r="QMY31" s="71"/>
      <c r="QMZ31" s="71"/>
      <c r="QNA31" s="71"/>
      <c r="QNB31" s="71"/>
      <c r="QNC31" s="71"/>
      <c r="QND31" s="71"/>
      <c r="QNE31" s="71"/>
      <c r="QNF31" s="71"/>
      <c r="QNG31" s="71"/>
      <c r="QNH31" s="71"/>
      <c r="QNI31" s="71"/>
      <c r="QNJ31" s="71"/>
      <c r="QNK31" s="71"/>
      <c r="QNL31" s="71"/>
      <c r="QNM31" s="71"/>
      <c r="QNN31" s="71"/>
      <c r="QNO31" s="71"/>
      <c r="QNP31" s="71"/>
      <c r="QNQ31" s="71"/>
      <c r="QNR31" s="71"/>
      <c r="QNS31" s="71"/>
      <c r="QNT31" s="71"/>
      <c r="QNU31" s="71"/>
      <c r="QNV31" s="71"/>
      <c r="QNW31" s="71"/>
      <c r="QNX31" s="71"/>
      <c r="QNY31" s="71"/>
      <c r="QNZ31" s="71"/>
      <c r="QOA31" s="71"/>
      <c r="QOB31" s="71"/>
      <c r="QOC31" s="71"/>
      <c r="QOD31" s="71"/>
      <c r="QOE31" s="71"/>
      <c r="QOF31" s="71"/>
      <c r="QOG31" s="71"/>
      <c r="QOH31" s="71"/>
      <c r="QOI31" s="71"/>
      <c r="QOJ31" s="71"/>
      <c r="QOK31" s="71"/>
      <c r="QOL31" s="71"/>
      <c r="QOM31" s="71"/>
      <c r="QON31" s="71"/>
      <c r="QOO31" s="71"/>
      <c r="QOP31" s="71"/>
      <c r="QOQ31" s="71"/>
      <c r="QOR31" s="71"/>
      <c r="QOS31" s="71"/>
      <c r="QOT31" s="71"/>
      <c r="QOU31" s="71"/>
      <c r="QOV31" s="71"/>
      <c r="QOW31" s="71"/>
      <c r="QOX31" s="71"/>
      <c r="QOY31" s="71"/>
      <c r="QOZ31" s="71"/>
      <c r="QPA31" s="71"/>
      <c r="QPB31" s="71"/>
      <c r="QPC31" s="71"/>
      <c r="QPD31" s="71"/>
      <c r="QPE31" s="71"/>
      <c r="QPF31" s="71"/>
      <c r="QPG31" s="71"/>
      <c r="QPH31" s="71"/>
      <c r="QPI31" s="71"/>
      <c r="QPJ31" s="71"/>
      <c r="QPK31" s="71"/>
      <c r="QPL31" s="71"/>
      <c r="QPM31" s="71"/>
      <c r="QPN31" s="71"/>
      <c r="QPO31" s="71"/>
      <c r="QPP31" s="71"/>
      <c r="QPQ31" s="71"/>
      <c r="QPR31" s="71"/>
      <c r="QPS31" s="71"/>
      <c r="QPT31" s="71"/>
      <c r="QPU31" s="71"/>
      <c r="QPV31" s="71"/>
      <c r="QPW31" s="71"/>
      <c r="QPX31" s="71"/>
      <c r="QPY31" s="71"/>
      <c r="QPZ31" s="71"/>
      <c r="QQA31" s="71"/>
      <c r="QQB31" s="71"/>
      <c r="QQC31" s="71"/>
      <c r="QQD31" s="71"/>
      <c r="QQE31" s="71"/>
      <c r="QQF31" s="71"/>
      <c r="QQG31" s="71"/>
      <c r="QQH31" s="71"/>
      <c r="QQI31" s="71"/>
      <c r="QQJ31" s="71"/>
      <c r="QQK31" s="71"/>
      <c r="QQL31" s="71"/>
      <c r="QQM31" s="71"/>
      <c r="QQN31" s="71"/>
      <c r="QQO31" s="71"/>
      <c r="QQP31" s="71"/>
      <c r="QQQ31" s="71"/>
      <c r="QQR31" s="71"/>
      <c r="QQS31" s="71"/>
      <c r="QQT31" s="71"/>
      <c r="QQU31" s="71"/>
      <c r="QQV31" s="71"/>
      <c r="QQW31" s="71"/>
      <c r="QQX31" s="71"/>
      <c r="QQY31" s="71"/>
      <c r="QQZ31" s="71"/>
      <c r="QRA31" s="71"/>
      <c r="QRB31" s="71"/>
      <c r="QRC31" s="71"/>
      <c r="QRD31" s="71"/>
      <c r="QRE31" s="71"/>
      <c r="QRF31" s="71"/>
      <c r="QRG31" s="71"/>
      <c r="QRH31" s="71"/>
      <c r="QRI31" s="71"/>
      <c r="QRJ31" s="71"/>
      <c r="QRK31" s="71"/>
      <c r="QRL31" s="71"/>
      <c r="QRM31" s="71"/>
      <c r="QRN31" s="71"/>
      <c r="QRO31" s="71"/>
      <c r="QRP31" s="71"/>
      <c r="QRQ31" s="71"/>
      <c r="QRR31" s="71"/>
      <c r="QRS31" s="71"/>
      <c r="QRT31" s="71"/>
      <c r="QRU31" s="71"/>
      <c r="QRV31" s="71"/>
      <c r="QRW31" s="71"/>
      <c r="QRX31" s="71"/>
      <c r="QRY31" s="71"/>
      <c r="QRZ31" s="71"/>
      <c r="QSA31" s="71"/>
      <c r="QSB31" s="71"/>
      <c r="QSC31" s="71"/>
      <c r="QSD31" s="71"/>
      <c r="QSE31" s="71"/>
      <c r="QSF31" s="71"/>
      <c r="QSG31" s="71"/>
      <c r="QSH31" s="71"/>
      <c r="QSI31" s="71"/>
      <c r="QSJ31" s="71"/>
      <c r="QSK31" s="71"/>
      <c r="QSL31" s="71"/>
      <c r="QSM31" s="71"/>
      <c r="QSN31" s="71"/>
      <c r="QSO31" s="71"/>
      <c r="QSP31" s="71"/>
      <c r="QSQ31" s="71"/>
      <c r="QSR31" s="71"/>
      <c r="QSS31" s="71"/>
      <c r="QST31" s="71"/>
      <c r="QSU31" s="71"/>
      <c r="QSV31" s="71"/>
      <c r="QSW31" s="71"/>
      <c r="QSX31" s="71"/>
      <c r="QSY31" s="71"/>
      <c r="QSZ31" s="71"/>
      <c r="QTA31" s="71"/>
      <c r="QTB31" s="71"/>
      <c r="QTC31" s="71"/>
      <c r="QTD31" s="71"/>
      <c r="QTE31" s="71"/>
      <c r="QTF31" s="71"/>
      <c r="QTG31" s="71"/>
      <c r="QTH31" s="71"/>
      <c r="QTI31" s="71"/>
      <c r="QTJ31" s="71"/>
      <c r="QTK31" s="71"/>
      <c r="QTL31" s="71"/>
      <c r="QTM31" s="71"/>
      <c r="QTN31" s="71"/>
      <c r="QTO31" s="71"/>
      <c r="QTP31" s="71"/>
      <c r="QTQ31" s="71"/>
      <c r="QTR31" s="71"/>
      <c r="QTS31" s="71"/>
      <c r="QTT31" s="71"/>
      <c r="QTU31" s="71"/>
      <c r="QTV31" s="71"/>
      <c r="QTW31" s="71"/>
      <c r="QTX31" s="71"/>
      <c r="QTY31" s="71"/>
      <c r="QTZ31" s="71"/>
      <c r="QUA31" s="71"/>
      <c r="QUB31" s="71"/>
      <c r="QUC31" s="71"/>
      <c r="QUD31" s="71"/>
      <c r="QUE31" s="71"/>
      <c r="QUF31" s="71"/>
      <c r="QUG31" s="71"/>
      <c r="QUH31" s="71"/>
      <c r="QUI31" s="71"/>
      <c r="QUJ31" s="71"/>
      <c r="QUK31" s="71"/>
      <c r="QUL31" s="71"/>
      <c r="QUM31" s="71"/>
      <c r="QUN31" s="71"/>
      <c r="QUO31" s="71"/>
      <c r="QUP31" s="71"/>
      <c r="QUQ31" s="71"/>
      <c r="QUR31" s="71"/>
      <c r="QUS31" s="71"/>
      <c r="QUT31" s="71"/>
      <c r="QUU31" s="71"/>
      <c r="QUV31" s="71"/>
      <c r="QUW31" s="71"/>
      <c r="QUX31" s="71"/>
      <c r="QUY31" s="71"/>
      <c r="QUZ31" s="71"/>
      <c r="QVA31" s="71"/>
      <c r="QVB31" s="71"/>
      <c r="QVC31" s="71"/>
      <c r="QVD31" s="71"/>
      <c r="QVE31" s="71"/>
      <c r="QVF31" s="71"/>
      <c r="QVG31" s="71"/>
      <c r="QVH31" s="71"/>
      <c r="QVI31" s="71"/>
      <c r="QVJ31" s="71"/>
      <c r="QVK31" s="71"/>
      <c r="QVL31" s="71"/>
      <c r="QVM31" s="71"/>
      <c r="QVN31" s="71"/>
      <c r="QVO31" s="71"/>
      <c r="QVP31" s="71"/>
      <c r="QVQ31" s="71"/>
      <c r="QVR31" s="71"/>
      <c r="QVS31" s="71"/>
      <c r="QVT31" s="71"/>
      <c r="QVU31" s="71"/>
      <c r="QVV31" s="71"/>
      <c r="QVW31" s="71"/>
      <c r="QVX31" s="71"/>
      <c r="QVY31" s="71"/>
      <c r="QVZ31" s="71"/>
      <c r="QWA31" s="71"/>
      <c r="QWB31" s="71"/>
      <c r="QWC31" s="71"/>
      <c r="QWD31" s="71"/>
      <c r="QWE31" s="71"/>
      <c r="QWF31" s="71"/>
      <c r="QWG31" s="71"/>
      <c r="QWH31" s="71"/>
      <c r="QWI31" s="71"/>
      <c r="QWJ31" s="71"/>
      <c r="QWK31" s="71"/>
      <c r="QWL31" s="71"/>
      <c r="QWM31" s="71"/>
      <c r="QWN31" s="71"/>
      <c r="QWO31" s="71"/>
      <c r="QWP31" s="71"/>
      <c r="QWQ31" s="71"/>
      <c r="QWR31" s="71"/>
      <c r="QWS31" s="71"/>
      <c r="QWT31" s="71"/>
      <c r="QWU31" s="71"/>
      <c r="QWV31" s="71"/>
      <c r="QWW31" s="71"/>
      <c r="QWX31" s="71"/>
      <c r="QWY31" s="71"/>
      <c r="QWZ31" s="71"/>
      <c r="QXA31" s="71"/>
      <c r="QXB31" s="71"/>
      <c r="QXC31" s="71"/>
      <c r="QXD31" s="71"/>
      <c r="QXE31" s="71"/>
      <c r="QXF31" s="71"/>
      <c r="QXG31" s="71"/>
      <c r="QXH31" s="71"/>
      <c r="QXI31" s="71"/>
      <c r="QXJ31" s="71"/>
      <c r="QXK31" s="71"/>
      <c r="QXL31" s="71"/>
      <c r="QXM31" s="71"/>
      <c r="QXN31" s="71"/>
      <c r="QXO31" s="71"/>
      <c r="QXP31" s="71"/>
      <c r="QXQ31" s="71"/>
      <c r="QXR31" s="71"/>
      <c r="QXS31" s="71"/>
      <c r="QXT31" s="71"/>
      <c r="QXU31" s="71"/>
      <c r="QXV31" s="71"/>
      <c r="QXW31" s="71"/>
      <c r="QXX31" s="71"/>
      <c r="QXY31" s="71"/>
      <c r="QXZ31" s="71"/>
      <c r="QYA31" s="71"/>
      <c r="QYB31" s="71"/>
      <c r="QYC31" s="71"/>
      <c r="QYD31" s="71"/>
      <c r="QYE31" s="71"/>
      <c r="QYF31" s="71"/>
      <c r="QYG31" s="71"/>
      <c r="QYH31" s="71"/>
      <c r="QYI31" s="71"/>
      <c r="QYJ31" s="71"/>
      <c r="QYK31" s="71"/>
      <c r="QYL31" s="71"/>
      <c r="QYM31" s="71"/>
      <c r="QYN31" s="71"/>
      <c r="QYO31" s="71"/>
      <c r="QYP31" s="71"/>
      <c r="QYQ31" s="71"/>
      <c r="QYR31" s="71"/>
      <c r="QYS31" s="71"/>
      <c r="QYT31" s="71"/>
      <c r="QYU31" s="71"/>
      <c r="QYV31" s="71"/>
      <c r="QYW31" s="71"/>
      <c r="QYX31" s="71"/>
      <c r="QYY31" s="71"/>
      <c r="QYZ31" s="71"/>
      <c r="QZA31" s="71"/>
      <c r="QZB31" s="71"/>
      <c r="QZC31" s="71"/>
      <c r="QZD31" s="71"/>
      <c r="QZE31" s="71"/>
      <c r="QZF31" s="71"/>
      <c r="QZG31" s="71"/>
      <c r="QZH31" s="71"/>
      <c r="QZI31" s="71"/>
      <c r="QZJ31" s="71"/>
      <c r="QZK31" s="71"/>
      <c r="QZL31" s="71"/>
      <c r="QZM31" s="71"/>
      <c r="QZN31" s="71"/>
      <c r="QZO31" s="71"/>
      <c r="QZP31" s="71"/>
      <c r="QZQ31" s="71"/>
      <c r="QZR31" s="71"/>
      <c r="QZS31" s="71"/>
      <c r="QZT31" s="71"/>
      <c r="QZU31" s="71"/>
      <c r="QZV31" s="71"/>
      <c r="QZW31" s="71"/>
      <c r="QZX31" s="71"/>
      <c r="QZY31" s="71"/>
      <c r="QZZ31" s="71"/>
      <c r="RAA31" s="71"/>
      <c r="RAB31" s="71"/>
      <c r="RAC31" s="71"/>
      <c r="RAD31" s="71"/>
      <c r="RAE31" s="71"/>
      <c r="RAF31" s="71"/>
      <c r="RAG31" s="71"/>
      <c r="RAH31" s="71"/>
      <c r="RAI31" s="71"/>
      <c r="RAJ31" s="71"/>
      <c r="RAK31" s="71"/>
      <c r="RAL31" s="71"/>
      <c r="RAM31" s="71"/>
      <c r="RAN31" s="71"/>
      <c r="RAO31" s="71"/>
      <c r="RAP31" s="71"/>
      <c r="RAQ31" s="71"/>
      <c r="RAR31" s="71"/>
      <c r="RAS31" s="71"/>
      <c r="RAT31" s="71"/>
      <c r="RAU31" s="71"/>
      <c r="RAV31" s="71"/>
      <c r="RAW31" s="71"/>
      <c r="RAX31" s="71"/>
      <c r="RAY31" s="71"/>
      <c r="RAZ31" s="71"/>
      <c r="RBA31" s="71"/>
      <c r="RBB31" s="71"/>
      <c r="RBC31" s="71"/>
      <c r="RBD31" s="71"/>
      <c r="RBE31" s="71"/>
      <c r="RBF31" s="71"/>
      <c r="RBG31" s="71"/>
      <c r="RBH31" s="71"/>
      <c r="RBI31" s="71"/>
      <c r="RBJ31" s="71"/>
      <c r="RBK31" s="71"/>
      <c r="RBL31" s="71"/>
      <c r="RBM31" s="71"/>
      <c r="RBN31" s="71"/>
      <c r="RBO31" s="71"/>
      <c r="RBP31" s="71"/>
      <c r="RBQ31" s="71"/>
      <c r="RBR31" s="71"/>
      <c r="RBS31" s="71"/>
      <c r="RBT31" s="71"/>
      <c r="RBU31" s="71"/>
      <c r="RBV31" s="71"/>
      <c r="RBW31" s="71"/>
      <c r="RBX31" s="71"/>
      <c r="RBY31" s="71"/>
      <c r="RBZ31" s="71"/>
      <c r="RCA31" s="71"/>
      <c r="RCB31" s="71"/>
      <c r="RCC31" s="71"/>
      <c r="RCD31" s="71"/>
      <c r="RCE31" s="71"/>
      <c r="RCF31" s="71"/>
      <c r="RCG31" s="71"/>
      <c r="RCH31" s="71"/>
      <c r="RCI31" s="71"/>
      <c r="RCJ31" s="71"/>
      <c r="RCK31" s="71"/>
      <c r="RCL31" s="71"/>
      <c r="RCM31" s="71"/>
      <c r="RCN31" s="71"/>
      <c r="RCO31" s="71"/>
      <c r="RCP31" s="71"/>
      <c r="RCQ31" s="71"/>
      <c r="RCR31" s="71"/>
      <c r="RCS31" s="71"/>
      <c r="RCT31" s="71"/>
      <c r="RCU31" s="71"/>
      <c r="RCV31" s="71"/>
      <c r="RCW31" s="71"/>
      <c r="RCX31" s="71"/>
      <c r="RCY31" s="71"/>
      <c r="RCZ31" s="71"/>
      <c r="RDA31" s="71"/>
      <c r="RDB31" s="71"/>
      <c r="RDC31" s="71"/>
      <c r="RDD31" s="71"/>
      <c r="RDE31" s="71"/>
      <c r="RDF31" s="71"/>
      <c r="RDG31" s="71"/>
      <c r="RDH31" s="71"/>
      <c r="RDI31" s="71"/>
      <c r="RDJ31" s="71"/>
      <c r="RDK31" s="71"/>
      <c r="RDL31" s="71"/>
      <c r="RDM31" s="71"/>
      <c r="RDN31" s="71"/>
      <c r="RDO31" s="71"/>
      <c r="RDP31" s="71"/>
      <c r="RDQ31" s="71"/>
      <c r="RDR31" s="71"/>
      <c r="RDS31" s="71"/>
      <c r="RDT31" s="71"/>
      <c r="RDU31" s="71"/>
      <c r="RDV31" s="71"/>
      <c r="RDW31" s="71"/>
      <c r="RDX31" s="71"/>
      <c r="RDY31" s="71"/>
      <c r="RDZ31" s="71"/>
      <c r="REA31" s="71"/>
      <c r="REB31" s="71"/>
      <c r="REC31" s="71"/>
      <c r="RED31" s="71"/>
      <c r="REE31" s="71"/>
      <c r="REF31" s="71"/>
      <c r="REG31" s="71"/>
      <c r="REH31" s="71"/>
      <c r="REI31" s="71"/>
      <c r="REJ31" s="71"/>
      <c r="REK31" s="71"/>
      <c r="REL31" s="71"/>
      <c r="REM31" s="71"/>
      <c r="REN31" s="71"/>
      <c r="REO31" s="71"/>
      <c r="REP31" s="71"/>
      <c r="REQ31" s="71"/>
      <c r="RER31" s="71"/>
      <c r="RES31" s="71"/>
      <c r="RET31" s="71"/>
      <c r="REU31" s="71"/>
      <c r="REV31" s="71"/>
      <c r="REW31" s="71"/>
      <c r="REX31" s="71"/>
      <c r="REY31" s="71"/>
      <c r="REZ31" s="71"/>
      <c r="RFA31" s="71"/>
      <c r="RFB31" s="71"/>
      <c r="RFC31" s="71"/>
      <c r="RFD31" s="71"/>
      <c r="RFE31" s="71"/>
      <c r="RFF31" s="71"/>
      <c r="RFG31" s="71"/>
      <c r="RFH31" s="71"/>
      <c r="RFI31" s="71"/>
      <c r="RFJ31" s="71"/>
      <c r="RFK31" s="71"/>
      <c r="RFL31" s="71"/>
      <c r="RFM31" s="71"/>
      <c r="RFN31" s="71"/>
      <c r="RFO31" s="71"/>
      <c r="RFP31" s="71"/>
      <c r="RFQ31" s="71"/>
      <c r="RFR31" s="71"/>
      <c r="RFS31" s="71"/>
      <c r="RFT31" s="71"/>
      <c r="RFU31" s="71"/>
      <c r="RFV31" s="71"/>
      <c r="RFW31" s="71"/>
      <c r="RFX31" s="71"/>
      <c r="RFY31" s="71"/>
      <c r="RFZ31" s="71"/>
      <c r="RGA31" s="71"/>
      <c r="RGB31" s="71"/>
      <c r="RGC31" s="71"/>
      <c r="RGD31" s="71"/>
      <c r="RGE31" s="71"/>
      <c r="RGF31" s="71"/>
      <c r="RGG31" s="71"/>
      <c r="RGH31" s="71"/>
      <c r="RGI31" s="71"/>
      <c r="RGJ31" s="71"/>
      <c r="RGK31" s="71"/>
      <c r="RGL31" s="71"/>
      <c r="RGM31" s="71"/>
      <c r="RGN31" s="71"/>
      <c r="RGO31" s="71"/>
      <c r="RGP31" s="71"/>
      <c r="RGQ31" s="71"/>
      <c r="RGR31" s="71"/>
      <c r="RGS31" s="71"/>
      <c r="RGT31" s="71"/>
      <c r="RGU31" s="71"/>
      <c r="RGV31" s="71"/>
      <c r="RGW31" s="71"/>
      <c r="RGX31" s="71"/>
      <c r="RGY31" s="71"/>
      <c r="RGZ31" s="71"/>
      <c r="RHA31" s="71"/>
      <c r="RHB31" s="71"/>
      <c r="RHC31" s="71"/>
      <c r="RHD31" s="71"/>
      <c r="RHE31" s="71"/>
      <c r="RHF31" s="71"/>
      <c r="RHG31" s="71"/>
      <c r="RHH31" s="71"/>
      <c r="RHI31" s="71"/>
      <c r="RHJ31" s="71"/>
      <c r="RHK31" s="71"/>
      <c r="RHL31" s="71"/>
      <c r="RHM31" s="71"/>
      <c r="RHN31" s="71"/>
      <c r="RHO31" s="71"/>
      <c r="RHP31" s="71"/>
      <c r="RHQ31" s="71"/>
      <c r="RHR31" s="71"/>
      <c r="RHS31" s="71"/>
      <c r="RHT31" s="71"/>
      <c r="RHU31" s="71"/>
      <c r="RHV31" s="71"/>
      <c r="RHW31" s="71"/>
      <c r="RHX31" s="71"/>
      <c r="RHY31" s="71"/>
      <c r="RHZ31" s="71"/>
      <c r="RIA31" s="71"/>
      <c r="RIB31" s="71"/>
      <c r="RIC31" s="71"/>
      <c r="RID31" s="71"/>
      <c r="RIE31" s="71"/>
      <c r="RIF31" s="71"/>
      <c r="RIG31" s="71"/>
      <c r="RIH31" s="71"/>
      <c r="RII31" s="71"/>
      <c r="RIJ31" s="71"/>
      <c r="RIK31" s="71"/>
      <c r="RIL31" s="71"/>
      <c r="RIM31" s="71"/>
      <c r="RIN31" s="71"/>
      <c r="RIO31" s="71"/>
      <c r="RIP31" s="71"/>
      <c r="RIQ31" s="71"/>
      <c r="RIR31" s="71"/>
      <c r="RIS31" s="71"/>
      <c r="RIT31" s="71"/>
      <c r="RIU31" s="71"/>
      <c r="RIV31" s="71"/>
      <c r="RIW31" s="71"/>
      <c r="RIX31" s="71"/>
      <c r="RIY31" s="71"/>
      <c r="RIZ31" s="71"/>
      <c r="RJA31" s="71"/>
      <c r="RJB31" s="71"/>
      <c r="RJC31" s="71"/>
      <c r="RJD31" s="71"/>
      <c r="RJE31" s="71"/>
      <c r="RJF31" s="71"/>
      <c r="RJG31" s="71"/>
      <c r="RJH31" s="71"/>
      <c r="RJI31" s="71"/>
      <c r="RJJ31" s="71"/>
      <c r="RJK31" s="71"/>
      <c r="RJL31" s="71"/>
      <c r="RJM31" s="71"/>
      <c r="RJN31" s="71"/>
      <c r="RJO31" s="71"/>
      <c r="RJP31" s="71"/>
      <c r="RJQ31" s="71"/>
      <c r="RJR31" s="71"/>
      <c r="RJS31" s="71"/>
      <c r="RJT31" s="71"/>
      <c r="RJU31" s="71"/>
      <c r="RJV31" s="71"/>
      <c r="RJW31" s="71"/>
      <c r="RJX31" s="71"/>
      <c r="RJY31" s="71"/>
      <c r="RJZ31" s="71"/>
      <c r="RKA31" s="71"/>
      <c r="RKB31" s="71"/>
      <c r="RKC31" s="71"/>
      <c r="RKD31" s="71"/>
      <c r="RKE31" s="71"/>
      <c r="RKF31" s="71"/>
      <c r="RKG31" s="71"/>
      <c r="RKH31" s="71"/>
      <c r="RKI31" s="71"/>
      <c r="RKJ31" s="71"/>
      <c r="RKK31" s="71"/>
      <c r="RKL31" s="71"/>
      <c r="RKM31" s="71"/>
      <c r="RKN31" s="71"/>
      <c r="RKO31" s="71"/>
      <c r="RKP31" s="71"/>
      <c r="RKQ31" s="71"/>
      <c r="RKR31" s="71"/>
      <c r="RKS31" s="71"/>
      <c r="RKT31" s="71"/>
      <c r="RKU31" s="71"/>
      <c r="RKV31" s="71"/>
      <c r="RKW31" s="71"/>
      <c r="RKX31" s="71"/>
      <c r="RKY31" s="71"/>
      <c r="RKZ31" s="71"/>
      <c r="RLA31" s="71"/>
      <c r="RLB31" s="71"/>
      <c r="RLC31" s="71"/>
      <c r="RLD31" s="71"/>
      <c r="RLE31" s="71"/>
      <c r="RLF31" s="71"/>
      <c r="RLG31" s="71"/>
      <c r="RLH31" s="71"/>
      <c r="RLI31" s="71"/>
      <c r="RLJ31" s="71"/>
      <c r="RLK31" s="71"/>
      <c r="RLL31" s="71"/>
      <c r="RLM31" s="71"/>
      <c r="RLN31" s="71"/>
      <c r="RLO31" s="71"/>
      <c r="RLP31" s="71"/>
      <c r="RLQ31" s="71"/>
      <c r="RLR31" s="71"/>
      <c r="RLS31" s="71"/>
      <c r="RLT31" s="71"/>
      <c r="RLU31" s="71"/>
      <c r="RLV31" s="71"/>
      <c r="RLW31" s="71"/>
      <c r="RLX31" s="71"/>
      <c r="RLY31" s="71"/>
      <c r="RLZ31" s="71"/>
      <c r="RMA31" s="71"/>
      <c r="RMB31" s="71"/>
      <c r="RMC31" s="71"/>
      <c r="RMD31" s="71"/>
      <c r="RME31" s="71"/>
      <c r="RMF31" s="71"/>
      <c r="RMG31" s="71"/>
      <c r="RMH31" s="71"/>
      <c r="RMI31" s="71"/>
      <c r="RMJ31" s="71"/>
      <c r="RMK31" s="71"/>
      <c r="RML31" s="71"/>
      <c r="RMM31" s="71"/>
      <c r="RMN31" s="71"/>
      <c r="RMO31" s="71"/>
      <c r="RMP31" s="71"/>
      <c r="RMQ31" s="71"/>
      <c r="RMR31" s="71"/>
      <c r="RMS31" s="71"/>
      <c r="RMT31" s="71"/>
      <c r="RMU31" s="71"/>
      <c r="RMV31" s="71"/>
      <c r="RMW31" s="71"/>
      <c r="RMX31" s="71"/>
      <c r="RMY31" s="71"/>
      <c r="RMZ31" s="71"/>
      <c r="RNA31" s="71"/>
      <c r="RNB31" s="71"/>
      <c r="RNC31" s="71"/>
      <c r="RND31" s="71"/>
      <c r="RNE31" s="71"/>
      <c r="RNF31" s="71"/>
      <c r="RNG31" s="71"/>
      <c r="RNH31" s="71"/>
      <c r="RNI31" s="71"/>
      <c r="RNJ31" s="71"/>
      <c r="RNK31" s="71"/>
      <c r="RNL31" s="71"/>
      <c r="RNM31" s="71"/>
      <c r="RNN31" s="71"/>
      <c r="RNO31" s="71"/>
      <c r="RNP31" s="71"/>
      <c r="RNQ31" s="71"/>
      <c r="RNR31" s="71"/>
      <c r="RNS31" s="71"/>
      <c r="RNT31" s="71"/>
      <c r="RNU31" s="71"/>
      <c r="RNV31" s="71"/>
      <c r="RNW31" s="71"/>
      <c r="RNX31" s="71"/>
      <c r="RNY31" s="71"/>
      <c r="RNZ31" s="71"/>
      <c r="ROA31" s="71"/>
      <c r="ROB31" s="71"/>
      <c r="ROC31" s="71"/>
      <c r="ROD31" s="71"/>
      <c r="ROE31" s="71"/>
      <c r="ROF31" s="71"/>
      <c r="ROG31" s="71"/>
      <c r="ROH31" s="71"/>
      <c r="ROI31" s="71"/>
      <c r="ROJ31" s="71"/>
      <c r="ROK31" s="71"/>
      <c r="ROL31" s="71"/>
      <c r="ROM31" s="71"/>
      <c r="RON31" s="71"/>
      <c r="ROO31" s="71"/>
      <c r="ROP31" s="71"/>
      <c r="ROQ31" s="71"/>
      <c r="ROR31" s="71"/>
      <c r="ROS31" s="71"/>
      <c r="ROT31" s="71"/>
      <c r="ROU31" s="71"/>
      <c r="ROV31" s="71"/>
      <c r="ROW31" s="71"/>
      <c r="ROX31" s="71"/>
      <c r="ROY31" s="71"/>
      <c r="ROZ31" s="71"/>
      <c r="RPA31" s="71"/>
      <c r="RPB31" s="71"/>
      <c r="RPC31" s="71"/>
      <c r="RPD31" s="71"/>
      <c r="RPE31" s="71"/>
      <c r="RPF31" s="71"/>
      <c r="RPG31" s="71"/>
      <c r="RPH31" s="71"/>
      <c r="RPI31" s="71"/>
      <c r="RPJ31" s="71"/>
      <c r="RPK31" s="71"/>
      <c r="RPL31" s="71"/>
      <c r="RPM31" s="71"/>
      <c r="RPN31" s="71"/>
      <c r="RPO31" s="71"/>
      <c r="RPP31" s="71"/>
      <c r="RPQ31" s="71"/>
      <c r="RPR31" s="71"/>
      <c r="RPS31" s="71"/>
      <c r="RPT31" s="71"/>
      <c r="RPU31" s="71"/>
      <c r="RPV31" s="71"/>
      <c r="RPW31" s="71"/>
      <c r="RPX31" s="71"/>
      <c r="RPY31" s="71"/>
      <c r="RPZ31" s="71"/>
      <c r="RQA31" s="71"/>
      <c r="RQB31" s="71"/>
      <c r="RQC31" s="71"/>
      <c r="RQD31" s="71"/>
      <c r="RQE31" s="71"/>
      <c r="RQF31" s="71"/>
      <c r="RQG31" s="71"/>
      <c r="RQH31" s="71"/>
      <c r="RQI31" s="71"/>
      <c r="RQJ31" s="71"/>
      <c r="RQK31" s="71"/>
      <c r="RQL31" s="71"/>
      <c r="RQM31" s="71"/>
      <c r="RQN31" s="71"/>
      <c r="RQO31" s="71"/>
      <c r="RQP31" s="71"/>
      <c r="RQQ31" s="71"/>
      <c r="RQR31" s="71"/>
      <c r="RQS31" s="71"/>
      <c r="RQT31" s="71"/>
      <c r="RQU31" s="71"/>
      <c r="RQV31" s="71"/>
      <c r="RQW31" s="71"/>
      <c r="RQX31" s="71"/>
      <c r="RQY31" s="71"/>
      <c r="RQZ31" s="71"/>
      <c r="RRA31" s="71"/>
      <c r="RRB31" s="71"/>
      <c r="RRC31" s="71"/>
      <c r="RRD31" s="71"/>
      <c r="RRE31" s="71"/>
      <c r="RRF31" s="71"/>
      <c r="RRG31" s="71"/>
      <c r="RRH31" s="71"/>
      <c r="RRI31" s="71"/>
      <c r="RRJ31" s="71"/>
      <c r="RRK31" s="71"/>
      <c r="RRL31" s="71"/>
      <c r="RRM31" s="71"/>
      <c r="RRN31" s="71"/>
      <c r="RRO31" s="71"/>
      <c r="RRP31" s="71"/>
      <c r="RRQ31" s="71"/>
      <c r="RRR31" s="71"/>
      <c r="RRS31" s="71"/>
      <c r="RRT31" s="71"/>
      <c r="RRU31" s="71"/>
      <c r="RRV31" s="71"/>
      <c r="RRW31" s="71"/>
      <c r="RRX31" s="71"/>
      <c r="RRY31" s="71"/>
      <c r="RRZ31" s="71"/>
      <c r="RSA31" s="71"/>
      <c r="RSB31" s="71"/>
      <c r="RSC31" s="71"/>
      <c r="RSD31" s="71"/>
      <c r="RSE31" s="71"/>
      <c r="RSF31" s="71"/>
      <c r="RSG31" s="71"/>
      <c r="RSH31" s="71"/>
      <c r="RSI31" s="71"/>
      <c r="RSJ31" s="71"/>
      <c r="RSK31" s="71"/>
      <c r="RSL31" s="71"/>
      <c r="RSM31" s="71"/>
      <c r="RSN31" s="71"/>
      <c r="RSO31" s="71"/>
      <c r="RSP31" s="71"/>
      <c r="RSQ31" s="71"/>
      <c r="RSR31" s="71"/>
      <c r="RSS31" s="71"/>
      <c r="RST31" s="71"/>
      <c r="RSU31" s="71"/>
      <c r="RSV31" s="71"/>
      <c r="RSW31" s="71"/>
      <c r="RSX31" s="71"/>
      <c r="RSY31" s="71"/>
      <c r="RSZ31" s="71"/>
      <c r="RTA31" s="71"/>
      <c r="RTB31" s="71"/>
      <c r="RTC31" s="71"/>
      <c r="RTD31" s="71"/>
      <c r="RTE31" s="71"/>
      <c r="RTF31" s="71"/>
      <c r="RTG31" s="71"/>
      <c r="RTH31" s="71"/>
      <c r="RTI31" s="71"/>
      <c r="RTJ31" s="71"/>
      <c r="RTK31" s="71"/>
      <c r="RTL31" s="71"/>
      <c r="RTM31" s="71"/>
      <c r="RTN31" s="71"/>
      <c r="RTO31" s="71"/>
      <c r="RTP31" s="71"/>
      <c r="RTQ31" s="71"/>
      <c r="RTR31" s="71"/>
      <c r="RTS31" s="71"/>
      <c r="RTT31" s="71"/>
      <c r="RTU31" s="71"/>
      <c r="RTV31" s="71"/>
      <c r="RTW31" s="71"/>
      <c r="RTX31" s="71"/>
      <c r="RTY31" s="71"/>
      <c r="RTZ31" s="71"/>
      <c r="RUA31" s="71"/>
      <c r="RUB31" s="71"/>
      <c r="RUC31" s="71"/>
      <c r="RUD31" s="71"/>
      <c r="RUE31" s="71"/>
      <c r="RUF31" s="71"/>
      <c r="RUG31" s="71"/>
      <c r="RUH31" s="71"/>
      <c r="RUI31" s="71"/>
      <c r="RUJ31" s="71"/>
      <c r="RUK31" s="71"/>
      <c r="RUL31" s="71"/>
      <c r="RUM31" s="71"/>
      <c r="RUN31" s="71"/>
      <c r="RUO31" s="71"/>
      <c r="RUP31" s="71"/>
      <c r="RUQ31" s="71"/>
      <c r="RUR31" s="71"/>
      <c r="RUS31" s="71"/>
      <c r="RUT31" s="71"/>
      <c r="RUU31" s="71"/>
      <c r="RUV31" s="71"/>
      <c r="RUW31" s="71"/>
      <c r="RUX31" s="71"/>
      <c r="RUY31" s="71"/>
      <c r="RUZ31" s="71"/>
      <c r="RVA31" s="71"/>
      <c r="RVB31" s="71"/>
      <c r="RVC31" s="71"/>
      <c r="RVD31" s="71"/>
      <c r="RVE31" s="71"/>
      <c r="RVF31" s="71"/>
      <c r="RVG31" s="71"/>
      <c r="RVH31" s="71"/>
      <c r="RVI31" s="71"/>
      <c r="RVJ31" s="71"/>
      <c r="RVK31" s="71"/>
      <c r="RVL31" s="71"/>
      <c r="RVM31" s="71"/>
      <c r="RVN31" s="71"/>
      <c r="RVO31" s="71"/>
      <c r="RVP31" s="71"/>
      <c r="RVQ31" s="71"/>
      <c r="RVR31" s="71"/>
      <c r="RVS31" s="71"/>
      <c r="RVT31" s="71"/>
      <c r="RVU31" s="71"/>
      <c r="RVV31" s="71"/>
      <c r="RVW31" s="71"/>
      <c r="RVX31" s="71"/>
      <c r="RVY31" s="71"/>
      <c r="RVZ31" s="71"/>
      <c r="RWA31" s="71"/>
      <c r="RWB31" s="71"/>
      <c r="RWC31" s="71"/>
      <c r="RWD31" s="71"/>
      <c r="RWE31" s="71"/>
      <c r="RWF31" s="71"/>
      <c r="RWG31" s="71"/>
      <c r="RWH31" s="71"/>
      <c r="RWI31" s="71"/>
      <c r="RWJ31" s="71"/>
      <c r="RWK31" s="71"/>
      <c r="RWL31" s="71"/>
      <c r="RWM31" s="71"/>
      <c r="RWN31" s="71"/>
      <c r="RWO31" s="71"/>
      <c r="RWP31" s="71"/>
      <c r="RWQ31" s="71"/>
      <c r="RWR31" s="71"/>
      <c r="RWS31" s="71"/>
      <c r="RWT31" s="71"/>
      <c r="RWU31" s="71"/>
      <c r="RWV31" s="71"/>
      <c r="RWW31" s="71"/>
      <c r="RWX31" s="71"/>
      <c r="RWY31" s="71"/>
      <c r="RWZ31" s="71"/>
      <c r="RXA31" s="71"/>
      <c r="RXB31" s="71"/>
      <c r="RXC31" s="71"/>
      <c r="RXD31" s="71"/>
      <c r="RXE31" s="71"/>
      <c r="RXF31" s="71"/>
      <c r="RXG31" s="71"/>
      <c r="RXH31" s="71"/>
      <c r="RXI31" s="71"/>
      <c r="RXJ31" s="71"/>
      <c r="RXK31" s="71"/>
      <c r="RXL31" s="71"/>
      <c r="RXM31" s="71"/>
      <c r="RXN31" s="71"/>
      <c r="RXO31" s="71"/>
      <c r="RXP31" s="71"/>
      <c r="RXQ31" s="71"/>
      <c r="RXR31" s="71"/>
      <c r="RXS31" s="71"/>
      <c r="RXT31" s="71"/>
      <c r="RXU31" s="71"/>
      <c r="RXV31" s="71"/>
      <c r="RXW31" s="71"/>
      <c r="RXX31" s="71"/>
      <c r="RXY31" s="71"/>
      <c r="RXZ31" s="71"/>
      <c r="RYA31" s="71"/>
      <c r="RYB31" s="71"/>
      <c r="RYC31" s="71"/>
      <c r="RYD31" s="71"/>
      <c r="RYE31" s="71"/>
      <c r="RYF31" s="71"/>
      <c r="RYG31" s="71"/>
      <c r="RYH31" s="71"/>
      <c r="RYI31" s="71"/>
      <c r="RYJ31" s="71"/>
      <c r="RYK31" s="71"/>
      <c r="RYL31" s="71"/>
      <c r="RYM31" s="71"/>
      <c r="RYN31" s="71"/>
      <c r="RYO31" s="71"/>
      <c r="RYP31" s="71"/>
      <c r="RYQ31" s="71"/>
      <c r="RYR31" s="71"/>
      <c r="RYS31" s="71"/>
      <c r="RYT31" s="71"/>
      <c r="RYU31" s="71"/>
      <c r="RYV31" s="71"/>
      <c r="RYW31" s="71"/>
      <c r="RYX31" s="71"/>
      <c r="RYY31" s="71"/>
      <c r="RYZ31" s="71"/>
      <c r="RZA31" s="71"/>
      <c r="RZB31" s="71"/>
      <c r="RZC31" s="71"/>
      <c r="RZD31" s="71"/>
      <c r="RZE31" s="71"/>
      <c r="RZF31" s="71"/>
      <c r="RZG31" s="71"/>
      <c r="RZH31" s="71"/>
      <c r="RZI31" s="71"/>
      <c r="RZJ31" s="71"/>
      <c r="RZK31" s="71"/>
      <c r="RZL31" s="71"/>
      <c r="RZM31" s="71"/>
      <c r="RZN31" s="71"/>
      <c r="RZO31" s="71"/>
      <c r="RZP31" s="71"/>
      <c r="RZQ31" s="71"/>
      <c r="RZR31" s="71"/>
      <c r="RZS31" s="71"/>
      <c r="RZT31" s="71"/>
      <c r="RZU31" s="71"/>
      <c r="RZV31" s="71"/>
      <c r="RZW31" s="71"/>
      <c r="RZX31" s="71"/>
      <c r="RZY31" s="71"/>
      <c r="RZZ31" s="71"/>
      <c r="SAA31" s="71"/>
      <c r="SAB31" s="71"/>
      <c r="SAC31" s="71"/>
      <c r="SAD31" s="71"/>
      <c r="SAE31" s="71"/>
      <c r="SAF31" s="71"/>
      <c r="SAG31" s="71"/>
      <c r="SAH31" s="71"/>
      <c r="SAI31" s="71"/>
      <c r="SAJ31" s="71"/>
      <c r="SAK31" s="71"/>
      <c r="SAL31" s="71"/>
      <c r="SAM31" s="71"/>
      <c r="SAN31" s="71"/>
      <c r="SAO31" s="71"/>
      <c r="SAP31" s="71"/>
      <c r="SAQ31" s="71"/>
      <c r="SAR31" s="71"/>
      <c r="SAS31" s="71"/>
      <c r="SAT31" s="71"/>
      <c r="SAU31" s="71"/>
      <c r="SAV31" s="71"/>
      <c r="SAW31" s="71"/>
      <c r="SAX31" s="71"/>
      <c r="SAY31" s="71"/>
      <c r="SAZ31" s="71"/>
      <c r="SBA31" s="71"/>
      <c r="SBB31" s="71"/>
      <c r="SBC31" s="71"/>
      <c r="SBD31" s="71"/>
      <c r="SBE31" s="71"/>
      <c r="SBF31" s="71"/>
      <c r="SBG31" s="71"/>
      <c r="SBH31" s="71"/>
      <c r="SBI31" s="71"/>
      <c r="SBJ31" s="71"/>
      <c r="SBK31" s="71"/>
      <c r="SBL31" s="71"/>
      <c r="SBM31" s="71"/>
      <c r="SBN31" s="71"/>
      <c r="SBO31" s="71"/>
      <c r="SBP31" s="71"/>
      <c r="SBQ31" s="71"/>
      <c r="SBR31" s="71"/>
      <c r="SBS31" s="71"/>
      <c r="SBT31" s="71"/>
      <c r="SBU31" s="71"/>
      <c r="SBV31" s="71"/>
      <c r="SBW31" s="71"/>
      <c r="SBX31" s="71"/>
      <c r="SBY31" s="71"/>
      <c r="SBZ31" s="71"/>
      <c r="SCA31" s="71"/>
      <c r="SCB31" s="71"/>
      <c r="SCC31" s="71"/>
      <c r="SCD31" s="71"/>
      <c r="SCE31" s="71"/>
      <c r="SCF31" s="71"/>
      <c r="SCG31" s="71"/>
      <c r="SCH31" s="71"/>
      <c r="SCI31" s="71"/>
      <c r="SCJ31" s="71"/>
      <c r="SCK31" s="71"/>
      <c r="SCL31" s="71"/>
      <c r="SCM31" s="71"/>
      <c r="SCN31" s="71"/>
      <c r="SCO31" s="71"/>
      <c r="SCP31" s="71"/>
      <c r="SCQ31" s="71"/>
      <c r="SCR31" s="71"/>
      <c r="SCS31" s="71"/>
      <c r="SCT31" s="71"/>
      <c r="SCU31" s="71"/>
      <c r="SCV31" s="71"/>
      <c r="SCW31" s="71"/>
      <c r="SCX31" s="71"/>
      <c r="SCY31" s="71"/>
      <c r="SCZ31" s="71"/>
      <c r="SDA31" s="71"/>
      <c r="SDB31" s="71"/>
      <c r="SDC31" s="71"/>
      <c r="SDD31" s="71"/>
      <c r="SDE31" s="71"/>
      <c r="SDF31" s="71"/>
      <c r="SDG31" s="71"/>
      <c r="SDH31" s="71"/>
      <c r="SDI31" s="71"/>
      <c r="SDJ31" s="71"/>
      <c r="SDK31" s="71"/>
      <c r="SDL31" s="71"/>
      <c r="SDM31" s="71"/>
      <c r="SDN31" s="71"/>
      <c r="SDO31" s="71"/>
      <c r="SDP31" s="71"/>
      <c r="SDQ31" s="71"/>
      <c r="SDR31" s="71"/>
      <c r="SDS31" s="71"/>
      <c r="SDT31" s="71"/>
      <c r="SDU31" s="71"/>
      <c r="SDV31" s="71"/>
      <c r="SDW31" s="71"/>
      <c r="SDX31" s="71"/>
      <c r="SDY31" s="71"/>
      <c r="SDZ31" s="71"/>
      <c r="SEA31" s="71"/>
      <c r="SEB31" s="71"/>
      <c r="SEC31" s="71"/>
      <c r="SED31" s="71"/>
      <c r="SEE31" s="71"/>
      <c r="SEF31" s="71"/>
      <c r="SEG31" s="71"/>
      <c r="SEH31" s="71"/>
      <c r="SEI31" s="71"/>
      <c r="SEJ31" s="71"/>
      <c r="SEK31" s="71"/>
      <c r="SEL31" s="71"/>
      <c r="SEM31" s="71"/>
      <c r="SEN31" s="71"/>
      <c r="SEO31" s="71"/>
      <c r="SEP31" s="71"/>
      <c r="SEQ31" s="71"/>
      <c r="SER31" s="71"/>
      <c r="SES31" s="71"/>
      <c r="SET31" s="71"/>
      <c r="SEU31" s="71"/>
      <c r="SEV31" s="71"/>
      <c r="SEW31" s="71"/>
      <c r="SEX31" s="71"/>
      <c r="SEY31" s="71"/>
      <c r="SEZ31" s="71"/>
      <c r="SFA31" s="71"/>
      <c r="SFB31" s="71"/>
      <c r="SFC31" s="71"/>
      <c r="SFD31" s="71"/>
      <c r="SFE31" s="71"/>
      <c r="SFF31" s="71"/>
      <c r="SFG31" s="71"/>
      <c r="SFH31" s="71"/>
      <c r="SFI31" s="71"/>
      <c r="SFJ31" s="71"/>
      <c r="SFK31" s="71"/>
      <c r="SFL31" s="71"/>
      <c r="SFM31" s="71"/>
      <c r="SFN31" s="71"/>
      <c r="SFO31" s="71"/>
      <c r="SFP31" s="71"/>
      <c r="SFQ31" s="71"/>
      <c r="SFR31" s="71"/>
      <c r="SFS31" s="71"/>
      <c r="SFT31" s="71"/>
      <c r="SFU31" s="71"/>
      <c r="SFV31" s="71"/>
      <c r="SFW31" s="71"/>
      <c r="SFX31" s="71"/>
      <c r="SFY31" s="71"/>
      <c r="SFZ31" s="71"/>
      <c r="SGA31" s="71"/>
      <c r="SGB31" s="71"/>
      <c r="SGC31" s="71"/>
      <c r="SGD31" s="71"/>
      <c r="SGE31" s="71"/>
      <c r="SGF31" s="71"/>
      <c r="SGG31" s="71"/>
      <c r="SGH31" s="71"/>
      <c r="SGI31" s="71"/>
      <c r="SGJ31" s="71"/>
      <c r="SGK31" s="71"/>
      <c r="SGL31" s="71"/>
      <c r="SGM31" s="71"/>
      <c r="SGN31" s="71"/>
      <c r="SGO31" s="71"/>
      <c r="SGP31" s="71"/>
      <c r="SGQ31" s="71"/>
      <c r="SGR31" s="71"/>
      <c r="SGS31" s="71"/>
      <c r="SGT31" s="71"/>
      <c r="SGU31" s="71"/>
      <c r="SGV31" s="71"/>
      <c r="SGW31" s="71"/>
      <c r="SGX31" s="71"/>
      <c r="SGY31" s="71"/>
      <c r="SGZ31" s="71"/>
      <c r="SHA31" s="71"/>
      <c r="SHB31" s="71"/>
      <c r="SHC31" s="71"/>
      <c r="SHD31" s="71"/>
      <c r="SHE31" s="71"/>
      <c r="SHF31" s="71"/>
      <c r="SHG31" s="71"/>
      <c r="SHH31" s="71"/>
      <c r="SHI31" s="71"/>
      <c r="SHJ31" s="71"/>
      <c r="SHK31" s="71"/>
      <c r="SHL31" s="71"/>
      <c r="SHM31" s="71"/>
      <c r="SHN31" s="71"/>
      <c r="SHO31" s="71"/>
      <c r="SHP31" s="71"/>
      <c r="SHQ31" s="71"/>
      <c r="SHR31" s="71"/>
      <c r="SHS31" s="71"/>
      <c r="SHT31" s="71"/>
      <c r="SHU31" s="71"/>
      <c r="SHV31" s="71"/>
      <c r="SHW31" s="71"/>
      <c r="SHX31" s="71"/>
      <c r="SHY31" s="71"/>
      <c r="SHZ31" s="71"/>
      <c r="SIA31" s="71"/>
      <c r="SIB31" s="71"/>
      <c r="SIC31" s="71"/>
      <c r="SID31" s="71"/>
      <c r="SIE31" s="71"/>
      <c r="SIF31" s="71"/>
      <c r="SIG31" s="71"/>
      <c r="SIH31" s="71"/>
      <c r="SII31" s="71"/>
      <c r="SIJ31" s="71"/>
      <c r="SIK31" s="71"/>
      <c r="SIL31" s="71"/>
      <c r="SIM31" s="71"/>
      <c r="SIN31" s="71"/>
      <c r="SIO31" s="71"/>
      <c r="SIP31" s="71"/>
      <c r="SIQ31" s="71"/>
      <c r="SIR31" s="71"/>
      <c r="SIS31" s="71"/>
      <c r="SIT31" s="71"/>
      <c r="SIU31" s="71"/>
      <c r="SIV31" s="71"/>
      <c r="SIW31" s="71"/>
      <c r="SIX31" s="71"/>
      <c r="SIY31" s="71"/>
      <c r="SIZ31" s="71"/>
      <c r="SJA31" s="71"/>
      <c r="SJB31" s="71"/>
      <c r="SJC31" s="71"/>
      <c r="SJD31" s="71"/>
      <c r="SJE31" s="71"/>
      <c r="SJF31" s="71"/>
      <c r="SJG31" s="71"/>
      <c r="SJH31" s="71"/>
      <c r="SJI31" s="71"/>
      <c r="SJJ31" s="71"/>
      <c r="SJK31" s="71"/>
      <c r="SJL31" s="71"/>
      <c r="SJM31" s="71"/>
      <c r="SJN31" s="71"/>
      <c r="SJO31" s="71"/>
      <c r="SJP31" s="71"/>
      <c r="SJQ31" s="71"/>
      <c r="SJR31" s="71"/>
      <c r="SJS31" s="71"/>
      <c r="SJT31" s="71"/>
      <c r="SJU31" s="71"/>
      <c r="SJV31" s="71"/>
      <c r="SJW31" s="71"/>
      <c r="SJX31" s="71"/>
      <c r="SJY31" s="71"/>
      <c r="SJZ31" s="71"/>
      <c r="SKA31" s="71"/>
      <c r="SKB31" s="71"/>
      <c r="SKC31" s="71"/>
      <c r="SKD31" s="71"/>
      <c r="SKE31" s="71"/>
      <c r="SKF31" s="71"/>
      <c r="SKG31" s="71"/>
      <c r="SKH31" s="71"/>
      <c r="SKI31" s="71"/>
      <c r="SKJ31" s="71"/>
      <c r="SKK31" s="71"/>
      <c r="SKL31" s="71"/>
      <c r="SKM31" s="71"/>
      <c r="SKN31" s="71"/>
      <c r="SKO31" s="71"/>
      <c r="SKP31" s="71"/>
      <c r="SKQ31" s="71"/>
      <c r="SKR31" s="71"/>
      <c r="SKS31" s="71"/>
      <c r="SKT31" s="71"/>
      <c r="SKU31" s="71"/>
      <c r="SKV31" s="71"/>
      <c r="SKW31" s="71"/>
      <c r="SKX31" s="71"/>
      <c r="SKY31" s="71"/>
      <c r="SKZ31" s="71"/>
      <c r="SLA31" s="71"/>
      <c r="SLB31" s="71"/>
      <c r="SLC31" s="71"/>
      <c r="SLD31" s="71"/>
      <c r="SLE31" s="71"/>
      <c r="SLF31" s="71"/>
      <c r="SLG31" s="71"/>
      <c r="SLH31" s="71"/>
      <c r="SLI31" s="71"/>
      <c r="SLJ31" s="71"/>
      <c r="SLK31" s="71"/>
      <c r="SLL31" s="71"/>
      <c r="SLM31" s="71"/>
      <c r="SLN31" s="71"/>
      <c r="SLO31" s="71"/>
      <c r="SLP31" s="71"/>
      <c r="SLQ31" s="71"/>
      <c r="SLR31" s="71"/>
      <c r="SLS31" s="71"/>
      <c r="SLT31" s="71"/>
      <c r="SLU31" s="71"/>
      <c r="SLV31" s="71"/>
      <c r="SLW31" s="71"/>
      <c r="SLX31" s="71"/>
      <c r="SLY31" s="71"/>
      <c r="SLZ31" s="71"/>
      <c r="SMA31" s="71"/>
      <c r="SMB31" s="71"/>
      <c r="SMC31" s="71"/>
      <c r="SMD31" s="71"/>
      <c r="SME31" s="71"/>
      <c r="SMF31" s="71"/>
      <c r="SMG31" s="71"/>
      <c r="SMH31" s="71"/>
      <c r="SMI31" s="71"/>
      <c r="SMJ31" s="71"/>
      <c r="SMK31" s="71"/>
      <c r="SML31" s="71"/>
      <c r="SMM31" s="71"/>
      <c r="SMN31" s="71"/>
      <c r="SMO31" s="71"/>
      <c r="SMP31" s="71"/>
      <c r="SMQ31" s="71"/>
      <c r="SMR31" s="71"/>
      <c r="SMS31" s="71"/>
      <c r="SMT31" s="71"/>
      <c r="SMU31" s="71"/>
      <c r="SMV31" s="71"/>
      <c r="SMW31" s="71"/>
      <c r="SMX31" s="71"/>
      <c r="SMY31" s="71"/>
      <c r="SMZ31" s="71"/>
      <c r="SNA31" s="71"/>
      <c r="SNB31" s="71"/>
      <c r="SNC31" s="71"/>
      <c r="SND31" s="71"/>
      <c r="SNE31" s="71"/>
      <c r="SNF31" s="71"/>
      <c r="SNG31" s="71"/>
      <c r="SNH31" s="71"/>
      <c r="SNI31" s="71"/>
      <c r="SNJ31" s="71"/>
      <c r="SNK31" s="71"/>
      <c r="SNL31" s="71"/>
      <c r="SNM31" s="71"/>
      <c r="SNN31" s="71"/>
      <c r="SNO31" s="71"/>
      <c r="SNP31" s="71"/>
      <c r="SNQ31" s="71"/>
      <c r="SNR31" s="71"/>
      <c r="SNS31" s="71"/>
      <c r="SNT31" s="71"/>
      <c r="SNU31" s="71"/>
      <c r="SNV31" s="71"/>
      <c r="SNW31" s="71"/>
      <c r="SNX31" s="71"/>
      <c r="SNY31" s="71"/>
      <c r="SNZ31" s="71"/>
      <c r="SOA31" s="71"/>
      <c r="SOB31" s="71"/>
      <c r="SOC31" s="71"/>
      <c r="SOD31" s="71"/>
      <c r="SOE31" s="71"/>
      <c r="SOF31" s="71"/>
      <c r="SOG31" s="71"/>
      <c r="SOH31" s="71"/>
      <c r="SOI31" s="71"/>
      <c r="SOJ31" s="71"/>
      <c r="SOK31" s="71"/>
      <c r="SOL31" s="71"/>
      <c r="SOM31" s="71"/>
      <c r="SON31" s="71"/>
      <c r="SOO31" s="71"/>
      <c r="SOP31" s="71"/>
      <c r="SOQ31" s="71"/>
      <c r="SOR31" s="71"/>
      <c r="SOS31" s="71"/>
      <c r="SOT31" s="71"/>
      <c r="SOU31" s="71"/>
      <c r="SOV31" s="71"/>
      <c r="SOW31" s="71"/>
      <c r="SOX31" s="71"/>
      <c r="SOY31" s="71"/>
      <c r="SOZ31" s="71"/>
      <c r="SPA31" s="71"/>
      <c r="SPB31" s="71"/>
      <c r="SPC31" s="71"/>
      <c r="SPD31" s="71"/>
      <c r="SPE31" s="71"/>
      <c r="SPF31" s="71"/>
      <c r="SPG31" s="71"/>
      <c r="SPH31" s="71"/>
      <c r="SPI31" s="71"/>
      <c r="SPJ31" s="71"/>
      <c r="SPK31" s="71"/>
      <c r="SPL31" s="71"/>
      <c r="SPM31" s="71"/>
      <c r="SPN31" s="71"/>
      <c r="SPO31" s="71"/>
      <c r="SPP31" s="71"/>
      <c r="SPQ31" s="71"/>
      <c r="SPR31" s="71"/>
      <c r="SPS31" s="71"/>
      <c r="SPT31" s="71"/>
      <c r="SPU31" s="71"/>
      <c r="SPV31" s="71"/>
      <c r="SPW31" s="71"/>
      <c r="SPX31" s="71"/>
      <c r="SPY31" s="71"/>
      <c r="SPZ31" s="71"/>
      <c r="SQA31" s="71"/>
      <c r="SQB31" s="71"/>
      <c r="SQC31" s="71"/>
      <c r="SQD31" s="71"/>
      <c r="SQE31" s="71"/>
      <c r="SQF31" s="71"/>
      <c r="SQG31" s="71"/>
      <c r="SQH31" s="71"/>
      <c r="SQI31" s="71"/>
      <c r="SQJ31" s="71"/>
      <c r="SQK31" s="71"/>
      <c r="SQL31" s="71"/>
      <c r="SQM31" s="71"/>
      <c r="SQN31" s="71"/>
      <c r="SQO31" s="71"/>
      <c r="SQP31" s="71"/>
      <c r="SQQ31" s="71"/>
      <c r="SQR31" s="71"/>
      <c r="SQS31" s="71"/>
      <c r="SQT31" s="71"/>
      <c r="SQU31" s="71"/>
      <c r="SQV31" s="71"/>
      <c r="SQW31" s="71"/>
      <c r="SQX31" s="71"/>
      <c r="SQY31" s="71"/>
      <c r="SQZ31" s="71"/>
      <c r="SRA31" s="71"/>
      <c r="SRB31" s="71"/>
      <c r="SRC31" s="71"/>
      <c r="SRD31" s="71"/>
      <c r="SRE31" s="71"/>
      <c r="SRF31" s="71"/>
      <c r="SRG31" s="71"/>
      <c r="SRH31" s="71"/>
      <c r="SRI31" s="71"/>
      <c r="SRJ31" s="71"/>
      <c r="SRK31" s="71"/>
      <c r="SRL31" s="71"/>
      <c r="SRM31" s="71"/>
      <c r="SRN31" s="71"/>
      <c r="SRO31" s="71"/>
      <c r="SRP31" s="71"/>
      <c r="SRQ31" s="71"/>
      <c r="SRR31" s="71"/>
      <c r="SRS31" s="71"/>
      <c r="SRT31" s="71"/>
      <c r="SRU31" s="71"/>
      <c r="SRV31" s="71"/>
      <c r="SRW31" s="71"/>
      <c r="SRX31" s="71"/>
      <c r="SRY31" s="71"/>
      <c r="SRZ31" s="71"/>
      <c r="SSA31" s="71"/>
      <c r="SSB31" s="71"/>
      <c r="SSC31" s="71"/>
      <c r="SSD31" s="71"/>
      <c r="SSE31" s="71"/>
      <c r="SSF31" s="71"/>
      <c r="SSG31" s="71"/>
      <c r="SSH31" s="71"/>
      <c r="SSI31" s="71"/>
      <c r="SSJ31" s="71"/>
      <c r="SSK31" s="71"/>
      <c r="SSL31" s="71"/>
      <c r="SSM31" s="71"/>
      <c r="SSN31" s="71"/>
      <c r="SSO31" s="71"/>
      <c r="SSP31" s="71"/>
      <c r="SSQ31" s="71"/>
      <c r="SSR31" s="71"/>
      <c r="SSS31" s="71"/>
      <c r="SST31" s="71"/>
      <c r="SSU31" s="71"/>
      <c r="SSV31" s="71"/>
      <c r="SSW31" s="71"/>
      <c r="SSX31" s="71"/>
      <c r="SSY31" s="71"/>
      <c r="SSZ31" s="71"/>
      <c r="STA31" s="71"/>
      <c r="STB31" s="71"/>
      <c r="STC31" s="71"/>
      <c r="STD31" s="71"/>
      <c r="STE31" s="71"/>
      <c r="STF31" s="71"/>
      <c r="STG31" s="71"/>
      <c r="STH31" s="71"/>
      <c r="STI31" s="71"/>
      <c r="STJ31" s="71"/>
      <c r="STK31" s="71"/>
      <c r="STL31" s="71"/>
      <c r="STM31" s="71"/>
      <c r="STN31" s="71"/>
      <c r="STO31" s="71"/>
      <c r="STP31" s="71"/>
      <c r="STQ31" s="71"/>
      <c r="STR31" s="71"/>
      <c r="STS31" s="71"/>
      <c r="STT31" s="71"/>
      <c r="STU31" s="71"/>
      <c r="STV31" s="71"/>
      <c r="STW31" s="71"/>
      <c r="STX31" s="71"/>
      <c r="STY31" s="71"/>
      <c r="STZ31" s="71"/>
      <c r="SUA31" s="71"/>
      <c r="SUB31" s="71"/>
      <c r="SUC31" s="71"/>
      <c r="SUD31" s="71"/>
      <c r="SUE31" s="71"/>
      <c r="SUF31" s="71"/>
      <c r="SUG31" s="71"/>
      <c r="SUH31" s="71"/>
      <c r="SUI31" s="71"/>
      <c r="SUJ31" s="71"/>
      <c r="SUK31" s="71"/>
      <c r="SUL31" s="71"/>
      <c r="SUM31" s="71"/>
      <c r="SUN31" s="71"/>
      <c r="SUO31" s="71"/>
      <c r="SUP31" s="71"/>
      <c r="SUQ31" s="71"/>
      <c r="SUR31" s="71"/>
      <c r="SUS31" s="71"/>
      <c r="SUT31" s="71"/>
      <c r="SUU31" s="71"/>
      <c r="SUV31" s="71"/>
      <c r="SUW31" s="71"/>
      <c r="SUX31" s="71"/>
      <c r="SUY31" s="71"/>
      <c r="SUZ31" s="71"/>
      <c r="SVA31" s="71"/>
      <c r="SVB31" s="71"/>
      <c r="SVC31" s="71"/>
      <c r="SVD31" s="71"/>
      <c r="SVE31" s="71"/>
      <c r="SVF31" s="71"/>
      <c r="SVG31" s="71"/>
      <c r="SVH31" s="71"/>
      <c r="SVI31" s="71"/>
      <c r="SVJ31" s="71"/>
      <c r="SVK31" s="71"/>
      <c r="SVL31" s="71"/>
      <c r="SVM31" s="71"/>
      <c r="SVN31" s="71"/>
      <c r="SVO31" s="71"/>
      <c r="SVP31" s="71"/>
      <c r="SVQ31" s="71"/>
      <c r="SVR31" s="71"/>
      <c r="SVS31" s="71"/>
      <c r="SVT31" s="71"/>
      <c r="SVU31" s="71"/>
      <c r="SVV31" s="71"/>
      <c r="SVW31" s="71"/>
      <c r="SVX31" s="71"/>
      <c r="SVY31" s="71"/>
      <c r="SVZ31" s="71"/>
      <c r="SWA31" s="71"/>
      <c r="SWB31" s="71"/>
      <c r="SWC31" s="71"/>
      <c r="SWD31" s="71"/>
      <c r="SWE31" s="71"/>
      <c r="SWF31" s="71"/>
      <c r="SWG31" s="71"/>
      <c r="SWH31" s="71"/>
      <c r="SWI31" s="71"/>
      <c r="SWJ31" s="71"/>
      <c r="SWK31" s="71"/>
      <c r="SWL31" s="71"/>
      <c r="SWM31" s="71"/>
      <c r="SWN31" s="71"/>
      <c r="SWO31" s="71"/>
      <c r="SWP31" s="71"/>
      <c r="SWQ31" s="71"/>
      <c r="SWR31" s="71"/>
      <c r="SWS31" s="71"/>
      <c r="SWT31" s="71"/>
      <c r="SWU31" s="71"/>
      <c r="SWV31" s="71"/>
      <c r="SWW31" s="71"/>
      <c r="SWX31" s="71"/>
      <c r="SWY31" s="71"/>
      <c r="SWZ31" s="71"/>
      <c r="SXA31" s="71"/>
      <c r="SXB31" s="71"/>
      <c r="SXC31" s="71"/>
      <c r="SXD31" s="71"/>
      <c r="SXE31" s="71"/>
      <c r="SXF31" s="71"/>
      <c r="SXG31" s="71"/>
      <c r="SXH31" s="71"/>
      <c r="SXI31" s="71"/>
      <c r="SXJ31" s="71"/>
      <c r="SXK31" s="71"/>
      <c r="SXL31" s="71"/>
      <c r="SXM31" s="71"/>
      <c r="SXN31" s="71"/>
      <c r="SXO31" s="71"/>
      <c r="SXP31" s="71"/>
      <c r="SXQ31" s="71"/>
      <c r="SXR31" s="71"/>
      <c r="SXS31" s="71"/>
      <c r="SXT31" s="71"/>
      <c r="SXU31" s="71"/>
      <c r="SXV31" s="71"/>
      <c r="SXW31" s="71"/>
      <c r="SXX31" s="71"/>
      <c r="SXY31" s="71"/>
      <c r="SXZ31" s="71"/>
      <c r="SYA31" s="71"/>
      <c r="SYB31" s="71"/>
      <c r="SYC31" s="71"/>
      <c r="SYD31" s="71"/>
      <c r="SYE31" s="71"/>
      <c r="SYF31" s="71"/>
      <c r="SYG31" s="71"/>
      <c r="SYH31" s="71"/>
      <c r="SYI31" s="71"/>
      <c r="SYJ31" s="71"/>
      <c r="SYK31" s="71"/>
      <c r="SYL31" s="71"/>
      <c r="SYM31" s="71"/>
      <c r="SYN31" s="71"/>
      <c r="SYO31" s="71"/>
      <c r="SYP31" s="71"/>
      <c r="SYQ31" s="71"/>
      <c r="SYR31" s="71"/>
      <c r="SYS31" s="71"/>
      <c r="SYT31" s="71"/>
      <c r="SYU31" s="71"/>
      <c r="SYV31" s="71"/>
      <c r="SYW31" s="71"/>
      <c r="SYX31" s="71"/>
      <c r="SYY31" s="71"/>
      <c r="SYZ31" s="71"/>
      <c r="SZA31" s="71"/>
      <c r="SZB31" s="71"/>
      <c r="SZC31" s="71"/>
      <c r="SZD31" s="71"/>
      <c r="SZE31" s="71"/>
      <c r="SZF31" s="71"/>
      <c r="SZG31" s="71"/>
      <c r="SZH31" s="71"/>
      <c r="SZI31" s="71"/>
      <c r="SZJ31" s="71"/>
      <c r="SZK31" s="71"/>
      <c r="SZL31" s="71"/>
      <c r="SZM31" s="71"/>
      <c r="SZN31" s="71"/>
      <c r="SZO31" s="71"/>
      <c r="SZP31" s="71"/>
      <c r="SZQ31" s="71"/>
      <c r="SZR31" s="71"/>
      <c r="SZS31" s="71"/>
      <c r="SZT31" s="71"/>
      <c r="SZU31" s="71"/>
      <c r="SZV31" s="71"/>
      <c r="SZW31" s="71"/>
      <c r="SZX31" s="71"/>
      <c r="SZY31" s="71"/>
      <c r="SZZ31" s="71"/>
      <c r="TAA31" s="71"/>
      <c r="TAB31" s="71"/>
      <c r="TAC31" s="71"/>
      <c r="TAD31" s="71"/>
      <c r="TAE31" s="71"/>
      <c r="TAF31" s="71"/>
      <c r="TAG31" s="71"/>
      <c r="TAH31" s="71"/>
      <c r="TAI31" s="71"/>
      <c r="TAJ31" s="71"/>
      <c r="TAK31" s="71"/>
      <c r="TAL31" s="71"/>
      <c r="TAM31" s="71"/>
      <c r="TAN31" s="71"/>
      <c r="TAO31" s="71"/>
      <c r="TAP31" s="71"/>
      <c r="TAQ31" s="71"/>
      <c r="TAR31" s="71"/>
      <c r="TAS31" s="71"/>
      <c r="TAT31" s="71"/>
      <c r="TAU31" s="71"/>
      <c r="TAV31" s="71"/>
      <c r="TAW31" s="71"/>
      <c r="TAX31" s="71"/>
      <c r="TAY31" s="71"/>
      <c r="TAZ31" s="71"/>
      <c r="TBA31" s="71"/>
      <c r="TBB31" s="71"/>
      <c r="TBC31" s="71"/>
      <c r="TBD31" s="71"/>
      <c r="TBE31" s="71"/>
      <c r="TBF31" s="71"/>
      <c r="TBG31" s="71"/>
      <c r="TBH31" s="71"/>
      <c r="TBI31" s="71"/>
      <c r="TBJ31" s="71"/>
      <c r="TBK31" s="71"/>
      <c r="TBL31" s="71"/>
      <c r="TBM31" s="71"/>
      <c r="TBN31" s="71"/>
      <c r="TBO31" s="71"/>
      <c r="TBP31" s="71"/>
      <c r="TBQ31" s="71"/>
      <c r="TBR31" s="71"/>
      <c r="TBS31" s="71"/>
      <c r="TBT31" s="71"/>
      <c r="TBU31" s="71"/>
      <c r="TBV31" s="71"/>
      <c r="TBW31" s="71"/>
      <c r="TBX31" s="71"/>
      <c r="TBY31" s="71"/>
      <c r="TBZ31" s="71"/>
      <c r="TCA31" s="71"/>
      <c r="TCB31" s="71"/>
      <c r="TCC31" s="71"/>
      <c r="TCD31" s="71"/>
      <c r="TCE31" s="71"/>
      <c r="TCF31" s="71"/>
      <c r="TCG31" s="71"/>
      <c r="TCH31" s="71"/>
      <c r="TCI31" s="71"/>
      <c r="TCJ31" s="71"/>
      <c r="TCK31" s="71"/>
      <c r="TCL31" s="71"/>
      <c r="TCM31" s="71"/>
      <c r="TCN31" s="71"/>
      <c r="TCO31" s="71"/>
      <c r="TCP31" s="71"/>
      <c r="TCQ31" s="71"/>
      <c r="TCR31" s="71"/>
      <c r="TCS31" s="71"/>
      <c r="TCT31" s="71"/>
      <c r="TCU31" s="71"/>
      <c r="TCV31" s="71"/>
      <c r="TCW31" s="71"/>
      <c r="TCX31" s="71"/>
      <c r="TCY31" s="71"/>
      <c r="TCZ31" s="71"/>
      <c r="TDA31" s="71"/>
      <c r="TDB31" s="71"/>
      <c r="TDC31" s="71"/>
      <c r="TDD31" s="71"/>
      <c r="TDE31" s="71"/>
      <c r="TDF31" s="71"/>
      <c r="TDG31" s="71"/>
      <c r="TDH31" s="71"/>
      <c r="TDI31" s="71"/>
      <c r="TDJ31" s="71"/>
      <c r="TDK31" s="71"/>
      <c r="TDL31" s="71"/>
      <c r="TDM31" s="71"/>
      <c r="TDN31" s="71"/>
      <c r="TDO31" s="71"/>
      <c r="TDP31" s="71"/>
      <c r="TDQ31" s="71"/>
      <c r="TDR31" s="71"/>
      <c r="TDS31" s="71"/>
      <c r="TDT31" s="71"/>
      <c r="TDU31" s="71"/>
      <c r="TDV31" s="71"/>
      <c r="TDW31" s="71"/>
      <c r="TDX31" s="71"/>
      <c r="TDY31" s="71"/>
      <c r="TDZ31" s="71"/>
      <c r="TEA31" s="71"/>
      <c r="TEB31" s="71"/>
      <c r="TEC31" s="71"/>
      <c r="TED31" s="71"/>
      <c r="TEE31" s="71"/>
      <c r="TEF31" s="71"/>
      <c r="TEG31" s="71"/>
      <c r="TEH31" s="71"/>
      <c r="TEI31" s="71"/>
      <c r="TEJ31" s="71"/>
      <c r="TEK31" s="71"/>
      <c r="TEL31" s="71"/>
      <c r="TEM31" s="71"/>
      <c r="TEN31" s="71"/>
      <c r="TEO31" s="71"/>
      <c r="TEP31" s="71"/>
      <c r="TEQ31" s="71"/>
      <c r="TER31" s="71"/>
      <c r="TES31" s="71"/>
      <c r="TET31" s="71"/>
      <c r="TEU31" s="71"/>
      <c r="TEV31" s="71"/>
      <c r="TEW31" s="71"/>
      <c r="TEX31" s="71"/>
      <c r="TEY31" s="71"/>
      <c r="TEZ31" s="71"/>
      <c r="TFA31" s="71"/>
      <c r="TFB31" s="71"/>
      <c r="TFC31" s="71"/>
      <c r="TFD31" s="71"/>
      <c r="TFE31" s="71"/>
      <c r="TFF31" s="71"/>
      <c r="TFG31" s="71"/>
      <c r="TFH31" s="71"/>
      <c r="TFI31" s="71"/>
      <c r="TFJ31" s="71"/>
      <c r="TFK31" s="71"/>
      <c r="TFL31" s="71"/>
      <c r="TFM31" s="71"/>
      <c r="TFN31" s="71"/>
      <c r="TFO31" s="71"/>
      <c r="TFP31" s="71"/>
      <c r="TFQ31" s="71"/>
      <c r="TFR31" s="71"/>
      <c r="TFS31" s="71"/>
      <c r="TFT31" s="71"/>
      <c r="TFU31" s="71"/>
      <c r="TFV31" s="71"/>
      <c r="TFW31" s="71"/>
      <c r="TFX31" s="71"/>
      <c r="TFY31" s="71"/>
      <c r="TFZ31" s="71"/>
      <c r="TGA31" s="71"/>
      <c r="TGB31" s="71"/>
      <c r="TGC31" s="71"/>
      <c r="TGD31" s="71"/>
      <c r="TGE31" s="71"/>
      <c r="TGF31" s="71"/>
      <c r="TGG31" s="71"/>
      <c r="TGH31" s="71"/>
      <c r="TGI31" s="71"/>
      <c r="TGJ31" s="71"/>
      <c r="TGK31" s="71"/>
      <c r="TGL31" s="71"/>
      <c r="TGM31" s="71"/>
      <c r="TGN31" s="71"/>
      <c r="TGO31" s="71"/>
      <c r="TGP31" s="71"/>
      <c r="TGQ31" s="71"/>
      <c r="TGR31" s="71"/>
      <c r="TGS31" s="71"/>
      <c r="TGT31" s="71"/>
      <c r="TGU31" s="71"/>
      <c r="TGV31" s="71"/>
      <c r="TGW31" s="71"/>
      <c r="TGX31" s="71"/>
      <c r="TGY31" s="71"/>
      <c r="TGZ31" s="71"/>
      <c r="THA31" s="71"/>
      <c r="THB31" s="71"/>
      <c r="THC31" s="71"/>
      <c r="THD31" s="71"/>
      <c r="THE31" s="71"/>
      <c r="THF31" s="71"/>
      <c r="THG31" s="71"/>
      <c r="THH31" s="71"/>
      <c r="THI31" s="71"/>
      <c r="THJ31" s="71"/>
      <c r="THK31" s="71"/>
      <c r="THL31" s="71"/>
      <c r="THM31" s="71"/>
      <c r="THN31" s="71"/>
      <c r="THO31" s="71"/>
      <c r="THP31" s="71"/>
      <c r="THQ31" s="71"/>
      <c r="THR31" s="71"/>
      <c r="THS31" s="71"/>
      <c r="THT31" s="71"/>
      <c r="THU31" s="71"/>
      <c r="THV31" s="71"/>
      <c r="THW31" s="71"/>
      <c r="THX31" s="71"/>
      <c r="THY31" s="71"/>
      <c r="THZ31" s="71"/>
      <c r="TIA31" s="71"/>
      <c r="TIB31" s="71"/>
      <c r="TIC31" s="71"/>
      <c r="TID31" s="71"/>
      <c r="TIE31" s="71"/>
      <c r="TIF31" s="71"/>
      <c r="TIG31" s="71"/>
      <c r="TIH31" s="71"/>
      <c r="TII31" s="71"/>
      <c r="TIJ31" s="71"/>
      <c r="TIK31" s="71"/>
      <c r="TIL31" s="71"/>
      <c r="TIM31" s="71"/>
      <c r="TIN31" s="71"/>
      <c r="TIO31" s="71"/>
      <c r="TIP31" s="71"/>
      <c r="TIQ31" s="71"/>
      <c r="TIR31" s="71"/>
      <c r="TIS31" s="71"/>
      <c r="TIT31" s="71"/>
      <c r="TIU31" s="71"/>
      <c r="TIV31" s="71"/>
      <c r="TIW31" s="71"/>
      <c r="TIX31" s="71"/>
      <c r="TIY31" s="71"/>
      <c r="TIZ31" s="71"/>
      <c r="TJA31" s="71"/>
      <c r="TJB31" s="71"/>
      <c r="TJC31" s="71"/>
      <c r="TJD31" s="71"/>
      <c r="TJE31" s="71"/>
      <c r="TJF31" s="71"/>
      <c r="TJG31" s="71"/>
      <c r="TJH31" s="71"/>
      <c r="TJI31" s="71"/>
      <c r="TJJ31" s="71"/>
      <c r="TJK31" s="71"/>
      <c r="TJL31" s="71"/>
      <c r="TJM31" s="71"/>
      <c r="TJN31" s="71"/>
      <c r="TJO31" s="71"/>
      <c r="TJP31" s="71"/>
      <c r="TJQ31" s="71"/>
      <c r="TJR31" s="71"/>
      <c r="TJS31" s="71"/>
      <c r="TJT31" s="71"/>
      <c r="TJU31" s="71"/>
      <c r="TJV31" s="71"/>
      <c r="TJW31" s="71"/>
      <c r="TJX31" s="71"/>
      <c r="TJY31" s="71"/>
      <c r="TJZ31" s="71"/>
      <c r="TKA31" s="71"/>
      <c r="TKB31" s="71"/>
      <c r="TKC31" s="71"/>
      <c r="TKD31" s="71"/>
      <c r="TKE31" s="71"/>
      <c r="TKF31" s="71"/>
      <c r="TKG31" s="71"/>
      <c r="TKH31" s="71"/>
      <c r="TKI31" s="71"/>
      <c r="TKJ31" s="71"/>
      <c r="TKK31" s="71"/>
      <c r="TKL31" s="71"/>
      <c r="TKM31" s="71"/>
      <c r="TKN31" s="71"/>
      <c r="TKO31" s="71"/>
      <c r="TKP31" s="71"/>
      <c r="TKQ31" s="71"/>
      <c r="TKR31" s="71"/>
      <c r="TKS31" s="71"/>
      <c r="TKT31" s="71"/>
      <c r="TKU31" s="71"/>
      <c r="TKV31" s="71"/>
      <c r="TKW31" s="71"/>
      <c r="TKX31" s="71"/>
      <c r="TKY31" s="71"/>
      <c r="TKZ31" s="71"/>
      <c r="TLA31" s="71"/>
      <c r="TLB31" s="71"/>
      <c r="TLC31" s="71"/>
      <c r="TLD31" s="71"/>
      <c r="TLE31" s="71"/>
      <c r="TLF31" s="71"/>
      <c r="TLG31" s="71"/>
      <c r="TLH31" s="71"/>
      <c r="TLI31" s="71"/>
      <c r="TLJ31" s="71"/>
      <c r="TLK31" s="71"/>
      <c r="TLL31" s="71"/>
      <c r="TLM31" s="71"/>
      <c r="TLN31" s="71"/>
      <c r="TLO31" s="71"/>
      <c r="TLP31" s="71"/>
      <c r="TLQ31" s="71"/>
      <c r="TLR31" s="71"/>
      <c r="TLS31" s="71"/>
      <c r="TLT31" s="71"/>
      <c r="TLU31" s="71"/>
      <c r="TLV31" s="71"/>
      <c r="TLW31" s="71"/>
      <c r="TLX31" s="71"/>
      <c r="TLY31" s="71"/>
      <c r="TLZ31" s="71"/>
      <c r="TMA31" s="71"/>
      <c r="TMB31" s="71"/>
      <c r="TMC31" s="71"/>
      <c r="TMD31" s="71"/>
      <c r="TME31" s="71"/>
      <c r="TMF31" s="71"/>
      <c r="TMG31" s="71"/>
      <c r="TMH31" s="71"/>
      <c r="TMI31" s="71"/>
      <c r="TMJ31" s="71"/>
      <c r="TMK31" s="71"/>
      <c r="TML31" s="71"/>
      <c r="TMM31" s="71"/>
      <c r="TMN31" s="71"/>
      <c r="TMO31" s="71"/>
      <c r="TMP31" s="71"/>
      <c r="TMQ31" s="71"/>
      <c r="TMR31" s="71"/>
      <c r="TMS31" s="71"/>
      <c r="TMT31" s="71"/>
      <c r="TMU31" s="71"/>
      <c r="TMV31" s="71"/>
      <c r="TMW31" s="71"/>
      <c r="TMX31" s="71"/>
      <c r="TMY31" s="71"/>
      <c r="TMZ31" s="71"/>
      <c r="TNA31" s="71"/>
      <c r="TNB31" s="71"/>
      <c r="TNC31" s="71"/>
      <c r="TND31" s="71"/>
      <c r="TNE31" s="71"/>
      <c r="TNF31" s="71"/>
      <c r="TNG31" s="71"/>
      <c r="TNH31" s="71"/>
      <c r="TNI31" s="71"/>
      <c r="TNJ31" s="71"/>
      <c r="TNK31" s="71"/>
      <c r="TNL31" s="71"/>
      <c r="TNM31" s="71"/>
      <c r="TNN31" s="71"/>
      <c r="TNO31" s="71"/>
      <c r="TNP31" s="71"/>
      <c r="TNQ31" s="71"/>
      <c r="TNR31" s="71"/>
      <c r="TNS31" s="71"/>
      <c r="TNT31" s="71"/>
      <c r="TNU31" s="71"/>
      <c r="TNV31" s="71"/>
      <c r="TNW31" s="71"/>
      <c r="TNX31" s="71"/>
      <c r="TNY31" s="71"/>
      <c r="TNZ31" s="71"/>
      <c r="TOA31" s="71"/>
      <c r="TOB31" s="71"/>
      <c r="TOC31" s="71"/>
      <c r="TOD31" s="71"/>
      <c r="TOE31" s="71"/>
      <c r="TOF31" s="71"/>
      <c r="TOG31" s="71"/>
      <c r="TOH31" s="71"/>
      <c r="TOI31" s="71"/>
      <c r="TOJ31" s="71"/>
      <c r="TOK31" s="71"/>
      <c r="TOL31" s="71"/>
      <c r="TOM31" s="71"/>
      <c r="TON31" s="71"/>
      <c r="TOO31" s="71"/>
      <c r="TOP31" s="71"/>
      <c r="TOQ31" s="71"/>
      <c r="TOR31" s="71"/>
      <c r="TOS31" s="71"/>
      <c r="TOT31" s="71"/>
      <c r="TOU31" s="71"/>
      <c r="TOV31" s="71"/>
      <c r="TOW31" s="71"/>
      <c r="TOX31" s="71"/>
      <c r="TOY31" s="71"/>
      <c r="TOZ31" s="71"/>
      <c r="TPA31" s="71"/>
      <c r="TPB31" s="71"/>
      <c r="TPC31" s="71"/>
      <c r="TPD31" s="71"/>
      <c r="TPE31" s="71"/>
      <c r="TPF31" s="71"/>
      <c r="TPG31" s="71"/>
      <c r="TPH31" s="71"/>
      <c r="TPI31" s="71"/>
      <c r="TPJ31" s="71"/>
      <c r="TPK31" s="71"/>
      <c r="TPL31" s="71"/>
      <c r="TPM31" s="71"/>
      <c r="TPN31" s="71"/>
      <c r="TPO31" s="71"/>
      <c r="TPP31" s="71"/>
      <c r="TPQ31" s="71"/>
      <c r="TPR31" s="71"/>
      <c r="TPS31" s="71"/>
      <c r="TPT31" s="71"/>
      <c r="TPU31" s="71"/>
      <c r="TPV31" s="71"/>
      <c r="TPW31" s="71"/>
      <c r="TPX31" s="71"/>
      <c r="TPY31" s="71"/>
      <c r="TPZ31" s="71"/>
      <c r="TQA31" s="71"/>
      <c r="TQB31" s="71"/>
      <c r="TQC31" s="71"/>
      <c r="TQD31" s="71"/>
      <c r="TQE31" s="71"/>
      <c r="TQF31" s="71"/>
      <c r="TQG31" s="71"/>
      <c r="TQH31" s="71"/>
      <c r="TQI31" s="71"/>
      <c r="TQJ31" s="71"/>
      <c r="TQK31" s="71"/>
      <c r="TQL31" s="71"/>
      <c r="TQM31" s="71"/>
      <c r="TQN31" s="71"/>
      <c r="TQO31" s="71"/>
      <c r="TQP31" s="71"/>
      <c r="TQQ31" s="71"/>
      <c r="TQR31" s="71"/>
      <c r="TQS31" s="71"/>
      <c r="TQT31" s="71"/>
      <c r="TQU31" s="71"/>
      <c r="TQV31" s="71"/>
      <c r="TQW31" s="71"/>
      <c r="TQX31" s="71"/>
      <c r="TQY31" s="71"/>
      <c r="TQZ31" s="71"/>
      <c r="TRA31" s="71"/>
      <c r="TRB31" s="71"/>
      <c r="TRC31" s="71"/>
      <c r="TRD31" s="71"/>
      <c r="TRE31" s="71"/>
      <c r="TRF31" s="71"/>
      <c r="TRG31" s="71"/>
      <c r="TRH31" s="71"/>
      <c r="TRI31" s="71"/>
      <c r="TRJ31" s="71"/>
      <c r="TRK31" s="71"/>
      <c r="TRL31" s="71"/>
      <c r="TRM31" s="71"/>
      <c r="TRN31" s="71"/>
      <c r="TRO31" s="71"/>
      <c r="TRP31" s="71"/>
      <c r="TRQ31" s="71"/>
      <c r="TRR31" s="71"/>
      <c r="TRS31" s="71"/>
      <c r="TRT31" s="71"/>
      <c r="TRU31" s="71"/>
      <c r="TRV31" s="71"/>
      <c r="TRW31" s="71"/>
      <c r="TRX31" s="71"/>
      <c r="TRY31" s="71"/>
      <c r="TRZ31" s="71"/>
      <c r="TSA31" s="71"/>
      <c r="TSB31" s="71"/>
      <c r="TSC31" s="71"/>
      <c r="TSD31" s="71"/>
      <c r="TSE31" s="71"/>
      <c r="TSF31" s="71"/>
      <c r="TSG31" s="71"/>
      <c r="TSH31" s="71"/>
      <c r="TSI31" s="71"/>
      <c r="TSJ31" s="71"/>
      <c r="TSK31" s="71"/>
      <c r="TSL31" s="71"/>
      <c r="TSM31" s="71"/>
      <c r="TSN31" s="71"/>
      <c r="TSO31" s="71"/>
      <c r="TSP31" s="71"/>
      <c r="TSQ31" s="71"/>
      <c r="TSR31" s="71"/>
      <c r="TSS31" s="71"/>
      <c r="TST31" s="71"/>
      <c r="TSU31" s="71"/>
      <c r="TSV31" s="71"/>
      <c r="TSW31" s="71"/>
      <c r="TSX31" s="71"/>
      <c r="TSY31" s="71"/>
      <c r="TSZ31" s="71"/>
      <c r="TTA31" s="71"/>
      <c r="TTB31" s="71"/>
      <c r="TTC31" s="71"/>
      <c r="TTD31" s="71"/>
      <c r="TTE31" s="71"/>
      <c r="TTF31" s="71"/>
      <c r="TTG31" s="71"/>
      <c r="TTH31" s="71"/>
      <c r="TTI31" s="71"/>
      <c r="TTJ31" s="71"/>
      <c r="TTK31" s="71"/>
      <c r="TTL31" s="71"/>
      <c r="TTM31" s="71"/>
      <c r="TTN31" s="71"/>
      <c r="TTO31" s="71"/>
      <c r="TTP31" s="71"/>
      <c r="TTQ31" s="71"/>
      <c r="TTR31" s="71"/>
      <c r="TTS31" s="71"/>
      <c r="TTT31" s="71"/>
      <c r="TTU31" s="71"/>
      <c r="TTV31" s="71"/>
      <c r="TTW31" s="71"/>
      <c r="TTX31" s="71"/>
      <c r="TTY31" s="71"/>
      <c r="TTZ31" s="71"/>
      <c r="TUA31" s="71"/>
      <c r="TUB31" s="71"/>
      <c r="TUC31" s="71"/>
      <c r="TUD31" s="71"/>
      <c r="TUE31" s="71"/>
      <c r="TUF31" s="71"/>
      <c r="TUG31" s="71"/>
      <c r="TUH31" s="71"/>
      <c r="TUI31" s="71"/>
      <c r="TUJ31" s="71"/>
      <c r="TUK31" s="71"/>
      <c r="TUL31" s="71"/>
      <c r="TUM31" s="71"/>
      <c r="TUN31" s="71"/>
      <c r="TUO31" s="71"/>
      <c r="TUP31" s="71"/>
      <c r="TUQ31" s="71"/>
      <c r="TUR31" s="71"/>
      <c r="TUS31" s="71"/>
      <c r="TUT31" s="71"/>
      <c r="TUU31" s="71"/>
      <c r="TUV31" s="71"/>
      <c r="TUW31" s="71"/>
      <c r="TUX31" s="71"/>
      <c r="TUY31" s="71"/>
      <c r="TUZ31" s="71"/>
      <c r="TVA31" s="71"/>
      <c r="TVB31" s="71"/>
      <c r="TVC31" s="71"/>
      <c r="TVD31" s="71"/>
      <c r="TVE31" s="71"/>
      <c r="TVF31" s="71"/>
      <c r="TVG31" s="71"/>
      <c r="TVH31" s="71"/>
      <c r="TVI31" s="71"/>
      <c r="TVJ31" s="71"/>
      <c r="TVK31" s="71"/>
      <c r="TVL31" s="71"/>
      <c r="TVM31" s="71"/>
      <c r="TVN31" s="71"/>
      <c r="TVO31" s="71"/>
      <c r="TVP31" s="71"/>
      <c r="TVQ31" s="71"/>
      <c r="TVR31" s="71"/>
      <c r="TVS31" s="71"/>
      <c r="TVT31" s="71"/>
      <c r="TVU31" s="71"/>
      <c r="TVV31" s="71"/>
      <c r="TVW31" s="71"/>
      <c r="TVX31" s="71"/>
      <c r="TVY31" s="71"/>
      <c r="TVZ31" s="71"/>
      <c r="TWA31" s="71"/>
      <c r="TWB31" s="71"/>
      <c r="TWC31" s="71"/>
      <c r="TWD31" s="71"/>
      <c r="TWE31" s="71"/>
      <c r="TWF31" s="71"/>
      <c r="TWG31" s="71"/>
      <c r="TWH31" s="71"/>
      <c r="TWI31" s="71"/>
      <c r="TWJ31" s="71"/>
      <c r="TWK31" s="71"/>
      <c r="TWL31" s="71"/>
      <c r="TWM31" s="71"/>
      <c r="TWN31" s="71"/>
      <c r="TWO31" s="71"/>
      <c r="TWP31" s="71"/>
      <c r="TWQ31" s="71"/>
      <c r="TWR31" s="71"/>
      <c r="TWS31" s="71"/>
      <c r="TWT31" s="71"/>
      <c r="TWU31" s="71"/>
      <c r="TWV31" s="71"/>
      <c r="TWW31" s="71"/>
      <c r="TWX31" s="71"/>
      <c r="TWY31" s="71"/>
      <c r="TWZ31" s="71"/>
      <c r="TXA31" s="71"/>
      <c r="TXB31" s="71"/>
      <c r="TXC31" s="71"/>
      <c r="TXD31" s="71"/>
      <c r="TXE31" s="71"/>
      <c r="TXF31" s="71"/>
      <c r="TXG31" s="71"/>
      <c r="TXH31" s="71"/>
      <c r="TXI31" s="71"/>
      <c r="TXJ31" s="71"/>
      <c r="TXK31" s="71"/>
      <c r="TXL31" s="71"/>
      <c r="TXM31" s="71"/>
      <c r="TXN31" s="71"/>
      <c r="TXO31" s="71"/>
      <c r="TXP31" s="71"/>
      <c r="TXQ31" s="71"/>
      <c r="TXR31" s="71"/>
      <c r="TXS31" s="71"/>
      <c r="TXT31" s="71"/>
      <c r="TXU31" s="71"/>
      <c r="TXV31" s="71"/>
      <c r="TXW31" s="71"/>
      <c r="TXX31" s="71"/>
      <c r="TXY31" s="71"/>
      <c r="TXZ31" s="71"/>
      <c r="TYA31" s="71"/>
      <c r="TYB31" s="71"/>
      <c r="TYC31" s="71"/>
      <c r="TYD31" s="71"/>
      <c r="TYE31" s="71"/>
      <c r="TYF31" s="71"/>
      <c r="TYG31" s="71"/>
      <c r="TYH31" s="71"/>
      <c r="TYI31" s="71"/>
      <c r="TYJ31" s="71"/>
      <c r="TYK31" s="71"/>
      <c r="TYL31" s="71"/>
      <c r="TYM31" s="71"/>
      <c r="TYN31" s="71"/>
      <c r="TYO31" s="71"/>
      <c r="TYP31" s="71"/>
      <c r="TYQ31" s="71"/>
      <c r="TYR31" s="71"/>
      <c r="TYS31" s="71"/>
      <c r="TYT31" s="71"/>
      <c r="TYU31" s="71"/>
      <c r="TYV31" s="71"/>
      <c r="TYW31" s="71"/>
      <c r="TYX31" s="71"/>
      <c r="TYY31" s="71"/>
      <c r="TYZ31" s="71"/>
      <c r="TZA31" s="71"/>
      <c r="TZB31" s="71"/>
      <c r="TZC31" s="71"/>
      <c r="TZD31" s="71"/>
      <c r="TZE31" s="71"/>
      <c r="TZF31" s="71"/>
      <c r="TZG31" s="71"/>
      <c r="TZH31" s="71"/>
      <c r="TZI31" s="71"/>
      <c r="TZJ31" s="71"/>
      <c r="TZK31" s="71"/>
      <c r="TZL31" s="71"/>
      <c r="TZM31" s="71"/>
      <c r="TZN31" s="71"/>
      <c r="TZO31" s="71"/>
      <c r="TZP31" s="71"/>
      <c r="TZQ31" s="71"/>
      <c r="TZR31" s="71"/>
      <c r="TZS31" s="71"/>
      <c r="TZT31" s="71"/>
      <c r="TZU31" s="71"/>
      <c r="TZV31" s="71"/>
      <c r="TZW31" s="71"/>
      <c r="TZX31" s="71"/>
      <c r="TZY31" s="71"/>
      <c r="TZZ31" s="71"/>
      <c r="UAA31" s="71"/>
      <c r="UAB31" s="71"/>
      <c r="UAC31" s="71"/>
      <c r="UAD31" s="71"/>
      <c r="UAE31" s="71"/>
      <c r="UAF31" s="71"/>
      <c r="UAG31" s="71"/>
      <c r="UAH31" s="71"/>
      <c r="UAI31" s="71"/>
      <c r="UAJ31" s="71"/>
      <c r="UAK31" s="71"/>
      <c r="UAL31" s="71"/>
      <c r="UAM31" s="71"/>
      <c r="UAN31" s="71"/>
      <c r="UAO31" s="71"/>
      <c r="UAP31" s="71"/>
      <c r="UAQ31" s="71"/>
      <c r="UAR31" s="71"/>
      <c r="UAS31" s="71"/>
      <c r="UAT31" s="71"/>
      <c r="UAU31" s="71"/>
      <c r="UAV31" s="71"/>
      <c r="UAW31" s="71"/>
      <c r="UAX31" s="71"/>
      <c r="UAY31" s="71"/>
      <c r="UAZ31" s="71"/>
      <c r="UBA31" s="71"/>
      <c r="UBB31" s="71"/>
      <c r="UBC31" s="71"/>
      <c r="UBD31" s="71"/>
      <c r="UBE31" s="71"/>
      <c r="UBF31" s="71"/>
      <c r="UBG31" s="71"/>
      <c r="UBH31" s="71"/>
      <c r="UBI31" s="71"/>
      <c r="UBJ31" s="71"/>
      <c r="UBK31" s="71"/>
      <c r="UBL31" s="71"/>
      <c r="UBM31" s="71"/>
      <c r="UBN31" s="71"/>
      <c r="UBO31" s="71"/>
      <c r="UBP31" s="71"/>
      <c r="UBQ31" s="71"/>
      <c r="UBR31" s="71"/>
      <c r="UBS31" s="71"/>
      <c r="UBT31" s="71"/>
      <c r="UBU31" s="71"/>
      <c r="UBV31" s="71"/>
      <c r="UBW31" s="71"/>
      <c r="UBX31" s="71"/>
      <c r="UBY31" s="71"/>
      <c r="UBZ31" s="71"/>
      <c r="UCA31" s="71"/>
      <c r="UCB31" s="71"/>
      <c r="UCC31" s="71"/>
      <c r="UCD31" s="71"/>
      <c r="UCE31" s="71"/>
      <c r="UCF31" s="71"/>
      <c r="UCG31" s="71"/>
      <c r="UCH31" s="71"/>
      <c r="UCI31" s="71"/>
      <c r="UCJ31" s="71"/>
      <c r="UCK31" s="71"/>
      <c r="UCL31" s="71"/>
      <c r="UCM31" s="71"/>
      <c r="UCN31" s="71"/>
      <c r="UCO31" s="71"/>
      <c r="UCP31" s="71"/>
      <c r="UCQ31" s="71"/>
      <c r="UCR31" s="71"/>
      <c r="UCS31" s="71"/>
      <c r="UCT31" s="71"/>
      <c r="UCU31" s="71"/>
      <c r="UCV31" s="71"/>
      <c r="UCW31" s="71"/>
      <c r="UCX31" s="71"/>
      <c r="UCY31" s="71"/>
      <c r="UCZ31" s="71"/>
      <c r="UDA31" s="71"/>
      <c r="UDB31" s="71"/>
      <c r="UDC31" s="71"/>
      <c r="UDD31" s="71"/>
      <c r="UDE31" s="71"/>
      <c r="UDF31" s="71"/>
      <c r="UDG31" s="71"/>
      <c r="UDH31" s="71"/>
      <c r="UDI31" s="71"/>
      <c r="UDJ31" s="71"/>
      <c r="UDK31" s="71"/>
      <c r="UDL31" s="71"/>
      <c r="UDM31" s="71"/>
      <c r="UDN31" s="71"/>
      <c r="UDO31" s="71"/>
      <c r="UDP31" s="71"/>
      <c r="UDQ31" s="71"/>
      <c r="UDR31" s="71"/>
      <c r="UDS31" s="71"/>
      <c r="UDT31" s="71"/>
      <c r="UDU31" s="71"/>
      <c r="UDV31" s="71"/>
      <c r="UDW31" s="71"/>
      <c r="UDX31" s="71"/>
      <c r="UDY31" s="71"/>
      <c r="UDZ31" s="71"/>
      <c r="UEA31" s="71"/>
      <c r="UEB31" s="71"/>
      <c r="UEC31" s="71"/>
      <c r="UED31" s="71"/>
      <c r="UEE31" s="71"/>
      <c r="UEF31" s="71"/>
      <c r="UEG31" s="71"/>
      <c r="UEH31" s="71"/>
      <c r="UEI31" s="71"/>
      <c r="UEJ31" s="71"/>
      <c r="UEK31" s="71"/>
      <c r="UEL31" s="71"/>
      <c r="UEM31" s="71"/>
      <c r="UEN31" s="71"/>
      <c r="UEO31" s="71"/>
      <c r="UEP31" s="71"/>
      <c r="UEQ31" s="71"/>
      <c r="UER31" s="71"/>
      <c r="UES31" s="71"/>
      <c r="UET31" s="71"/>
      <c r="UEU31" s="71"/>
      <c r="UEV31" s="71"/>
      <c r="UEW31" s="71"/>
      <c r="UEX31" s="71"/>
      <c r="UEY31" s="71"/>
      <c r="UEZ31" s="71"/>
      <c r="UFA31" s="71"/>
      <c r="UFB31" s="71"/>
      <c r="UFC31" s="71"/>
      <c r="UFD31" s="71"/>
      <c r="UFE31" s="71"/>
      <c r="UFF31" s="71"/>
      <c r="UFG31" s="71"/>
      <c r="UFH31" s="71"/>
      <c r="UFI31" s="71"/>
      <c r="UFJ31" s="71"/>
      <c r="UFK31" s="71"/>
      <c r="UFL31" s="71"/>
      <c r="UFM31" s="71"/>
      <c r="UFN31" s="71"/>
      <c r="UFO31" s="71"/>
      <c r="UFP31" s="71"/>
      <c r="UFQ31" s="71"/>
      <c r="UFR31" s="71"/>
      <c r="UFS31" s="71"/>
      <c r="UFT31" s="71"/>
      <c r="UFU31" s="71"/>
      <c r="UFV31" s="71"/>
      <c r="UFW31" s="71"/>
      <c r="UFX31" s="71"/>
      <c r="UFY31" s="71"/>
      <c r="UFZ31" s="71"/>
      <c r="UGA31" s="71"/>
      <c r="UGB31" s="71"/>
      <c r="UGC31" s="71"/>
      <c r="UGD31" s="71"/>
      <c r="UGE31" s="71"/>
      <c r="UGF31" s="71"/>
      <c r="UGG31" s="71"/>
      <c r="UGH31" s="71"/>
      <c r="UGI31" s="71"/>
      <c r="UGJ31" s="71"/>
      <c r="UGK31" s="71"/>
      <c r="UGL31" s="71"/>
      <c r="UGM31" s="71"/>
      <c r="UGN31" s="71"/>
      <c r="UGO31" s="71"/>
      <c r="UGP31" s="71"/>
      <c r="UGQ31" s="71"/>
      <c r="UGR31" s="71"/>
      <c r="UGS31" s="71"/>
      <c r="UGT31" s="71"/>
      <c r="UGU31" s="71"/>
      <c r="UGV31" s="71"/>
      <c r="UGW31" s="71"/>
      <c r="UGX31" s="71"/>
      <c r="UGY31" s="71"/>
      <c r="UGZ31" s="71"/>
      <c r="UHA31" s="71"/>
      <c r="UHB31" s="71"/>
      <c r="UHC31" s="71"/>
      <c r="UHD31" s="71"/>
      <c r="UHE31" s="71"/>
      <c r="UHF31" s="71"/>
      <c r="UHG31" s="71"/>
      <c r="UHH31" s="71"/>
      <c r="UHI31" s="71"/>
      <c r="UHJ31" s="71"/>
      <c r="UHK31" s="71"/>
      <c r="UHL31" s="71"/>
      <c r="UHM31" s="71"/>
      <c r="UHN31" s="71"/>
      <c r="UHO31" s="71"/>
      <c r="UHP31" s="71"/>
      <c r="UHQ31" s="71"/>
      <c r="UHR31" s="71"/>
      <c r="UHS31" s="71"/>
      <c r="UHT31" s="71"/>
      <c r="UHU31" s="71"/>
      <c r="UHV31" s="71"/>
      <c r="UHW31" s="71"/>
      <c r="UHX31" s="71"/>
      <c r="UHY31" s="71"/>
      <c r="UHZ31" s="71"/>
      <c r="UIA31" s="71"/>
      <c r="UIB31" s="71"/>
      <c r="UIC31" s="71"/>
      <c r="UID31" s="71"/>
      <c r="UIE31" s="71"/>
      <c r="UIF31" s="71"/>
      <c r="UIG31" s="71"/>
      <c r="UIH31" s="71"/>
      <c r="UII31" s="71"/>
      <c r="UIJ31" s="71"/>
      <c r="UIK31" s="71"/>
      <c r="UIL31" s="71"/>
      <c r="UIM31" s="71"/>
      <c r="UIN31" s="71"/>
      <c r="UIO31" s="71"/>
      <c r="UIP31" s="71"/>
      <c r="UIQ31" s="71"/>
      <c r="UIR31" s="71"/>
      <c r="UIS31" s="71"/>
      <c r="UIT31" s="71"/>
      <c r="UIU31" s="71"/>
      <c r="UIV31" s="71"/>
      <c r="UIW31" s="71"/>
      <c r="UIX31" s="71"/>
      <c r="UIY31" s="71"/>
      <c r="UIZ31" s="71"/>
      <c r="UJA31" s="71"/>
      <c r="UJB31" s="71"/>
      <c r="UJC31" s="71"/>
      <c r="UJD31" s="71"/>
      <c r="UJE31" s="71"/>
      <c r="UJF31" s="71"/>
      <c r="UJG31" s="71"/>
      <c r="UJH31" s="71"/>
      <c r="UJI31" s="71"/>
      <c r="UJJ31" s="71"/>
      <c r="UJK31" s="71"/>
      <c r="UJL31" s="71"/>
      <c r="UJM31" s="71"/>
      <c r="UJN31" s="71"/>
      <c r="UJO31" s="71"/>
      <c r="UJP31" s="71"/>
      <c r="UJQ31" s="71"/>
      <c r="UJR31" s="71"/>
      <c r="UJS31" s="71"/>
      <c r="UJT31" s="71"/>
      <c r="UJU31" s="71"/>
      <c r="UJV31" s="71"/>
      <c r="UJW31" s="71"/>
      <c r="UJX31" s="71"/>
      <c r="UJY31" s="71"/>
      <c r="UJZ31" s="71"/>
      <c r="UKA31" s="71"/>
      <c r="UKB31" s="71"/>
      <c r="UKC31" s="71"/>
      <c r="UKD31" s="71"/>
      <c r="UKE31" s="71"/>
      <c r="UKF31" s="71"/>
      <c r="UKG31" s="71"/>
      <c r="UKH31" s="71"/>
      <c r="UKI31" s="71"/>
      <c r="UKJ31" s="71"/>
      <c r="UKK31" s="71"/>
      <c r="UKL31" s="71"/>
      <c r="UKM31" s="71"/>
      <c r="UKN31" s="71"/>
      <c r="UKO31" s="71"/>
      <c r="UKP31" s="71"/>
      <c r="UKQ31" s="71"/>
      <c r="UKR31" s="71"/>
      <c r="UKS31" s="71"/>
      <c r="UKT31" s="71"/>
      <c r="UKU31" s="71"/>
      <c r="UKV31" s="71"/>
      <c r="UKW31" s="71"/>
      <c r="UKX31" s="71"/>
      <c r="UKY31" s="71"/>
      <c r="UKZ31" s="71"/>
      <c r="ULA31" s="71"/>
      <c r="ULB31" s="71"/>
      <c r="ULC31" s="71"/>
      <c r="ULD31" s="71"/>
      <c r="ULE31" s="71"/>
      <c r="ULF31" s="71"/>
      <c r="ULG31" s="71"/>
      <c r="ULH31" s="71"/>
      <c r="ULI31" s="71"/>
      <c r="ULJ31" s="71"/>
      <c r="ULK31" s="71"/>
      <c r="ULL31" s="71"/>
      <c r="ULM31" s="71"/>
      <c r="ULN31" s="71"/>
      <c r="ULO31" s="71"/>
      <c r="ULP31" s="71"/>
      <c r="ULQ31" s="71"/>
      <c r="ULR31" s="71"/>
      <c r="ULS31" s="71"/>
      <c r="ULT31" s="71"/>
      <c r="ULU31" s="71"/>
      <c r="ULV31" s="71"/>
      <c r="ULW31" s="71"/>
      <c r="ULX31" s="71"/>
      <c r="ULY31" s="71"/>
      <c r="ULZ31" s="71"/>
      <c r="UMA31" s="71"/>
      <c r="UMB31" s="71"/>
      <c r="UMC31" s="71"/>
      <c r="UMD31" s="71"/>
      <c r="UME31" s="71"/>
      <c r="UMF31" s="71"/>
      <c r="UMG31" s="71"/>
      <c r="UMH31" s="71"/>
      <c r="UMI31" s="71"/>
      <c r="UMJ31" s="71"/>
      <c r="UMK31" s="71"/>
      <c r="UML31" s="71"/>
      <c r="UMM31" s="71"/>
      <c r="UMN31" s="71"/>
      <c r="UMO31" s="71"/>
      <c r="UMP31" s="71"/>
      <c r="UMQ31" s="71"/>
      <c r="UMR31" s="71"/>
      <c r="UMS31" s="71"/>
      <c r="UMT31" s="71"/>
      <c r="UMU31" s="71"/>
      <c r="UMV31" s="71"/>
      <c r="UMW31" s="71"/>
      <c r="UMX31" s="71"/>
      <c r="UMY31" s="71"/>
      <c r="UMZ31" s="71"/>
      <c r="UNA31" s="71"/>
      <c r="UNB31" s="71"/>
      <c r="UNC31" s="71"/>
      <c r="UND31" s="71"/>
      <c r="UNE31" s="71"/>
      <c r="UNF31" s="71"/>
      <c r="UNG31" s="71"/>
      <c r="UNH31" s="71"/>
      <c r="UNI31" s="71"/>
      <c r="UNJ31" s="71"/>
      <c r="UNK31" s="71"/>
      <c r="UNL31" s="71"/>
      <c r="UNM31" s="71"/>
      <c r="UNN31" s="71"/>
      <c r="UNO31" s="71"/>
      <c r="UNP31" s="71"/>
      <c r="UNQ31" s="71"/>
      <c r="UNR31" s="71"/>
      <c r="UNS31" s="71"/>
      <c r="UNT31" s="71"/>
      <c r="UNU31" s="71"/>
      <c r="UNV31" s="71"/>
      <c r="UNW31" s="71"/>
      <c r="UNX31" s="71"/>
      <c r="UNY31" s="71"/>
      <c r="UNZ31" s="71"/>
      <c r="UOA31" s="71"/>
      <c r="UOB31" s="71"/>
      <c r="UOC31" s="71"/>
      <c r="UOD31" s="71"/>
      <c r="UOE31" s="71"/>
      <c r="UOF31" s="71"/>
      <c r="UOG31" s="71"/>
      <c r="UOH31" s="71"/>
      <c r="UOI31" s="71"/>
      <c r="UOJ31" s="71"/>
      <c r="UOK31" s="71"/>
      <c r="UOL31" s="71"/>
      <c r="UOM31" s="71"/>
      <c r="UON31" s="71"/>
      <c r="UOO31" s="71"/>
      <c r="UOP31" s="71"/>
      <c r="UOQ31" s="71"/>
      <c r="UOR31" s="71"/>
      <c r="UOS31" s="71"/>
      <c r="UOT31" s="71"/>
      <c r="UOU31" s="71"/>
      <c r="UOV31" s="71"/>
      <c r="UOW31" s="71"/>
      <c r="UOX31" s="71"/>
      <c r="UOY31" s="71"/>
      <c r="UOZ31" s="71"/>
      <c r="UPA31" s="71"/>
      <c r="UPB31" s="71"/>
      <c r="UPC31" s="71"/>
      <c r="UPD31" s="71"/>
      <c r="UPE31" s="71"/>
      <c r="UPF31" s="71"/>
      <c r="UPG31" s="71"/>
      <c r="UPH31" s="71"/>
      <c r="UPI31" s="71"/>
      <c r="UPJ31" s="71"/>
      <c r="UPK31" s="71"/>
      <c r="UPL31" s="71"/>
      <c r="UPM31" s="71"/>
      <c r="UPN31" s="71"/>
      <c r="UPO31" s="71"/>
      <c r="UPP31" s="71"/>
      <c r="UPQ31" s="71"/>
      <c r="UPR31" s="71"/>
      <c r="UPS31" s="71"/>
      <c r="UPT31" s="71"/>
      <c r="UPU31" s="71"/>
      <c r="UPV31" s="71"/>
      <c r="UPW31" s="71"/>
      <c r="UPX31" s="71"/>
      <c r="UPY31" s="71"/>
      <c r="UPZ31" s="71"/>
      <c r="UQA31" s="71"/>
      <c r="UQB31" s="71"/>
      <c r="UQC31" s="71"/>
      <c r="UQD31" s="71"/>
      <c r="UQE31" s="71"/>
      <c r="UQF31" s="71"/>
      <c r="UQG31" s="71"/>
      <c r="UQH31" s="71"/>
      <c r="UQI31" s="71"/>
      <c r="UQJ31" s="71"/>
      <c r="UQK31" s="71"/>
      <c r="UQL31" s="71"/>
      <c r="UQM31" s="71"/>
      <c r="UQN31" s="71"/>
      <c r="UQO31" s="71"/>
      <c r="UQP31" s="71"/>
      <c r="UQQ31" s="71"/>
      <c r="UQR31" s="71"/>
      <c r="UQS31" s="71"/>
      <c r="UQT31" s="71"/>
      <c r="UQU31" s="71"/>
      <c r="UQV31" s="71"/>
      <c r="UQW31" s="71"/>
      <c r="UQX31" s="71"/>
      <c r="UQY31" s="71"/>
      <c r="UQZ31" s="71"/>
      <c r="URA31" s="71"/>
      <c r="URB31" s="71"/>
      <c r="URC31" s="71"/>
      <c r="URD31" s="71"/>
      <c r="URE31" s="71"/>
      <c r="URF31" s="71"/>
      <c r="URG31" s="71"/>
      <c r="URH31" s="71"/>
      <c r="URI31" s="71"/>
      <c r="URJ31" s="71"/>
      <c r="URK31" s="71"/>
      <c r="URL31" s="71"/>
      <c r="URM31" s="71"/>
      <c r="URN31" s="71"/>
      <c r="URO31" s="71"/>
      <c r="URP31" s="71"/>
      <c r="URQ31" s="71"/>
      <c r="URR31" s="71"/>
      <c r="URS31" s="71"/>
      <c r="URT31" s="71"/>
      <c r="URU31" s="71"/>
      <c r="URV31" s="71"/>
      <c r="URW31" s="71"/>
      <c r="URX31" s="71"/>
      <c r="URY31" s="71"/>
      <c r="URZ31" s="71"/>
      <c r="USA31" s="71"/>
      <c r="USB31" s="71"/>
      <c r="USC31" s="71"/>
      <c r="USD31" s="71"/>
      <c r="USE31" s="71"/>
      <c r="USF31" s="71"/>
      <c r="USG31" s="71"/>
      <c r="USH31" s="71"/>
      <c r="USI31" s="71"/>
      <c r="USJ31" s="71"/>
      <c r="USK31" s="71"/>
      <c r="USL31" s="71"/>
      <c r="USM31" s="71"/>
      <c r="USN31" s="71"/>
      <c r="USO31" s="71"/>
      <c r="USP31" s="71"/>
      <c r="USQ31" s="71"/>
      <c r="USR31" s="71"/>
      <c r="USS31" s="71"/>
      <c r="UST31" s="71"/>
      <c r="USU31" s="71"/>
      <c r="USV31" s="71"/>
      <c r="USW31" s="71"/>
      <c r="USX31" s="71"/>
      <c r="USY31" s="71"/>
      <c r="USZ31" s="71"/>
      <c r="UTA31" s="71"/>
      <c r="UTB31" s="71"/>
      <c r="UTC31" s="71"/>
      <c r="UTD31" s="71"/>
      <c r="UTE31" s="71"/>
      <c r="UTF31" s="71"/>
      <c r="UTG31" s="71"/>
      <c r="UTH31" s="71"/>
      <c r="UTI31" s="71"/>
      <c r="UTJ31" s="71"/>
      <c r="UTK31" s="71"/>
      <c r="UTL31" s="71"/>
      <c r="UTM31" s="71"/>
      <c r="UTN31" s="71"/>
      <c r="UTO31" s="71"/>
      <c r="UTP31" s="71"/>
      <c r="UTQ31" s="71"/>
      <c r="UTR31" s="71"/>
      <c r="UTS31" s="71"/>
      <c r="UTT31" s="71"/>
      <c r="UTU31" s="71"/>
      <c r="UTV31" s="71"/>
      <c r="UTW31" s="71"/>
      <c r="UTX31" s="71"/>
      <c r="UTY31" s="71"/>
      <c r="UTZ31" s="71"/>
      <c r="UUA31" s="71"/>
      <c r="UUB31" s="71"/>
      <c r="UUC31" s="71"/>
      <c r="UUD31" s="71"/>
      <c r="UUE31" s="71"/>
      <c r="UUF31" s="71"/>
      <c r="UUG31" s="71"/>
      <c r="UUH31" s="71"/>
      <c r="UUI31" s="71"/>
      <c r="UUJ31" s="71"/>
      <c r="UUK31" s="71"/>
      <c r="UUL31" s="71"/>
      <c r="UUM31" s="71"/>
      <c r="UUN31" s="71"/>
      <c r="UUO31" s="71"/>
      <c r="UUP31" s="71"/>
      <c r="UUQ31" s="71"/>
      <c r="UUR31" s="71"/>
      <c r="UUS31" s="71"/>
      <c r="UUT31" s="71"/>
      <c r="UUU31" s="71"/>
      <c r="UUV31" s="71"/>
      <c r="UUW31" s="71"/>
      <c r="UUX31" s="71"/>
      <c r="UUY31" s="71"/>
      <c r="UUZ31" s="71"/>
      <c r="UVA31" s="71"/>
      <c r="UVB31" s="71"/>
      <c r="UVC31" s="71"/>
      <c r="UVD31" s="71"/>
      <c r="UVE31" s="71"/>
      <c r="UVF31" s="71"/>
      <c r="UVG31" s="71"/>
      <c r="UVH31" s="71"/>
      <c r="UVI31" s="71"/>
      <c r="UVJ31" s="71"/>
      <c r="UVK31" s="71"/>
      <c r="UVL31" s="71"/>
      <c r="UVM31" s="71"/>
      <c r="UVN31" s="71"/>
      <c r="UVO31" s="71"/>
      <c r="UVP31" s="71"/>
      <c r="UVQ31" s="71"/>
      <c r="UVR31" s="71"/>
      <c r="UVS31" s="71"/>
      <c r="UVT31" s="71"/>
      <c r="UVU31" s="71"/>
      <c r="UVV31" s="71"/>
      <c r="UVW31" s="71"/>
      <c r="UVX31" s="71"/>
      <c r="UVY31" s="71"/>
      <c r="UVZ31" s="71"/>
      <c r="UWA31" s="71"/>
      <c r="UWB31" s="71"/>
      <c r="UWC31" s="71"/>
      <c r="UWD31" s="71"/>
      <c r="UWE31" s="71"/>
      <c r="UWF31" s="71"/>
      <c r="UWG31" s="71"/>
      <c r="UWH31" s="71"/>
      <c r="UWI31" s="71"/>
      <c r="UWJ31" s="71"/>
      <c r="UWK31" s="71"/>
      <c r="UWL31" s="71"/>
      <c r="UWM31" s="71"/>
      <c r="UWN31" s="71"/>
      <c r="UWO31" s="71"/>
      <c r="UWP31" s="71"/>
      <c r="UWQ31" s="71"/>
      <c r="UWR31" s="71"/>
      <c r="UWS31" s="71"/>
      <c r="UWT31" s="71"/>
      <c r="UWU31" s="71"/>
      <c r="UWV31" s="71"/>
      <c r="UWW31" s="71"/>
      <c r="UWX31" s="71"/>
      <c r="UWY31" s="71"/>
      <c r="UWZ31" s="71"/>
      <c r="UXA31" s="71"/>
      <c r="UXB31" s="71"/>
      <c r="UXC31" s="71"/>
      <c r="UXD31" s="71"/>
      <c r="UXE31" s="71"/>
      <c r="UXF31" s="71"/>
      <c r="UXG31" s="71"/>
      <c r="UXH31" s="71"/>
      <c r="UXI31" s="71"/>
      <c r="UXJ31" s="71"/>
      <c r="UXK31" s="71"/>
      <c r="UXL31" s="71"/>
      <c r="UXM31" s="71"/>
      <c r="UXN31" s="71"/>
      <c r="UXO31" s="71"/>
      <c r="UXP31" s="71"/>
      <c r="UXQ31" s="71"/>
      <c r="UXR31" s="71"/>
      <c r="UXS31" s="71"/>
      <c r="UXT31" s="71"/>
      <c r="UXU31" s="71"/>
      <c r="UXV31" s="71"/>
      <c r="UXW31" s="71"/>
      <c r="UXX31" s="71"/>
      <c r="UXY31" s="71"/>
      <c r="UXZ31" s="71"/>
      <c r="UYA31" s="71"/>
      <c r="UYB31" s="71"/>
      <c r="UYC31" s="71"/>
      <c r="UYD31" s="71"/>
      <c r="UYE31" s="71"/>
      <c r="UYF31" s="71"/>
      <c r="UYG31" s="71"/>
      <c r="UYH31" s="71"/>
      <c r="UYI31" s="71"/>
      <c r="UYJ31" s="71"/>
      <c r="UYK31" s="71"/>
      <c r="UYL31" s="71"/>
      <c r="UYM31" s="71"/>
      <c r="UYN31" s="71"/>
      <c r="UYO31" s="71"/>
      <c r="UYP31" s="71"/>
      <c r="UYQ31" s="71"/>
      <c r="UYR31" s="71"/>
      <c r="UYS31" s="71"/>
      <c r="UYT31" s="71"/>
      <c r="UYU31" s="71"/>
      <c r="UYV31" s="71"/>
      <c r="UYW31" s="71"/>
      <c r="UYX31" s="71"/>
      <c r="UYY31" s="71"/>
      <c r="UYZ31" s="71"/>
      <c r="UZA31" s="71"/>
      <c r="UZB31" s="71"/>
      <c r="UZC31" s="71"/>
      <c r="UZD31" s="71"/>
      <c r="UZE31" s="71"/>
      <c r="UZF31" s="71"/>
      <c r="UZG31" s="71"/>
      <c r="UZH31" s="71"/>
      <c r="UZI31" s="71"/>
      <c r="UZJ31" s="71"/>
      <c r="UZK31" s="71"/>
      <c r="UZL31" s="71"/>
      <c r="UZM31" s="71"/>
      <c r="UZN31" s="71"/>
      <c r="UZO31" s="71"/>
      <c r="UZP31" s="71"/>
      <c r="UZQ31" s="71"/>
      <c r="UZR31" s="71"/>
      <c r="UZS31" s="71"/>
      <c r="UZT31" s="71"/>
      <c r="UZU31" s="71"/>
      <c r="UZV31" s="71"/>
      <c r="UZW31" s="71"/>
      <c r="UZX31" s="71"/>
      <c r="UZY31" s="71"/>
      <c r="UZZ31" s="71"/>
      <c r="VAA31" s="71"/>
      <c r="VAB31" s="71"/>
      <c r="VAC31" s="71"/>
      <c r="VAD31" s="71"/>
      <c r="VAE31" s="71"/>
      <c r="VAF31" s="71"/>
      <c r="VAG31" s="71"/>
      <c r="VAH31" s="71"/>
      <c r="VAI31" s="71"/>
      <c r="VAJ31" s="71"/>
      <c r="VAK31" s="71"/>
      <c r="VAL31" s="71"/>
      <c r="VAM31" s="71"/>
      <c r="VAN31" s="71"/>
      <c r="VAO31" s="71"/>
      <c r="VAP31" s="71"/>
      <c r="VAQ31" s="71"/>
      <c r="VAR31" s="71"/>
      <c r="VAS31" s="71"/>
      <c r="VAT31" s="71"/>
      <c r="VAU31" s="71"/>
      <c r="VAV31" s="71"/>
      <c r="VAW31" s="71"/>
      <c r="VAX31" s="71"/>
      <c r="VAY31" s="71"/>
      <c r="VAZ31" s="71"/>
      <c r="VBA31" s="71"/>
      <c r="VBB31" s="71"/>
      <c r="VBC31" s="71"/>
      <c r="VBD31" s="71"/>
      <c r="VBE31" s="71"/>
      <c r="VBF31" s="71"/>
      <c r="VBG31" s="71"/>
      <c r="VBH31" s="71"/>
      <c r="VBI31" s="71"/>
      <c r="VBJ31" s="71"/>
      <c r="VBK31" s="71"/>
      <c r="VBL31" s="71"/>
      <c r="VBM31" s="71"/>
      <c r="VBN31" s="71"/>
      <c r="VBO31" s="71"/>
      <c r="VBP31" s="71"/>
      <c r="VBQ31" s="71"/>
      <c r="VBR31" s="71"/>
      <c r="VBS31" s="71"/>
      <c r="VBT31" s="71"/>
      <c r="VBU31" s="71"/>
      <c r="VBV31" s="71"/>
      <c r="VBW31" s="71"/>
      <c r="VBX31" s="71"/>
      <c r="VBY31" s="71"/>
      <c r="VBZ31" s="71"/>
      <c r="VCA31" s="71"/>
      <c r="VCB31" s="71"/>
      <c r="VCC31" s="71"/>
      <c r="VCD31" s="71"/>
      <c r="VCE31" s="71"/>
      <c r="VCF31" s="71"/>
      <c r="VCG31" s="71"/>
      <c r="VCH31" s="71"/>
      <c r="VCI31" s="71"/>
      <c r="VCJ31" s="71"/>
      <c r="VCK31" s="71"/>
      <c r="VCL31" s="71"/>
      <c r="VCM31" s="71"/>
      <c r="VCN31" s="71"/>
      <c r="VCO31" s="71"/>
      <c r="VCP31" s="71"/>
      <c r="VCQ31" s="71"/>
      <c r="VCR31" s="71"/>
      <c r="VCS31" s="71"/>
      <c r="VCT31" s="71"/>
      <c r="VCU31" s="71"/>
      <c r="VCV31" s="71"/>
      <c r="VCW31" s="71"/>
      <c r="VCX31" s="71"/>
      <c r="VCY31" s="71"/>
      <c r="VCZ31" s="71"/>
      <c r="VDA31" s="71"/>
      <c r="VDB31" s="71"/>
      <c r="VDC31" s="71"/>
      <c r="VDD31" s="71"/>
      <c r="VDE31" s="71"/>
      <c r="VDF31" s="71"/>
      <c r="VDG31" s="71"/>
      <c r="VDH31" s="71"/>
      <c r="VDI31" s="71"/>
      <c r="VDJ31" s="71"/>
      <c r="VDK31" s="71"/>
      <c r="VDL31" s="71"/>
      <c r="VDM31" s="71"/>
      <c r="VDN31" s="71"/>
      <c r="VDO31" s="71"/>
      <c r="VDP31" s="71"/>
      <c r="VDQ31" s="71"/>
      <c r="VDR31" s="71"/>
      <c r="VDS31" s="71"/>
      <c r="VDT31" s="71"/>
      <c r="VDU31" s="71"/>
      <c r="VDV31" s="71"/>
      <c r="VDW31" s="71"/>
      <c r="VDX31" s="71"/>
      <c r="VDY31" s="71"/>
      <c r="VDZ31" s="71"/>
      <c r="VEA31" s="71"/>
      <c r="VEB31" s="71"/>
      <c r="VEC31" s="71"/>
      <c r="VED31" s="71"/>
      <c r="VEE31" s="71"/>
      <c r="VEF31" s="71"/>
      <c r="VEG31" s="71"/>
      <c r="VEH31" s="71"/>
      <c r="VEI31" s="71"/>
      <c r="VEJ31" s="71"/>
      <c r="VEK31" s="71"/>
      <c r="VEL31" s="71"/>
      <c r="VEM31" s="71"/>
      <c r="VEN31" s="71"/>
      <c r="VEO31" s="71"/>
      <c r="VEP31" s="71"/>
      <c r="VEQ31" s="71"/>
      <c r="VER31" s="71"/>
      <c r="VES31" s="71"/>
      <c r="VET31" s="71"/>
      <c r="VEU31" s="71"/>
      <c r="VEV31" s="71"/>
      <c r="VEW31" s="71"/>
      <c r="VEX31" s="71"/>
      <c r="VEY31" s="71"/>
      <c r="VEZ31" s="71"/>
      <c r="VFA31" s="71"/>
      <c r="VFB31" s="71"/>
      <c r="VFC31" s="71"/>
      <c r="VFD31" s="71"/>
      <c r="VFE31" s="71"/>
      <c r="VFF31" s="71"/>
      <c r="VFG31" s="71"/>
      <c r="VFH31" s="71"/>
      <c r="VFI31" s="71"/>
      <c r="VFJ31" s="71"/>
      <c r="VFK31" s="71"/>
      <c r="VFL31" s="71"/>
      <c r="VFM31" s="71"/>
      <c r="VFN31" s="71"/>
      <c r="VFO31" s="71"/>
      <c r="VFP31" s="71"/>
      <c r="VFQ31" s="71"/>
      <c r="VFR31" s="71"/>
      <c r="VFS31" s="71"/>
      <c r="VFT31" s="71"/>
      <c r="VFU31" s="71"/>
      <c r="VFV31" s="71"/>
      <c r="VFW31" s="71"/>
      <c r="VFX31" s="71"/>
      <c r="VFY31" s="71"/>
      <c r="VFZ31" s="71"/>
      <c r="VGA31" s="71"/>
      <c r="VGB31" s="71"/>
      <c r="VGC31" s="71"/>
      <c r="VGD31" s="71"/>
      <c r="VGE31" s="71"/>
      <c r="VGF31" s="71"/>
      <c r="VGG31" s="71"/>
      <c r="VGH31" s="71"/>
      <c r="VGI31" s="71"/>
      <c r="VGJ31" s="71"/>
      <c r="VGK31" s="71"/>
    </row>
    <row r="32" spans="1:15113" x14ac:dyDescent="0.25">
      <c r="B32" s="15"/>
      <c r="C32" s="14" t="s">
        <v>75</v>
      </c>
      <c r="D32" s="241">
        <f>D33+D34</f>
        <v>21429000</v>
      </c>
      <c r="E32" s="20" t="s">
        <v>14</v>
      </c>
      <c r="F32" s="33">
        <f>F33+F34</f>
        <v>636794</v>
      </c>
      <c r="G32" s="33">
        <f t="shared" ref="G32:I32" si="13">G33+G34</f>
        <v>705632</v>
      </c>
      <c r="H32" s="33">
        <f t="shared" si="13"/>
        <v>727663</v>
      </c>
      <c r="I32" s="33">
        <f t="shared" si="13"/>
        <v>1053776</v>
      </c>
      <c r="J32" s="33">
        <f t="shared" ref="J32:AJ32" si="14">J33+J34</f>
        <v>585552</v>
      </c>
      <c r="K32" s="33">
        <f t="shared" si="14"/>
        <v>632355</v>
      </c>
      <c r="L32" s="33">
        <f t="shared" si="14"/>
        <v>315146</v>
      </c>
      <c r="M32" s="33">
        <f t="shared" si="14"/>
        <v>0</v>
      </c>
      <c r="N32" s="33">
        <f t="shared" si="14"/>
        <v>392076</v>
      </c>
      <c r="O32" s="33">
        <f t="shared" si="14"/>
        <v>0</v>
      </c>
      <c r="P32" s="33">
        <f t="shared" si="14"/>
        <v>648324</v>
      </c>
      <c r="Q32" s="33">
        <f t="shared" si="14"/>
        <v>320475</v>
      </c>
      <c r="R32" s="33">
        <f t="shared" si="14"/>
        <v>328980</v>
      </c>
      <c r="S32" s="33">
        <f t="shared" si="14"/>
        <v>619503</v>
      </c>
      <c r="T32" s="33">
        <f t="shared" si="14"/>
        <v>349683</v>
      </c>
      <c r="U32" s="33">
        <f t="shared" si="14"/>
        <v>0</v>
      </c>
      <c r="V32" s="33">
        <f t="shared" si="14"/>
        <v>0</v>
      </c>
      <c r="W32" s="33">
        <f t="shared" si="14"/>
        <v>0</v>
      </c>
      <c r="X32" s="33">
        <f t="shared" si="14"/>
        <v>0</v>
      </c>
      <c r="Y32" s="33">
        <f t="shared" si="14"/>
        <v>0</v>
      </c>
      <c r="Z32" s="33">
        <f t="shared" si="14"/>
        <v>0</v>
      </c>
      <c r="AA32" s="33">
        <f t="shared" si="14"/>
        <v>0</v>
      </c>
      <c r="AB32" s="33">
        <f t="shared" si="14"/>
        <v>0</v>
      </c>
      <c r="AC32" s="33">
        <f t="shared" si="14"/>
        <v>0</v>
      </c>
      <c r="AD32" s="33">
        <f t="shared" si="14"/>
        <v>0</v>
      </c>
      <c r="AE32" s="33">
        <f t="shared" si="14"/>
        <v>0</v>
      </c>
      <c r="AF32" s="33">
        <f t="shared" si="14"/>
        <v>0</v>
      </c>
      <c r="AG32" s="33">
        <f t="shared" si="14"/>
        <v>0</v>
      </c>
      <c r="AH32" s="33">
        <f t="shared" si="14"/>
        <v>0</v>
      </c>
      <c r="AI32" s="33">
        <f t="shared" si="14"/>
        <v>0</v>
      </c>
      <c r="AJ32" s="33">
        <f t="shared" si="14"/>
        <v>0</v>
      </c>
      <c r="AL32" s="63">
        <f>SUM(F32:AI32)</f>
        <v>7315959</v>
      </c>
      <c r="AR32" s="323"/>
    </row>
    <row r="33" spans="1:15065" x14ac:dyDescent="0.25">
      <c r="B33" s="15"/>
      <c r="C33" s="73" t="s">
        <v>113</v>
      </c>
      <c r="D33" s="76">
        <v>15000000</v>
      </c>
      <c r="E33" s="74" t="s">
        <v>14</v>
      </c>
      <c r="F33" s="284">
        <f>'[1]01 '!$P$21</f>
        <v>437978</v>
      </c>
      <c r="G33" s="284">
        <f>'[1]02'!$P$21</f>
        <v>502403</v>
      </c>
      <c r="H33" s="284">
        <f>'[1]03'!$P$21</f>
        <v>540182</v>
      </c>
      <c r="I33" s="284">
        <f>'[1]04'!$P$21</f>
        <v>762960</v>
      </c>
      <c r="J33" s="284">
        <f>'[1]05'!$P$21</f>
        <v>360256</v>
      </c>
      <c r="K33" s="284">
        <f>'[1]06'!$P$21</f>
        <v>449507</v>
      </c>
      <c r="L33" s="284">
        <f>'[1]07'!$P$21</f>
        <v>208841</v>
      </c>
      <c r="M33" s="284">
        <v>0</v>
      </c>
      <c r="N33" s="284">
        <f>'[1]09'!$P$21</f>
        <v>295995</v>
      </c>
      <c r="O33" s="284">
        <v>0</v>
      </c>
      <c r="P33" s="284">
        <f>'[3]11'!$P$21</f>
        <v>478550</v>
      </c>
      <c r="Q33" s="284">
        <f>'[4]12'!$P$21</f>
        <v>209348</v>
      </c>
      <c r="R33" s="284">
        <f>'[4]13'!$P$21</f>
        <v>245921</v>
      </c>
      <c r="S33" s="284">
        <f>'[4]14'!$P$21</f>
        <v>428023</v>
      </c>
      <c r="T33" s="284">
        <f>'[5]15'!$P$21</f>
        <v>212137</v>
      </c>
      <c r="U33" s="284"/>
      <c r="V33" s="284"/>
      <c r="W33" s="284"/>
      <c r="X33" s="284"/>
      <c r="Y33" s="284"/>
      <c r="Z33" s="284"/>
      <c r="AA33" s="284"/>
      <c r="AB33" s="284"/>
      <c r="AC33" s="284"/>
      <c r="AD33" s="284"/>
      <c r="AE33" s="284"/>
      <c r="AF33" s="284"/>
      <c r="AG33" s="284"/>
      <c r="AH33" s="284"/>
      <c r="AI33" s="284"/>
      <c r="AJ33" s="284"/>
      <c r="AL33" s="66">
        <f>SUM(F33:AI33)</f>
        <v>5132101</v>
      </c>
    </row>
    <row r="34" spans="1:15065" x14ac:dyDescent="0.25">
      <c r="B34" s="15"/>
      <c r="C34" s="73" t="s">
        <v>73</v>
      </c>
      <c r="D34" s="76">
        <v>6429000</v>
      </c>
      <c r="E34" s="74" t="s">
        <v>14</v>
      </c>
      <c r="F34" s="284">
        <f>'[1]01 '!$P$29</f>
        <v>198816</v>
      </c>
      <c r="G34" s="284">
        <f>'[1]02'!$P$29</f>
        <v>203229</v>
      </c>
      <c r="H34" s="284">
        <f>'[1]03'!$P$28</f>
        <v>187481</v>
      </c>
      <c r="I34" s="284">
        <f>'[1]04'!$P$30</f>
        <v>290816</v>
      </c>
      <c r="J34" s="284">
        <f>'[1]05'!$P$28</f>
        <v>225296</v>
      </c>
      <c r="K34" s="284">
        <f>'[1]06'!$P$28</f>
        <v>182848</v>
      </c>
      <c r="L34" s="284">
        <f>'[1]07'!$P$28</f>
        <v>106305</v>
      </c>
      <c r="M34" s="284">
        <v>0</v>
      </c>
      <c r="N34" s="284">
        <f>'[1]09'!$P$28</f>
        <v>96081</v>
      </c>
      <c r="O34" s="284">
        <v>0</v>
      </c>
      <c r="P34" s="284">
        <f>'[3]11'!$P$28</f>
        <v>169774</v>
      </c>
      <c r="Q34" s="284">
        <f>'[4]12'!$P$28</f>
        <v>111127</v>
      </c>
      <c r="R34" s="284">
        <f>'[4]13'!$P$30</f>
        <v>83059</v>
      </c>
      <c r="S34" s="284">
        <f>'[4]14'!$P$30</f>
        <v>191480</v>
      </c>
      <c r="T34" s="284">
        <f>'[5]15'!$P$29</f>
        <v>137546</v>
      </c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L34" s="66">
        <f>SUM(F34:AI34)</f>
        <v>2183858</v>
      </c>
    </row>
    <row r="35" spans="1:15065" x14ac:dyDescent="0.25">
      <c r="B35" s="15"/>
      <c r="C35" s="242" t="s">
        <v>72</v>
      </c>
      <c r="D35" s="245"/>
      <c r="E35" s="244"/>
      <c r="F35" s="103"/>
      <c r="G35" s="103"/>
      <c r="H35" s="103"/>
      <c r="I35" s="287"/>
      <c r="J35" s="287"/>
      <c r="K35" s="287"/>
      <c r="L35" s="287"/>
      <c r="M35" s="287"/>
      <c r="N35" s="287"/>
      <c r="O35" s="287"/>
      <c r="P35" s="287"/>
      <c r="Q35" s="287"/>
      <c r="R35" s="287"/>
      <c r="S35" s="287"/>
      <c r="T35" s="287"/>
      <c r="U35" s="287"/>
      <c r="V35" s="287"/>
      <c r="W35" s="287"/>
      <c r="X35" s="287"/>
      <c r="Y35" s="287"/>
      <c r="Z35" s="287"/>
      <c r="AA35" s="287"/>
      <c r="AB35" s="287"/>
      <c r="AC35" s="287"/>
      <c r="AD35" s="287"/>
      <c r="AE35" s="287"/>
      <c r="AF35" s="287"/>
      <c r="AG35" s="287"/>
      <c r="AH35" s="287"/>
      <c r="AI35" s="287"/>
      <c r="AJ35" s="287"/>
      <c r="AL35" s="75" t="s">
        <v>61</v>
      </c>
    </row>
    <row r="36" spans="1:15065" s="82" customFormat="1" x14ac:dyDescent="0.2">
      <c r="A36" s="16"/>
      <c r="B36" s="17"/>
      <c r="C36" s="11" t="s">
        <v>71</v>
      </c>
      <c r="D36" s="268"/>
      <c r="E36" s="12" t="s">
        <v>14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16"/>
      <c r="AL36" s="63">
        <f t="shared" ref="AL36:AL40" si="15">SUM(F36:O36)</f>
        <v>0</v>
      </c>
      <c r="AM36" s="154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49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54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6"/>
      <c r="AIM36" s="16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  <c r="VBO36" s="16"/>
      <c r="VBP36" s="16"/>
      <c r="VBQ36" s="16"/>
      <c r="VBR36" s="16"/>
      <c r="VBS36" s="16"/>
      <c r="VBT36" s="16"/>
      <c r="VBU36" s="16"/>
      <c r="VBV36" s="16"/>
      <c r="VBW36" s="16"/>
      <c r="VBX36" s="16"/>
      <c r="VBY36" s="16"/>
      <c r="VBZ36" s="16"/>
      <c r="VCA36" s="16"/>
      <c r="VCB36" s="16"/>
      <c r="VCC36" s="16"/>
      <c r="VCD36" s="16"/>
      <c r="VCE36" s="16"/>
      <c r="VCF36" s="16"/>
      <c r="VCG36" s="16"/>
      <c r="VCH36" s="16"/>
      <c r="VCI36" s="16"/>
      <c r="VCJ36" s="16"/>
      <c r="VCK36" s="16"/>
      <c r="VCL36" s="16"/>
      <c r="VCM36" s="16"/>
      <c r="VCN36" s="16"/>
      <c r="VCO36" s="16"/>
      <c r="VCP36" s="16"/>
      <c r="VCQ36" s="16"/>
      <c r="VCR36" s="16"/>
      <c r="VCS36" s="16"/>
      <c r="VCT36" s="16"/>
      <c r="VCU36" s="16"/>
      <c r="VCV36" s="16"/>
      <c r="VCW36" s="16"/>
      <c r="VCX36" s="16"/>
      <c r="VCY36" s="16"/>
      <c r="VCZ36" s="16"/>
      <c r="VDA36" s="16"/>
      <c r="VDB36" s="16"/>
      <c r="VDC36" s="16"/>
      <c r="VDD36" s="16"/>
      <c r="VDE36" s="16"/>
      <c r="VDF36" s="16"/>
      <c r="VDG36" s="16"/>
      <c r="VDH36" s="16"/>
      <c r="VDI36" s="16"/>
      <c r="VDJ36" s="16"/>
      <c r="VDK36" s="16"/>
      <c r="VDL36" s="16"/>
      <c r="VDM36" s="16"/>
      <c r="VDN36" s="16"/>
      <c r="VDO36" s="16"/>
      <c r="VDP36" s="16"/>
      <c r="VDQ36" s="16"/>
      <c r="VDR36" s="16"/>
      <c r="VDS36" s="16"/>
      <c r="VDT36" s="16"/>
      <c r="VDU36" s="16"/>
      <c r="VDV36" s="16"/>
      <c r="VDW36" s="16"/>
      <c r="VDX36" s="16"/>
      <c r="VDY36" s="16"/>
      <c r="VDZ36" s="16"/>
      <c r="VEA36" s="16"/>
      <c r="VEB36" s="16"/>
      <c r="VEC36" s="16"/>
      <c r="VED36" s="16"/>
      <c r="VEE36" s="16"/>
      <c r="VEF36" s="16"/>
      <c r="VEG36" s="16"/>
      <c r="VEH36" s="16"/>
      <c r="VEI36" s="16"/>
      <c r="VEJ36" s="16"/>
      <c r="VEK36" s="16"/>
      <c r="VEL36" s="16"/>
      <c r="VEM36" s="16"/>
      <c r="VEN36" s="16"/>
      <c r="VEO36" s="16"/>
      <c r="VEP36" s="16"/>
      <c r="VEQ36" s="16"/>
      <c r="VER36" s="16"/>
      <c r="VES36" s="16"/>
      <c r="VET36" s="16"/>
      <c r="VEU36" s="16"/>
      <c r="VEV36" s="16"/>
      <c r="VEW36" s="16"/>
      <c r="VEX36" s="16"/>
      <c r="VEY36" s="16"/>
      <c r="VEZ36" s="16"/>
      <c r="VFA36" s="16"/>
      <c r="VFB36" s="16"/>
      <c r="VFC36" s="16"/>
      <c r="VFD36" s="16"/>
      <c r="VFE36" s="16"/>
      <c r="VFF36" s="16"/>
      <c r="VFG36" s="16"/>
      <c r="VFH36" s="16"/>
      <c r="VFI36" s="16"/>
      <c r="VFJ36" s="16"/>
      <c r="VFK36" s="16"/>
      <c r="VFL36" s="16"/>
      <c r="VFM36" s="16"/>
      <c r="VFN36" s="16"/>
      <c r="VFO36" s="16"/>
      <c r="VFP36" s="16"/>
      <c r="VFQ36" s="16"/>
      <c r="VFR36" s="16"/>
      <c r="VFS36" s="16"/>
      <c r="VFT36" s="16"/>
      <c r="VFU36" s="16"/>
      <c r="VFV36" s="16"/>
      <c r="VFW36" s="16"/>
      <c r="VFX36" s="16"/>
      <c r="VFY36" s="16"/>
      <c r="VFZ36" s="16"/>
      <c r="VGA36" s="16"/>
      <c r="VGB36" s="16"/>
      <c r="VGC36" s="16"/>
      <c r="VGD36" s="16"/>
      <c r="VGE36" s="16"/>
      <c r="VGF36" s="16"/>
      <c r="VGG36" s="16"/>
      <c r="VGH36" s="16"/>
      <c r="VGI36" s="16"/>
      <c r="VGJ36" s="16"/>
      <c r="VGK36" s="16"/>
    </row>
    <row r="37" spans="1:15065" s="1" customFormat="1" x14ac:dyDescent="0.25">
      <c r="B37" s="15"/>
      <c r="C37" s="14" t="s">
        <v>70</v>
      </c>
      <c r="D37" s="267"/>
      <c r="E37" s="20" t="s">
        <v>14</v>
      </c>
      <c r="F37" s="33">
        <f>F39+F40</f>
        <v>0</v>
      </c>
      <c r="G37" s="33">
        <f t="shared" ref="G37:I37" si="16">G39+G40</f>
        <v>0</v>
      </c>
      <c r="H37" s="33">
        <f t="shared" si="16"/>
        <v>0</v>
      </c>
      <c r="I37" s="33">
        <f t="shared" si="16"/>
        <v>0</v>
      </c>
      <c r="J37" s="33">
        <f t="shared" ref="J37:AJ37" si="17">J39+J40</f>
        <v>0</v>
      </c>
      <c r="K37" s="33">
        <f t="shared" si="17"/>
        <v>0</v>
      </c>
      <c r="L37" s="33">
        <f t="shared" si="17"/>
        <v>0</v>
      </c>
      <c r="M37" s="33">
        <f t="shared" si="17"/>
        <v>0</v>
      </c>
      <c r="N37" s="33">
        <f t="shared" si="17"/>
        <v>0</v>
      </c>
      <c r="O37" s="33">
        <f t="shared" si="17"/>
        <v>0</v>
      </c>
      <c r="P37" s="33">
        <f t="shared" si="17"/>
        <v>0</v>
      </c>
      <c r="Q37" s="33">
        <f t="shared" si="17"/>
        <v>0</v>
      </c>
      <c r="R37" s="33">
        <f t="shared" si="17"/>
        <v>0</v>
      </c>
      <c r="S37" s="33">
        <f t="shared" si="17"/>
        <v>0</v>
      </c>
      <c r="T37" s="33">
        <f t="shared" si="17"/>
        <v>0</v>
      </c>
      <c r="U37" s="33">
        <f t="shared" si="17"/>
        <v>0</v>
      </c>
      <c r="V37" s="33">
        <f t="shared" si="17"/>
        <v>0</v>
      </c>
      <c r="W37" s="33">
        <f t="shared" si="17"/>
        <v>0</v>
      </c>
      <c r="X37" s="33">
        <f t="shared" si="17"/>
        <v>0</v>
      </c>
      <c r="Y37" s="33">
        <f t="shared" si="17"/>
        <v>0</v>
      </c>
      <c r="Z37" s="33">
        <f t="shared" si="17"/>
        <v>0</v>
      </c>
      <c r="AA37" s="33">
        <f t="shared" si="17"/>
        <v>0</v>
      </c>
      <c r="AB37" s="33">
        <f t="shared" si="17"/>
        <v>0</v>
      </c>
      <c r="AC37" s="33">
        <f t="shared" si="17"/>
        <v>0</v>
      </c>
      <c r="AD37" s="33">
        <f t="shared" si="17"/>
        <v>0</v>
      </c>
      <c r="AE37" s="33">
        <f t="shared" si="17"/>
        <v>0</v>
      </c>
      <c r="AF37" s="33">
        <f t="shared" si="17"/>
        <v>0</v>
      </c>
      <c r="AG37" s="33">
        <f t="shared" si="17"/>
        <v>0</v>
      </c>
      <c r="AH37" s="33">
        <f t="shared" si="17"/>
        <v>0</v>
      </c>
      <c r="AI37" s="33">
        <f t="shared" si="17"/>
        <v>0</v>
      </c>
      <c r="AJ37" s="33">
        <f t="shared" si="17"/>
        <v>0</v>
      </c>
      <c r="AL37" s="63">
        <f t="shared" si="15"/>
        <v>0</v>
      </c>
      <c r="AM37" s="154"/>
      <c r="BO37" s="155"/>
      <c r="CV37" s="152"/>
    </row>
    <row r="38" spans="1:15065" s="1" customFormat="1" x14ac:dyDescent="0.25">
      <c r="B38" s="15"/>
      <c r="C38" s="73" t="s">
        <v>69</v>
      </c>
      <c r="D38" s="267"/>
      <c r="E38" s="74" t="s">
        <v>14</v>
      </c>
      <c r="F38" s="284">
        <v>0</v>
      </c>
      <c r="G38" s="284">
        <v>0</v>
      </c>
      <c r="H38" s="284">
        <v>0</v>
      </c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L38" s="66">
        <f t="shared" si="15"/>
        <v>0</v>
      </c>
      <c r="AM38" s="152"/>
      <c r="CV38" s="152"/>
    </row>
    <row r="39" spans="1:15065" s="1" customFormat="1" x14ac:dyDescent="0.25">
      <c r="B39" s="15"/>
      <c r="C39" s="73" t="s">
        <v>68</v>
      </c>
      <c r="D39" s="267"/>
      <c r="E39" s="74" t="s">
        <v>14</v>
      </c>
      <c r="F39" s="284">
        <v>0</v>
      </c>
      <c r="G39" s="284">
        <v>0</v>
      </c>
      <c r="H39" s="284">
        <v>0</v>
      </c>
      <c r="I39" s="284"/>
      <c r="J39" s="284"/>
      <c r="K39" s="284"/>
      <c r="L39" s="284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284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  <c r="AL39" s="66">
        <f t="shared" si="15"/>
        <v>0</v>
      </c>
      <c r="AM39" s="156"/>
      <c r="BO39" s="152"/>
      <c r="CV39" s="152"/>
    </row>
    <row r="40" spans="1:15065" s="1" customFormat="1" x14ac:dyDescent="0.25">
      <c r="B40" s="15"/>
      <c r="C40" s="73" t="s">
        <v>67</v>
      </c>
      <c r="D40" s="267"/>
      <c r="E40" s="74" t="s">
        <v>14</v>
      </c>
      <c r="F40" s="284">
        <v>0</v>
      </c>
      <c r="G40" s="284">
        <v>0</v>
      </c>
      <c r="H40" s="284">
        <v>0</v>
      </c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284"/>
      <c r="X40" s="284"/>
      <c r="Y40" s="284"/>
      <c r="Z40" s="284"/>
      <c r="AA40" s="284"/>
      <c r="AB40" s="284"/>
      <c r="AC40" s="284"/>
      <c r="AD40" s="284"/>
      <c r="AE40" s="284"/>
      <c r="AF40" s="284"/>
      <c r="AG40" s="284"/>
      <c r="AH40" s="284"/>
      <c r="AI40" s="284"/>
      <c r="AJ40" s="284"/>
      <c r="AL40" s="66">
        <f t="shared" si="15"/>
        <v>0</v>
      </c>
      <c r="CV40" s="152"/>
    </row>
    <row r="41" spans="1:15065" s="1" customFormat="1" x14ac:dyDescent="0.25">
      <c r="B41" s="15"/>
      <c r="C41" s="83" t="s">
        <v>114</v>
      </c>
      <c r="D41" s="267"/>
      <c r="E41" s="13" t="s">
        <v>25</v>
      </c>
      <c r="F41" s="288">
        <v>0</v>
      </c>
      <c r="G41" s="288"/>
      <c r="H41" s="288"/>
      <c r="I41" s="288"/>
      <c r="J41" s="288"/>
      <c r="K41" s="288"/>
      <c r="L41" s="288"/>
      <c r="M41" s="288"/>
      <c r="N41" s="288"/>
      <c r="O41" s="288"/>
      <c r="P41" s="288"/>
      <c r="Q41" s="288"/>
      <c r="R41" s="288"/>
      <c r="S41" s="288"/>
      <c r="T41" s="288"/>
      <c r="U41" s="288"/>
      <c r="V41" s="288"/>
      <c r="W41" s="288"/>
      <c r="X41" s="288"/>
      <c r="Y41" s="288"/>
      <c r="Z41" s="288"/>
      <c r="AA41" s="288"/>
      <c r="AB41" s="288"/>
      <c r="AC41" s="288"/>
      <c r="AD41" s="288"/>
      <c r="AE41" s="288"/>
      <c r="AF41" s="288"/>
      <c r="AG41" s="288"/>
      <c r="AH41" s="288"/>
      <c r="AI41" s="288"/>
      <c r="AJ41" s="288"/>
      <c r="AK41" s="71"/>
      <c r="AL41" s="66">
        <f>AVERAGE(F41:O41)</f>
        <v>0</v>
      </c>
      <c r="CV41" s="152"/>
    </row>
    <row r="42" spans="1:15065" x14ac:dyDescent="0.25">
      <c r="B42" s="8"/>
      <c r="C42" s="84" t="s">
        <v>66</v>
      </c>
      <c r="D42" s="85"/>
      <c r="E42" s="86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L42" s="87" t="s">
        <v>129</v>
      </c>
    </row>
    <row r="43" spans="1:15065" x14ac:dyDescent="0.25">
      <c r="B43" s="15"/>
      <c r="C43" s="83" t="s">
        <v>65</v>
      </c>
      <c r="D43" s="136">
        <v>94.2</v>
      </c>
      <c r="E43" s="78" t="s">
        <v>25</v>
      </c>
      <c r="F43" s="289">
        <f>(F16/(F9))*100</f>
        <v>89.579608121096925</v>
      </c>
      <c r="G43" s="289">
        <f t="shared" ref="G43:I43" si="18">(G16/(G9))*100</f>
        <v>93.417494206771224</v>
      </c>
      <c r="H43" s="289">
        <f t="shared" si="18"/>
        <v>77.64906741953483</v>
      </c>
      <c r="I43" s="289">
        <f t="shared" si="18"/>
        <v>68.172379242945723</v>
      </c>
      <c r="J43" s="289">
        <f t="shared" ref="J43:AJ43" si="19">(J16/(J9))*100</f>
        <v>0</v>
      </c>
      <c r="K43" s="289">
        <f t="shared" si="19"/>
        <v>151.12474806106769</v>
      </c>
      <c r="L43" s="289">
        <f t="shared" si="19"/>
        <v>159.06123717749458</v>
      </c>
      <c r="M43" s="289">
        <f t="shared" si="19"/>
        <v>40.72879853528061</v>
      </c>
      <c r="N43" s="289">
        <f t="shared" si="19"/>
        <v>45.777191860051829</v>
      </c>
      <c r="O43" s="289">
        <f>(O16/(O9))*100</f>
        <v>95.222053381761711</v>
      </c>
      <c r="P43" s="289">
        <f t="shared" si="19"/>
        <v>85.093396203136464</v>
      </c>
      <c r="Q43" s="289">
        <f t="shared" si="19"/>
        <v>92.783454703901612</v>
      </c>
      <c r="R43" s="289">
        <f t="shared" si="19"/>
        <v>93.761678378768309</v>
      </c>
      <c r="S43" s="289">
        <f t="shared" si="19"/>
        <v>117.62767048327419</v>
      </c>
      <c r="T43" s="289" t="e">
        <f t="shared" si="19"/>
        <v>#DIV/0!</v>
      </c>
      <c r="U43" s="289" t="e">
        <f t="shared" si="19"/>
        <v>#DIV/0!</v>
      </c>
      <c r="V43" s="289" t="e">
        <f t="shared" si="19"/>
        <v>#DIV/0!</v>
      </c>
      <c r="W43" s="289" t="e">
        <f t="shared" si="19"/>
        <v>#DIV/0!</v>
      </c>
      <c r="X43" s="289" t="e">
        <f t="shared" si="19"/>
        <v>#DIV/0!</v>
      </c>
      <c r="Y43" s="289" t="e">
        <f t="shared" si="19"/>
        <v>#DIV/0!</v>
      </c>
      <c r="Z43" s="289" t="e">
        <f t="shared" si="19"/>
        <v>#DIV/0!</v>
      </c>
      <c r="AA43" s="289" t="e">
        <f t="shared" si="19"/>
        <v>#DIV/0!</v>
      </c>
      <c r="AB43" s="289" t="e">
        <f t="shared" si="19"/>
        <v>#DIV/0!</v>
      </c>
      <c r="AC43" s="289" t="e">
        <f t="shared" si="19"/>
        <v>#DIV/0!</v>
      </c>
      <c r="AD43" s="289" t="e">
        <f t="shared" si="19"/>
        <v>#DIV/0!</v>
      </c>
      <c r="AE43" s="289" t="e">
        <f t="shared" si="19"/>
        <v>#DIV/0!</v>
      </c>
      <c r="AF43" s="289" t="e">
        <f t="shared" si="19"/>
        <v>#DIV/0!</v>
      </c>
      <c r="AG43" s="289" t="e">
        <f t="shared" si="19"/>
        <v>#DIV/0!</v>
      </c>
      <c r="AH43" s="289" t="e">
        <f t="shared" si="19"/>
        <v>#DIV/0!</v>
      </c>
      <c r="AI43" s="289" t="e">
        <f t="shared" si="19"/>
        <v>#DIV/0!</v>
      </c>
      <c r="AJ43" s="289" t="e">
        <f t="shared" si="19"/>
        <v>#DIV/0!</v>
      </c>
      <c r="AK43" s="71"/>
      <c r="AL43" s="318">
        <f>(AL16/(AL9))*100</f>
        <v>86.651773864734579</v>
      </c>
    </row>
    <row r="44" spans="1:15065" x14ac:dyDescent="0.25">
      <c r="B44" s="15"/>
      <c r="C44" s="83" t="s">
        <v>64</v>
      </c>
      <c r="D44" s="136">
        <v>5</v>
      </c>
      <c r="E44" s="78" t="s">
        <v>25</v>
      </c>
      <c r="F44" s="289">
        <f>(F17/(F9))*100</f>
        <v>3.444512460331524</v>
      </c>
      <c r="G44" s="289">
        <f t="shared" ref="G44:I44" si="20">(G17/(G9))*100</f>
        <v>2.5250950304581354</v>
      </c>
      <c r="H44" s="289">
        <f t="shared" si="20"/>
        <v>4.4769585143571131</v>
      </c>
      <c r="I44" s="289">
        <f t="shared" si="20"/>
        <v>4.3654541850216315</v>
      </c>
      <c r="J44" s="289">
        <f t="shared" ref="J44:AJ44" si="21">(J17/(J9))*100</f>
        <v>0</v>
      </c>
      <c r="K44" s="289">
        <f t="shared" si="21"/>
        <v>8.3094157590858888</v>
      </c>
      <c r="L44" s="289">
        <f t="shared" si="21"/>
        <v>0</v>
      </c>
      <c r="M44" s="289">
        <f t="shared" si="21"/>
        <v>10.173683823444026</v>
      </c>
      <c r="N44" s="289">
        <f t="shared" si="21"/>
        <v>4.1559230465998462</v>
      </c>
      <c r="O44" s="289">
        <f t="shared" si="21"/>
        <v>3.9844181278735658</v>
      </c>
      <c r="P44" s="289">
        <f t="shared" si="21"/>
        <v>5.2210799279479758</v>
      </c>
      <c r="Q44" s="289">
        <f t="shared" si="21"/>
        <v>5.2052257417281993</v>
      </c>
      <c r="R44" s="289">
        <f t="shared" si="21"/>
        <v>4.5399202615253067</v>
      </c>
      <c r="S44" s="289">
        <f t="shared" si="21"/>
        <v>6.0965697787060709</v>
      </c>
      <c r="T44" s="289" t="e">
        <f t="shared" si="21"/>
        <v>#DIV/0!</v>
      </c>
      <c r="U44" s="289" t="e">
        <f t="shared" si="21"/>
        <v>#DIV/0!</v>
      </c>
      <c r="V44" s="289" t="e">
        <f t="shared" si="21"/>
        <v>#DIV/0!</v>
      </c>
      <c r="W44" s="289" t="e">
        <f t="shared" si="21"/>
        <v>#DIV/0!</v>
      </c>
      <c r="X44" s="289" t="e">
        <f t="shared" si="21"/>
        <v>#DIV/0!</v>
      </c>
      <c r="Y44" s="289" t="e">
        <f t="shared" si="21"/>
        <v>#DIV/0!</v>
      </c>
      <c r="Z44" s="289" t="e">
        <f t="shared" si="21"/>
        <v>#DIV/0!</v>
      </c>
      <c r="AA44" s="289" t="e">
        <f t="shared" si="21"/>
        <v>#DIV/0!</v>
      </c>
      <c r="AB44" s="289" t="e">
        <f t="shared" si="21"/>
        <v>#DIV/0!</v>
      </c>
      <c r="AC44" s="289" t="e">
        <f t="shared" si="21"/>
        <v>#DIV/0!</v>
      </c>
      <c r="AD44" s="289" t="e">
        <f t="shared" si="21"/>
        <v>#DIV/0!</v>
      </c>
      <c r="AE44" s="289" t="e">
        <f t="shared" si="21"/>
        <v>#DIV/0!</v>
      </c>
      <c r="AF44" s="289" t="e">
        <f t="shared" si="21"/>
        <v>#DIV/0!</v>
      </c>
      <c r="AG44" s="289" t="e">
        <f t="shared" si="21"/>
        <v>#DIV/0!</v>
      </c>
      <c r="AH44" s="289" t="e">
        <f t="shared" si="21"/>
        <v>#DIV/0!</v>
      </c>
      <c r="AI44" s="289" t="e">
        <f t="shared" si="21"/>
        <v>#DIV/0!</v>
      </c>
      <c r="AJ44" s="289" t="e">
        <f t="shared" si="21"/>
        <v>#DIV/0!</v>
      </c>
      <c r="AK44" s="71"/>
      <c r="AL44" s="318">
        <f>(AL17/(AL9))*100</f>
        <v>4.6215468903680419</v>
      </c>
      <c r="BK44" s="3"/>
    </row>
    <row r="45" spans="1:15065" x14ac:dyDescent="0.25">
      <c r="B45" s="15"/>
      <c r="C45" s="83" t="s">
        <v>63</v>
      </c>
      <c r="D45" s="136">
        <v>82</v>
      </c>
      <c r="E45" s="78" t="s">
        <v>25</v>
      </c>
      <c r="F45" s="289" t="e">
        <f>(F20/F19)*100</f>
        <v>#DIV/0!</v>
      </c>
      <c r="G45" s="289" t="e">
        <f t="shared" ref="G45:I45" si="22">(G20/G19)*100</f>
        <v>#DIV/0!</v>
      </c>
      <c r="H45" s="289" t="e">
        <f t="shared" si="22"/>
        <v>#DIV/0!</v>
      </c>
      <c r="I45" s="289" t="e">
        <f t="shared" si="22"/>
        <v>#DIV/0!</v>
      </c>
      <c r="J45" s="289" t="e">
        <f t="shared" ref="J45:AJ45" si="23">(J20/J19)*100</f>
        <v>#DIV/0!</v>
      </c>
      <c r="K45" s="289" t="e">
        <f t="shared" si="23"/>
        <v>#DIV/0!</v>
      </c>
      <c r="L45" s="289" t="e">
        <f t="shared" si="23"/>
        <v>#DIV/0!</v>
      </c>
      <c r="M45" s="289" t="e">
        <f t="shared" si="23"/>
        <v>#DIV/0!</v>
      </c>
      <c r="N45" s="289" t="e">
        <f t="shared" si="23"/>
        <v>#DIV/0!</v>
      </c>
      <c r="O45" s="289" t="e">
        <f t="shared" si="23"/>
        <v>#DIV/0!</v>
      </c>
      <c r="P45" s="289" t="e">
        <f t="shared" si="23"/>
        <v>#DIV/0!</v>
      </c>
      <c r="Q45" s="289" t="e">
        <f t="shared" si="23"/>
        <v>#DIV/0!</v>
      </c>
      <c r="R45" s="289" t="e">
        <f t="shared" si="23"/>
        <v>#DIV/0!</v>
      </c>
      <c r="S45" s="289" t="e">
        <f t="shared" si="23"/>
        <v>#DIV/0!</v>
      </c>
      <c r="T45" s="289" t="e">
        <f t="shared" si="23"/>
        <v>#DIV/0!</v>
      </c>
      <c r="U45" s="289" t="e">
        <f t="shared" si="23"/>
        <v>#DIV/0!</v>
      </c>
      <c r="V45" s="289" t="e">
        <f t="shared" si="23"/>
        <v>#DIV/0!</v>
      </c>
      <c r="W45" s="289" t="e">
        <f t="shared" si="23"/>
        <v>#DIV/0!</v>
      </c>
      <c r="X45" s="289" t="e">
        <f t="shared" si="23"/>
        <v>#DIV/0!</v>
      </c>
      <c r="Y45" s="289" t="e">
        <f t="shared" si="23"/>
        <v>#DIV/0!</v>
      </c>
      <c r="Z45" s="289" t="e">
        <f t="shared" si="23"/>
        <v>#DIV/0!</v>
      </c>
      <c r="AA45" s="289" t="e">
        <f t="shared" si="23"/>
        <v>#DIV/0!</v>
      </c>
      <c r="AB45" s="289" t="e">
        <f t="shared" si="23"/>
        <v>#DIV/0!</v>
      </c>
      <c r="AC45" s="289" t="e">
        <f t="shared" si="23"/>
        <v>#DIV/0!</v>
      </c>
      <c r="AD45" s="289" t="e">
        <f t="shared" si="23"/>
        <v>#DIV/0!</v>
      </c>
      <c r="AE45" s="289" t="e">
        <f t="shared" si="23"/>
        <v>#DIV/0!</v>
      </c>
      <c r="AF45" s="289" t="e">
        <f t="shared" si="23"/>
        <v>#DIV/0!</v>
      </c>
      <c r="AG45" s="289" t="e">
        <f t="shared" si="23"/>
        <v>#DIV/0!</v>
      </c>
      <c r="AH45" s="289" t="e">
        <f t="shared" si="23"/>
        <v>#DIV/0!</v>
      </c>
      <c r="AI45" s="289" t="e">
        <f t="shared" si="23"/>
        <v>#DIV/0!</v>
      </c>
      <c r="AJ45" s="289" t="e">
        <f t="shared" si="23"/>
        <v>#DIV/0!</v>
      </c>
      <c r="AK45" s="71"/>
      <c r="AL45" s="318" t="e">
        <f>AL20/AL19*100</f>
        <v>#DIV/0!</v>
      </c>
    </row>
    <row r="46" spans="1:15065" x14ac:dyDescent="0.25">
      <c r="B46" s="15"/>
      <c r="C46" s="83" t="s">
        <v>62</v>
      </c>
      <c r="D46" s="136">
        <v>18</v>
      </c>
      <c r="E46" s="78" t="s">
        <v>25</v>
      </c>
      <c r="F46" s="289" t="e">
        <f>(F21/F19)*100</f>
        <v>#DIV/0!</v>
      </c>
      <c r="G46" s="289" t="e">
        <f t="shared" ref="G46:I46" si="24">(G21/G19)*100</f>
        <v>#DIV/0!</v>
      </c>
      <c r="H46" s="289" t="e">
        <f t="shared" si="24"/>
        <v>#DIV/0!</v>
      </c>
      <c r="I46" s="289" t="e">
        <f t="shared" si="24"/>
        <v>#DIV/0!</v>
      </c>
      <c r="J46" s="289" t="e">
        <f t="shared" ref="J46:AJ46" si="25">(J21/J19)*100</f>
        <v>#DIV/0!</v>
      </c>
      <c r="K46" s="289" t="e">
        <f t="shared" si="25"/>
        <v>#DIV/0!</v>
      </c>
      <c r="L46" s="289" t="e">
        <f t="shared" si="25"/>
        <v>#DIV/0!</v>
      </c>
      <c r="M46" s="289" t="e">
        <f t="shared" si="25"/>
        <v>#DIV/0!</v>
      </c>
      <c r="N46" s="289" t="e">
        <f t="shared" si="25"/>
        <v>#DIV/0!</v>
      </c>
      <c r="O46" s="289" t="e">
        <f t="shared" si="25"/>
        <v>#DIV/0!</v>
      </c>
      <c r="P46" s="289" t="e">
        <f t="shared" si="25"/>
        <v>#DIV/0!</v>
      </c>
      <c r="Q46" s="289" t="e">
        <f t="shared" si="25"/>
        <v>#DIV/0!</v>
      </c>
      <c r="R46" s="289" t="e">
        <f t="shared" si="25"/>
        <v>#DIV/0!</v>
      </c>
      <c r="S46" s="289" t="e">
        <f t="shared" si="25"/>
        <v>#DIV/0!</v>
      </c>
      <c r="T46" s="289" t="e">
        <f t="shared" si="25"/>
        <v>#DIV/0!</v>
      </c>
      <c r="U46" s="289" t="e">
        <f t="shared" si="25"/>
        <v>#DIV/0!</v>
      </c>
      <c r="V46" s="289" t="e">
        <f t="shared" si="25"/>
        <v>#DIV/0!</v>
      </c>
      <c r="W46" s="289" t="e">
        <f t="shared" si="25"/>
        <v>#DIV/0!</v>
      </c>
      <c r="X46" s="289" t="e">
        <f t="shared" si="25"/>
        <v>#DIV/0!</v>
      </c>
      <c r="Y46" s="289" t="e">
        <f t="shared" si="25"/>
        <v>#DIV/0!</v>
      </c>
      <c r="Z46" s="289" t="e">
        <f t="shared" si="25"/>
        <v>#DIV/0!</v>
      </c>
      <c r="AA46" s="289" t="e">
        <f t="shared" si="25"/>
        <v>#DIV/0!</v>
      </c>
      <c r="AB46" s="289" t="e">
        <f t="shared" si="25"/>
        <v>#DIV/0!</v>
      </c>
      <c r="AC46" s="289" t="e">
        <f t="shared" si="25"/>
        <v>#DIV/0!</v>
      </c>
      <c r="AD46" s="289" t="e">
        <f t="shared" si="25"/>
        <v>#DIV/0!</v>
      </c>
      <c r="AE46" s="289" t="e">
        <f t="shared" si="25"/>
        <v>#DIV/0!</v>
      </c>
      <c r="AF46" s="289" t="e">
        <f t="shared" si="25"/>
        <v>#DIV/0!</v>
      </c>
      <c r="AG46" s="289" t="e">
        <f t="shared" si="25"/>
        <v>#DIV/0!</v>
      </c>
      <c r="AH46" s="289" t="e">
        <f t="shared" si="25"/>
        <v>#DIV/0!</v>
      </c>
      <c r="AI46" s="289" t="e">
        <f t="shared" si="25"/>
        <v>#DIV/0!</v>
      </c>
      <c r="AJ46" s="289" t="e">
        <f t="shared" si="25"/>
        <v>#DIV/0!</v>
      </c>
      <c r="AK46" s="71"/>
      <c r="AL46" s="318" t="e">
        <f>AL25/AL23*100</f>
        <v>#DIV/0!</v>
      </c>
    </row>
    <row r="47" spans="1:15065" x14ac:dyDescent="0.25">
      <c r="B47" s="15"/>
      <c r="C47" s="83" t="s">
        <v>107</v>
      </c>
      <c r="D47" s="136">
        <v>75</v>
      </c>
      <c r="E47" s="88"/>
      <c r="F47" s="289" t="e">
        <f>(F24/F23)*100</f>
        <v>#DIV/0!</v>
      </c>
      <c r="G47" s="289" t="e">
        <f t="shared" ref="G47:I47" si="26">(G24/G23)*100</f>
        <v>#DIV/0!</v>
      </c>
      <c r="H47" s="289" t="e">
        <f t="shared" si="26"/>
        <v>#DIV/0!</v>
      </c>
      <c r="I47" s="289" t="e">
        <f t="shared" si="26"/>
        <v>#DIV/0!</v>
      </c>
      <c r="J47" s="289" t="e">
        <f t="shared" ref="J47:AJ47" si="27">(J24/J23)*100</f>
        <v>#DIV/0!</v>
      </c>
      <c r="K47" s="289" t="e">
        <f t="shared" si="27"/>
        <v>#DIV/0!</v>
      </c>
      <c r="L47" s="289" t="e">
        <f t="shared" si="27"/>
        <v>#DIV/0!</v>
      </c>
      <c r="M47" s="289" t="e">
        <f t="shared" si="27"/>
        <v>#DIV/0!</v>
      </c>
      <c r="N47" s="289" t="e">
        <f t="shared" si="27"/>
        <v>#DIV/0!</v>
      </c>
      <c r="O47" s="289" t="e">
        <f t="shared" si="27"/>
        <v>#DIV/0!</v>
      </c>
      <c r="P47" s="289" t="e">
        <f t="shared" si="27"/>
        <v>#DIV/0!</v>
      </c>
      <c r="Q47" s="289" t="e">
        <f t="shared" si="27"/>
        <v>#DIV/0!</v>
      </c>
      <c r="R47" s="289" t="e">
        <f t="shared" si="27"/>
        <v>#DIV/0!</v>
      </c>
      <c r="S47" s="289" t="e">
        <f t="shared" si="27"/>
        <v>#DIV/0!</v>
      </c>
      <c r="T47" s="289" t="e">
        <f t="shared" si="27"/>
        <v>#DIV/0!</v>
      </c>
      <c r="U47" s="289" t="e">
        <f t="shared" si="27"/>
        <v>#DIV/0!</v>
      </c>
      <c r="V47" s="289" t="e">
        <f t="shared" si="27"/>
        <v>#DIV/0!</v>
      </c>
      <c r="W47" s="289" t="e">
        <f t="shared" si="27"/>
        <v>#DIV/0!</v>
      </c>
      <c r="X47" s="289" t="e">
        <f t="shared" si="27"/>
        <v>#DIV/0!</v>
      </c>
      <c r="Y47" s="289" t="e">
        <f t="shared" si="27"/>
        <v>#DIV/0!</v>
      </c>
      <c r="Z47" s="289" t="e">
        <f t="shared" si="27"/>
        <v>#DIV/0!</v>
      </c>
      <c r="AA47" s="289" t="e">
        <f t="shared" si="27"/>
        <v>#DIV/0!</v>
      </c>
      <c r="AB47" s="289" t="e">
        <f t="shared" si="27"/>
        <v>#DIV/0!</v>
      </c>
      <c r="AC47" s="289" t="e">
        <f t="shared" si="27"/>
        <v>#DIV/0!</v>
      </c>
      <c r="AD47" s="289" t="e">
        <f t="shared" si="27"/>
        <v>#DIV/0!</v>
      </c>
      <c r="AE47" s="289" t="e">
        <f t="shared" si="27"/>
        <v>#DIV/0!</v>
      </c>
      <c r="AF47" s="289" t="e">
        <f t="shared" si="27"/>
        <v>#DIV/0!</v>
      </c>
      <c r="AG47" s="289" t="e">
        <f t="shared" si="27"/>
        <v>#DIV/0!</v>
      </c>
      <c r="AH47" s="289" t="e">
        <f t="shared" si="27"/>
        <v>#DIV/0!</v>
      </c>
      <c r="AI47" s="289" t="e">
        <f t="shared" si="27"/>
        <v>#DIV/0!</v>
      </c>
      <c r="AJ47" s="289" t="e">
        <f t="shared" si="27"/>
        <v>#DIV/0!</v>
      </c>
      <c r="AK47" s="71"/>
      <c r="AL47" s="318" t="e">
        <f>(AL29/AL28)*100</f>
        <v>#DIV/0!</v>
      </c>
    </row>
    <row r="48" spans="1:15065" x14ac:dyDescent="0.25">
      <c r="B48" s="15"/>
      <c r="C48" s="83" t="s">
        <v>62</v>
      </c>
      <c r="D48" s="136">
        <v>25</v>
      </c>
      <c r="E48" s="88"/>
      <c r="F48" s="289" t="e">
        <f>(F25/F23)*100</f>
        <v>#DIV/0!</v>
      </c>
      <c r="G48" s="289" t="e">
        <f t="shared" ref="G48:I48" si="28">(G25/G23)*100</f>
        <v>#DIV/0!</v>
      </c>
      <c r="H48" s="289" t="e">
        <f t="shared" si="28"/>
        <v>#DIV/0!</v>
      </c>
      <c r="I48" s="289" t="e">
        <f t="shared" si="28"/>
        <v>#DIV/0!</v>
      </c>
      <c r="J48" s="289" t="e">
        <f t="shared" ref="J48:AJ48" si="29">(J25/J23)*100</f>
        <v>#DIV/0!</v>
      </c>
      <c r="K48" s="289" t="e">
        <f t="shared" si="29"/>
        <v>#DIV/0!</v>
      </c>
      <c r="L48" s="289" t="e">
        <f t="shared" si="29"/>
        <v>#DIV/0!</v>
      </c>
      <c r="M48" s="289" t="e">
        <f t="shared" si="29"/>
        <v>#DIV/0!</v>
      </c>
      <c r="N48" s="289" t="e">
        <f t="shared" si="29"/>
        <v>#DIV/0!</v>
      </c>
      <c r="O48" s="289" t="e">
        <f t="shared" si="29"/>
        <v>#DIV/0!</v>
      </c>
      <c r="P48" s="289" t="e">
        <f t="shared" si="29"/>
        <v>#DIV/0!</v>
      </c>
      <c r="Q48" s="289" t="e">
        <f t="shared" si="29"/>
        <v>#DIV/0!</v>
      </c>
      <c r="R48" s="289" t="e">
        <f t="shared" si="29"/>
        <v>#DIV/0!</v>
      </c>
      <c r="S48" s="289" t="e">
        <f t="shared" si="29"/>
        <v>#DIV/0!</v>
      </c>
      <c r="T48" s="289" t="e">
        <f t="shared" si="29"/>
        <v>#DIV/0!</v>
      </c>
      <c r="U48" s="289" t="e">
        <f t="shared" si="29"/>
        <v>#DIV/0!</v>
      </c>
      <c r="V48" s="289" t="e">
        <f t="shared" si="29"/>
        <v>#DIV/0!</v>
      </c>
      <c r="W48" s="289" t="e">
        <f t="shared" si="29"/>
        <v>#DIV/0!</v>
      </c>
      <c r="X48" s="289" t="e">
        <f t="shared" si="29"/>
        <v>#DIV/0!</v>
      </c>
      <c r="Y48" s="289" t="e">
        <f t="shared" si="29"/>
        <v>#DIV/0!</v>
      </c>
      <c r="Z48" s="289" t="e">
        <f t="shared" si="29"/>
        <v>#DIV/0!</v>
      </c>
      <c r="AA48" s="289" t="e">
        <f t="shared" si="29"/>
        <v>#DIV/0!</v>
      </c>
      <c r="AB48" s="289" t="e">
        <f t="shared" si="29"/>
        <v>#DIV/0!</v>
      </c>
      <c r="AC48" s="289" t="e">
        <f t="shared" si="29"/>
        <v>#DIV/0!</v>
      </c>
      <c r="AD48" s="289" t="e">
        <f t="shared" si="29"/>
        <v>#DIV/0!</v>
      </c>
      <c r="AE48" s="289" t="e">
        <f t="shared" si="29"/>
        <v>#DIV/0!</v>
      </c>
      <c r="AF48" s="289" t="e">
        <f t="shared" si="29"/>
        <v>#DIV/0!</v>
      </c>
      <c r="AG48" s="289" t="e">
        <f t="shared" si="29"/>
        <v>#DIV/0!</v>
      </c>
      <c r="AH48" s="289" t="e">
        <f t="shared" si="29"/>
        <v>#DIV/0!</v>
      </c>
      <c r="AI48" s="289" t="e">
        <f t="shared" si="29"/>
        <v>#DIV/0!</v>
      </c>
      <c r="AJ48" s="289" t="e">
        <f t="shared" si="29"/>
        <v>#DIV/0!</v>
      </c>
      <c r="AK48" s="71"/>
      <c r="AL48" s="318" t="e">
        <f>(AL30/AL28)*100</f>
        <v>#DIV/0!</v>
      </c>
    </row>
    <row r="49" spans="2:100 15066:15079" x14ac:dyDescent="0.25">
      <c r="B49" s="15"/>
      <c r="C49" s="83" t="s">
        <v>109</v>
      </c>
      <c r="D49" s="136">
        <v>75</v>
      </c>
      <c r="E49" s="78" t="s">
        <v>25</v>
      </c>
      <c r="F49" s="289" t="e">
        <f>F29/F28*100</f>
        <v>#DIV/0!</v>
      </c>
      <c r="G49" s="289" t="e">
        <f t="shared" ref="G49:I49" si="30">G29/G28*100</f>
        <v>#DIV/0!</v>
      </c>
      <c r="H49" s="289" t="e">
        <f t="shared" si="30"/>
        <v>#DIV/0!</v>
      </c>
      <c r="I49" s="289" t="e">
        <f t="shared" si="30"/>
        <v>#DIV/0!</v>
      </c>
      <c r="J49" s="289" t="e">
        <f t="shared" ref="J49:AJ49" si="31">J29/J28*100</f>
        <v>#DIV/0!</v>
      </c>
      <c r="K49" s="289" t="e">
        <f t="shared" si="31"/>
        <v>#DIV/0!</v>
      </c>
      <c r="L49" s="289" t="e">
        <f t="shared" si="31"/>
        <v>#DIV/0!</v>
      </c>
      <c r="M49" s="289" t="e">
        <f t="shared" si="31"/>
        <v>#DIV/0!</v>
      </c>
      <c r="N49" s="289" t="e">
        <f t="shared" si="31"/>
        <v>#DIV/0!</v>
      </c>
      <c r="O49" s="289" t="e">
        <f t="shared" si="31"/>
        <v>#DIV/0!</v>
      </c>
      <c r="P49" s="289" t="e">
        <f t="shared" si="31"/>
        <v>#DIV/0!</v>
      </c>
      <c r="Q49" s="289" t="e">
        <f t="shared" si="31"/>
        <v>#DIV/0!</v>
      </c>
      <c r="R49" s="289" t="e">
        <f t="shared" si="31"/>
        <v>#DIV/0!</v>
      </c>
      <c r="S49" s="289" t="e">
        <f t="shared" si="31"/>
        <v>#DIV/0!</v>
      </c>
      <c r="T49" s="289" t="e">
        <f t="shared" si="31"/>
        <v>#DIV/0!</v>
      </c>
      <c r="U49" s="289" t="e">
        <f t="shared" si="31"/>
        <v>#DIV/0!</v>
      </c>
      <c r="V49" s="289" t="e">
        <f t="shared" si="31"/>
        <v>#DIV/0!</v>
      </c>
      <c r="W49" s="289" t="e">
        <f t="shared" si="31"/>
        <v>#DIV/0!</v>
      </c>
      <c r="X49" s="289" t="e">
        <f t="shared" si="31"/>
        <v>#DIV/0!</v>
      </c>
      <c r="Y49" s="289" t="e">
        <f t="shared" si="31"/>
        <v>#DIV/0!</v>
      </c>
      <c r="Z49" s="289" t="e">
        <f t="shared" si="31"/>
        <v>#DIV/0!</v>
      </c>
      <c r="AA49" s="289" t="e">
        <f t="shared" si="31"/>
        <v>#DIV/0!</v>
      </c>
      <c r="AB49" s="289" t="e">
        <f t="shared" si="31"/>
        <v>#DIV/0!</v>
      </c>
      <c r="AC49" s="289" t="e">
        <f t="shared" si="31"/>
        <v>#DIV/0!</v>
      </c>
      <c r="AD49" s="289" t="e">
        <f t="shared" si="31"/>
        <v>#DIV/0!</v>
      </c>
      <c r="AE49" s="289" t="e">
        <f t="shared" si="31"/>
        <v>#DIV/0!</v>
      </c>
      <c r="AF49" s="289" t="e">
        <f t="shared" si="31"/>
        <v>#DIV/0!</v>
      </c>
      <c r="AG49" s="289" t="e">
        <f t="shared" si="31"/>
        <v>#DIV/0!</v>
      </c>
      <c r="AH49" s="289" t="e">
        <f t="shared" si="31"/>
        <v>#DIV/0!</v>
      </c>
      <c r="AI49" s="289" t="e">
        <f t="shared" si="31"/>
        <v>#DIV/0!</v>
      </c>
      <c r="AJ49" s="289" t="e">
        <f t="shared" si="31"/>
        <v>#DIV/0!</v>
      </c>
      <c r="AK49" s="71"/>
      <c r="AL49" s="318" t="e">
        <f>AL29/AL28*100</f>
        <v>#DIV/0!</v>
      </c>
      <c r="BK49" s="3"/>
    </row>
    <row r="50" spans="2:100 15066:15079" x14ac:dyDescent="0.25">
      <c r="B50" s="15"/>
      <c r="C50" s="83" t="s">
        <v>62</v>
      </c>
      <c r="D50" s="136">
        <v>25</v>
      </c>
      <c r="E50" s="78" t="s">
        <v>25</v>
      </c>
      <c r="F50" s="289" t="e">
        <f>F30/F28*100</f>
        <v>#DIV/0!</v>
      </c>
      <c r="G50" s="289" t="e">
        <f t="shared" ref="G50:I50" si="32">G30/G28*100</f>
        <v>#DIV/0!</v>
      </c>
      <c r="H50" s="289" t="e">
        <f t="shared" si="32"/>
        <v>#DIV/0!</v>
      </c>
      <c r="I50" s="289" t="e">
        <f t="shared" si="32"/>
        <v>#DIV/0!</v>
      </c>
      <c r="J50" s="289" t="e">
        <f t="shared" ref="J50:AJ50" si="33">J30/J28*100</f>
        <v>#DIV/0!</v>
      </c>
      <c r="K50" s="289" t="e">
        <f t="shared" si="33"/>
        <v>#DIV/0!</v>
      </c>
      <c r="L50" s="289" t="e">
        <f t="shared" si="33"/>
        <v>#DIV/0!</v>
      </c>
      <c r="M50" s="289" t="e">
        <f t="shared" si="33"/>
        <v>#DIV/0!</v>
      </c>
      <c r="N50" s="289" t="e">
        <f t="shared" si="33"/>
        <v>#DIV/0!</v>
      </c>
      <c r="O50" s="289" t="e">
        <f t="shared" si="33"/>
        <v>#DIV/0!</v>
      </c>
      <c r="P50" s="289" t="e">
        <f t="shared" si="33"/>
        <v>#DIV/0!</v>
      </c>
      <c r="Q50" s="289" t="e">
        <f t="shared" si="33"/>
        <v>#DIV/0!</v>
      </c>
      <c r="R50" s="289" t="e">
        <f t="shared" si="33"/>
        <v>#DIV/0!</v>
      </c>
      <c r="S50" s="289" t="e">
        <f t="shared" si="33"/>
        <v>#DIV/0!</v>
      </c>
      <c r="T50" s="289" t="e">
        <f t="shared" si="33"/>
        <v>#DIV/0!</v>
      </c>
      <c r="U50" s="289" t="e">
        <f t="shared" si="33"/>
        <v>#DIV/0!</v>
      </c>
      <c r="V50" s="289" t="e">
        <f t="shared" si="33"/>
        <v>#DIV/0!</v>
      </c>
      <c r="W50" s="289" t="e">
        <f t="shared" si="33"/>
        <v>#DIV/0!</v>
      </c>
      <c r="X50" s="289" t="e">
        <f t="shared" si="33"/>
        <v>#DIV/0!</v>
      </c>
      <c r="Y50" s="289" t="e">
        <f t="shared" si="33"/>
        <v>#DIV/0!</v>
      </c>
      <c r="Z50" s="289" t="e">
        <f t="shared" si="33"/>
        <v>#DIV/0!</v>
      </c>
      <c r="AA50" s="289" t="e">
        <f t="shared" si="33"/>
        <v>#DIV/0!</v>
      </c>
      <c r="AB50" s="289" t="e">
        <f t="shared" si="33"/>
        <v>#DIV/0!</v>
      </c>
      <c r="AC50" s="289" t="e">
        <f t="shared" si="33"/>
        <v>#DIV/0!</v>
      </c>
      <c r="AD50" s="289" t="e">
        <f t="shared" si="33"/>
        <v>#DIV/0!</v>
      </c>
      <c r="AE50" s="289" t="e">
        <f t="shared" si="33"/>
        <v>#DIV/0!</v>
      </c>
      <c r="AF50" s="289" t="e">
        <f t="shared" si="33"/>
        <v>#DIV/0!</v>
      </c>
      <c r="AG50" s="289" t="e">
        <f t="shared" si="33"/>
        <v>#DIV/0!</v>
      </c>
      <c r="AH50" s="289" t="e">
        <f t="shared" si="33"/>
        <v>#DIV/0!</v>
      </c>
      <c r="AI50" s="289" t="e">
        <f t="shared" si="33"/>
        <v>#DIV/0!</v>
      </c>
      <c r="AJ50" s="289" t="e">
        <f t="shared" si="33"/>
        <v>#DIV/0!</v>
      </c>
      <c r="AK50" s="18"/>
      <c r="AL50" s="318" t="e">
        <f>AL30/AL28*100</f>
        <v>#DIV/0!</v>
      </c>
    </row>
    <row r="51" spans="2:100 15066:15079" x14ac:dyDescent="0.25">
      <c r="B51" s="15"/>
      <c r="C51" s="83" t="s">
        <v>112</v>
      </c>
      <c r="D51" s="136">
        <v>70</v>
      </c>
      <c r="E51" s="78" t="s">
        <v>25</v>
      </c>
      <c r="F51" s="289">
        <f>F33/F32*100</f>
        <v>68.778600300882232</v>
      </c>
      <c r="G51" s="289">
        <f>G33/G32*100</f>
        <v>71.199010248968293</v>
      </c>
      <c r="H51" s="289">
        <f t="shared" ref="H51:I51" si="34">H33/H32*100</f>
        <v>74.235188541948688</v>
      </c>
      <c r="I51" s="289">
        <f t="shared" si="34"/>
        <v>72.402484019374143</v>
      </c>
      <c r="J51" s="289">
        <f t="shared" ref="J51:AJ51" si="35">J33/J32*100</f>
        <v>61.524168647703362</v>
      </c>
      <c r="K51" s="289">
        <f t="shared" si="35"/>
        <v>71.084596468755677</v>
      </c>
      <c r="L51" s="289">
        <f t="shared" si="35"/>
        <v>66.268015459501299</v>
      </c>
      <c r="M51" s="289" t="e">
        <f t="shared" si="35"/>
        <v>#DIV/0!</v>
      </c>
      <c r="N51" s="289">
        <f t="shared" si="35"/>
        <v>75.49429192299452</v>
      </c>
      <c r="O51" s="289" t="e">
        <f t="shared" si="35"/>
        <v>#DIV/0!</v>
      </c>
      <c r="P51" s="289">
        <f t="shared" si="35"/>
        <v>73.813401941004813</v>
      </c>
      <c r="Q51" s="289">
        <f t="shared" si="35"/>
        <v>65.324284265543326</v>
      </c>
      <c r="R51" s="289">
        <f t="shared" si="35"/>
        <v>74.752568545200319</v>
      </c>
      <c r="S51" s="289">
        <f t="shared" si="35"/>
        <v>69.09135226140954</v>
      </c>
      <c r="T51" s="289">
        <f t="shared" si="35"/>
        <v>60.665517054017492</v>
      </c>
      <c r="U51" s="289" t="e">
        <f t="shared" si="35"/>
        <v>#DIV/0!</v>
      </c>
      <c r="V51" s="289" t="e">
        <f t="shared" si="35"/>
        <v>#DIV/0!</v>
      </c>
      <c r="W51" s="289" t="e">
        <f t="shared" si="35"/>
        <v>#DIV/0!</v>
      </c>
      <c r="X51" s="289" t="e">
        <f t="shared" si="35"/>
        <v>#DIV/0!</v>
      </c>
      <c r="Y51" s="289" t="e">
        <f t="shared" si="35"/>
        <v>#DIV/0!</v>
      </c>
      <c r="Z51" s="289" t="e">
        <f t="shared" si="35"/>
        <v>#DIV/0!</v>
      </c>
      <c r="AA51" s="289" t="e">
        <f t="shared" si="35"/>
        <v>#DIV/0!</v>
      </c>
      <c r="AB51" s="289" t="e">
        <f t="shared" si="35"/>
        <v>#DIV/0!</v>
      </c>
      <c r="AC51" s="289" t="e">
        <f t="shared" si="35"/>
        <v>#DIV/0!</v>
      </c>
      <c r="AD51" s="289" t="e">
        <f t="shared" si="35"/>
        <v>#DIV/0!</v>
      </c>
      <c r="AE51" s="289" t="e">
        <f t="shared" si="35"/>
        <v>#DIV/0!</v>
      </c>
      <c r="AF51" s="289" t="e">
        <f t="shared" si="35"/>
        <v>#DIV/0!</v>
      </c>
      <c r="AG51" s="289" t="e">
        <f t="shared" si="35"/>
        <v>#DIV/0!</v>
      </c>
      <c r="AH51" s="289" t="e">
        <f t="shared" si="35"/>
        <v>#DIV/0!</v>
      </c>
      <c r="AI51" s="289" t="e">
        <f t="shared" si="35"/>
        <v>#DIV/0!</v>
      </c>
      <c r="AJ51" s="289" t="e">
        <f t="shared" si="35"/>
        <v>#DIV/0!</v>
      </c>
      <c r="AK51" s="18"/>
      <c r="AL51" s="318">
        <f>AL33/AL32*100</f>
        <v>70.149395315091297</v>
      </c>
    </row>
    <row r="52" spans="2:100 15066:15079" x14ac:dyDescent="0.25">
      <c r="B52" s="15"/>
      <c r="C52" s="83" t="s">
        <v>62</v>
      </c>
      <c r="D52" s="136">
        <v>30</v>
      </c>
      <c r="E52" s="78" t="s">
        <v>25</v>
      </c>
      <c r="F52" s="289">
        <f>F34/F32*100</f>
        <v>31.221399699117768</v>
      </c>
      <c r="G52" s="289">
        <f t="shared" ref="G52:I52" si="36">G34/G32*100</f>
        <v>28.800989751031697</v>
      </c>
      <c r="H52" s="289">
        <f t="shared" si="36"/>
        <v>25.764811458051323</v>
      </c>
      <c r="I52" s="289">
        <f t="shared" si="36"/>
        <v>27.597515980625865</v>
      </c>
      <c r="J52" s="289">
        <f t="shared" ref="J52:AJ52" si="37">J34/J32*100</f>
        <v>38.475831352296638</v>
      </c>
      <c r="K52" s="289">
        <f t="shared" si="37"/>
        <v>28.915403531244316</v>
      </c>
      <c r="L52" s="289">
        <f t="shared" si="37"/>
        <v>33.731984540498686</v>
      </c>
      <c r="M52" s="289" t="e">
        <f t="shared" si="37"/>
        <v>#DIV/0!</v>
      </c>
      <c r="N52" s="289">
        <f t="shared" si="37"/>
        <v>24.50570807700548</v>
      </c>
      <c r="O52" s="289" t="e">
        <f t="shared" si="37"/>
        <v>#DIV/0!</v>
      </c>
      <c r="P52" s="289">
        <f t="shared" si="37"/>
        <v>26.186598058995191</v>
      </c>
      <c r="Q52" s="289">
        <f t="shared" si="37"/>
        <v>34.675715734456666</v>
      </c>
      <c r="R52" s="289">
        <f t="shared" si="37"/>
        <v>25.247431454799685</v>
      </c>
      <c r="S52" s="289">
        <f t="shared" si="37"/>
        <v>30.908647738590449</v>
      </c>
      <c r="T52" s="289">
        <f t="shared" si="37"/>
        <v>39.334482945982501</v>
      </c>
      <c r="U52" s="289" t="e">
        <f t="shared" si="37"/>
        <v>#DIV/0!</v>
      </c>
      <c r="V52" s="289" t="e">
        <f t="shared" si="37"/>
        <v>#DIV/0!</v>
      </c>
      <c r="W52" s="289" t="e">
        <f t="shared" si="37"/>
        <v>#DIV/0!</v>
      </c>
      <c r="X52" s="289" t="e">
        <f t="shared" si="37"/>
        <v>#DIV/0!</v>
      </c>
      <c r="Y52" s="289" t="e">
        <f t="shared" si="37"/>
        <v>#DIV/0!</v>
      </c>
      <c r="Z52" s="289" t="e">
        <f t="shared" si="37"/>
        <v>#DIV/0!</v>
      </c>
      <c r="AA52" s="289" t="e">
        <f t="shared" si="37"/>
        <v>#DIV/0!</v>
      </c>
      <c r="AB52" s="289" t="e">
        <f t="shared" si="37"/>
        <v>#DIV/0!</v>
      </c>
      <c r="AC52" s="289" t="e">
        <f t="shared" si="37"/>
        <v>#DIV/0!</v>
      </c>
      <c r="AD52" s="289" t="e">
        <f t="shared" si="37"/>
        <v>#DIV/0!</v>
      </c>
      <c r="AE52" s="289" t="e">
        <f t="shared" si="37"/>
        <v>#DIV/0!</v>
      </c>
      <c r="AF52" s="289" t="e">
        <f t="shared" si="37"/>
        <v>#DIV/0!</v>
      </c>
      <c r="AG52" s="289" t="e">
        <f t="shared" si="37"/>
        <v>#DIV/0!</v>
      </c>
      <c r="AH52" s="289" t="e">
        <f t="shared" si="37"/>
        <v>#DIV/0!</v>
      </c>
      <c r="AI52" s="289" t="e">
        <f t="shared" si="37"/>
        <v>#DIV/0!</v>
      </c>
      <c r="AJ52" s="289" t="e">
        <f t="shared" si="37"/>
        <v>#DIV/0!</v>
      </c>
      <c r="AK52" s="18"/>
      <c r="AL52" s="318">
        <f>AL34/AL32*100</f>
        <v>29.850604684908706</v>
      </c>
    </row>
    <row r="53" spans="2:100 15066:15079" x14ac:dyDescent="0.25">
      <c r="B53" s="15"/>
      <c r="C53" s="83" t="s">
        <v>61</v>
      </c>
      <c r="D53" s="136">
        <v>60</v>
      </c>
      <c r="E53" s="78" t="s">
        <v>25</v>
      </c>
      <c r="F53" s="289" t="e">
        <f>F38/F37*100</f>
        <v>#DIV/0!</v>
      </c>
      <c r="G53" s="289" t="e">
        <f t="shared" ref="G53:I53" si="38">G38/G37*100</f>
        <v>#DIV/0!</v>
      </c>
      <c r="H53" s="289" t="e">
        <f t="shared" si="38"/>
        <v>#DIV/0!</v>
      </c>
      <c r="I53" s="289" t="e">
        <f t="shared" si="38"/>
        <v>#DIV/0!</v>
      </c>
      <c r="J53" s="289" t="e">
        <f t="shared" ref="J53:AJ53" si="39">J38/J37*100</f>
        <v>#DIV/0!</v>
      </c>
      <c r="K53" s="289" t="e">
        <f t="shared" si="39"/>
        <v>#DIV/0!</v>
      </c>
      <c r="L53" s="289" t="e">
        <f t="shared" si="39"/>
        <v>#DIV/0!</v>
      </c>
      <c r="M53" s="289" t="e">
        <f t="shared" si="39"/>
        <v>#DIV/0!</v>
      </c>
      <c r="N53" s="289" t="e">
        <f t="shared" si="39"/>
        <v>#DIV/0!</v>
      </c>
      <c r="O53" s="289" t="e">
        <f t="shared" si="39"/>
        <v>#DIV/0!</v>
      </c>
      <c r="P53" s="289" t="e">
        <f t="shared" si="39"/>
        <v>#DIV/0!</v>
      </c>
      <c r="Q53" s="289" t="e">
        <f t="shared" si="39"/>
        <v>#DIV/0!</v>
      </c>
      <c r="R53" s="289" t="e">
        <f t="shared" si="39"/>
        <v>#DIV/0!</v>
      </c>
      <c r="S53" s="289" t="e">
        <f t="shared" si="39"/>
        <v>#DIV/0!</v>
      </c>
      <c r="T53" s="289" t="e">
        <f t="shared" si="39"/>
        <v>#DIV/0!</v>
      </c>
      <c r="U53" s="289" t="e">
        <f t="shared" si="39"/>
        <v>#DIV/0!</v>
      </c>
      <c r="V53" s="289" t="e">
        <f t="shared" si="39"/>
        <v>#DIV/0!</v>
      </c>
      <c r="W53" s="289" t="e">
        <f t="shared" si="39"/>
        <v>#DIV/0!</v>
      </c>
      <c r="X53" s="289" t="e">
        <f t="shared" si="39"/>
        <v>#DIV/0!</v>
      </c>
      <c r="Y53" s="289" t="e">
        <f t="shared" si="39"/>
        <v>#DIV/0!</v>
      </c>
      <c r="Z53" s="289" t="e">
        <f t="shared" si="39"/>
        <v>#DIV/0!</v>
      </c>
      <c r="AA53" s="289" t="e">
        <f t="shared" si="39"/>
        <v>#DIV/0!</v>
      </c>
      <c r="AB53" s="289" t="e">
        <f t="shared" si="39"/>
        <v>#DIV/0!</v>
      </c>
      <c r="AC53" s="289" t="e">
        <f t="shared" si="39"/>
        <v>#DIV/0!</v>
      </c>
      <c r="AD53" s="289" t="e">
        <f t="shared" si="39"/>
        <v>#DIV/0!</v>
      </c>
      <c r="AE53" s="289" t="e">
        <f t="shared" si="39"/>
        <v>#DIV/0!</v>
      </c>
      <c r="AF53" s="289" t="e">
        <f t="shared" si="39"/>
        <v>#DIV/0!</v>
      </c>
      <c r="AG53" s="289" t="e">
        <f t="shared" si="39"/>
        <v>#DIV/0!</v>
      </c>
      <c r="AH53" s="289" t="e">
        <f t="shared" si="39"/>
        <v>#DIV/0!</v>
      </c>
      <c r="AI53" s="289" t="e">
        <f t="shared" si="39"/>
        <v>#DIV/0!</v>
      </c>
      <c r="AJ53" s="289" t="e">
        <f t="shared" si="39"/>
        <v>#DIV/0!</v>
      </c>
      <c r="AK53" s="71"/>
      <c r="AL53" s="318" t="e">
        <f>(AL39+AL38)/AL37*100</f>
        <v>#DIV/0!</v>
      </c>
    </row>
    <row r="54" spans="2:100 15066:15079" ht="15.75" thickBot="1" x14ac:dyDescent="0.3">
      <c r="B54" s="19"/>
      <c r="C54" s="83" t="s">
        <v>60</v>
      </c>
      <c r="D54" s="136">
        <v>40</v>
      </c>
      <c r="E54" s="78" t="s">
        <v>25</v>
      </c>
      <c r="F54" s="289" t="e">
        <f>F40/F37*100</f>
        <v>#DIV/0!</v>
      </c>
      <c r="G54" s="289" t="e">
        <f t="shared" ref="G54:I54" si="40">G40/G37*100</f>
        <v>#DIV/0!</v>
      </c>
      <c r="H54" s="289" t="e">
        <f t="shared" si="40"/>
        <v>#DIV/0!</v>
      </c>
      <c r="I54" s="289" t="e">
        <f t="shared" si="40"/>
        <v>#DIV/0!</v>
      </c>
      <c r="J54" s="289" t="e">
        <f t="shared" ref="J54:AJ54" si="41">J40/J37*100</f>
        <v>#DIV/0!</v>
      </c>
      <c r="K54" s="289" t="e">
        <f t="shared" si="41"/>
        <v>#DIV/0!</v>
      </c>
      <c r="L54" s="289" t="e">
        <f t="shared" si="41"/>
        <v>#DIV/0!</v>
      </c>
      <c r="M54" s="289" t="e">
        <f t="shared" si="41"/>
        <v>#DIV/0!</v>
      </c>
      <c r="N54" s="289" t="e">
        <f t="shared" si="41"/>
        <v>#DIV/0!</v>
      </c>
      <c r="O54" s="289" t="e">
        <f t="shared" si="41"/>
        <v>#DIV/0!</v>
      </c>
      <c r="P54" s="289" t="e">
        <f t="shared" si="41"/>
        <v>#DIV/0!</v>
      </c>
      <c r="Q54" s="289" t="e">
        <f t="shared" si="41"/>
        <v>#DIV/0!</v>
      </c>
      <c r="R54" s="289" t="e">
        <f t="shared" si="41"/>
        <v>#DIV/0!</v>
      </c>
      <c r="S54" s="289" t="e">
        <f t="shared" si="41"/>
        <v>#DIV/0!</v>
      </c>
      <c r="T54" s="289" t="e">
        <f t="shared" si="41"/>
        <v>#DIV/0!</v>
      </c>
      <c r="U54" s="289" t="e">
        <f t="shared" si="41"/>
        <v>#DIV/0!</v>
      </c>
      <c r="V54" s="289" t="e">
        <f t="shared" si="41"/>
        <v>#DIV/0!</v>
      </c>
      <c r="W54" s="289" t="e">
        <f t="shared" si="41"/>
        <v>#DIV/0!</v>
      </c>
      <c r="X54" s="289" t="e">
        <f t="shared" si="41"/>
        <v>#DIV/0!</v>
      </c>
      <c r="Y54" s="289" t="e">
        <f t="shared" si="41"/>
        <v>#DIV/0!</v>
      </c>
      <c r="Z54" s="289" t="e">
        <f t="shared" si="41"/>
        <v>#DIV/0!</v>
      </c>
      <c r="AA54" s="289" t="e">
        <f t="shared" si="41"/>
        <v>#DIV/0!</v>
      </c>
      <c r="AB54" s="289" t="e">
        <f t="shared" si="41"/>
        <v>#DIV/0!</v>
      </c>
      <c r="AC54" s="289" t="e">
        <f t="shared" si="41"/>
        <v>#DIV/0!</v>
      </c>
      <c r="AD54" s="289" t="e">
        <f t="shared" si="41"/>
        <v>#DIV/0!</v>
      </c>
      <c r="AE54" s="289" t="e">
        <f t="shared" si="41"/>
        <v>#DIV/0!</v>
      </c>
      <c r="AF54" s="289" t="e">
        <f t="shared" si="41"/>
        <v>#DIV/0!</v>
      </c>
      <c r="AG54" s="289" t="e">
        <f t="shared" si="41"/>
        <v>#DIV/0!</v>
      </c>
      <c r="AH54" s="289" t="e">
        <f t="shared" si="41"/>
        <v>#DIV/0!</v>
      </c>
      <c r="AI54" s="289" t="e">
        <f t="shared" si="41"/>
        <v>#DIV/0!</v>
      </c>
      <c r="AJ54" s="289" t="e">
        <f t="shared" si="41"/>
        <v>#DIV/0!</v>
      </c>
      <c r="AK54" s="18"/>
      <c r="AL54" s="318" t="e">
        <f>AL40/AL37*100</f>
        <v>#DIV/0!</v>
      </c>
    </row>
    <row r="55" spans="2:100 15066:15079" x14ac:dyDescent="0.25">
      <c r="B55" s="8">
        <v>2</v>
      </c>
      <c r="C55" s="89" t="s">
        <v>59</v>
      </c>
      <c r="D55" s="85"/>
      <c r="E55" s="86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L55" s="90" t="s">
        <v>130</v>
      </c>
    </row>
    <row r="56" spans="2:100 15066:15079" x14ac:dyDescent="0.25">
      <c r="B56" s="8"/>
      <c r="C56" s="247" t="s">
        <v>58</v>
      </c>
      <c r="D56" s="264">
        <v>8</v>
      </c>
      <c r="E56" s="248" t="s">
        <v>56</v>
      </c>
      <c r="F56" s="290">
        <v>7096</v>
      </c>
      <c r="G56" s="290">
        <v>10494</v>
      </c>
      <c r="H56" s="290">
        <v>9008</v>
      </c>
      <c r="I56" s="290">
        <v>9356</v>
      </c>
      <c r="J56" s="290">
        <v>280</v>
      </c>
      <c r="K56" s="290">
        <v>5099</v>
      </c>
      <c r="L56" s="290">
        <v>1205</v>
      </c>
      <c r="M56" s="290">
        <v>2788</v>
      </c>
      <c r="N56" s="290">
        <v>2079</v>
      </c>
      <c r="O56" s="290">
        <v>5395</v>
      </c>
      <c r="P56" s="290">
        <v>4274</v>
      </c>
      <c r="Q56" s="290">
        <v>7474</v>
      </c>
      <c r="R56" s="290">
        <v>8184</v>
      </c>
      <c r="S56" s="290">
        <v>6386</v>
      </c>
      <c r="T56" s="290">
        <v>0</v>
      </c>
      <c r="U56" s="290"/>
      <c r="V56" s="290"/>
      <c r="W56" s="290"/>
      <c r="X56" s="290"/>
      <c r="Y56" s="290"/>
      <c r="Z56" s="290"/>
      <c r="AA56" s="290"/>
      <c r="AB56" s="290"/>
      <c r="AC56" s="290"/>
      <c r="AD56" s="290"/>
      <c r="AE56" s="290"/>
      <c r="AF56" s="290"/>
      <c r="AG56" s="290"/>
      <c r="AH56" s="290"/>
      <c r="AI56" s="290"/>
      <c r="AJ56" s="290"/>
      <c r="AL56" s="91">
        <f>SUM(F56:AI56)</f>
        <v>79118</v>
      </c>
      <c r="AM56" s="3"/>
    </row>
    <row r="57" spans="2:100 15066:15079" x14ac:dyDescent="0.25">
      <c r="B57" s="15"/>
      <c r="C57" s="21"/>
      <c r="D57" s="266"/>
      <c r="E57" s="20" t="s">
        <v>25</v>
      </c>
      <c r="F57" s="291">
        <f>F56/(F10)*100</f>
        <v>0.95258039746336542</v>
      </c>
      <c r="G57" s="291">
        <f t="shared" ref="G57:I57" si="42">G56/(G10)*100</f>
        <v>1.410536955691881</v>
      </c>
      <c r="H57" s="291">
        <f t="shared" si="42"/>
        <v>0.85918535722290834</v>
      </c>
      <c r="I57" s="291">
        <f t="shared" si="42"/>
        <v>0.83923786868026351</v>
      </c>
      <c r="J57" s="291">
        <f t="shared" ref="J57:AJ57" si="43">J56/(J10)*100</f>
        <v>0.11284589281252268</v>
      </c>
      <c r="K57" s="291">
        <f t="shared" si="43"/>
        <v>1.312527832334158</v>
      </c>
      <c r="L57" s="291">
        <f t="shared" si="43"/>
        <v>2.0809587952889164</v>
      </c>
      <c r="M57" s="291">
        <f t="shared" si="43"/>
        <v>1.0791854240292944</v>
      </c>
      <c r="N57" s="291">
        <f t="shared" si="43"/>
        <v>1.3435179620402862</v>
      </c>
      <c r="O57" s="291">
        <f t="shared" si="43"/>
        <v>1.0523810731360956</v>
      </c>
      <c r="P57" s="291">
        <f t="shared" si="43"/>
        <v>0.95874954294520498</v>
      </c>
      <c r="Q57" s="291">
        <f t="shared" si="43"/>
        <v>1.4067567236910705</v>
      </c>
      <c r="R57" s="291">
        <f t="shared" si="43"/>
        <v>1.4399375041787044</v>
      </c>
      <c r="S57" s="291">
        <f t="shared" si="43"/>
        <v>1.5088437238622241</v>
      </c>
      <c r="T57" s="291" t="e">
        <f t="shared" si="43"/>
        <v>#DIV/0!</v>
      </c>
      <c r="U57" s="291" t="e">
        <f t="shared" si="43"/>
        <v>#DIV/0!</v>
      </c>
      <c r="V57" s="291" t="e">
        <f t="shared" si="43"/>
        <v>#DIV/0!</v>
      </c>
      <c r="W57" s="291" t="e">
        <f t="shared" si="43"/>
        <v>#DIV/0!</v>
      </c>
      <c r="X57" s="291" t="e">
        <f t="shared" si="43"/>
        <v>#DIV/0!</v>
      </c>
      <c r="Y57" s="291" t="e">
        <f t="shared" si="43"/>
        <v>#DIV/0!</v>
      </c>
      <c r="Z57" s="291" t="e">
        <f t="shared" si="43"/>
        <v>#DIV/0!</v>
      </c>
      <c r="AA57" s="291" t="e">
        <f t="shared" si="43"/>
        <v>#DIV/0!</v>
      </c>
      <c r="AB57" s="291" t="e">
        <f t="shared" si="43"/>
        <v>#DIV/0!</v>
      </c>
      <c r="AC57" s="291" t="e">
        <f t="shared" si="43"/>
        <v>#DIV/0!</v>
      </c>
      <c r="AD57" s="291" t="e">
        <f t="shared" si="43"/>
        <v>#DIV/0!</v>
      </c>
      <c r="AE57" s="291" t="e">
        <f t="shared" si="43"/>
        <v>#DIV/0!</v>
      </c>
      <c r="AF57" s="291" t="e">
        <f t="shared" si="43"/>
        <v>#DIV/0!</v>
      </c>
      <c r="AG57" s="291" t="e">
        <f t="shared" si="43"/>
        <v>#DIV/0!</v>
      </c>
      <c r="AH57" s="291" t="e">
        <f t="shared" si="43"/>
        <v>#DIV/0!</v>
      </c>
      <c r="AI57" s="291" t="e">
        <f t="shared" si="43"/>
        <v>#DIV/0!</v>
      </c>
      <c r="AJ57" s="291" t="e">
        <f t="shared" si="43"/>
        <v>#DIV/0!</v>
      </c>
      <c r="AL57" s="319">
        <f>AL56/(AL10)*100</f>
        <v>1.0926267648950807</v>
      </c>
      <c r="AM57" s="150">
        <f>AL57*10</f>
        <v>10.926267648950807</v>
      </c>
      <c r="BJ57" s="150" t="e">
        <v>#DIV/0!</v>
      </c>
      <c r="BK57" s="150" t="e">
        <v>#DIV/0!</v>
      </c>
    </row>
    <row r="58" spans="2:100 15066:15079" s="1" customFormat="1" x14ac:dyDescent="0.25">
      <c r="B58" s="8"/>
      <c r="C58" s="249" t="s">
        <v>57</v>
      </c>
      <c r="D58" s="269">
        <v>18</v>
      </c>
      <c r="E58" s="250" t="s">
        <v>56</v>
      </c>
      <c r="F58" s="292">
        <v>0</v>
      </c>
      <c r="G58" s="292">
        <v>0</v>
      </c>
      <c r="H58" s="292">
        <v>0</v>
      </c>
      <c r="I58" s="292">
        <v>0</v>
      </c>
      <c r="J58" s="292">
        <v>0</v>
      </c>
      <c r="K58" s="292">
        <v>0</v>
      </c>
      <c r="L58" s="292">
        <v>0</v>
      </c>
      <c r="M58" s="292">
        <v>0</v>
      </c>
      <c r="N58" s="292">
        <v>0</v>
      </c>
      <c r="O58" s="292">
        <v>0</v>
      </c>
      <c r="P58" s="292">
        <v>0</v>
      </c>
      <c r="Q58" s="292">
        <v>0</v>
      </c>
      <c r="R58" s="292">
        <v>0</v>
      </c>
      <c r="S58" s="292">
        <v>0</v>
      </c>
      <c r="T58" s="292">
        <v>0</v>
      </c>
      <c r="U58" s="292"/>
      <c r="V58" s="292"/>
      <c r="W58" s="292"/>
      <c r="X58" s="292"/>
      <c r="Y58" s="292"/>
      <c r="Z58" s="292"/>
      <c r="AA58" s="292"/>
      <c r="AB58" s="292"/>
      <c r="AC58" s="292"/>
      <c r="AD58" s="292"/>
      <c r="AE58" s="292"/>
      <c r="AF58" s="292"/>
      <c r="AG58" s="292"/>
      <c r="AH58" s="292"/>
      <c r="AI58" s="292"/>
      <c r="AJ58" s="292"/>
      <c r="AL58" s="91">
        <f>SUM(F58:O58)</f>
        <v>0</v>
      </c>
      <c r="CV58" s="151"/>
      <c r="VGL58" s="50"/>
      <c r="VGM58" s="50"/>
      <c r="VGN58" s="50"/>
      <c r="VGO58" s="50"/>
      <c r="VGP58" s="50"/>
      <c r="VGQ58" s="50"/>
      <c r="VGR58" s="50"/>
      <c r="VGS58" s="50"/>
      <c r="VGT58" s="50"/>
      <c r="VGU58" s="50"/>
      <c r="VGV58" s="50"/>
      <c r="VGW58" s="50"/>
      <c r="VGX58" s="50"/>
      <c r="VGY58" s="50"/>
    </row>
    <row r="59" spans="2:100 15066:15079" s="1" customFormat="1" x14ac:dyDescent="0.25">
      <c r="B59" s="15"/>
      <c r="C59" s="22"/>
      <c r="D59" s="270"/>
      <c r="E59" s="23" t="s">
        <v>25</v>
      </c>
      <c r="F59" s="293" t="e">
        <f>F58/(F11)*100</f>
        <v>#DIV/0!</v>
      </c>
      <c r="G59" s="293" t="e">
        <f t="shared" ref="G59:AJ59" si="44">G58/(G11)*100</f>
        <v>#DIV/0!</v>
      </c>
      <c r="H59" s="293" t="e">
        <f t="shared" si="44"/>
        <v>#DIV/0!</v>
      </c>
      <c r="I59" s="293" t="e">
        <f t="shared" si="44"/>
        <v>#DIV/0!</v>
      </c>
      <c r="J59" s="293" t="e">
        <f t="shared" si="44"/>
        <v>#DIV/0!</v>
      </c>
      <c r="K59" s="293" t="e">
        <f t="shared" si="44"/>
        <v>#DIV/0!</v>
      </c>
      <c r="L59" s="293" t="e">
        <f t="shared" si="44"/>
        <v>#DIV/0!</v>
      </c>
      <c r="M59" s="293" t="e">
        <f t="shared" si="44"/>
        <v>#DIV/0!</v>
      </c>
      <c r="N59" s="293" t="e">
        <f t="shared" si="44"/>
        <v>#DIV/0!</v>
      </c>
      <c r="O59" s="293" t="e">
        <f t="shared" si="44"/>
        <v>#DIV/0!</v>
      </c>
      <c r="P59" s="293" t="e">
        <f t="shared" si="44"/>
        <v>#DIV/0!</v>
      </c>
      <c r="Q59" s="293" t="e">
        <f t="shared" si="44"/>
        <v>#DIV/0!</v>
      </c>
      <c r="R59" s="293" t="e">
        <f t="shared" si="44"/>
        <v>#DIV/0!</v>
      </c>
      <c r="S59" s="293" t="e">
        <f t="shared" si="44"/>
        <v>#DIV/0!</v>
      </c>
      <c r="T59" s="293" t="e">
        <f t="shared" si="44"/>
        <v>#DIV/0!</v>
      </c>
      <c r="U59" s="293" t="e">
        <f t="shared" si="44"/>
        <v>#DIV/0!</v>
      </c>
      <c r="V59" s="293" t="e">
        <f t="shared" si="44"/>
        <v>#DIV/0!</v>
      </c>
      <c r="W59" s="293" t="e">
        <f t="shared" si="44"/>
        <v>#DIV/0!</v>
      </c>
      <c r="X59" s="293" t="e">
        <f t="shared" si="44"/>
        <v>#DIV/0!</v>
      </c>
      <c r="Y59" s="293" t="e">
        <f t="shared" si="44"/>
        <v>#DIV/0!</v>
      </c>
      <c r="Z59" s="293" t="e">
        <f t="shared" si="44"/>
        <v>#DIV/0!</v>
      </c>
      <c r="AA59" s="293" t="e">
        <f t="shared" si="44"/>
        <v>#DIV/0!</v>
      </c>
      <c r="AB59" s="293" t="e">
        <f t="shared" si="44"/>
        <v>#DIV/0!</v>
      </c>
      <c r="AC59" s="293" t="e">
        <f t="shared" si="44"/>
        <v>#DIV/0!</v>
      </c>
      <c r="AD59" s="293" t="e">
        <f t="shared" si="44"/>
        <v>#DIV/0!</v>
      </c>
      <c r="AE59" s="293" t="e">
        <f t="shared" si="44"/>
        <v>#DIV/0!</v>
      </c>
      <c r="AF59" s="293" t="e">
        <f t="shared" si="44"/>
        <v>#DIV/0!</v>
      </c>
      <c r="AG59" s="293" t="e">
        <f t="shared" si="44"/>
        <v>#DIV/0!</v>
      </c>
      <c r="AH59" s="293" t="e">
        <f t="shared" si="44"/>
        <v>#DIV/0!</v>
      </c>
      <c r="AI59" s="293" t="e">
        <f t="shared" si="44"/>
        <v>#DIV/0!</v>
      </c>
      <c r="AJ59" s="293" t="e">
        <f t="shared" si="44"/>
        <v>#DIV/0!</v>
      </c>
      <c r="AL59" s="319" t="e">
        <f>AL58/(AL11)*100</f>
        <v>#DIV/0!</v>
      </c>
      <c r="CV59" s="151"/>
      <c r="VGL59" s="50"/>
      <c r="VGM59" s="50"/>
      <c r="VGN59" s="50"/>
      <c r="VGO59" s="50"/>
      <c r="VGP59" s="50"/>
      <c r="VGQ59" s="50"/>
      <c r="VGR59" s="50"/>
      <c r="VGS59" s="50"/>
      <c r="VGT59" s="50"/>
      <c r="VGU59" s="50"/>
      <c r="VGV59" s="50"/>
      <c r="VGW59" s="50"/>
      <c r="VGX59" s="50"/>
      <c r="VGY59" s="50"/>
    </row>
    <row r="60" spans="2:100 15066:15079" x14ac:dyDescent="0.25">
      <c r="B60" s="15"/>
      <c r="C60" s="247" t="s">
        <v>55</v>
      </c>
      <c r="D60" s="264">
        <v>0.6</v>
      </c>
      <c r="E60" s="248" t="s">
        <v>14</v>
      </c>
      <c r="F60" s="257">
        <v>315.98599999999999</v>
      </c>
      <c r="G60" s="257">
        <v>398.73200000000003</v>
      </c>
      <c r="H60" s="257">
        <v>486.214</v>
      </c>
      <c r="I60" s="257">
        <v>494.38400000000001</v>
      </c>
      <c r="J60" s="257">
        <v>17.489999999999998</v>
      </c>
      <c r="K60" s="257">
        <v>277.50799999999998</v>
      </c>
      <c r="L60" s="257">
        <v>61.798000000000002</v>
      </c>
      <c r="M60" s="257">
        <v>129.422</v>
      </c>
      <c r="N60" s="257">
        <v>80.45</v>
      </c>
      <c r="O60" s="257">
        <v>227.37</v>
      </c>
      <c r="P60" s="257">
        <v>186.56</v>
      </c>
      <c r="Q60" s="257">
        <v>286.83600000000001</v>
      </c>
      <c r="R60" s="257">
        <v>281.00599999999997</v>
      </c>
      <c r="S60" s="257">
        <v>228.536</v>
      </c>
      <c r="T60" s="257">
        <v>0</v>
      </c>
      <c r="U60" s="257"/>
      <c r="V60" s="257"/>
      <c r="W60" s="257"/>
      <c r="X60" s="257"/>
      <c r="Y60" s="257"/>
      <c r="Z60" s="257"/>
      <c r="AA60" s="257"/>
      <c r="AB60" s="257"/>
      <c r="AC60" s="257"/>
      <c r="AD60" s="257"/>
      <c r="AE60" s="257"/>
      <c r="AF60" s="257"/>
      <c r="AG60" s="257"/>
      <c r="AH60" s="257"/>
      <c r="AI60" s="257"/>
      <c r="AJ60" s="257"/>
      <c r="AK60" s="324"/>
      <c r="AL60" s="325">
        <f>SUM(F60:AI60)</f>
        <v>3472.2919999999999</v>
      </c>
      <c r="AM60" s="324"/>
      <c r="AN60" s="324"/>
      <c r="AO60" s="324"/>
      <c r="AP60" s="324"/>
      <c r="AQ60" s="324"/>
      <c r="AR60" s="324"/>
      <c r="AS60" s="324"/>
      <c r="AT60" s="324"/>
      <c r="AU60" s="324"/>
      <c r="AV60" s="324"/>
      <c r="AW60" s="324"/>
      <c r="AX60" s="324"/>
      <c r="AY60" s="324"/>
      <c r="AZ60" s="324"/>
      <c r="BA60" s="324"/>
      <c r="BB60" s="324"/>
      <c r="BC60" s="324"/>
      <c r="BD60" s="324"/>
      <c r="BE60" s="324"/>
      <c r="BF60" s="324"/>
    </row>
    <row r="61" spans="2:100 15066:15079" ht="15.75" thickBot="1" x14ac:dyDescent="0.3">
      <c r="B61" s="19"/>
      <c r="C61" s="24"/>
      <c r="D61" s="266"/>
      <c r="E61" s="25" t="s">
        <v>25</v>
      </c>
      <c r="F61" s="294">
        <f>F60/(F9)*100</f>
        <v>4.241855544995194E-2</v>
      </c>
      <c r="G61" s="294">
        <f>G60/(G9)*100</f>
        <v>5.3595027769862309E-2</v>
      </c>
      <c r="H61" s="294">
        <f>H60/(H9)*100</f>
        <v>4.6375216393958613E-2</v>
      </c>
      <c r="I61" s="294">
        <f t="shared" ref="I61" si="45">I60/(I9)*100</f>
        <v>4.4346491499532216E-2</v>
      </c>
      <c r="J61" s="294">
        <f t="shared" ref="J61:AJ61" si="46">J60/(J9)*100</f>
        <v>7.0488380903250764E-3</v>
      </c>
      <c r="K61" s="294">
        <f t="shared" si="46"/>
        <v>7.143302092476711E-2</v>
      </c>
      <c r="L61" s="294">
        <f t="shared" si="46"/>
        <v>0.10672123786826927</v>
      </c>
      <c r="M61" s="294">
        <f t="shared" si="46"/>
        <v>5.0096964113600907E-2</v>
      </c>
      <c r="N61" s="294">
        <f t="shared" si="46"/>
        <v>5.1989427631621461E-2</v>
      </c>
      <c r="O61" s="294">
        <f t="shared" si="46"/>
        <v>4.4352156552169425E-2</v>
      </c>
      <c r="P61" s="294">
        <f>P60/(P9)*100</f>
        <v>4.1849395117421022E-2</v>
      </c>
      <c r="Q61" s="294">
        <f t="shared" si="46"/>
        <v>5.3988288947906332E-2</v>
      </c>
      <c r="R61" s="294">
        <f t="shared" si="46"/>
        <v>4.9441725109877925E-2</v>
      </c>
      <c r="S61" s="294">
        <f t="shared" si="46"/>
        <v>5.3997041853519764E-2</v>
      </c>
      <c r="T61" s="294" t="e">
        <f t="shared" si="46"/>
        <v>#DIV/0!</v>
      </c>
      <c r="U61" s="294" t="e">
        <f t="shared" si="46"/>
        <v>#DIV/0!</v>
      </c>
      <c r="V61" s="294" t="e">
        <f t="shared" si="46"/>
        <v>#DIV/0!</v>
      </c>
      <c r="W61" s="294" t="e">
        <f t="shared" si="46"/>
        <v>#DIV/0!</v>
      </c>
      <c r="X61" s="294" t="e">
        <f t="shared" si="46"/>
        <v>#DIV/0!</v>
      </c>
      <c r="Y61" s="294" t="e">
        <f t="shared" si="46"/>
        <v>#DIV/0!</v>
      </c>
      <c r="Z61" s="294" t="e">
        <f t="shared" si="46"/>
        <v>#DIV/0!</v>
      </c>
      <c r="AA61" s="294" t="e">
        <f t="shared" si="46"/>
        <v>#DIV/0!</v>
      </c>
      <c r="AB61" s="294" t="e">
        <f t="shared" si="46"/>
        <v>#DIV/0!</v>
      </c>
      <c r="AC61" s="294" t="e">
        <f t="shared" si="46"/>
        <v>#DIV/0!</v>
      </c>
      <c r="AD61" s="294" t="e">
        <f t="shared" si="46"/>
        <v>#DIV/0!</v>
      </c>
      <c r="AE61" s="294" t="e">
        <f t="shared" si="46"/>
        <v>#DIV/0!</v>
      </c>
      <c r="AF61" s="294" t="e">
        <f t="shared" si="46"/>
        <v>#DIV/0!</v>
      </c>
      <c r="AG61" s="294" t="e">
        <f t="shared" si="46"/>
        <v>#DIV/0!</v>
      </c>
      <c r="AH61" s="294" t="e">
        <f t="shared" si="46"/>
        <v>#DIV/0!</v>
      </c>
      <c r="AI61" s="294" t="e">
        <f t="shared" si="46"/>
        <v>#DIV/0!</v>
      </c>
      <c r="AJ61" s="294" t="e">
        <f t="shared" si="46"/>
        <v>#DIV/0!</v>
      </c>
      <c r="AL61" s="320">
        <f>AL60/(AL9)*100</f>
        <v>4.7952667847153227E-2</v>
      </c>
    </row>
    <row r="62" spans="2:100 15066:15079" s="147" customFormat="1" x14ac:dyDescent="0.25">
      <c r="B62" s="148">
        <v>3</v>
      </c>
      <c r="C62" s="251" t="s">
        <v>171</v>
      </c>
      <c r="D62" s="252">
        <v>0.8</v>
      </c>
      <c r="E62" s="253" t="s">
        <v>25</v>
      </c>
      <c r="F62" s="295">
        <f>((SUM(F16:F17))-(SUM(F9)))/(SUM(F9))*100</f>
        <v>-6.9758794185715596</v>
      </c>
      <c r="G62" s="295">
        <f t="shared" ref="G62:I62" si="47">((SUM(G16:G17))-(SUM(G9)))/(SUM(G9))*100</f>
        <v>-4.0574107627706422</v>
      </c>
      <c r="H62" s="295">
        <f t="shared" si="47"/>
        <v>-17.873974066108055</v>
      </c>
      <c r="I62" s="295">
        <f t="shared" si="47"/>
        <v>-27.462166572032643</v>
      </c>
      <c r="J62" s="295">
        <f t="shared" ref="J62:AJ62" si="48">((SUM(J16:J17))-(SUM(J9)))/(SUM(J9))*100</f>
        <v>-100</v>
      </c>
      <c r="K62" s="295">
        <f t="shared" si="48"/>
        <v>59.434163820153572</v>
      </c>
      <c r="L62" s="295">
        <f t="shared" si="48"/>
        <v>59.061237177494561</v>
      </c>
      <c r="M62" s="295">
        <f t="shared" si="48"/>
        <v>-49.09751764127536</v>
      </c>
      <c r="N62" s="295">
        <f t="shared" si="48"/>
        <v>-50.066885093348326</v>
      </c>
      <c r="O62" s="295">
        <f t="shared" si="48"/>
        <v>-0.79352849036471496</v>
      </c>
      <c r="P62" s="295">
        <f>((SUM(P16:P17))-(SUM(P9)))/(SUM(P9))*100</f>
        <v>-9.6855238689155634</v>
      </c>
      <c r="Q62" s="295">
        <f t="shared" ref="Q62:S62" si="49">((SUM(Q16:Q17))-(SUM(Q9)))/(SUM(Q9))*100</f>
        <v>-2.0113195543701874</v>
      </c>
      <c r="R62" s="295">
        <f t="shared" si="49"/>
        <v>-1.6984013597063821</v>
      </c>
      <c r="S62" s="295">
        <f t="shared" si="49"/>
        <v>23.724240261980256</v>
      </c>
      <c r="T62" s="295" t="e">
        <f t="shared" si="48"/>
        <v>#DIV/0!</v>
      </c>
      <c r="U62" s="295" t="e">
        <f t="shared" si="48"/>
        <v>#DIV/0!</v>
      </c>
      <c r="V62" s="295" t="e">
        <f t="shared" si="48"/>
        <v>#DIV/0!</v>
      </c>
      <c r="W62" s="295" t="e">
        <f t="shared" si="48"/>
        <v>#DIV/0!</v>
      </c>
      <c r="X62" s="295" t="e">
        <f t="shared" si="48"/>
        <v>#DIV/0!</v>
      </c>
      <c r="Y62" s="295" t="e">
        <f t="shared" si="48"/>
        <v>#DIV/0!</v>
      </c>
      <c r="Z62" s="295" t="e">
        <f t="shared" si="48"/>
        <v>#DIV/0!</v>
      </c>
      <c r="AA62" s="295" t="e">
        <f t="shared" si="48"/>
        <v>#DIV/0!</v>
      </c>
      <c r="AB62" s="295" t="e">
        <f t="shared" si="48"/>
        <v>#DIV/0!</v>
      </c>
      <c r="AC62" s="295" t="e">
        <f t="shared" si="48"/>
        <v>#DIV/0!</v>
      </c>
      <c r="AD62" s="295" t="e">
        <f t="shared" si="48"/>
        <v>#DIV/0!</v>
      </c>
      <c r="AE62" s="295" t="e">
        <f t="shared" si="48"/>
        <v>#DIV/0!</v>
      </c>
      <c r="AF62" s="295" t="e">
        <f t="shared" si="48"/>
        <v>#DIV/0!</v>
      </c>
      <c r="AG62" s="295" t="e">
        <f t="shared" si="48"/>
        <v>#DIV/0!</v>
      </c>
      <c r="AH62" s="295" t="e">
        <f t="shared" si="48"/>
        <v>#DIV/0!</v>
      </c>
      <c r="AI62" s="295" t="e">
        <f t="shared" si="48"/>
        <v>#DIV/0!</v>
      </c>
      <c r="AJ62" s="295" t="e">
        <f t="shared" si="48"/>
        <v>#DIV/0!</v>
      </c>
      <c r="AL62" s="321">
        <f>((SUM(AL16:AL17))-(SUM(AL9)))/(SUM(AL9))*100</f>
        <v>-8.7266792448973778</v>
      </c>
      <c r="CV62" s="157"/>
    </row>
    <row r="63" spans="2:100 15066:15079" s="147" customFormat="1" x14ac:dyDescent="0.25">
      <c r="B63" s="148"/>
      <c r="C63" s="330"/>
      <c r="D63" s="331"/>
      <c r="E63" s="332" t="s">
        <v>14</v>
      </c>
      <c r="F63" s="333">
        <f t="shared" ref="F63:O63" si="50">F62%*F9</f>
        <v>-51965</v>
      </c>
      <c r="G63" s="333">
        <f t="shared" si="50"/>
        <v>-30186</v>
      </c>
      <c r="H63" s="333">
        <f t="shared" si="50"/>
        <v>-187397</v>
      </c>
      <c r="I63" s="333">
        <f t="shared" si="50"/>
        <v>-306154</v>
      </c>
      <c r="J63" s="333">
        <f t="shared" si="50"/>
        <v>-248126</v>
      </c>
      <c r="K63" s="333">
        <f t="shared" si="50"/>
        <v>230894</v>
      </c>
      <c r="L63" s="333">
        <f t="shared" si="50"/>
        <v>34200</v>
      </c>
      <c r="M63" s="333">
        <f t="shared" si="50"/>
        <v>-126840.00000000001</v>
      </c>
      <c r="N63" s="333">
        <f t="shared" si="50"/>
        <v>-77475</v>
      </c>
      <c r="O63" s="333">
        <f t="shared" si="50"/>
        <v>-4068</v>
      </c>
      <c r="P63" s="333">
        <f>P62%*P9</f>
        <v>-43177</v>
      </c>
      <c r="Q63" s="333">
        <f t="shared" ref="Q63:R63" si="51">Q62%*Q9</f>
        <v>-10686</v>
      </c>
      <c r="R63" s="333">
        <f t="shared" si="51"/>
        <v>-9653</v>
      </c>
      <c r="S63" s="333">
        <f>S62%*S9</f>
        <v>100410</v>
      </c>
      <c r="T63" s="333"/>
      <c r="U63" s="333" t="e">
        <f t="shared" ref="U63:AI63" si="52">U62%*U9</f>
        <v>#DIV/0!</v>
      </c>
      <c r="V63" s="333" t="e">
        <f t="shared" si="52"/>
        <v>#DIV/0!</v>
      </c>
      <c r="W63" s="333" t="e">
        <f t="shared" si="52"/>
        <v>#DIV/0!</v>
      </c>
      <c r="X63" s="333" t="e">
        <f t="shared" si="52"/>
        <v>#DIV/0!</v>
      </c>
      <c r="Y63" s="333" t="e">
        <f t="shared" si="52"/>
        <v>#DIV/0!</v>
      </c>
      <c r="Z63" s="333" t="e">
        <f t="shared" si="52"/>
        <v>#DIV/0!</v>
      </c>
      <c r="AA63" s="333" t="e">
        <f t="shared" si="52"/>
        <v>#DIV/0!</v>
      </c>
      <c r="AB63" s="333" t="e">
        <f t="shared" si="52"/>
        <v>#DIV/0!</v>
      </c>
      <c r="AC63" s="333" t="e">
        <f t="shared" si="52"/>
        <v>#DIV/0!</v>
      </c>
      <c r="AD63" s="333" t="e">
        <f t="shared" si="52"/>
        <v>#DIV/0!</v>
      </c>
      <c r="AE63" s="333" t="e">
        <f t="shared" si="52"/>
        <v>#DIV/0!</v>
      </c>
      <c r="AF63" s="333" t="e">
        <f t="shared" si="52"/>
        <v>#DIV/0!</v>
      </c>
      <c r="AG63" s="333" t="e">
        <f t="shared" si="52"/>
        <v>#DIV/0!</v>
      </c>
      <c r="AH63" s="333" t="e">
        <f t="shared" si="52"/>
        <v>#DIV/0!</v>
      </c>
      <c r="AI63" s="333" t="e">
        <f t="shared" si="52"/>
        <v>#DIV/0!</v>
      </c>
      <c r="AJ63" s="329"/>
      <c r="AL63" s="334" t="e">
        <f>SUM(F63:AJ63)</f>
        <v>#DIV/0!</v>
      </c>
      <c r="CV63" s="157"/>
    </row>
    <row r="64" spans="2:100 15066:15079" s="71" customFormat="1" x14ac:dyDescent="0.25">
      <c r="B64" s="77"/>
      <c r="C64" s="247" t="s">
        <v>54</v>
      </c>
      <c r="D64" s="271">
        <v>22</v>
      </c>
      <c r="E64" s="248" t="s">
        <v>25</v>
      </c>
      <c r="F64" s="296">
        <v>21.85</v>
      </c>
      <c r="G64" s="257">
        <v>21.96</v>
      </c>
      <c r="H64" s="257">
        <v>21.92</v>
      </c>
      <c r="I64" s="257">
        <v>21.87</v>
      </c>
      <c r="J64" s="257">
        <v>21.9</v>
      </c>
      <c r="K64" s="257">
        <v>21.9</v>
      </c>
      <c r="L64" s="257">
        <v>21.9</v>
      </c>
      <c r="M64" s="257">
        <v>21.87</v>
      </c>
      <c r="N64" s="257">
        <v>22</v>
      </c>
      <c r="O64" s="257">
        <v>22.17</v>
      </c>
      <c r="P64" s="257">
        <v>22.21</v>
      </c>
      <c r="Q64" s="257">
        <v>21.99</v>
      </c>
      <c r="R64" s="257">
        <v>22.17</v>
      </c>
      <c r="S64" s="257">
        <v>22.03</v>
      </c>
      <c r="T64" s="257">
        <v>0</v>
      </c>
      <c r="U64" s="257"/>
      <c r="V64" s="257"/>
      <c r="W64" s="257"/>
      <c r="X64" s="257"/>
      <c r="Y64" s="257"/>
      <c r="Z64" s="257"/>
      <c r="AA64" s="257"/>
      <c r="AB64" s="257"/>
      <c r="AC64" s="257"/>
      <c r="AD64" s="257"/>
      <c r="AE64" s="257"/>
      <c r="AF64" s="257"/>
      <c r="AG64" s="257"/>
      <c r="AH64" s="257"/>
      <c r="AI64" s="257"/>
      <c r="AJ64" s="257"/>
      <c r="AL64" s="93">
        <f>AVERAGE(F64:AI64)</f>
        <v>20.516000000000002</v>
      </c>
      <c r="CV64" s="153"/>
    </row>
    <row r="65" spans="2:100 15066:15458" s="71" customFormat="1" ht="15.75" thickBot="1" x14ac:dyDescent="0.3">
      <c r="B65" s="94"/>
      <c r="C65" s="95" t="s">
        <v>53</v>
      </c>
      <c r="D65" s="266"/>
      <c r="E65" s="96" t="s">
        <v>14</v>
      </c>
      <c r="F65" s="291">
        <f>SUM(F56,F58)+(F64%*SUM(F56,F58))</f>
        <v>8646.4760000000006</v>
      </c>
      <c r="G65" s="291">
        <f>SUM(G56,G58)+(G64%*SUM(G56,G58))</f>
        <v>12798.482400000001</v>
      </c>
      <c r="H65" s="291">
        <f t="shared" ref="H65:I65" si="53">SUM(H56,H58)+(H64%*SUM(H56,H58))</f>
        <v>10982.553599999999</v>
      </c>
      <c r="I65" s="291">
        <f t="shared" si="53"/>
        <v>11402.1572</v>
      </c>
      <c r="J65" s="291">
        <f t="shared" ref="J65:AJ65" si="54">SUM(J56,J58)+(J64%*SUM(J56,J58))</f>
        <v>341.32</v>
      </c>
      <c r="K65" s="291">
        <f t="shared" si="54"/>
        <v>6215.6809999999996</v>
      </c>
      <c r="L65" s="291">
        <f t="shared" si="54"/>
        <v>1468.895</v>
      </c>
      <c r="M65" s="291">
        <f t="shared" si="54"/>
        <v>3397.7356</v>
      </c>
      <c r="N65" s="291">
        <f t="shared" si="54"/>
        <v>2536.38</v>
      </c>
      <c r="O65" s="291">
        <f t="shared" si="54"/>
        <v>6591.0715</v>
      </c>
      <c r="P65" s="291">
        <f t="shared" si="54"/>
        <v>5223.2554</v>
      </c>
      <c r="Q65" s="291">
        <f t="shared" si="54"/>
        <v>9117.5326000000005</v>
      </c>
      <c r="R65" s="291">
        <f t="shared" si="54"/>
        <v>9998.3927999999996</v>
      </c>
      <c r="S65" s="291">
        <f t="shared" si="54"/>
        <v>7792.8357999999998</v>
      </c>
      <c r="T65" s="291">
        <f t="shared" si="54"/>
        <v>0</v>
      </c>
      <c r="U65" s="291">
        <f t="shared" si="54"/>
        <v>0</v>
      </c>
      <c r="V65" s="291">
        <f t="shared" si="54"/>
        <v>0</v>
      </c>
      <c r="W65" s="291">
        <f t="shared" si="54"/>
        <v>0</v>
      </c>
      <c r="X65" s="291">
        <f t="shared" si="54"/>
        <v>0</v>
      </c>
      <c r="Y65" s="291">
        <f t="shared" si="54"/>
        <v>0</v>
      </c>
      <c r="Z65" s="291">
        <f t="shared" si="54"/>
        <v>0</v>
      </c>
      <c r="AA65" s="291">
        <f t="shared" si="54"/>
        <v>0</v>
      </c>
      <c r="AB65" s="291">
        <f t="shared" si="54"/>
        <v>0</v>
      </c>
      <c r="AC65" s="291">
        <f t="shared" si="54"/>
        <v>0</v>
      </c>
      <c r="AD65" s="291">
        <f t="shared" si="54"/>
        <v>0</v>
      </c>
      <c r="AE65" s="291">
        <f t="shared" si="54"/>
        <v>0</v>
      </c>
      <c r="AF65" s="291">
        <f t="shared" si="54"/>
        <v>0</v>
      </c>
      <c r="AG65" s="291">
        <f t="shared" si="54"/>
        <v>0</v>
      </c>
      <c r="AH65" s="291">
        <f t="shared" si="54"/>
        <v>0</v>
      </c>
      <c r="AI65" s="291">
        <f t="shared" si="54"/>
        <v>0</v>
      </c>
      <c r="AJ65" s="291">
        <f t="shared" si="54"/>
        <v>0</v>
      </c>
      <c r="AL65" s="93">
        <f>SUM(AL56,AL58)+(AL64%*SUM(AL56,AL58))</f>
        <v>95349.848880000005</v>
      </c>
      <c r="CV65" s="153"/>
    </row>
    <row r="66" spans="2:100 15066:15458" hidden="1" x14ac:dyDescent="0.25">
      <c r="B66" s="8">
        <v>4</v>
      </c>
      <c r="C66" s="53" t="s">
        <v>52</v>
      </c>
      <c r="D66" s="54"/>
      <c r="E66" s="55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3"/>
      <c r="AL66" s="87" t="s">
        <v>131</v>
      </c>
    </row>
    <row r="67" spans="2:100 15066:15458" s="2" customFormat="1" hidden="1" x14ac:dyDescent="0.25">
      <c r="B67" s="8"/>
      <c r="C67" s="26" t="s">
        <v>51</v>
      </c>
      <c r="D67" s="97"/>
      <c r="E67" s="12" t="s">
        <v>14</v>
      </c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297"/>
      <c r="AB67" s="297"/>
      <c r="AC67" s="297"/>
      <c r="AD67" s="297"/>
      <c r="AE67" s="297"/>
      <c r="AF67" s="297"/>
      <c r="AG67" s="297"/>
      <c r="AH67" s="297"/>
      <c r="AI67" s="297"/>
      <c r="AJ67" s="297"/>
      <c r="AK67" s="27"/>
      <c r="AL67" s="98">
        <v>0</v>
      </c>
      <c r="BB67" s="27"/>
      <c r="CV67" s="156"/>
    </row>
    <row r="68" spans="2:100 15066:15458" s="1" customFormat="1" hidden="1" x14ac:dyDescent="0.25">
      <c r="B68" s="15"/>
      <c r="C68" s="28" t="s">
        <v>46</v>
      </c>
      <c r="D68" s="99"/>
      <c r="E68" s="20" t="s">
        <v>14</v>
      </c>
      <c r="F68" s="298"/>
      <c r="G68" s="29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"/>
      <c r="AL68" s="98">
        <v>0</v>
      </c>
      <c r="CV68" s="152"/>
    </row>
    <row r="69" spans="2:100 15066:15458" s="1" customFormat="1" hidden="1" x14ac:dyDescent="0.25">
      <c r="B69" s="15"/>
      <c r="C69" s="30" t="s">
        <v>39</v>
      </c>
      <c r="D69" s="69"/>
      <c r="E69" s="20" t="s">
        <v>14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>
        <v>0</v>
      </c>
      <c r="X69" s="34">
        <v>0</v>
      </c>
      <c r="Y69" s="34">
        <v>0</v>
      </c>
      <c r="Z69" s="34">
        <v>0</v>
      </c>
      <c r="AA69" s="34">
        <v>0</v>
      </c>
      <c r="AB69" s="34">
        <v>0</v>
      </c>
      <c r="AC69" s="34">
        <v>0</v>
      </c>
      <c r="AD69" s="34">
        <v>0</v>
      </c>
      <c r="AE69" s="34">
        <v>0</v>
      </c>
      <c r="AF69" s="34">
        <v>0</v>
      </c>
      <c r="AG69" s="34">
        <v>0</v>
      </c>
      <c r="AH69" s="34">
        <v>0</v>
      </c>
      <c r="AI69" s="34">
        <v>0</v>
      </c>
      <c r="AJ69" s="34">
        <v>0</v>
      </c>
      <c r="AL69" s="67">
        <v>0</v>
      </c>
      <c r="CV69" s="152"/>
    </row>
    <row r="70" spans="2:100 15066:15458" s="1" customFormat="1" hidden="1" x14ac:dyDescent="0.25">
      <c r="B70" s="15"/>
      <c r="C70" s="30" t="s">
        <v>38</v>
      </c>
      <c r="D70" s="69"/>
      <c r="E70" s="20" t="s">
        <v>14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  <c r="X70" s="34">
        <v>0</v>
      </c>
      <c r="Y70" s="34">
        <v>0</v>
      </c>
      <c r="Z70" s="34">
        <v>0</v>
      </c>
      <c r="AA70" s="34">
        <v>0</v>
      </c>
      <c r="AB70" s="34">
        <v>0</v>
      </c>
      <c r="AC70" s="34">
        <v>0</v>
      </c>
      <c r="AD70" s="34">
        <v>0</v>
      </c>
      <c r="AE70" s="34">
        <v>0</v>
      </c>
      <c r="AF70" s="34">
        <v>0</v>
      </c>
      <c r="AG70" s="34">
        <v>0</v>
      </c>
      <c r="AH70" s="34">
        <v>0</v>
      </c>
      <c r="AI70" s="34">
        <v>0</v>
      </c>
      <c r="AJ70" s="34">
        <v>0</v>
      </c>
      <c r="AL70" s="67">
        <v>0</v>
      </c>
      <c r="CV70" s="152"/>
    </row>
    <row r="71" spans="2:100 15066:15458" s="1" customFormat="1" hidden="1" x14ac:dyDescent="0.25">
      <c r="B71" s="15"/>
      <c r="C71" s="30" t="s">
        <v>50</v>
      </c>
      <c r="D71" s="69"/>
      <c r="E71" s="13" t="s">
        <v>14</v>
      </c>
      <c r="F71" s="34">
        <v>0</v>
      </c>
      <c r="G71" s="34"/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  <c r="U71" s="34">
        <v>0</v>
      </c>
      <c r="V71" s="34">
        <v>0</v>
      </c>
      <c r="W71" s="34">
        <v>0</v>
      </c>
      <c r="X71" s="34">
        <v>0</v>
      </c>
      <c r="Y71" s="34">
        <v>0</v>
      </c>
      <c r="Z71" s="34">
        <v>0</v>
      </c>
      <c r="AA71" s="34">
        <v>0</v>
      </c>
      <c r="AB71" s="34">
        <v>0</v>
      </c>
      <c r="AC71" s="34">
        <v>0</v>
      </c>
      <c r="AD71" s="34">
        <v>0</v>
      </c>
      <c r="AE71" s="34">
        <v>0</v>
      </c>
      <c r="AF71" s="34">
        <v>0</v>
      </c>
      <c r="AG71" s="34">
        <v>0</v>
      </c>
      <c r="AH71" s="34">
        <v>0</v>
      </c>
      <c r="AI71" s="34">
        <v>0</v>
      </c>
      <c r="AJ71" s="34">
        <v>0</v>
      </c>
      <c r="AL71" s="67">
        <v>0</v>
      </c>
      <c r="CV71" s="152"/>
    </row>
    <row r="72" spans="2:100 15066:15458" s="1" customFormat="1" hidden="1" x14ac:dyDescent="0.25">
      <c r="B72" s="15"/>
      <c r="C72" s="30" t="s">
        <v>29</v>
      </c>
      <c r="D72" s="69"/>
      <c r="E72" s="1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L72" s="72" t="s">
        <v>29</v>
      </c>
      <c r="CV72" s="152"/>
    </row>
    <row r="73" spans="2:100 15066:15458" s="16" customFormat="1" hidden="1" x14ac:dyDescent="0.2">
      <c r="B73" s="17"/>
      <c r="C73" s="31" t="s">
        <v>49</v>
      </c>
      <c r="D73" s="62"/>
      <c r="E73" s="32" t="s">
        <v>31</v>
      </c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L73" s="63">
        <v>0</v>
      </c>
      <c r="CV73" s="158"/>
    </row>
    <row r="74" spans="2:100 15066:15458" s="16" customFormat="1" hidden="1" x14ac:dyDescent="0.2">
      <c r="B74" s="17"/>
      <c r="C74" s="31" t="s">
        <v>48</v>
      </c>
      <c r="D74" s="62"/>
      <c r="E74" s="32" t="s">
        <v>31</v>
      </c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L74" s="63">
        <v>0</v>
      </c>
      <c r="CV74" s="158"/>
    </row>
    <row r="75" spans="2:100 15066:15458" s="1" customFormat="1" hidden="1" x14ac:dyDescent="0.25">
      <c r="B75" s="15"/>
      <c r="C75" s="30" t="s">
        <v>28</v>
      </c>
      <c r="D75" s="69"/>
      <c r="E75" s="1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L75" s="72" t="s">
        <v>28</v>
      </c>
      <c r="CV75" s="152"/>
    </row>
    <row r="76" spans="2:100 15066:15458" s="1" customFormat="1" hidden="1" x14ac:dyDescent="0.25">
      <c r="B76" s="15"/>
      <c r="C76" s="14" t="s">
        <v>49</v>
      </c>
      <c r="D76" s="69"/>
      <c r="E76" s="20" t="s">
        <v>28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  <c r="AA76" s="33">
        <v>0</v>
      </c>
      <c r="AB76" s="33">
        <v>0</v>
      </c>
      <c r="AC76" s="33">
        <v>0</v>
      </c>
      <c r="AD76" s="33">
        <v>0</v>
      </c>
      <c r="AE76" s="33">
        <v>0</v>
      </c>
      <c r="AF76" s="33">
        <v>0</v>
      </c>
      <c r="AG76" s="33">
        <v>0</v>
      </c>
      <c r="AH76" s="33">
        <v>0</v>
      </c>
      <c r="AI76" s="33">
        <v>0</v>
      </c>
      <c r="AJ76" s="33">
        <v>0</v>
      </c>
      <c r="AL76" s="63">
        <v>0</v>
      </c>
      <c r="CV76" s="152"/>
    </row>
    <row r="77" spans="2:100 15066:15458" s="1" customFormat="1" hidden="1" x14ac:dyDescent="0.25">
      <c r="B77" s="15"/>
      <c r="C77" s="14" t="s">
        <v>48</v>
      </c>
      <c r="D77" s="69"/>
      <c r="E77" s="20" t="s">
        <v>28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  <c r="AC77" s="33">
        <v>0</v>
      </c>
      <c r="AD77" s="33">
        <v>0</v>
      </c>
      <c r="AE77" s="33">
        <v>0</v>
      </c>
      <c r="AF77" s="33">
        <v>0</v>
      </c>
      <c r="AG77" s="33">
        <v>0</v>
      </c>
      <c r="AH77" s="33">
        <v>0</v>
      </c>
      <c r="AI77" s="33">
        <v>0</v>
      </c>
      <c r="AJ77" s="33">
        <v>0</v>
      </c>
      <c r="AL77" s="63">
        <v>0</v>
      </c>
      <c r="CV77" s="152"/>
    </row>
    <row r="78" spans="2:100 15066:15458" s="1" customFormat="1" hidden="1" x14ac:dyDescent="0.25">
      <c r="B78" s="15"/>
      <c r="C78" s="30" t="s">
        <v>36</v>
      </c>
      <c r="D78" s="69"/>
      <c r="E78" s="20" t="s">
        <v>35</v>
      </c>
      <c r="F78" s="300">
        <v>0</v>
      </c>
      <c r="G78" s="301">
        <v>0</v>
      </c>
      <c r="H78" s="301">
        <v>0</v>
      </c>
      <c r="I78" s="301">
        <v>0</v>
      </c>
      <c r="J78" s="301">
        <v>0</v>
      </c>
      <c r="K78" s="301">
        <v>0</v>
      </c>
      <c r="L78" s="301">
        <v>0</v>
      </c>
      <c r="M78" s="301">
        <v>0</v>
      </c>
      <c r="N78" s="301">
        <v>0</v>
      </c>
      <c r="O78" s="301">
        <v>0</v>
      </c>
      <c r="P78" s="301">
        <v>0</v>
      </c>
      <c r="Q78" s="301">
        <v>0</v>
      </c>
      <c r="R78" s="301">
        <v>0</v>
      </c>
      <c r="S78" s="301">
        <v>0</v>
      </c>
      <c r="T78" s="301">
        <v>0</v>
      </c>
      <c r="U78" s="301">
        <v>0</v>
      </c>
      <c r="V78" s="301">
        <v>0</v>
      </c>
      <c r="W78" s="301">
        <v>0</v>
      </c>
      <c r="X78" s="301">
        <v>0</v>
      </c>
      <c r="Y78" s="301">
        <v>0</v>
      </c>
      <c r="Z78" s="301">
        <v>0</v>
      </c>
      <c r="AA78" s="301">
        <v>0</v>
      </c>
      <c r="AB78" s="301">
        <v>0</v>
      </c>
      <c r="AC78" s="301">
        <v>0</v>
      </c>
      <c r="AD78" s="301">
        <v>0</v>
      </c>
      <c r="AE78" s="301">
        <v>0</v>
      </c>
      <c r="AF78" s="301">
        <v>0</v>
      </c>
      <c r="AG78" s="301">
        <v>0</v>
      </c>
      <c r="AH78" s="301">
        <v>0</v>
      </c>
      <c r="AI78" s="301">
        <v>0</v>
      </c>
      <c r="AJ78" s="301">
        <v>0</v>
      </c>
      <c r="AL78" s="63">
        <v>0</v>
      </c>
      <c r="CV78" s="152"/>
    </row>
    <row r="79" spans="2:100 15066:15458" s="1" customFormat="1" hidden="1" x14ac:dyDescent="0.25">
      <c r="B79" s="15"/>
      <c r="C79" s="30" t="s">
        <v>34</v>
      </c>
      <c r="D79" s="69"/>
      <c r="E79" s="20" t="s">
        <v>33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Z79" s="33">
        <v>0</v>
      </c>
      <c r="AA79" s="33">
        <v>0</v>
      </c>
      <c r="AB79" s="33">
        <v>0</v>
      </c>
      <c r="AC79" s="33">
        <v>0</v>
      </c>
      <c r="AD79" s="33">
        <v>0</v>
      </c>
      <c r="AE79" s="33">
        <v>0</v>
      </c>
      <c r="AF79" s="33">
        <v>0</v>
      </c>
      <c r="AG79" s="33">
        <v>0</v>
      </c>
      <c r="AH79" s="33">
        <v>0</v>
      </c>
      <c r="AI79" s="33">
        <v>0</v>
      </c>
      <c r="AJ79" s="33">
        <v>0</v>
      </c>
      <c r="AL79" s="63">
        <v>0</v>
      </c>
      <c r="CV79" s="152"/>
    </row>
    <row r="80" spans="2:100 15066:15458" s="1" customFormat="1" hidden="1" x14ac:dyDescent="0.25">
      <c r="B80" s="8"/>
      <c r="C80" s="53" t="s">
        <v>32</v>
      </c>
      <c r="D80" s="54"/>
      <c r="E80" s="55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3"/>
      <c r="AL80" s="87" t="s">
        <v>132</v>
      </c>
      <c r="CV80" s="151"/>
      <c r="VGL80" s="50"/>
      <c r="VGM80" s="50"/>
      <c r="VGN80" s="50"/>
      <c r="VGO80" s="50"/>
      <c r="VGP80" s="50"/>
      <c r="VGQ80" s="50"/>
      <c r="VGR80" s="50"/>
      <c r="VGS80" s="50"/>
      <c r="VGT80" s="50"/>
      <c r="VGU80" s="50"/>
      <c r="VGV80" s="50"/>
      <c r="VGW80" s="50"/>
      <c r="VGX80" s="50"/>
      <c r="VGY80" s="50"/>
      <c r="VGZ80" s="50"/>
      <c r="VHA80" s="50"/>
      <c r="VHB80" s="50"/>
      <c r="VHC80" s="50"/>
      <c r="VHD80" s="50"/>
      <c r="VHE80" s="50"/>
      <c r="VHF80" s="50"/>
      <c r="VHG80" s="50"/>
      <c r="VHH80" s="50"/>
      <c r="VHI80" s="50"/>
      <c r="VHJ80" s="50"/>
      <c r="VHK80" s="50"/>
      <c r="VHL80" s="50"/>
      <c r="VHM80" s="50"/>
      <c r="VHN80" s="50"/>
      <c r="VHO80" s="50"/>
      <c r="VHP80" s="50"/>
      <c r="VHQ80" s="50"/>
      <c r="VHR80" s="50"/>
      <c r="VHS80" s="50"/>
      <c r="VHT80" s="50"/>
      <c r="VHU80" s="50"/>
      <c r="VHV80" s="50"/>
      <c r="VHW80" s="50"/>
      <c r="VHX80" s="50"/>
      <c r="VHY80" s="50"/>
      <c r="VHZ80" s="50"/>
      <c r="VIA80" s="50"/>
      <c r="VIB80" s="50"/>
      <c r="VIC80" s="50"/>
      <c r="VID80" s="50"/>
      <c r="VIE80" s="50"/>
      <c r="VIF80" s="50"/>
      <c r="VIG80" s="50"/>
      <c r="VIH80" s="50"/>
      <c r="VII80" s="50"/>
      <c r="VIJ80" s="50"/>
      <c r="VIK80" s="50"/>
      <c r="VIL80" s="50"/>
      <c r="VIM80" s="50"/>
      <c r="VIN80" s="50"/>
      <c r="VIO80" s="50"/>
      <c r="VIP80" s="50"/>
      <c r="VIQ80" s="50"/>
      <c r="VIR80" s="50"/>
      <c r="VIS80" s="50"/>
      <c r="VIT80" s="50"/>
      <c r="VIU80" s="50"/>
      <c r="VIV80" s="50"/>
      <c r="VIW80" s="50"/>
      <c r="VIX80" s="50"/>
      <c r="VIY80" s="50"/>
      <c r="VIZ80" s="50"/>
      <c r="VJA80" s="50"/>
      <c r="VJB80" s="50"/>
      <c r="VJC80" s="50"/>
      <c r="VJD80" s="50"/>
      <c r="VJE80" s="50"/>
      <c r="VJF80" s="50"/>
      <c r="VJG80" s="50"/>
      <c r="VJH80" s="50"/>
      <c r="VJI80" s="50"/>
      <c r="VJJ80" s="50"/>
      <c r="VJK80" s="50"/>
      <c r="VJL80" s="50"/>
      <c r="VJM80" s="50"/>
      <c r="VJN80" s="50"/>
      <c r="VJO80" s="50"/>
      <c r="VJP80" s="50"/>
      <c r="VJQ80" s="50"/>
      <c r="VJR80" s="50"/>
      <c r="VJS80" s="50"/>
      <c r="VJT80" s="50"/>
      <c r="VJU80" s="50"/>
      <c r="VJV80" s="50"/>
      <c r="VJW80" s="50"/>
      <c r="VJX80" s="50"/>
      <c r="VJY80" s="50"/>
      <c r="VJZ80" s="50"/>
      <c r="VKA80" s="50"/>
      <c r="VKB80" s="50"/>
      <c r="VKC80" s="50"/>
      <c r="VKD80" s="50"/>
      <c r="VKE80" s="50"/>
      <c r="VKF80" s="50"/>
      <c r="VKG80" s="50"/>
      <c r="VKH80" s="50"/>
      <c r="VKI80" s="50"/>
      <c r="VKJ80" s="50"/>
      <c r="VKK80" s="50"/>
      <c r="VKL80" s="50"/>
      <c r="VKM80" s="50"/>
      <c r="VKN80" s="50"/>
      <c r="VKO80" s="50"/>
      <c r="VKP80" s="50"/>
      <c r="VKQ80" s="50"/>
      <c r="VKR80" s="50"/>
      <c r="VKS80" s="50"/>
      <c r="VKT80" s="50"/>
      <c r="VKU80" s="50"/>
      <c r="VKV80" s="50"/>
      <c r="VKW80" s="50"/>
      <c r="VKX80" s="50"/>
      <c r="VKY80" s="50"/>
      <c r="VKZ80" s="50"/>
      <c r="VLA80" s="50"/>
      <c r="VLB80" s="50"/>
      <c r="VLC80" s="50"/>
      <c r="VLD80" s="50"/>
      <c r="VLE80" s="50"/>
      <c r="VLF80" s="50"/>
      <c r="VLG80" s="50"/>
      <c r="VLH80" s="50"/>
      <c r="VLI80" s="50"/>
      <c r="VLJ80" s="50"/>
      <c r="VLK80" s="50"/>
      <c r="VLL80" s="50"/>
      <c r="VLM80" s="50"/>
      <c r="VLN80" s="50"/>
      <c r="VLO80" s="50"/>
      <c r="VLP80" s="50"/>
      <c r="VLQ80" s="50"/>
      <c r="VLR80" s="50"/>
      <c r="VLS80" s="50"/>
      <c r="VLT80" s="50"/>
      <c r="VLU80" s="50"/>
      <c r="VLV80" s="50"/>
      <c r="VLW80" s="50"/>
      <c r="VLX80" s="50"/>
      <c r="VLY80" s="50"/>
      <c r="VLZ80" s="50"/>
      <c r="VMA80" s="50"/>
      <c r="VMB80" s="50"/>
      <c r="VMC80" s="50"/>
      <c r="VMD80" s="50"/>
      <c r="VME80" s="50"/>
      <c r="VMF80" s="50"/>
      <c r="VMG80" s="50"/>
      <c r="VMH80" s="50"/>
      <c r="VMI80" s="50"/>
      <c r="VMJ80" s="50"/>
      <c r="VMK80" s="50"/>
      <c r="VML80" s="50"/>
      <c r="VMM80" s="50"/>
      <c r="VMN80" s="50"/>
      <c r="VMO80" s="50"/>
      <c r="VMP80" s="50"/>
      <c r="VMQ80" s="50"/>
      <c r="VMR80" s="50"/>
      <c r="VMS80" s="50"/>
      <c r="VMT80" s="50"/>
      <c r="VMU80" s="50"/>
      <c r="VMV80" s="50"/>
      <c r="VMW80" s="50"/>
      <c r="VMX80" s="50"/>
      <c r="VMY80" s="50"/>
      <c r="VMZ80" s="50"/>
      <c r="VNA80" s="50"/>
      <c r="VNB80" s="50"/>
      <c r="VNC80" s="50"/>
      <c r="VND80" s="50"/>
      <c r="VNE80" s="50"/>
      <c r="VNF80" s="50"/>
      <c r="VNG80" s="50"/>
      <c r="VNH80" s="50"/>
      <c r="VNI80" s="50"/>
      <c r="VNJ80" s="50"/>
      <c r="VNK80" s="50"/>
      <c r="VNL80" s="50"/>
      <c r="VNM80" s="50"/>
      <c r="VNN80" s="50"/>
      <c r="VNO80" s="50"/>
      <c r="VNP80" s="50"/>
      <c r="VNQ80" s="50"/>
      <c r="VNR80" s="50"/>
      <c r="VNS80" s="50"/>
      <c r="VNT80" s="50"/>
      <c r="VNU80" s="50"/>
      <c r="VNV80" s="50"/>
      <c r="VNW80" s="50"/>
      <c r="VNX80" s="50"/>
      <c r="VNY80" s="50"/>
      <c r="VNZ80" s="50"/>
      <c r="VOA80" s="50"/>
      <c r="VOB80" s="50"/>
      <c r="VOC80" s="50"/>
      <c r="VOD80" s="50"/>
      <c r="VOE80" s="50"/>
      <c r="VOF80" s="50"/>
      <c r="VOG80" s="50"/>
      <c r="VOH80" s="50"/>
      <c r="VOI80" s="50"/>
      <c r="VOJ80" s="50"/>
      <c r="VOK80" s="50"/>
      <c r="VOL80" s="50"/>
      <c r="VOM80" s="50"/>
      <c r="VON80" s="50"/>
      <c r="VOO80" s="50"/>
      <c r="VOP80" s="50"/>
      <c r="VOQ80" s="50"/>
      <c r="VOR80" s="50"/>
      <c r="VOS80" s="50"/>
      <c r="VOT80" s="50"/>
      <c r="VOU80" s="50"/>
      <c r="VOV80" s="50"/>
      <c r="VOW80" s="50"/>
      <c r="VOX80" s="50"/>
      <c r="VOY80" s="50"/>
      <c r="VOZ80" s="50"/>
      <c r="VPA80" s="50"/>
      <c r="VPB80" s="50"/>
      <c r="VPC80" s="50"/>
      <c r="VPD80" s="50"/>
      <c r="VPE80" s="50"/>
      <c r="VPF80" s="50"/>
      <c r="VPG80" s="50"/>
      <c r="VPH80" s="50"/>
      <c r="VPI80" s="50"/>
      <c r="VPJ80" s="50"/>
      <c r="VPK80" s="50"/>
      <c r="VPL80" s="50"/>
      <c r="VPM80" s="50"/>
      <c r="VPN80" s="50"/>
      <c r="VPO80" s="50"/>
      <c r="VPP80" s="50"/>
      <c r="VPQ80" s="50"/>
      <c r="VPR80" s="50"/>
      <c r="VPS80" s="50"/>
      <c r="VPT80" s="50"/>
      <c r="VPU80" s="50"/>
      <c r="VPV80" s="50"/>
      <c r="VPW80" s="50"/>
      <c r="VPX80" s="50"/>
      <c r="VPY80" s="50"/>
      <c r="VPZ80" s="50"/>
      <c r="VQA80" s="50"/>
      <c r="VQB80" s="50"/>
      <c r="VQC80" s="50"/>
      <c r="VQD80" s="50"/>
      <c r="VQE80" s="50"/>
      <c r="VQF80" s="50"/>
      <c r="VQG80" s="50"/>
      <c r="VQH80" s="50"/>
      <c r="VQI80" s="50"/>
      <c r="VQJ80" s="50"/>
      <c r="VQK80" s="50"/>
      <c r="VQL80" s="50"/>
      <c r="VQM80" s="50"/>
      <c r="VQN80" s="50"/>
      <c r="VQO80" s="50"/>
      <c r="VQP80" s="50"/>
      <c r="VQQ80" s="50"/>
      <c r="VQR80" s="50"/>
      <c r="VQS80" s="50"/>
      <c r="VQT80" s="50"/>
      <c r="VQU80" s="50"/>
      <c r="VQV80" s="50"/>
      <c r="VQW80" s="50"/>
      <c r="VQX80" s="50"/>
      <c r="VQY80" s="50"/>
      <c r="VQZ80" s="50"/>
      <c r="VRA80" s="50"/>
      <c r="VRB80" s="50"/>
      <c r="VRC80" s="50"/>
      <c r="VRD80" s="50"/>
      <c r="VRE80" s="50"/>
      <c r="VRF80" s="50"/>
      <c r="VRG80" s="50"/>
      <c r="VRH80" s="50"/>
      <c r="VRI80" s="50"/>
      <c r="VRJ80" s="50"/>
      <c r="VRK80" s="50"/>
      <c r="VRL80" s="50"/>
      <c r="VRM80" s="50"/>
      <c r="VRN80" s="50"/>
      <c r="VRO80" s="50"/>
      <c r="VRP80" s="50"/>
      <c r="VRQ80" s="50"/>
      <c r="VRR80" s="50"/>
      <c r="VRS80" s="50"/>
      <c r="VRT80" s="50"/>
      <c r="VRU80" s="50"/>
      <c r="VRV80" s="50"/>
      <c r="VRW80" s="50"/>
      <c r="VRX80" s="50"/>
      <c r="VRY80" s="50"/>
      <c r="VRZ80" s="50"/>
      <c r="VSA80" s="50"/>
      <c r="VSB80" s="50"/>
      <c r="VSC80" s="50"/>
      <c r="VSD80" s="50"/>
      <c r="VSE80" s="50"/>
      <c r="VSF80" s="50"/>
      <c r="VSG80" s="50"/>
      <c r="VSH80" s="50"/>
      <c r="VSI80" s="50"/>
      <c r="VSJ80" s="50"/>
      <c r="VSK80" s="50"/>
      <c r="VSL80" s="50"/>
      <c r="VSM80" s="50"/>
      <c r="VSN80" s="50"/>
      <c r="VSO80" s="50"/>
      <c r="VSP80" s="50"/>
      <c r="VSQ80" s="50"/>
      <c r="VSR80" s="50"/>
      <c r="VSS80" s="50"/>
      <c r="VST80" s="50"/>
      <c r="VSU80" s="50"/>
      <c r="VSV80" s="50"/>
      <c r="VSW80" s="50"/>
      <c r="VSX80" s="50"/>
      <c r="VSY80" s="50"/>
      <c r="VSZ80" s="50"/>
      <c r="VTA80" s="50"/>
      <c r="VTB80" s="50"/>
      <c r="VTC80" s="50"/>
      <c r="VTD80" s="50"/>
      <c r="VTE80" s="50"/>
      <c r="VTF80" s="50"/>
      <c r="VTG80" s="50"/>
      <c r="VTH80" s="50"/>
      <c r="VTI80" s="50"/>
      <c r="VTJ80" s="50"/>
      <c r="VTK80" s="50"/>
      <c r="VTL80" s="50"/>
      <c r="VTM80" s="50"/>
      <c r="VTN80" s="50"/>
      <c r="VTO80" s="50"/>
      <c r="VTP80" s="50"/>
      <c r="VTQ80" s="50"/>
      <c r="VTR80" s="50"/>
      <c r="VTS80" s="50"/>
      <c r="VTT80" s="50"/>
      <c r="VTU80" s="50"/>
      <c r="VTV80" s="50"/>
      <c r="VTW80" s="50"/>
      <c r="VTX80" s="50"/>
      <c r="VTY80" s="50"/>
      <c r="VTZ80" s="50"/>
      <c r="VUA80" s="50"/>
      <c r="VUB80" s="50"/>
      <c r="VUC80" s="50"/>
      <c r="VUD80" s="50"/>
      <c r="VUE80" s="50"/>
      <c r="VUF80" s="50"/>
      <c r="VUG80" s="50"/>
      <c r="VUH80" s="50"/>
      <c r="VUI80" s="50"/>
      <c r="VUJ80" s="50"/>
      <c r="VUK80" s="50"/>
      <c r="VUL80" s="50"/>
      <c r="VUM80" s="50"/>
      <c r="VUN80" s="50"/>
      <c r="VUO80" s="50"/>
      <c r="VUP80" s="50"/>
      <c r="VUQ80" s="50"/>
      <c r="VUR80" s="50"/>
      <c r="VUS80" s="50"/>
      <c r="VUT80" s="50"/>
      <c r="VUU80" s="50"/>
      <c r="VUV80" s="50"/>
      <c r="VUW80" s="50"/>
      <c r="VUX80" s="50"/>
      <c r="VUY80" s="50"/>
      <c r="VUZ80" s="50"/>
      <c r="VVA80" s="50"/>
      <c r="VVB80" s="50"/>
      <c r="VVC80" s="50"/>
      <c r="VVD80" s="50"/>
      <c r="VVE80" s="50"/>
      <c r="VVF80" s="50"/>
      <c r="VVG80" s="50"/>
      <c r="VVH80" s="50"/>
      <c r="VVI80" s="50"/>
      <c r="VVJ80" s="50"/>
      <c r="VVK80" s="50"/>
      <c r="VVL80" s="50"/>
      <c r="VVM80" s="50"/>
      <c r="VVN80" s="50"/>
    </row>
    <row r="81" spans="2:100 15066:15458" s="1" customFormat="1" hidden="1" x14ac:dyDescent="0.25">
      <c r="B81" s="15"/>
      <c r="C81" s="30" t="s">
        <v>29</v>
      </c>
      <c r="D81" s="69"/>
      <c r="E81" s="1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L81" s="72" t="s">
        <v>29</v>
      </c>
      <c r="CV81" s="152"/>
    </row>
    <row r="82" spans="2:100 15066:15458" s="1" customFormat="1" hidden="1" x14ac:dyDescent="0.25">
      <c r="B82" s="15"/>
      <c r="C82" s="14" t="s">
        <v>49</v>
      </c>
      <c r="D82" s="69"/>
      <c r="E82" s="20" t="s">
        <v>31</v>
      </c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L82" s="63">
        <v>0</v>
      </c>
      <c r="CV82" s="152"/>
    </row>
    <row r="83" spans="2:100 15066:15458" s="1" customFormat="1" hidden="1" x14ac:dyDescent="0.25">
      <c r="B83" s="15"/>
      <c r="C83" s="14" t="s">
        <v>48</v>
      </c>
      <c r="D83" s="69"/>
      <c r="E83" s="20" t="s">
        <v>31</v>
      </c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L83" s="63">
        <v>0</v>
      </c>
      <c r="CV83" s="152"/>
    </row>
    <row r="84" spans="2:100 15066:15458" s="1" customFormat="1" hidden="1" x14ac:dyDescent="0.25">
      <c r="B84" s="15"/>
      <c r="C84" s="30" t="s">
        <v>28</v>
      </c>
      <c r="D84" s="69"/>
      <c r="E84" s="1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L84" s="72" t="s">
        <v>28</v>
      </c>
      <c r="CD84" s="152"/>
      <c r="CE84" s="152"/>
      <c r="CF84" s="152"/>
      <c r="CG84" s="152"/>
      <c r="CH84" s="152"/>
      <c r="CI84" s="152"/>
      <c r="CJ84" s="152"/>
      <c r="CK84" s="152"/>
      <c r="CL84" s="152"/>
      <c r="CM84" s="152"/>
      <c r="CV84" s="152"/>
    </row>
    <row r="85" spans="2:100 15066:15458" s="1" customFormat="1" hidden="1" x14ac:dyDescent="0.25">
      <c r="B85" s="15"/>
      <c r="C85" s="14" t="s">
        <v>49</v>
      </c>
      <c r="D85" s="69"/>
      <c r="E85" s="20" t="s">
        <v>28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0</v>
      </c>
      <c r="AG85" s="33">
        <v>0</v>
      </c>
      <c r="AH85" s="33">
        <v>0</v>
      </c>
      <c r="AI85" s="33">
        <v>0</v>
      </c>
      <c r="AJ85" s="33">
        <v>0</v>
      </c>
      <c r="AL85" s="63">
        <v>0</v>
      </c>
      <c r="CD85" s="156"/>
      <c r="CE85" s="152"/>
      <c r="CF85" s="152"/>
      <c r="CG85" s="152"/>
      <c r="CH85" s="159"/>
      <c r="CI85" s="152"/>
      <c r="CJ85" s="152"/>
      <c r="CK85" s="152"/>
      <c r="CL85" s="152"/>
      <c r="CM85" s="152"/>
      <c r="CV85" s="152"/>
    </row>
    <row r="86" spans="2:100 15066:15458" s="1" customFormat="1" hidden="1" x14ac:dyDescent="0.25">
      <c r="B86" s="15"/>
      <c r="C86" s="14" t="s">
        <v>48</v>
      </c>
      <c r="D86" s="69"/>
      <c r="E86" s="20" t="s">
        <v>28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0</v>
      </c>
      <c r="AG86" s="33">
        <v>0</v>
      </c>
      <c r="AH86" s="33">
        <v>0</v>
      </c>
      <c r="AI86" s="33">
        <v>0</v>
      </c>
      <c r="AJ86" s="33">
        <v>0</v>
      </c>
      <c r="AL86" s="63">
        <v>0</v>
      </c>
      <c r="CD86" s="151"/>
      <c r="CE86" s="152"/>
      <c r="CF86" s="152"/>
      <c r="CG86" s="152"/>
      <c r="CH86" s="152"/>
      <c r="CI86" s="152"/>
      <c r="CJ86" s="152"/>
      <c r="CK86" s="152"/>
      <c r="CL86" s="152"/>
      <c r="CM86" s="152"/>
      <c r="CV86" s="152"/>
    </row>
    <row r="87" spans="2:100 15066:15458" hidden="1" x14ac:dyDescent="0.25">
      <c r="B87" s="8"/>
      <c r="C87" s="53" t="s">
        <v>30</v>
      </c>
      <c r="D87" s="54"/>
      <c r="E87" s="55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3"/>
      <c r="AL87" s="87" t="s">
        <v>132</v>
      </c>
      <c r="CD87" s="151"/>
      <c r="CE87" s="151"/>
      <c r="CF87" s="151"/>
      <c r="CG87" s="151"/>
      <c r="CH87" s="151"/>
      <c r="CI87" s="151"/>
      <c r="CJ87" s="151"/>
      <c r="CK87" s="151"/>
      <c r="CL87" s="151"/>
      <c r="CM87" s="151"/>
    </row>
    <row r="88" spans="2:100 15066:15458" s="1" customFormat="1" hidden="1" x14ac:dyDescent="0.25">
      <c r="B88" s="15"/>
      <c r="C88" s="30" t="s">
        <v>29</v>
      </c>
      <c r="D88" s="69"/>
      <c r="E88" s="1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L88" s="72" t="s">
        <v>29</v>
      </c>
      <c r="CD88" s="152"/>
      <c r="CE88" s="152"/>
      <c r="CF88" s="152"/>
      <c r="CG88" s="152"/>
      <c r="CH88" s="152"/>
      <c r="CI88" s="152"/>
      <c r="CJ88" s="152"/>
      <c r="CK88" s="152"/>
      <c r="CL88" s="152"/>
      <c r="CM88" s="152"/>
      <c r="CV88" s="152"/>
    </row>
    <row r="89" spans="2:100 15066:15458" s="1" customFormat="1" hidden="1" x14ac:dyDescent="0.25">
      <c r="B89" s="15"/>
      <c r="C89" s="14" t="s">
        <v>49</v>
      </c>
      <c r="D89" s="136">
        <v>0.3</v>
      </c>
      <c r="E89" s="20" t="s">
        <v>25</v>
      </c>
      <c r="F89" s="34" t="e">
        <v>#DIV/0!</v>
      </c>
      <c r="G89" s="34" t="e">
        <v>#DIV/0!</v>
      </c>
      <c r="H89" s="34" t="e">
        <v>#DIV/0!</v>
      </c>
      <c r="I89" s="34" t="e">
        <v>#DIV/0!</v>
      </c>
      <c r="J89" s="34" t="e">
        <v>#DIV/0!</v>
      </c>
      <c r="K89" s="34" t="e">
        <v>#DIV/0!</v>
      </c>
      <c r="L89" s="34" t="e">
        <v>#DIV/0!</v>
      </c>
      <c r="M89" s="34" t="e">
        <v>#DIV/0!</v>
      </c>
      <c r="N89" s="34" t="e">
        <v>#DIV/0!</v>
      </c>
      <c r="O89" s="34" t="e">
        <v>#DIV/0!</v>
      </c>
      <c r="P89" s="34" t="e">
        <v>#DIV/0!</v>
      </c>
      <c r="Q89" s="34" t="e">
        <v>#DIV/0!</v>
      </c>
      <c r="R89" s="34" t="e">
        <v>#DIV/0!</v>
      </c>
      <c r="S89" s="34" t="e">
        <v>#DIV/0!</v>
      </c>
      <c r="T89" s="34" t="e">
        <v>#DIV/0!</v>
      </c>
      <c r="U89" s="34" t="e">
        <v>#DIV/0!</v>
      </c>
      <c r="V89" s="34" t="e">
        <v>#DIV/0!</v>
      </c>
      <c r="W89" s="34" t="e">
        <v>#DIV/0!</v>
      </c>
      <c r="X89" s="34" t="e">
        <v>#DIV/0!</v>
      </c>
      <c r="Y89" s="34" t="e">
        <v>#DIV/0!</v>
      </c>
      <c r="Z89" s="34" t="e">
        <v>#DIV/0!</v>
      </c>
      <c r="AA89" s="34" t="e">
        <v>#DIV/0!</v>
      </c>
      <c r="AB89" s="34" t="e">
        <v>#DIV/0!</v>
      </c>
      <c r="AC89" s="34" t="e">
        <v>#DIV/0!</v>
      </c>
      <c r="AD89" s="34" t="e">
        <v>#DIV/0!</v>
      </c>
      <c r="AE89" s="34" t="e">
        <v>#DIV/0!</v>
      </c>
      <c r="AF89" s="34" t="e">
        <v>#DIV/0!</v>
      </c>
      <c r="AG89" s="34" t="e">
        <v>#DIV/0!</v>
      </c>
      <c r="AH89" s="34" t="e">
        <v>#DIV/0!</v>
      </c>
      <c r="AI89" s="34" t="e">
        <v>#DIV/0!</v>
      </c>
      <c r="AJ89" s="34" t="e">
        <v>#DIV/0!</v>
      </c>
      <c r="AL89" s="67" t="e">
        <v>#DIV/0!</v>
      </c>
      <c r="CD89" s="152"/>
      <c r="CE89" s="152"/>
      <c r="CF89" s="152"/>
      <c r="CG89" s="152"/>
      <c r="CH89" s="152"/>
      <c r="CI89" s="152"/>
      <c r="CJ89" s="152"/>
      <c r="CK89" s="152"/>
      <c r="CL89" s="152"/>
      <c r="CM89" s="152"/>
      <c r="CV89" s="152"/>
    </row>
    <row r="90" spans="2:100 15066:15458" s="1" customFormat="1" hidden="1" x14ac:dyDescent="0.25">
      <c r="B90" s="15"/>
      <c r="C90" s="14" t="s">
        <v>48</v>
      </c>
      <c r="D90" s="136">
        <v>0.3</v>
      </c>
      <c r="E90" s="20" t="s">
        <v>25</v>
      </c>
      <c r="F90" s="34" t="e">
        <v>#DIV/0!</v>
      </c>
      <c r="G90" s="34" t="e">
        <v>#DIV/0!</v>
      </c>
      <c r="H90" s="34" t="e">
        <v>#DIV/0!</v>
      </c>
      <c r="I90" s="34" t="e">
        <v>#DIV/0!</v>
      </c>
      <c r="J90" s="34" t="e">
        <v>#DIV/0!</v>
      </c>
      <c r="K90" s="34" t="e">
        <v>#DIV/0!</v>
      </c>
      <c r="L90" s="34" t="e">
        <v>#DIV/0!</v>
      </c>
      <c r="M90" s="34" t="e">
        <v>#DIV/0!</v>
      </c>
      <c r="N90" s="34" t="e">
        <v>#DIV/0!</v>
      </c>
      <c r="O90" s="34" t="e">
        <v>#DIV/0!</v>
      </c>
      <c r="P90" s="34" t="e">
        <v>#DIV/0!</v>
      </c>
      <c r="Q90" s="34" t="e">
        <v>#DIV/0!</v>
      </c>
      <c r="R90" s="34" t="e">
        <v>#DIV/0!</v>
      </c>
      <c r="S90" s="34" t="e">
        <v>#DIV/0!</v>
      </c>
      <c r="T90" s="34" t="e">
        <v>#DIV/0!</v>
      </c>
      <c r="U90" s="34" t="e">
        <v>#DIV/0!</v>
      </c>
      <c r="V90" s="34" t="e">
        <v>#DIV/0!</v>
      </c>
      <c r="W90" s="34" t="e">
        <v>#DIV/0!</v>
      </c>
      <c r="X90" s="34" t="e">
        <v>#DIV/0!</v>
      </c>
      <c r="Y90" s="34" t="e">
        <v>#DIV/0!</v>
      </c>
      <c r="Z90" s="34" t="e">
        <v>#DIV/0!</v>
      </c>
      <c r="AA90" s="34" t="e">
        <v>#DIV/0!</v>
      </c>
      <c r="AB90" s="34" t="e">
        <v>#DIV/0!</v>
      </c>
      <c r="AC90" s="34" t="e">
        <v>#DIV/0!</v>
      </c>
      <c r="AD90" s="34" t="e">
        <v>#DIV/0!</v>
      </c>
      <c r="AE90" s="34" t="e">
        <v>#DIV/0!</v>
      </c>
      <c r="AF90" s="34" t="e">
        <v>#DIV/0!</v>
      </c>
      <c r="AG90" s="34" t="e">
        <v>#DIV/0!</v>
      </c>
      <c r="AH90" s="34" t="e">
        <v>#DIV/0!</v>
      </c>
      <c r="AI90" s="34" t="e">
        <v>#DIV/0!</v>
      </c>
      <c r="AJ90" s="34" t="e">
        <v>#DIV/0!</v>
      </c>
      <c r="AL90" s="67" t="e">
        <v>#DIV/0!</v>
      </c>
      <c r="CD90" s="152"/>
      <c r="CE90" s="152"/>
      <c r="CF90" s="152"/>
      <c r="CG90" s="152"/>
      <c r="CH90" s="152"/>
      <c r="CI90" s="152"/>
      <c r="CJ90" s="152"/>
      <c r="CK90" s="152"/>
      <c r="CL90" s="152"/>
      <c r="CM90" s="152"/>
      <c r="CV90" s="152"/>
    </row>
    <row r="91" spans="2:100 15066:15458" s="1" customFormat="1" hidden="1" x14ac:dyDescent="0.25">
      <c r="B91" s="15"/>
      <c r="C91" s="30" t="s">
        <v>28</v>
      </c>
      <c r="D91" s="136"/>
      <c r="E91" s="13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L91" s="72" t="s">
        <v>28</v>
      </c>
      <c r="CD91" s="152"/>
      <c r="CE91" s="152"/>
      <c r="CF91" s="152"/>
      <c r="CG91" s="152"/>
      <c r="CH91" s="152"/>
      <c r="CI91" s="152"/>
      <c r="CJ91" s="152"/>
      <c r="CK91" s="152"/>
      <c r="CL91" s="152"/>
      <c r="CM91" s="152"/>
      <c r="CV91" s="152"/>
    </row>
    <row r="92" spans="2:100 15066:15458" s="1" customFormat="1" hidden="1" x14ac:dyDescent="0.25">
      <c r="B92" s="15"/>
      <c r="C92" s="14" t="s">
        <v>49</v>
      </c>
      <c r="D92" s="136">
        <v>0.5</v>
      </c>
      <c r="E92" s="20" t="s">
        <v>25</v>
      </c>
      <c r="F92" s="34" t="e">
        <v>#DIV/0!</v>
      </c>
      <c r="G92" s="34" t="e">
        <v>#DIV/0!</v>
      </c>
      <c r="H92" s="34" t="e">
        <v>#DIV/0!</v>
      </c>
      <c r="I92" s="34" t="e">
        <v>#DIV/0!</v>
      </c>
      <c r="J92" s="34" t="e">
        <v>#DIV/0!</v>
      </c>
      <c r="K92" s="34" t="e">
        <v>#DIV/0!</v>
      </c>
      <c r="L92" s="34" t="e">
        <v>#DIV/0!</v>
      </c>
      <c r="M92" s="34" t="e">
        <v>#DIV/0!</v>
      </c>
      <c r="N92" s="34" t="e">
        <v>#DIV/0!</v>
      </c>
      <c r="O92" s="34" t="e">
        <v>#DIV/0!</v>
      </c>
      <c r="P92" s="34" t="e">
        <v>#DIV/0!</v>
      </c>
      <c r="Q92" s="34" t="e">
        <v>#DIV/0!</v>
      </c>
      <c r="R92" s="34" t="e">
        <v>#DIV/0!</v>
      </c>
      <c r="S92" s="34" t="e">
        <v>#DIV/0!</v>
      </c>
      <c r="T92" s="34" t="e">
        <v>#DIV/0!</v>
      </c>
      <c r="U92" s="34" t="e">
        <v>#DIV/0!</v>
      </c>
      <c r="V92" s="34" t="e">
        <v>#DIV/0!</v>
      </c>
      <c r="W92" s="34" t="e">
        <v>#DIV/0!</v>
      </c>
      <c r="X92" s="34" t="e">
        <v>#DIV/0!</v>
      </c>
      <c r="Y92" s="34" t="e">
        <v>#DIV/0!</v>
      </c>
      <c r="Z92" s="34" t="e">
        <v>#DIV/0!</v>
      </c>
      <c r="AA92" s="34" t="e">
        <v>#DIV/0!</v>
      </c>
      <c r="AB92" s="34" t="e">
        <v>#DIV/0!</v>
      </c>
      <c r="AC92" s="34" t="e">
        <v>#DIV/0!</v>
      </c>
      <c r="AD92" s="34" t="e">
        <v>#DIV/0!</v>
      </c>
      <c r="AE92" s="34" t="e">
        <v>#DIV/0!</v>
      </c>
      <c r="AF92" s="34" t="e">
        <v>#DIV/0!</v>
      </c>
      <c r="AG92" s="34" t="e">
        <v>#DIV/0!</v>
      </c>
      <c r="AH92" s="34" t="e">
        <v>#DIV/0!</v>
      </c>
      <c r="AI92" s="34" t="e">
        <v>#DIV/0!</v>
      </c>
      <c r="AJ92" s="34" t="e">
        <v>#DIV/0!</v>
      </c>
      <c r="AL92" s="67" t="e">
        <v>#DIV/0!</v>
      </c>
      <c r="CD92" s="152"/>
      <c r="CE92" s="152"/>
      <c r="CF92" s="152"/>
      <c r="CG92" s="152"/>
      <c r="CH92" s="152"/>
      <c r="CI92" s="152"/>
      <c r="CJ92" s="152"/>
      <c r="CK92" s="152"/>
      <c r="CL92" s="152"/>
      <c r="CM92" s="152"/>
      <c r="CV92" s="152"/>
    </row>
    <row r="93" spans="2:100 15066:15458" s="1" customFormat="1" ht="15.75" hidden="1" thickBot="1" x14ac:dyDescent="0.3">
      <c r="B93" s="19"/>
      <c r="C93" s="14" t="s">
        <v>48</v>
      </c>
      <c r="D93" s="136">
        <v>0.5</v>
      </c>
      <c r="E93" s="20" t="s">
        <v>25</v>
      </c>
      <c r="F93" s="34" t="e">
        <v>#DIV/0!</v>
      </c>
      <c r="G93" s="34" t="e">
        <v>#DIV/0!</v>
      </c>
      <c r="H93" s="34" t="e">
        <v>#DIV/0!</v>
      </c>
      <c r="I93" s="34" t="e">
        <v>#DIV/0!</v>
      </c>
      <c r="J93" s="34" t="e">
        <v>#DIV/0!</v>
      </c>
      <c r="K93" s="34" t="e">
        <v>#DIV/0!</v>
      </c>
      <c r="L93" s="34" t="e">
        <v>#DIV/0!</v>
      </c>
      <c r="M93" s="34" t="e">
        <v>#DIV/0!</v>
      </c>
      <c r="N93" s="34" t="e">
        <v>#DIV/0!</v>
      </c>
      <c r="O93" s="34" t="e">
        <v>#DIV/0!</v>
      </c>
      <c r="P93" s="34" t="e">
        <v>#DIV/0!</v>
      </c>
      <c r="Q93" s="34" t="e">
        <v>#DIV/0!</v>
      </c>
      <c r="R93" s="34" t="e">
        <v>#DIV/0!</v>
      </c>
      <c r="S93" s="34" t="e">
        <v>#DIV/0!</v>
      </c>
      <c r="T93" s="34" t="e">
        <v>#DIV/0!</v>
      </c>
      <c r="U93" s="34" t="e">
        <v>#DIV/0!</v>
      </c>
      <c r="V93" s="34" t="e">
        <v>#DIV/0!</v>
      </c>
      <c r="W93" s="34" t="e">
        <v>#DIV/0!</v>
      </c>
      <c r="X93" s="34" t="e">
        <v>#DIV/0!</v>
      </c>
      <c r="Y93" s="34" t="e">
        <v>#DIV/0!</v>
      </c>
      <c r="Z93" s="34" t="e">
        <v>#DIV/0!</v>
      </c>
      <c r="AA93" s="34" t="e">
        <v>#DIV/0!</v>
      </c>
      <c r="AB93" s="34" t="e">
        <v>#DIV/0!</v>
      </c>
      <c r="AC93" s="34" t="e">
        <v>#DIV/0!</v>
      </c>
      <c r="AD93" s="34" t="e">
        <v>#DIV/0!</v>
      </c>
      <c r="AE93" s="34" t="e">
        <v>#DIV/0!</v>
      </c>
      <c r="AF93" s="34" t="e">
        <v>#DIV/0!</v>
      </c>
      <c r="AG93" s="34" t="e">
        <v>#DIV/0!</v>
      </c>
      <c r="AH93" s="34" t="e">
        <v>#DIV/0!</v>
      </c>
      <c r="AI93" s="34" t="e">
        <v>#DIV/0!</v>
      </c>
      <c r="AJ93" s="34" t="e">
        <v>#DIV/0!</v>
      </c>
      <c r="AL93" s="67" t="e">
        <v>#DIV/0!</v>
      </c>
      <c r="CD93" s="152"/>
      <c r="CE93" s="152"/>
      <c r="CF93" s="152"/>
      <c r="CG93" s="152"/>
      <c r="CH93" s="152"/>
      <c r="CI93" s="152"/>
      <c r="CJ93" s="152"/>
      <c r="CK93" s="152"/>
      <c r="CL93" s="152"/>
      <c r="CM93" s="152"/>
      <c r="CV93" s="152"/>
    </row>
    <row r="94" spans="2:100 15066:15458" s="1" customFormat="1" hidden="1" x14ac:dyDescent="0.25">
      <c r="B94" s="8">
        <v>5</v>
      </c>
      <c r="C94" s="53" t="s">
        <v>47</v>
      </c>
      <c r="D94" s="54"/>
      <c r="E94" s="55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3"/>
      <c r="AL94" s="87" t="s">
        <v>131</v>
      </c>
      <c r="CD94" s="151"/>
      <c r="CE94" s="151"/>
      <c r="CF94" s="152"/>
      <c r="CG94" s="152"/>
      <c r="CH94" s="151"/>
      <c r="CI94" s="152"/>
      <c r="CJ94" s="151"/>
      <c r="CK94" s="151"/>
      <c r="CL94" s="151"/>
      <c r="CM94" s="151"/>
      <c r="CV94" s="151"/>
      <c r="VGL94" s="50"/>
      <c r="VGM94" s="50"/>
      <c r="VGN94" s="50"/>
      <c r="VGO94" s="50"/>
      <c r="VGP94" s="50"/>
      <c r="VGQ94" s="50"/>
      <c r="VGR94" s="50"/>
      <c r="VGS94" s="50"/>
      <c r="VGT94" s="50"/>
      <c r="VGU94" s="50"/>
      <c r="VGV94" s="50"/>
      <c r="VGW94" s="50"/>
      <c r="VGX94" s="50"/>
      <c r="VGY94" s="50"/>
      <c r="VGZ94" s="50"/>
      <c r="VHA94" s="50"/>
      <c r="VHB94" s="50"/>
      <c r="VHC94" s="50"/>
      <c r="VHD94" s="50"/>
      <c r="VHE94" s="50"/>
      <c r="VHF94" s="50"/>
      <c r="VHG94" s="50"/>
      <c r="VHH94" s="50"/>
      <c r="VHI94" s="50"/>
      <c r="VHJ94" s="50"/>
      <c r="VHK94" s="50"/>
      <c r="VHL94" s="50"/>
      <c r="VHM94" s="50"/>
      <c r="VHN94" s="50"/>
      <c r="VHO94" s="50"/>
      <c r="VHP94" s="50"/>
      <c r="VHQ94" s="50"/>
      <c r="VHR94" s="50"/>
      <c r="VHS94" s="50"/>
      <c r="VHT94" s="50"/>
      <c r="VHU94" s="50"/>
      <c r="VHV94" s="50"/>
      <c r="VHW94" s="50"/>
      <c r="VHX94" s="50"/>
      <c r="VHY94" s="50"/>
      <c r="VHZ94" s="50"/>
      <c r="VIA94" s="50"/>
      <c r="VIB94" s="50"/>
      <c r="VIC94" s="50"/>
      <c r="VID94" s="50"/>
      <c r="VIE94" s="50"/>
      <c r="VIF94" s="50"/>
      <c r="VIG94" s="50"/>
      <c r="VIH94" s="50"/>
      <c r="VII94" s="50"/>
      <c r="VIJ94" s="50"/>
      <c r="VIK94" s="50"/>
      <c r="VIL94" s="50"/>
      <c r="VIM94" s="50"/>
      <c r="VIN94" s="50"/>
      <c r="VIO94" s="50"/>
      <c r="VIP94" s="50"/>
      <c r="VIQ94" s="50"/>
      <c r="VIR94" s="50"/>
      <c r="VIS94" s="50"/>
      <c r="VIT94" s="50"/>
      <c r="VIU94" s="50"/>
      <c r="VIV94" s="50"/>
      <c r="VIW94" s="50"/>
      <c r="VIX94" s="50"/>
      <c r="VIY94" s="50"/>
      <c r="VIZ94" s="50"/>
      <c r="VJA94" s="50"/>
      <c r="VJB94" s="50"/>
      <c r="VJC94" s="50"/>
      <c r="VJD94" s="50"/>
      <c r="VJE94" s="50"/>
      <c r="VJF94" s="50"/>
      <c r="VJG94" s="50"/>
      <c r="VJH94" s="50"/>
      <c r="VJI94" s="50"/>
      <c r="VJJ94" s="50"/>
      <c r="VJK94" s="50"/>
      <c r="VJL94" s="50"/>
      <c r="VJM94" s="50"/>
      <c r="VJN94" s="50"/>
      <c r="VJO94" s="50"/>
      <c r="VJP94" s="50"/>
      <c r="VJQ94" s="50"/>
      <c r="VJR94" s="50"/>
      <c r="VJS94" s="50"/>
      <c r="VJT94" s="50"/>
      <c r="VJU94" s="50"/>
      <c r="VJV94" s="50"/>
      <c r="VJW94" s="50"/>
      <c r="VJX94" s="50"/>
      <c r="VJY94" s="50"/>
      <c r="VJZ94" s="50"/>
      <c r="VKA94" s="50"/>
      <c r="VKB94" s="50"/>
      <c r="VKC94" s="50"/>
      <c r="VKD94" s="50"/>
      <c r="VKE94" s="50"/>
      <c r="VKF94" s="50"/>
      <c r="VKG94" s="50"/>
      <c r="VKH94" s="50"/>
      <c r="VKI94" s="50"/>
      <c r="VKJ94" s="50"/>
      <c r="VKK94" s="50"/>
      <c r="VKL94" s="50"/>
      <c r="VKM94" s="50"/>
      <c r="VKN94" s="50"/>
      <c r="VKO94" s="50"/>
      <c r="VKP94" s="50"/>
      <c r="VKQ94" s="50"/>
      <c r="VKR94" s="50"/>
      <c r="VKS94" s="50"/>
      <c r="VKT94" s="50"/>
      <c r="VKU94" s="50"/>
      <c r="VKV94" s="50"/>
      <c r="VKW94" s="50"/>
      <c r="VKX94" s="50"/>
      <c r="VKY94" s="50"/>
      <c r="VKZ94" s="50"/>
      <c r="VLA94" s="50"/>
      <c r="VLB94" s="50"/>
      <c r="VLC94" s="50"/>
      <c r="VLD94" s="50"/>
      <c r="VLE94" s="50"/>
      <c r="VLF94" s="50"/>
      <c r="VLG94" s="50"/>
      <c r="VLH94" s="50"/>
      <c r="VLI94" s="50"/>
      <c r="VLJ94" s="50"/>
      <c r="VLK94" s="50"/>
      <c r="VLL94" s="50"/>
      <c r="VLM94" s="50"/>
      <c r="VLN94" s="50"/>
      <c r="VLO94" s="50"/>
      <c r="VLP94" s="50"/>
      <c r="VLQ94" s="50"/>
      <c r="VLR94" s="50"/>
      <c r="VLS94" s="50"/>
      <c r="VLT94" s="50"/>
      <c r="VLU94" s="50"/>
      <c r="VLV94" s="50"/>
      <c r="VLW94" s="50"/>
      <c r="VLX94" s="50"/>
      <c r="VLY94" s="50"/>
      <c r="VLZ94" s="50"/>
      <c r="VMA94" s="50"/>
      <c r="VMB94" s="50"/>
      <c r="VMC94" s="50"/>
      <c r="VMD94" s="50"/>
      <c r="VME94" s="50"/>
      <c r="VMF94" s="50"/>
      <c r="VMG94" s="50"/>
      <c r="VMH94" s="50"/>
      <c r="VMI94" s="50"/>
      <c r="VMJ94" s="50"/>
      <c r="VMK94" s="50"/>
      <c r="VML94" s="50"/>
      <c r="VMM94" s="50"/>
      <c r="VMN94" s="50"/>
      <c r="VMO94" s="50"/>
      <c r="VMP94" s="50"/>
      <c r="VMQ94" s="50"/>
      <c r="VMR94" s="50"/>
      <c r="VMS94" s="50"/>
      <c r="VMT94" s="50"/>
      <c r="VMU94" s="50"/>
      <c r="VMV94" s="50"/>
      <c r="VMW94" s="50"/>
      <c r="VMX94" s="50"/>
      <c r="VMY94" s="50"/>
      <c r="VMZ94" s="50"/>
      <c r="VNA94" s="50"/>
      <c r="VNB94" s="50"/>
      <c r="VNC94" s="50"/>
      <c r="VND94" s="50"/>
      <c r="VNE94" s="50"/>
      <c r="VNF94" s="50"/>
      <c r="VNG94" s="50"/>
      <c r="VNH94" s="50"/>
      <c r="VNI94" s="50"/>
      <c r="VNJ94" s="50"/>
      <c r="VNK94" s="50"/>
      <c r="VNL94" s="50"/>
      <c r="VNM94" s="50"/>
      <c r="VNN94" s="50"/>
      <c r="VNO94" s="50"/>
      <c r="VNP94" s="50"/>
      <c r="VNQ94" s="50"/>
      <c r="VNR94" s="50"/>
      <c r="VNS94" s="50"/>
      <c r="VNT94" s="50"/>
      <c r="VNU94" s="50"/>
      <c r="VNV94" s="50"/>
      <c r="VNW94" s="50"/>
      <c r="VNX94" s="50"/>
      <c r="VNY94" s="50"/>
      <c r="VNZ94" s="50"/>
      <c r="VOA94" s="50"/>
      <c r="VOB94" s="50"/>
      <c r="VOC94" s="50"/>
      <c r="VOD94" s="50"/>
      <c r="VOE94" s="50"/>
      <c r="VOF94" s="50"/>
      <c r="VOG94" s="50"/>
      <c r="VOH94" s="50"/>
      <c r="VOI94" s="50"/>
      <c r="VOJ94" s="50"/>
      <c r="VOK94" s="50"/>
      <c r="VOL94" s="50"/>
      <c r="VOM94" s="50"/>
      <c r="VON94" s="50"/>
      <c r="VOO94" s="50"/>
      <c r="VOP94" s="50"/>
      <c r="VOQ94" s="50"/>
      <c r="VOR94" s="50"/>
      <c r="VOS94" s="50"/>
      <c r="VOT94" s="50"/>
      <c r="VOU94" s="50"/>
      <c r="VOV94" s="50"/>
      <c r="VOW94" s="50"/>
      <c r="VOX94" s="50"/>
      <c r="VOY94" s="50"/>
      <c r="VOZ94" s="50"/>
      <c r="VPA94" s="50"/>
      <c r="VPB94" s="50"/>
      <c r="VPC94" s="50"/>
      <c r="VPD94" s="50"/>
      <c r="VPE94" s="50"/>
      <c r="VPF94" s="50"/>
      <c r="VPG94" s="50"/>
      <c r="VPH94" s="50"/>
      <c r="VPI94" s="50"/>
      <c r="VPJ94" s="50"/>
      <c r="VPK94" s="50"/>
      <c r="VPL94" s="50"/>
      <c r="VPM94" s="50"/>
      <c r="VPN94" s="50"/>
      <c r="VPO94" s="50"/>
      <c r="VPP94" s="50"/>
      <c r="VPQ94" s="50"/>
      <c r="VPR94" s="50"/>
      <c r="VPS94" s="50"/>
      <c r="VPT94" s="50"/>
      <c r="VPU94" s="50"/>
      <c r="VPV94" s="50"/>
      <c r="VPW94" s="50"/>
      <c r="VPX94" s="50"/>
      <c r="VPY94" s="50"/>
      <c r="VPZ94" s="50"/>
      <c r="VQA94" s="50"/>
      <c r="VQB94" s="50"/>
      <c r="VQC94" s="50"/>
      <c r="VQD94" s="50"/>
      <c r="VQE94" s="50"/>
      <c r="VQF94" s="50"/>
      <c r="VQG94" s="50"/>
      <c r="VQH94" s="50"/>
      <c r="VQI94" s="50"/>
      <c r="VQJ94" s="50"/>
      <c r="VQK94" s="50"/>
      <c r="VQL94" s="50"/>
      <c r="VQM94" s="50"/>
      <c r="VQN94" s="50"/>
      <c r="VQO94" s="50"/>
      <c r="VQP94" s="50"/>
      <c r="VQQ94" s="50"/>
      <c r="VQR94" s="50"/>
      <c r="VQS94" s="50"/>
      <c r="VQT94" s="50"/>
      <c r="VQU94" s="50"/>
      <c r="VQV94" s="50"/>
      <c r="VQW94" s="50"/>
      <c r="VQX94" s="50"/>
      <c r="VQY94" s="50"/>
      <c r="VQZ94" s="50"/>
      <c r="VRA94" s="50"/>
      <c r="VRB94" s="50"/>
      <c r="VRC94" s="50"/>
      <c r="VRD94" s="50"/>
      <c r="VRE94" s="50"/>
      <c r="VRF94" s="50"/>
      <c r="VRG94" s="50"/>
      <c r="VRH94" s="50"/>
      <c r="VRI94" s="50"/>
      <c r="VRJ94" s="50"/>
      <c r="VRK94" s="50"/>
      <c r="VRL94" s="50"/>
      <c r="VRM94" s="50"/>
      <c r="VRN94" s="50"/>
      <c r="VRO94" s="50"/>
      <c r="VRP94" s="50"/>
      <c r="VRQ94" s="50"/>
      <c r="VRR94" s="50"/>
      <c r="VRS94" s="50"/>
      <c r="VRT94" s="50"/>
      <c r="VRU94" s="50"/>
      <c r="VRV94" s="50"/>
      <c r="VRW94" s="50"/>
      <c r="VRX94" s="50"/>
      <c r="VRY94" s="50"/>
      <c r="VRZ94" s="50"/>
      <c r="VSA94" s="50"/>
      <c r="VSB94" s="50"/>
      <c r="VSC94" s="50"/>
      <c r="VSD94" s="50"/>
      <c r="VSE94" s="50"/>
      <c r="VSF94" s="50"/>
      <c r="VSG94" s="50"/>
      <c r="VSH94" s="50"/>
      <c r="VSI94" s="50"/>
      <c r="VSJ94" s="50"/>
      <c r="VSK94" s="50"/>
      <c r="VSL94" s="50"/>
      <c r="VSM94" s="50"/>
      <c r="VSN94" s="50"/>
      <c r="VSO94" s="50"/>
      <c r="VSP94" s="50"/>
      <c r="VSQ94" s="50"/>
      <c r="VSR94" s="50"/>
      <c r="VSS94" s="50"/>
      <c r="VST94" s="50"/>
      <c r="VSU94" s="50"/>
      <c r="VSV94" s="50"/>
      <c r="VSW94" s="50"/>
      <c r="VSX94" s="50"/>
      <c r="VSY94" s="50"/>
      <c r="VSZ94" s="50"/>
      <c r="VTA94" s="50"/>
      <c r="VTB94" s="50"/>
      <c r="VTC94" s="50"/>
      <c r="VTD94" s="50"/>
      <c r="VTE94" s="50"/>
      <c r="VTF94" s="50"/>
      <c r="VTG94" s="50"/>
      <c r="VTH94" s="50"/>
      <c r="VTI94" s="50"/>
      <c r="VTJ94" s="50"/>
      <c r="VTK94" s="50"/>
      <c r="VTL94" s="50"/>
      <c r="VTM94" s="50"/>
      <c r="VTN94" s="50"/>
      <c r="VTO94" s="50"/>
      <c r="VTP94" s="50"/>
      <c r="VTQ94" s="50"/>
      <c r="VTR94" s="50"/>
      <c r="VTS94" s="50"/>
      <c r="VTT94" s="50"/>
      <c r="VTU94" s="50"/>
      <c r="VTV94" s="50"/>
      <c r="VTW94" s="50"/>
      <c r="VTX94" s="50"/>
      <c r="VTY94" s="50"/>
      <c r="VTZ94" s="50"/>
      <c r="VUA94" s="50"/>
      <c r="VUB94" s="50"/>
      <c r="VUC94" s="50"/>
      <c r="VUD94" s="50"/>
      <c r="VUE94" s="50"/>
      <c r="VUF94" s="50"/>
      <c r="VUG94" s="50"/>
      <c r="VUH94" s="50"/>
      <c r="VUI94" s="50"/>
      <c r="VUJ94" s="50"/>
      <c r="VUK94" s="50"/>
      <c r="VUL94" s="50"/>
      <c r="VUM94" s="50"/>
      <c r="VUN94" s="50"/>
      <c r="VUO94" s="50"/>
      <c r="VUP94" s="50"/>
      <c r="VUQ94" s="50"/>
      <c r="VUR94" s="50"/>
      <c r="VUS94" s="50"/>
      <c r="VUT94" s="50"/>
      <c r="VUU94" s="50"/>
      <c r="VUV94" s="50"/>
      <c r="VUW94" s="50"/>
      <c r="VUX94" s="50"/>
      <c r="VUY94" s="50"/>
      <c r="VUZ94" s="50"/>
      <c r="VVA94" s="50"/>
      <c r="VVB94" s="50"/>
      <c r="VVC94" s="50"/>
      <c r="VVD94" s="50"/>
      <c r="VVE94" s="50"/>
      <c r="VVF94" s="50"/>
      <c r="VVG94" s="50"/>
      <c r="VVH94" s="50"/>
      <c r="VVI94" s="50"/>
      <c r="VVJ94" s="50"/>
      <c r="VVK94" s="50"/>
      <c r="VVL94" s="50"/>
      <c r="VVM94" s="50"/>
      <c r="VVN94" s="50"/>
    </row>
    <row r="95" spans="2:100 15066:15458" s="1" customFormat="1" hidden="1" x14ac:dyDescent="0.25">
      <c r="B95" s="15"/>
      <c r="C95" s="28" t="s">
        <v>46</v>
      </c>
      <c r="D95" s="99"/>
      <c r="E95" s="20" t="s">
        <v>14</v>
      </c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2"/>
      <c r="AL95" s="98">
        <v>0</v>
      </c>
      <c r="CD95" s="151"/>
      <c r="CE95" s="152"/>
      <c r="CF95" s="152"/>
      <c r="CG95" s="152"/>
      <c r="CH95" s="151"/>
      <c r="CI95" s="152"/>
      <c r="CJ95" s="152"/>
      <c r="CK95" s="152"/>
      <c r="CL95" s="152"/>
      <c r="CM95" s="152"/>
      <c r="CV95" s="152"/>
    </row>
    <row r="96" spans="2:100 15066:15458" s="1" customFormat="1" hidden="1" x14ac:dyDescent="0.25">
      <c r="B96" s="15"/>
      <c r="C96" s="30" t="s">
        <v>39</v>
      </c>
      <c r="D96" s="69"/>
      <c r="E96" s="20" t="s">
        <v>14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L96" s="67">
        <v>0</v>
      </c>
      <c r="CD96" s="160"/>
      <c r="CE96" s="156"/>
      <c r="CF96" s="156"/>
      <c r="CG96" s="156"/>
      <c r="CH96" s="156"/>
      <c r="CI96" s="156"/>
      <c r="CJ96" s="152"/>
      <c r="CK96" s="152"/>
      <c r="CL96" s="152"/>
      <c r="CM96" s="152"/>
      <c r="CV96" s="152"/>
    </row>
    <row r="97" spans="2:100 15066:15458" s="1" customFormat="1" hidden="1" x14ac:dyDescent="0.25">
      <c r="B97" s="15"/>
      <c r="C97" s="30" t="s">
        <v>38</v>
      </c>
      <c r="D97" s="69"/>
      <c r="E97" s="20" t="s">
        <v>14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L97" s="67">
        <v>0</v>
      </c>
      <c r="CD97" s="152"/>
      <c r="CE97" s="152"/>
      <c r="CF97" s="152"/>
      <c r="CG97" s="152"/>
      <c r="CH97" s="152"/>
      <c r="CI97" s="152"/>
      <c r="CJ97" s="152"/>
      <c r="CK97" s="152"/>
      <c r="CL97" s="152"/>
      <c r="CM97" s="152"/>
      <c r="CV97" s="152"/>
    </row>
    <row r="98" spans="2:100 15066:15458" s="1" customFormat="1" hidden="1" x14ac:dyDescent="0.25">
      <c r="B98" s="15"/>
      <c r="C98" s="30" t="s">
        <v>50</v>
      </c>
      <c r="D98" s="69"/>
      <c r="E98" s="13" t="s">
        <v>14</v>
      </c>
      <c r="F98" s="34">
        <v>0</v>
      </c>
      <c r="G98" s="34"/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0</v>
      </c>
      <c r="AH98" s="34">
        <v>0</v>
      </c>
      <c r="AI98" s="34">
        <v>0</v>
      </c>
      <c r="AJ98" s="34">
        <v>0</v>
      </c>
      <c r="AL98" s="67">
        <v>0</v>
      </c>
      <c r="CV98" s="152"/>
    </row>
    <row r="99" spans="2:100 15066:15458" s="1" customFormat="1" hidden="1" x14ac:dyDescent="0.25">
      <c r="B99" s="15"/>
      <c r="C99" s="30" t="s">
        <v>29</v>
      </c>
      <c r="D99" s="69"/>
      <c r="E99" s="1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L99" s="72" t="s">
        <v>29</v>
      </c>
      <c r="CD99" s="152"/>
      <c r="CE99" s="152"/>
      <c r="CF99" s="152"/>
      <c r="CG99" s="152"/>
      <c r="CH99" s="152"/>
      <c r="CI99" s="152"/>
      <c r="CJ99" s="152"/>
      <c r="CK99" s="152"/>
      <c r="CL99" s="152"/>
      <c r="CM99" s="152"/>
      <c r="CV99" s="152"/>
    </row>
    <row r="100" spans="2:100 15066:15458" s="16" customFormat="1" hidden="1" x14ac:dyDescent="0.25">
      <c r="B100" s="17"/>
      <c r="C100" s="11" t="s">
        <v>45</v>
      </c>
      <c r="D100" s="62"/>
      <c r="E100" s="32" t="s">
        <v>31</v>
      </c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L100" s="100">
        <v>0</v>
      </c>
      <c r="CD100" s="158"/>
      <c r="CE100" s="158"/>
      <c r="CF100" s="158"/>
      <c r="CG100" s="158"/>
      <c r="CH100" s="158"/>
      <c r="CI100" s="158"/>
      <c r="CJ100" s="158"/>
      <c r="CK100" s="158"/>
      <c r="CL100" s="158"/>
      <c r="CM100" s="158"/>
      <c r="CV100" s="158"/>
    </row>
    <row r="101" spans="2:100 15066:15458" s="16" customFormat="1" hidden="1" x14ac:dyDescent="0.25">
      <c r="B101" s="17"/>
      <c r="C101" s="11" t="s">
        <v>44</v>
      </c>
      <c r="D101" s="62"/>
      <c r="E101" s="32" t="s">
        <v>31</v>
      </c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L101" s="100">
        <v>0</v>
      </c>
      <c r="CD101" s="158"/>
      <c r="CE101" s="158"/>
      <c r="CF101" s="158"/>
      <c r="CG101" s="158"/>
      <c r="CH101" s="158"/>
      <c r="CI101" s="158"/>
      <c r="CJ101" s="158"/>
      <c r="CK101" s="158"/>
      <c r="CL101" s="158"/>
      <c r="CM101" s="158"/>
      <c r="CV101" s="158"/>
    </row>
    <row r="102" spans="2:100 15066:15458" s="1" customFormat="1" hidden="1" x14ac:dyDescent="0.25">
      <c r="B102" s="15"/>
      <c r="C102" s="30" t="s">
        <v>28</v>
      </c>
      <c r="D102" s="69"/>
      <c r="E102" s="1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L102" s="72" t="s">
        <v>28</v>
      </c>
      <c r="CD102" s="152"/>
      <c r="CE102" s="152"/>
      <c r="CF102" s="152"/>
      <c r="CG102" s="152"/>
      <c r="CH102" s="152"/>
      <c r="CI102" s="152"/>
      <c r="CJ102" s="152"/>
      <c r="CK102" s="152"/>
      <c r="CL102" s="152"/>
      <c r="CM102" s="152"/>
      <c r="CV102" s="152"/>
    </row>
    <row r="103" spans="2:100 15066:15458" s="1" customFormat="1" hidden="1" x14ac:dyDescent="0.25">
      <c r="B103" s="15"/>
      <c r="C103" s="11" t="s">
        <v>45</v>
      </c>
      <c r="D103" s="69"/>
      <c r="E103" s="20" t="s">
        <v>28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  <c r="AC103" s="33">
        <v>0</v>
      </c>
      <c r="AD103" s="33">
        <v>0</v>
      </c>
      <c r="AE103" s="33">
        <v>0</v>
      </c>
      <c r="AF103" s="33">
        <v>0</v>
      </c>
      <c r="AG103" s="33">
        <v>0</v>
      </c>
      <c r="AH103" s="33">
        <v>0</v>
      </c>
      <c r="AI103" s="33">
        <v>0</v>
      </c>
      <c r="AJ103" s="33">
        <v>0</v>
      </c>
      <c r="AL103" s="63">
        <v>0</v>
      </c>
      <c r="CD103" s="152"/>
      <c r="CE103" s="152"/>
      <c r="CF103" s="152"/>
      <c r="CG103" s="152"/>
      <c r="CH103" s="152"/>
      <c r="CI103" s="152"/>
      <c r="CJ103" s="152"/>
      <c r="CK103" s="152"/>
      <c r="CL103" s="152"/>
      <c r="CM103" s="152"/>
      <c r="CV103" s="152"/>
    </row>
    <row r="104" spans="2:100 15066:15458" s="1" customFormat="1" hidden="1" x14ac:dyDescent="0.25">
      <c r="B104" s="15"/>
      <c r="C104" s="11" t="s">
        <v>44</v>
      </c>
      <c r="D104" s="69"/>
      <c r="E104" s="20" t="s">
        <v>28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  <c r="AC104" s="33">
        <v>0</v>
      </c>
      <c r="AD104" s="33">
        <v>0</v>
      </c>
      <c r="AE104" s="33">
        <v>0</v>
      </c>
      <c r="AF104" s="33">
        <v>0</v>
      </c>
      <c r="AG104" s="33">
        <v>0</v>
      </c>
      <c r="AH104" s="33">
        <v>0</v>
      </c>
      <c r="AI104" s="33">
        <v>0</v>
      </c>
      <c r="AJ104" s="33">
        <v>0</v>
      </c>
      <c r="AL104" s="63">
        <v>0</v>
      </c>
      <c r="CD104" s="152"/>
      <c r="CE104" s="152"/>
      <c r="CF104" s="152"/>
      <c r="CG104" s="152"/>
      <c r="CH104" s="152"/>
      <c r="CI104" s="152"/>
      <c r="CJ104" s="152"/>
      <c r="CK104" s="152"/>
      <c r="CL104" s="152"/>
      <c r="CM104" s="152"/>
      <c r="CV104" s="152"/>
    </row>
    <row r="105" spans="2:100 15066:15458" s="1" customFormat="1" hidden="1" x14ac:dyDescent="0.25">
      <c r="B105" s="15"/>
      <c r="C105" s="30" t="s">
        <v>36</v>
      </c>
      <c r="D105" s="69"/>
      <c r="E105" s="20" t="s">
        <v>35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>
        <v>0</v>
      </c>
      <c r="AJ105" s="33">
        <v>0</v>
      </c>
      <c r="AL105" s="63">
        <v>0</v>
      </c>
      <c r="CD105" s="152"/>
      <c r="CE105" s="152"/>
      <c r="CF105" s="152"/>
      <c r="CG105" s="152"/>
      <c r="CH105" s="152"/>
      <c r="CI105" s="152"/>
      <c r="CJ105" s="152"/>
      <c r="CK105" s="152"/>
      <c r="CL105" s="152"/>
      <c r="CM105" s="152"/>
      <c r="CV105" s="152"/>
    </row>
    <row r="106" spans="2:100 15066:15458" s="1" customFormat="1" hidden="1" x14ac:dyDescent="0.25">
      <c r="B106" s="15"/>
      <c r="C106" s="30" t="s">
        <v>34</v>
      </c>
      <c r="D106" s="69"/>
      <c r="E106" s="20" t="s">
        <v>33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0</v>
      </c>
      <c r="AD106" s="33">
        <v>0</v>
      </c>
      <c r="AE106" s="33">
        <v>0</v>
      </c>
      <c r="AF106" s="33">
        <v>0</v>
      </c>
      <c r="AG106" s="33">
        <v>0</v>
      </c>
      <c r="AH106" s="33">
        <v>0</v>
      </c>
      <c r="AI106" s="33">
        <v>0</v>
      </c>
      <c r="AJ106" s="33">
        <v>0</v>
      </c>
      <c r="AL106" s="63">
        <v>0</v>
      </c>
      <c r="CD106" s="152"/>
      <c r="CE106" s="152"/>
      <c r="CF106" s="152"/>
      <c r="CG106" s="152"/>
      <c r="CH106" s="152"/>
      <c r="CI106" s="152"/>
      <c r="CJ106" s="152"/>
      <c r="CK106" s="152"/>
      <c r="CL106" s="152"/>
      <c r="CM106" s="152"/>
      <c r="CV106" s="152"/>
    </row>
    <row r="107" spans="2:100 15066:15458" s="1" customFormat="1" hidden="1" x14ac:dyDescent="0.25">
      <c r="B107" s="8"/>
      <c r="C107" s="53" t="s">
        <v>32</v>
      </c>
      <c r="D107" s="54"/>
      <c r="E107" s="55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3"/>
      <c r="AL107" s="87" t="s">
        <v>132</v>
      </c>
      <c r="CD107" s="151"/>
      <c r="CE107" s="151"/>
      <c r="CF107" s="151"/>
      <c r="CG107" s="151"/>
      <c r="CH107" s="151"/>
      <c r="CI107" s="151"/>
      <c r="CJ107" s="151"/>
      <c r="CK107" s="151"/>
      <c r="CL107" s="151"/>
      <c r="CM107" s="151"/>
      <c r="CV107" s="151"/>
      <c r="VGL107" s="50"/>
      <c r="VGM107" s="50"/>
      <c r="VGN107" s="50"/>
      <c r="VGO107" s="50"/>
      <c r="VGP107" s="50"/>
      <c r="VGQ107" s="50"/>
      <c r="VGR107" s="50"/>
      <c r="VGS107" s="50"/>
      <c r="VGT107" s="50"/>
      <c r="VGU107" s="50"/>
      <c r="VGV107" s="50"/>
      <c r="VGW107" s="50"/>
      <c r="VGX107" s="50"/>
      <c r="VGY107" s="50"/>
      <c r="VGZ107" s="50"/>
      <c r="VHA107" s="50"/>
      <c r="VHB107" s="50"/>
      <c r="VHC107" s="50"/>
      <c r="VHD107" s="50"/>
      <c r="VHE107" s="50"/>
      <c r="VHF107" s="50"/>
      <c r="VHG107" s="50"/>
      <c r="VHH107" s="50"/>
      <c r="VHI107" s="50"/>
      <c r="VHJ107" s="50"/>
      <c r="VHK107" s="50"/>
      <c r="VHL107" s="50"/>
      <c r="VHM107" s="50"/>
      <c r="VHN107" s="50"/>
      <c r="VHO107" s="50"/>
      <c r="VHP107" s="50"/>
      <c r="VHQ107" s="50"/>
      <c r="VHR107" s="50"/>
      <c r="VHS107" s="50"/>
      <c r="VHT107" s="50"/>
      <c r="VHU107" s="50"/>
      <c r="VHV107" s="50"/>
      <c r="VHW107" s="50"/>
      <c r="VHX107" s="50"/>
      <c r="VHY107" s="50"/>
      <c r="VHZ107" s="50"/>
      <c r="VIA107" s="50"/>
      <c r="VIB107" s="50"/>
      <c r="VIC107" s="50"/>
      <c r="VID107" s="50"/>
      <c r="VIE107" s="50"/>
      <c r="VIF107" s="50"/>
      <c r="VIG107" s="50"/>
      <c r="VIH107" s="50"/>
      <c r="VII107" s="50"/>
      <c r="VIJ107" s="50"/>
      <c r="VIK107" s="50"/>
      <c r="VIL107" s="50"/>
      <c r="VIM107" s="50"/>
      <c r="VIN107" s="50"/>
      <c r="VIO107" s="50"/>
      <c r="VIP107" s="50"/>
      <c r="VIQ107" s="50"/>
      <c r="VIR107" s="50"/>
      <c r="VIS107" s="50"/>
      <c r="VIT107" s="50"/>
      <c r="VIU107" s="50"/>
      <c r="VIV107" s="50"/>
      <c r="VIW107" s="50"/>
      <c r="VIX107" s="50"/>
      <c r="VIY107" s="50"/>
      <c r="VIZ107" s="50"/>
      <c r="VJA107" s="50"/>
      <c r="VJB107" s="50"/>
      <c r="VJC107" s="50"/>
      <c r="VJD107" s="50"/>
      <c r="VJE107" s="50"/>
      <c r="VJF107" s="50"/>
      <c r="VJG107" s="50"/>
      <c r="VJH107" s="50"/>
      <c r="VJI107" s="50"/>
      <c r="VJJ107" s="50"/>
      <c r="VJK107" s="50"/>
      <c r="VJL107" s="50"/>
      <c r="VJM107" s="50"/>
      <c r="VJN107" s="50"/>
      <c r="VJO107" s="50"/>
      <c r="VJP107" s="50"/>
      <c r="VJQ107" s="50"/>
      <c r="VJR107" s="50"/>
      <c r="VJS107" s="50"/>
      <c r="VJT107" s="50"/>
      <c r="VJU107" s="50"/>
      <c r="VJV107" s="50"/>
      <c r="VJW107" s="50"/>
      <c r="VJX107" s="50"/>
      <c r="VJY107" s="50"/>
      <c r="VJZ107" s="50"/>
      <c r="VKA107" s="50"/>
      <c r="VKB107" s="50"/>
      <c r="VKC107" s="50"/>
      <c r="VKD107" s="50"/>
      <c r="VKE107" s="50"/>
      <c r="VKF107" s="50"/>
      <c r="VKG107" s="50"/>
      <c r="VKH107" s="50"/>
      <c r="VKI107" s="50"/>
      <c r="VKJ107" s="50"/>
      <c r="VKK107" s="50"/>
      <c r="VKL107" s="50"/>
      <c r="VKM107" s="50"/>
      <c r="VKN107" s="50"/>
      <c r="VKO107" s="50"/>
      <c r="VKP107" s="50"/>
      <c r="VKQ107" s="50"/>
      <c r="VKR107" s="50"/>
      <c r="VKS107" s="50"/>
      <c r="VKT107" s="50"/>
      <c r="VKU107" s="50"/>
      <c r="VKV107" s="50"/>
      <c r="VKW107" s="50"/>
      <c r="VKX107" s="50"/>
      <c r="VKY107" s="50"/>
      <c r="VKZ107" s="50"/>
      <c r="VLA107" s="50"/>
      <c r="VLB107" s="50"/>
      <c r="VLC107" s="50"/>
      <c r="VLD107" s="50"/>
      <c r="VLE107" s="50"/>
      <c r="VLF107" s="50"/>
      <c r="VLG107" s="50"/>
      <c r="VLH107" s="50"/>
      <c r="VLI107" s="50"/>
      <c r="VLJ107" s="50"/>
      <c r="VLK107" s="50"/>
      <c r="VLL107" s="50"/>
      <c r="VLM107" s="50"/>
      <c r="VLN107" s="50"/>
      <c r="VLO107" s="50"/>
      <c r="VLP107" s="50"/>
      <c r="VLQ107" s="50"/>
      <c r="VLR107" s="50"/>
      <c r="VLS107" s="50"/>
      <c r="VLT107" s="50"/>
      <c r="VLU107" s="50"/>
      <c r="VLV107" s="50"/>
      <c r="VLW107" s="50"/>
      <c r="VLX107" s="50"/>
      <c r="VLY107" s="50"/>
      <c r="VLZ107" s="50"/>
      <c r="VMA107" s="50"/>
      <c r="VMB107" s="50"/>
      <c r="VMC107" s="50"/>
      <c r="VMD107" s="50"/>
      <c r="VME107" s="50"/>
      <c r="VMF107" s="50"/>
      <c r="VMG107" s="50"/>
      <c r="VMH107" s="50"/>
      <c r="VMI107" s="50"/>
      <c r="VMJ107" s="50"/>
      <c r="VMK107" s="50"/>
      <c r="VML107" s="50"/>
      <c r="VMM107" s="50"/>
      <c r="VMN107" s="50"/>
      <c r="VMO107" s="50"/>
      <c r="VMP107" s="50"/>
      <c r="VMQ107" s="50"/>
      <c r="VMR107" s="50"/>
      <c r="VMS107" s="50"/>
      <c r="VMT107" s="50"/>
      <c r="VMU107" s="50"/>
      <c r="VMV107" s="50"/>
      <c r="VMW107" s="50"/>
      <c r="VMX107" s="50"/>
      <c r="VMY107" s="50"/>
      <c r="VMZ107" s="50"/>
      <c r="VNA107" s="50"/>
      <c r="VNB107" s="50"/>
      <c r="VNC107" s="50"/>
      <c r="VND107" s="50"/>
      <c r="VNE107" s="50"/>
      <c r="VNF107" s="50"/>
      <c r="VNG107" s="50"/>
      <c r="VNH107" s="50"/>
      <c r="VNI107" s="50"/>
      <c r="VNJ107" s="50"/>
      <c r="VNK107" s="50"/>
      <c r="VNL107" s="50"/>
      <c r="VNM107" s="50"/>
      <c r="VNN107" s="50"/>
      <c r="VNO107" s="50"/>
      <c r="VNP107" s="50"/>
      <c r="VNQ107" s="50"/>
      <c r="VNR107" s="50"/>
      <c r="VNS107" s="50"/>
      <c r="VNT107" s="50"/>
      <c r="VNU107" s="50"/>
      <c r="VNV107" s="50"/>
      <c r="VNW107" s="50"/>
      <c r="VNX107" s="50"/>
      <c r="VNY107" s="50"/>
      <c r="VNZ107" s="50"/>
      <c r="VOA107" s="50"/>
      <c r="VOB107" s="50"/>
      <c r="VOC107" s="50"/>
      <c r="VOD107" s="50"/>
      <c r="VOE107" s="50"/>
      <c r="VOF107" s="50"/>
      <c r="VOG107" s="50"/>
      <c r="VOH107" s="50"/>
      <c r="VOI107" s="50"/>
      <c r="VOJ107" s="50"/>
      <c r="VOK107" s="50"/>
      <c r="VOL107" s="50"/>
      <c r="VOM107" s="50"/>
      <c r="VON107" s="50"/>
      <c r="VOO107" s="50"/>
      <c r="VOP107" s="50"/>
      <c r="VOQ107" s="50"/>
      <c r="VOR107" s="50"/>
      <c r="VOS107" s="50"/>
      <c r="VOT107" s="50"/>
      <c r="VOU107" s="50"/>
      <c r="VOV107" s="50"/>
      <c r="VOW107" s="50"/>
      <c r="VOX107" s="50"/>
      <c r="VOY107" s="50"/>
      <c r="VOZ107" s="50"/>
      <c r="VPA107" s="50"/>
      <c r="VPB107" s="50"/>
      <c r="VPC107" s="50"/>
      <c r="VPD107" s="50"/>
      <c r="VPE107" s="50"/>
      <c r="VPF107" s="50"/>
      <c r="VPG107" s="50"/>
      <c r="VPH107" s="50"/>
      <c r="VPI107" s="50"/>
      <c r="VPJ107" s="50"/>
      <c r="VPK107" s="50"/>
      <c r="VPL107" s="50"/>
      <c r="VPM107" s="50"/>
      <c r="VPN107" s="50"/>
      <c r="VPO107" s="50"/>
      <c r="VPP107" s="50"/>
      <c r="VPQ107" s="50"/>
      <c r="VPR107" s="50"/>
      <c r="VPS107" s="50"/>
      <c r="VPT107" s="50"/>
      <c r="VPU107" s="50"/>
      <c r="VPV107" s="50"/>
      <c r="VPW107" s="50"/>
      <c r="VPX107" s="50"/>
      <c r="VPY107" s="50"/>
      <c r="VPZ107" s="50"/>
      <c r="VQA107" s="50"/>
      <c r="VQB107" s="50"/>
      <c r="VQC107" s="50"/>
      <c r="VQD107" s="50"/>
      <c r="VQE107" s="50"/>
      <c r="VQF107" s="50"/>
      <c r="VQG107" s="50"/>
      <c r="VQH107" s="50"/>
      <c r="VQI107" s="50"/>
      <c r="VQJ107" s="50"/>
      <c r="VQK107" s="50"/>
      <c r="VQL107" s="50"/>
      <c r="VQM107" s="50"/>
      <c r="VQN107" s="50"/>
      <c r="VQO107" s="50"/>
      <c r="VQP107" s="50"/>
      <c r="VQQ107" s="50"/>
      <c r="VQR107" s="50"/>
      <c r="VQS107" s="50"/>
      <c r="VQT107" s="50"/>
      <c r="VQU107" s="50"/>
      <c r="VQV107" s="50"/>
      <c r="VQW107" s="50"/>
      <c r="VQX107" s="50"/>
      <c r="VQY107" s="50"/>
      <c r="VQZ107" s="50"/>
      <c r="VRA107" s="50"/>
      <c r="VRB107" s="50"/>
      <c r="VRC107" s="50"/>
      <c r="VRD107" s="50"/>
      <c r="VRE107" s="50"/>
      <c r="VRF107" s="50"/>
      <c r="VRG107" s="50"/>
      <c r="VRH107" s="50"/>
      <c r="VRI107" s="50"/>
      <c r="VRJ107" s="50"/>
      <c r="VRK107" s="50"/>
      <c r="VRL107" s="50"/>
      <c r="VRM107" s="50"/>
      <c r="VRN107" s="50"/>
      <c r="VRO107" s="50"/>
      <c r="VRP107" s="50"/>
      <c r="VRQ107" s="50"/>
      <c r="VRR107" s="50"/>
      <c r="VRS107" s="50"/>
      <c r="VRT107" s="50"/>
      <c r="VRU107" s="50"/>
      <c r="VRV107" s="50"/>
      <c r="VRW107" s="50"/>
      <c r="VRX107" s="50"/>
      <c r="VRY107" s="50"/>
      <c r="VRZ107" s="50"/>
      <c r="VSA107" s="50"/>
      <c r="VSB107" s="50"/>
      <c r="VSC107" s="50"/>
      <c r="VSD107" s="50"/>
      <c r="VSE107" s="50"/>
      <c r="VSF107" s="50"/>
      <c r="VSG107" s="50"/>
      <c r="VSH107" s="50"/>
      <c r="VSI107" s="50"/>
      <c r="VSJ107" s="50"/>
      <c r="VSK107" s="50"/>
      <c r="VSL107" s="50"/>
      <c r="VSM107" s="50"/>
      <c r="VSN107" s="50"/>
      <c r="VSO107" s="50"/>
      <c r="VSP107" s="50"/>
      <c r="VSQ107" s="50"/>
      <c r="VSR107" s="50"/>
      <c r="VSS107" s="50"/>
      <c r="VST107" s="50"/>
      <c r="VSU107" s="50"/>
      <c r="VSV107" s="50"/>
      <c r="VSW107" s="50"/>
      <c r="VSX107" s="50"/>
      <c r="VSY107" s="50"/>
      <c r="VSZ107" s="50"/>
      <c r="VTA107" s="50"/>
      <c r="VTB107" s="50"/>
      <c r="VTC107" s="50"/>
      <c r="VTD107" s="50"/>
      <c r="VTE107" s="50"/>
      <c r="VTF107" s="50"/>
      <c r="VTG107" s="50"/>
      <c r="VTH107" s="50"/>
      <c r="VTI107" s="50"/>
      <c r="VTJ107" s="50"/>
      <c r="VTK107" s="50"/>
      <c r="VTL107" s="50"/>
      <c r="VTM107" s="50"/>
      <c r="VTN107" s="50"/>
      <c r="VTO107" s="50"/>
      <c r="VTP107" s="50"/>
      <c r="VTQ107" s="50"/>
      <c r="VTR107" s="50"/>
      <c r="VTS107" s="50"/>
      <c r="VTT107" s="50"/>
      <c r="VTU107" s="50"/>
      <c r="VTV107" s="50"/>
      <c r="VTW107" s="50"/>
      <c r="VTX107" s="50"/>
      <c r="VTY107" s="50"/>
      <c r="VTZ107" s="50"/>
      <c r="VUA107" s="50"/>
      <c r="VUB107" s="50"/>
      <c r="VUC107" s="50"/>
      <c r="VUD107" s="50"/>
      <c r="VUE107" s="50"/>
      <c r="VUF107" s="50"/>
      <c r="VUG107" s="50"/>
      <c r="VUH107" s="50"/>
      <c r="VUI107" s="50"/>
      <c r="VUJ107" s="50"/>
      <c r="VUK107" s="50"/>
      <c r="VUL107" s="50"/>
      <c r="VUM107" s="50"/>
      <c r="VUN107" s="50"/>
      <c r="VUO107" s="50"/>
      <c r="VUP107" s="50"/>
      <c r="VUQ107" s="50"/>
      <c r="VUR107" s="50"/>
      <c r="VUS107" s="50"/>
      <c r="VUT107" s="50"/>
      <c r="VUU107" s="50"/>
      <c r="VUV107" s="50"/>
      <c r="VUW107" s="50"/>
      <c r="VUX107" s="50"/>
      <c r="VUY107" s="50"/>
      <c r="VUZ107" s="50"/>
      <c r="VVA107" s="50"/>
      <c r="VVB107" s="50"/>
      <c r="VVC107" s="50"/>
      <c r="VVD107" s="50"/>
      <c r="VVE107" s="50"/>
      <c r="VVF107" s="50"/>
      <c r="VVG107" s="50"/>
      <c r="VVH107" s="50"/>
      <c r="VVI107" s="50"/>
      <c r="VVJ107" s="50"/>
      <c r="VVK107" s="50"/>
      <c r="VVL107" s="50"/>
      <c r="VVM107" s="50"/>
      <c r="VVN107" s="50"/>
    </row>
    <row r="108" spans="2:100 15066:15458" s="1" customFormat="1" hidden="1" x14ac:dyDescent="0.25">
      <c r="B108" s="15"/>
      <c r="C108" s="30" t="s">
        <v>29</v>
      </c>
      <c r="D108" s="69"/>
      <c r="E108" s="1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L108" s="72" t="s">
        <v>29</v>
      </c>
      <c r="CV108" s="152"/>
    </row>
    <row r="109" spans="2:100 15066:15458" s="1" customFormat="1" hidden="1" x14ac:dyDescent="0.25">
      <c r="B109" s="15"/>
      <c r="C109" s="11" t="s">
        <v>45</v>
      </c>
      <c r="D109" s="69"/>
      <c r="E109" s="20" t="s">
        <v>31</v>
      </c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L109" s="63">
        <v>0</v>
      </c>
      <c r="CV109" s="152"/>
    </row>
    <row r="110" spans="2:100 15066:15458" s="1" customFormat="1" hidden="1" x14ac:dyDescent="0.25">
      <c r="B110" s="15"/>
      <c r="C110" s="11" t="s">
        <v>44</v>
      </c>
      <c r="D110" s="69"/>
      <c r="E110" s="20" t="s">
        <v>31</v>
      </c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L110" s="63">
        <v>0</v>
      </c>
      <c r="CV110" s="152"/>
    </row>
    <row r="111" spans="2:100 15066:15458" s="1" customFormat="1" hidden="1" x14ac:dyDescent="0.25">
      <c r="B111" s="15"/>
      <c r="C111" s="30" t="s">
        <v>28</v>
      </c>
      <c r="D111" s="69"/>
      <c r="E111" s="1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L111" s="72" t="s">
        <v>28</v>
      </c>
      <c r="CV111" s="152"/>
    </row>
    <row r="112" spans="2:100 15066:15458" s="1" customFormat="1" hidden="1" x14ac:dyDescent="0.25">
      <c r="B112" s="15"/>
      <c r="C112" s="11" t="s">
        <v>45</v>
      </c>
      <c r="D112" s="69"/>
      <c r="E112" s="20" t="s">
        <v>28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33">
        <v>0</v>
      </c>
      <c r="AH112" s="33">
        <v>0</v>
      </c>
      <c r="AI112" s="33">
        <v>0</v>
      </c>
      <c r="AJ112" s="33">
        <v>0</v>
      </c>
      <c r="AL112" s="63">
        <v>0</v>
      </c>
      <c r="CV112" s="152"/>
    </row>
    <row r="113" spans="2:100 15066:15458" s="1" customFormat="1" hidden="1" x14ac:dyDescent="0.25">
      <c r="B113" s="15"/>
      <c r="C113" s="11" t="s">
        <v>44</v>
      </c>
      <c r="D113" s="69"/>
      <c r="E113" s="20" t="s">
        <v>28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X113" s="33">
        <v>0</v>
      </c>
      <c r="Y113" s="33">
        <v>0</v>
      </c>
      <c r="Z113" s="33">
        <v>0</v>
      </c>
      <c r="AA113" s="33">
        <v>0</v>
      </c>
      <c r="AB113" s="33">
        <v>0</v>
      </c>
      <c r="AC113" s="33">
        <v>0</v>
      </c>
      <c r="AD113" s="33">
        <v>0</v>
      </c>
      <c r="AE113" s="33">
        <v>0</v>
      </c>
      <c r="AF113" s="33">
        <v>0</v>
      </c>
      <c r="AG113" s="33">
        <v>0</v>
      </c>
      <c r="AH113" s="33">
        <v>0</v>
      </c>
      <c r="AI113" s="33">
        <v>0</v>
      </c>
      <c r="AJ113" s="33">
        <v>0</v>
      </c>
      <c r="AL113" s="63">
        <v>0</v>
      </c>
      <c r="CV113" s="152"/>
    </row>
    <row r="114" spans="2:100 15066:15458" s="1" customFormat="1" hidden="1" x14ac:dyDescent="0.25">
      <c r="B114" s="8"/>
      <c r="C114" s="53" t="s">
        <v>30</v>
      </c>
      <c r="D114" s="54"/>
      <c r="E114" s="55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3"/>
      <c r="AL114" s="87" t="s">
        <v>132</v>
      </c>
      <c r="CV114" s="151"/>
      <c r="VGL114" s="50"/>
      <c r="VGM114" s="50"/>
      <c r="VGN114" s="50"/>
      <c r="VGO114" s="50"/>
      <c r="VGP114" s="50"/>
      <c r="VGQ114" s="50"/>
      <c r="VGR114" s="50"/>
      <c r="VGS114" s="50"/>
      <c r="VGT114" s="50"/>
      <c r="VGU114" s="50"/>
      <c r="VGV114" s="50"/>
      <c r="VGW114" s="50"/>
      <c r="VGX114" s="50"/>
      <c r="VGY114" s="50"/>
      <c r="VGZ114" s="50"/>
      <c r="VHA114" s="50"/>
      <c r="VHB114" s="50"/>
      <c r="VHC114" s="50"/>
      <c r="VHD114" s="50"/>
      <c r="VHE114" s="50"/>
      <c r="VHF114" s="50"/>
      <c r="VHG114" s="50"/>
      <c r="VHH114" s="50"/>
      <c r="VHI114" s="50"/>
      <c r="VHJ114" s="50"/>
      <c r="VHK114" s="50"/>
      <c r="VHL114" s="50"/>
      <c r="VHM114" s="50"/>
      <c r="VHN114" s="50"/>
      <c r="VHO114" s="50"/>
      <c r="VHP114" s="50"/>
      <c r="VHQ114" s="50"/>
      <c r="VHR114" s="50"/>
      <c r="VHS114" s="50"/>
      <c r="VHT114" s="50"/>
      <c r="VHU114" s="50"/>
      <c r="VHV114" s="50"/>
      <c r="VHW114" s="50"/>
      <c r="VHX114" s="50"/>
      <c r="VHY114" s="50"/>
      <c r="VHZ114" s="50"/>
      <c r="VIA114" s="50"/>
      <c r="VIB114" s="50"/>
      <c r="VIC114" s="50"/>
      <c r="VID114" s="50"/>
      <c r="VIE114" s="50"/>
      <c r="VIF114" s="50"/>
      <c r="VIG114" s="50"/>
      <c r="VIH114" s="50"/>
      <c r="VII114" s="50"/>
      <c r="VIJ114" s="50"/>
      <c r="VIK114" s="50"/>
      <c r="VIL114" s="50"/>
      <c r="VIM114" s="50"/>
      <c r="VIN114" s="50"/>
      <c r="VIO114" s="50"/>
      <c r="VIP114" s="50"/>
      <c r="VIQ114" s="50"/>
      <c r="VIR114" s="50"/>
      <c r="VIS114" s="50"/>
      <c r="VIT114" s="50"/>
      <c r="VIU114" s="50"/>
      <c r="VIV114" s="50"/>
      <c r="VIW114" s="50"/>
      <c r="VIX114" s="50"/>
      <c r="VIY114" s="50"/>
      <c r="VIZ114" s="50"/>
      <c r="VJA114" s="50"/>
      <c r="VJB114" s="50"/>
      <c r="VJC114" s="50"/>
      <c r="VJD114" s="50"/>
      <c r="VJE114" s="50"/>
      <c r="VJF114" s="50"/>
      <c r="VJG114" s="50"/>
      <c r="VJH114" s="50"/>
      <c r="VJI114" s="50"/>
      <c r="VJJ114" s="50"/>
      <c r="VJK114" s="50"/>
      <c r="VJL114" s="50"/>
      <c r="VJM114" s="50"/>
      <c r="VJN114" s="50"/>
      <c r="VJO114" s="50"/>
      <c r="VJP114" s="50"/>
      <c r="VJQ114" s="50"/>
      <c r="VJR114" s="50"/>
      <c r="VJS114" s="50"/>
      <c r="VJT114" s="50"/>
      <c r="VJU114" s="50"/>
      <c r="VJV114" s="50"/>
      <c r="VJW114" s="50"/>
      <c r="VJX114" s="50"/>
      <c r="VJY114" s="50"/>
      <c r="VJZ114" s="50"/>
      <c r="VKA114" s="50"/>
      <c r="VKB114" s="50"/>
      <c r="VKC114" s="50"/>
      <c r="VKD114" s="50"/>
      <c r="VKE114" s="50"/>
      <c r="VKF114" s="50"/>
      <c r="VKG114" s="50"/>
      <c r="VKH114" s="50"/>
      <c r="VKI114" s="50"/>
      <c r="VKJ114" s="50"/>
      <c r="VKK114" s="50"/>
      <c r="VKL114" s="50"/>
      <c r="VKM114" s="50"/>
      <c r="VKN114" s="50"/>
      <c r="VKO114" s="50"/>
      <c r="VKP114" s="50"/>
      <c r="VKQ114" s="50"/>
      <c r="VKR114" s="50"/>
      <c r="VKS114" s="50"/>
      <c r="VKT114" s="50"/>
      <c r="VKU114" s="50"/>
      <c r="VKV114" s="50"/>
      <c r="VKW114" s="50"/>
      <c r="VKX114" s="50"/>
      <c r="VKY114" s="50"/>
      <c r="VKZ114" s="50"/>
      <c r="VLA114" s="50"/>
      <c r="VLB114" s="50"/>
      <c r="VLC114" s="50"/>
      <c r="VLD114" s="50"/>
      <c r="VLE114" s="50"/>
      <c r="VLF114" s="50"/>
      <c r="VLG114" s="50"/>
      <c r="VLH114" s="50"/>
      <c r="VLI114" s="50"/>
      <c r="VLJ114" s="50"/>
      <c r="VLK114" s="50"/>
      <c r="VLL114" s="50"/>
      <c r="VLM114" s="50"/>
      <c r="VLN114" s="50"/>
      <c r="VLO114" s="50"/>
      <c r="VLP114" s="50"/>
      <c r="VLQ114" s="50"/>
      <c r="VLR114" s="50"/>
      <c r="VLS114" s="50"/>
      <c r="VLT114" s="50"/>
      <c r="VLU114" s="50"/>
      <c r="VLV114" s="50"/>
      <c r="VLW114" s="50"/>
      <c r="VLX114" s="50"/>
      <c r="VLY114" s="50"/>
      <c r="VLZ114" s="50"/>
      <c r="VMA114" s="50"/>
      <c r="VMB114" s="50"/>
      <c r="VMC114" s="50"/>
      <c r="VMD114" s="50"/>
      <c r="VME114" s="50"/>
      <c r="VMF114" s="50"/>
      <c r="VMG114" s="50"/>
      <c r="VMH114" s="50"/>
      <c r="VMI114" s="50"/>
      <c r="VMJ114" s="50"/>
      <c r="VMK114" s="50"/>
      <c r="VML114" s="50"/>
      <c r="VMM114" s="50"/>
      <c r="VMN114" s="50"/>
      <c r="VMO114" s="50"/>
      <c r="VMP114" s="50"/>
      <c r="VMQ114" s="50"/>
      <c r="VMR114" s="50"/>
      <c r="VMS114" s="50"/>
      <c r="VMT114" s="50"/>
      <c r="VMU114" s="50"/>
      <c r="VMV114" s="50"/>
      <c r="VMW114" s="50"/>
      <c r="VMX114" s="50"/>
      <c r="VMY114" s="50"/>
      <c r="VMZ114" s="50"/>
      <c r="VNA114" s="50"/>
      <c r="VNB114" s="50"/>
      <c r="VNC114" s="50"/>
      <c r="VND114" s="50"/>
      <c r="VNE114" s="50"/>
      <c r="VNF114" s="50"/>
      <c r="VNG114" s="50"/>
      <c r="VNH114" s="50"/>
      <c r="VNI114" s="50"/>
      <c r="VNJ114" s="50"/>
      <c r="VNK114" s="50"/>
      <c r="VNL114" s="50"/>
      <c r="VNM114" s="50"/>
      <c r="VNN114" s="50"/>
      <c r="VNO114" s="50"/>
      <c r="VNP114" s="50"/>
      <c r="VNQ114" s="50"/>
      <c r="VNR114" s="50"/>
      <c r="VNS114" s="50"/>
      <c r="VNT114" s="50"/>
      <c r="VNU114" s="50"/>
      <c r="VNV114" s="50"/>
      <c r="VNW114" s="50"/>
      <c r="VNX114" s="50"/>
      <c r="VNY114" s="50"/>
      <c r="VNZ114" s="50"/>
      <c r="VOA114" s="50"/>
      <c r="VOB114" s="50"/>
      <c r="VOC114" s="50"/>
      <c r="VOD114" s="50"/>
      <c r="VOE114" s="50"/>
      <c r="VOF114" s="50"/>
      <c r="VOG114" s="50"/>
      <c r="VOH114" s="50"/>
      <c r="VOI114" s="50"/>
      <c r="VOJ114" s="50"/>
      <c r="VOK114" s="50"/>
      <c r="VOL114" s="50"/>
      <c r="VOM114" s="50"/>
      <c r="VON114" s="50"/>
      <c r="VOO114" s="50"/>
      <c r="VOP114" s="50"/>
      <c r="VOQ114" s="50"/>
      <c r="VOR114" s="50"/>
      <c r="VOS114" s="50"/>
      <c r="VOT114" s="50"/>
      <c r="VOU114" s="50"/>
      <c r="VOV114" s="50"/>
      <c r="VOW114" s="50"/>
      <c r="VOX114" s="50"/>
      <c r="VOY114" s="50"/>
      <c r="VOZ114" s="50"/>
      <c r="VPA114" s="50"/>
      <c r="VPB114" s="50"/>
      <c r="VPC114" s="50"/>
      <c r="VPD114" s="50"/>
      <c r="VPE114" s="50"/>
      <c r="VPF114" s="50"/>
      <c r="VPG114" s="50"/>
      <c r="VPH114" s="50"/>
      <c r="VPI114" s="50"/>
      <c r="VPJ114" s="50"/>
      <c r="VPK114" s="50"/>
      <c r="VPL114" s="50"/>
      <c r="VPM114" s="50"/>
      <c r="VPN114" s="50"/>
      <c r="VPO114" s="50"/>
      <c r="VPP114" s="50"/>
      <c r="VPQ114" s="50"/>
      <c r="VPR114" s="50"/>
      <c r="VPS114" s="50"/>
      <c r="VPT114" s="50"/>
      <c r="VPU114" s="50"/>
      <c r="VPV114" s="50"/>
      <c r="VPW114" s="50"/>
      <c r="VPX114" s="50"/>
      <c r="VPY114" s="50"/>
      <c r="VPZ114" s="50"/>
      <c r="VQA114" s="50"/>
      <c r="VQB114" s="50"/>
      <c r="VQC114" s="50"/>
      <c r="VQD114" s="50"/>
      <c r="VQE114" s="50"/>
      <c r="VQF114" s="50"/>
      <c r="VQG114" s="50"/>
      <c r="VQH114" s="50"/>
      <c r="VQI114" s="50"/>
      <c r="VQJ114" s="50"/>
      <c r="VQK114" s="50"/>
      <c r="VQL114" s="50"/>
      <c r="VQM114" s="50"/>
      <c r="VQN114" s="50"/>
      <c r="VQO114" s="50"/>
      <c r="VQP114" s="50"/>
      <c r="VQQ114" s="50"/>
      <c r="VQR114" s="50"/>
      <c r="VQS114" s="50"/>
      <c r="VQT114" s="50"/>
      <c r="VQU114" s="50"/>
      <c r="VQV114" s="50"/>
      <c r="VQW114" s="50"/>
      <c r="VQX114" s="50"/>
      <c r="VQY114" s="50"/>
      <c r="VQZ114" s="50"/>
      <c r="VRA114" s="50"/>
      <c r="VRB114" s="50"/>
      <c r="VRC114" s="50"/>
      <c r="VRD114" s="50"/>
      <c r="VRE114" s="50"/>
      <c r="VRF114" s="50"/>
      <c r="VRG114" s="50"/>
      <c r="VRH114" s="50"/>
      <c r="VRI114" s="50"/>
      <c r="VRJ114" s="50"/>
      <c r="VRK114" s="50"/>
      <c r="VRL114" s="50"/>
      <c r="VRM114" s="50"/>
      <c r="VRN114" s="50"/>
      <c r="VRO114" s="50"/>
      <c r="VRP114" s="50"/>
      <c r="VRQ114" s="50"/>
      <c r="VRR114" s="50"/>
      <c r="VRS114" s="50"/>
      <c r="VRT114" s="50"/>
      <c r="VRU114" s="50"/>
      <c r="VRV114" s="50"/>
      <c r="VRW114" s="50"/>
      <c r="VRX114" s="50"/>
      <c r="VRY114" s="50"/>
      <c r="VRZ114" s="50"/>
      <c r="VSA114" s="50"/>
      <c r="VSB114" s="50"/>
      <c r="VSC114" s="50"/>
      <c r="VSD114" s="50"/>
      <c r="VSE114" s="50"/>
      <c r="VSF114" s="50"/>
      <c r="VSG114" s="50"/>
      <c r="VSH114" s="50"/>
      <c r="VSI114" s="50"/>
      <c r="VSJ114" s="50"/>
      <c r="VSK114" s="50"/>
      <c r="VSL114" s="50"/>
      <c r="VSM114" s="50"/>
      <c r="VSN114" s="50"/>
      <c r="VSO114" s="50"/>
      <c r="VSP114" s="50"/>
      <c r="VSQ114" s="50"/>
      <c r="VSR114" s="50"/>
      <c r="VSS114" s="50"/>
      <c r="VST114" s="50"/>
      <c r="VSU114" s="50"/>
      <c r="VSV114" s="50"/>
      <c r="VSW114" s="50"/>
      <c r="VSX114" s="50"/>
      <c r="VSY114" s="50"/>
      <c r="VSZ114" s="50"/>
      <c r="VTA114" s="50"/>
      <c r="VTB114" s="50"/>
      <c r="VTC114" s="50"/>
      <c r="VTD114" s="50"/>
      <c r="VTE114" s="50"/>
      <c r="VTF114" s="50"/>
      <c r="VTG114" s="50"/>
      <c r="VTH114" s="50"/>
      <c r="VTI114" s="50"/>
      <c r="VTJ114" s="50"/>
      <c r="VTK114" s="50"/>
      <c r="VTL114" s="50"/>
      <c r="VTM114" s="50"/>
      <c r="VTN114" s="50"/>
      <c r="VTO114" s="50"/>
      <c r="VTP114" s="50"/>
      <c r="VTQ114" s="50"/>
      <c r="VTR114" s="50"/>
      <c r="VTS114" s="50"/>
      <c r="VTT114" s="50"/>
      <c r="VTU114" s="50"/>
      <c r="VTV114" s="50"/>
      <c r="VTW114" s="50"/>
      <c r="VTX114" s="50"/>
      <c r="VTY114" s="50"/>
      <c r="VTZ114" s="50"/>
      <c r="VUA114" s="50"/>
      <c r="VUB114" s="50"/>
      <c r="VUC114" s="50"/>
      <c r="VUD114" s="50"/>
      <c r="VUE114" s="50"/>
      <c r="VUF114" s="50"/>
      <c r="VUG114" s="50"/>
      <c r="VUH114" s="50"/>
      <c r="VUI114" s="50"/>
      <c r="VUJ114" s="50"/>
      <c r="VUK114" s="50"/>
      <c r="VUL114" s="50"/>
      <c r="VUM114" s="50"/>
      <c r="VUN114" s="50"/>
      <c r="VUO114" s="50"/>
      <c r="VUP114" s="50"/>
      <c r="VUQ114" s="50"/>
      <c r="VUR114" s="50"/>
      <c r="VUS114" s="50"/>
      <c r="VUT114" s="50"/>
      <c r="VUU114" s="50"/>
      <c r="VUV114" s="50"/>
      <c r="VUW114" s="50"/>
      <c r="VUX114" s="50"/>
      <c r="VUY114" s="50"/>
      <c r="VUZ114" s="50"/>
      <c r="VVA114" s="50"/>
      <c r="VVB114" s="50"/>
      <c r="VVC114" s="50"/>
      <c r="VVD114" s="50"/>
      <c r="VVE114" s="50"/>
      <c r="VVF114" s="50"/>
      <c r="VVG114" s="50"/>
      <c r="VVH114" s="50"/>
      <c r="VVI114" s="50"/>
      <c r="VVJ114" s="50"/>
      <c r="VVK114" s="50"/>
      <c r="VVL114" s="50"/>
      <c r="VVM114" s="50"/>
      <c r="VVN114" s="50"/>
    </row>
    <row r="115" spans="2:100 15066:15458" s="1" customFormat="1" hidden="1" x14ac:dyDescent="0.25">
      <c r="B115" s="15"/>
      <c r="C115" s="30" t="s">
        <v>29</v>
      </c>
      <c r="D115" s="69"/>
      <c r="E115" s="1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L115" s="72" t="s">
        <v>29</v>
      </c>
      <c r="CV115" s="152"/>
    </row>
    <row r="116" spans="2:100 15066:15458" s="1" customFormat="1" hidden="1" x14ac:dyDescent="0.25">
      <c r="B116" s="15"/>
      <c r="C116" s="11" t="s">
        <v>45</v>
      </c>
      <c r="D116" s="136">
        <v>0.3</v>
      </c>
      <c r="E116" s="20" t="s">
        <v>25</v>
      </c>
      <c r="F116" s="34" t="e">
        <v>#DIV/0!</v>
      </c>
      <c r="G116" s="34" t="e">
        <v>#DIV/0!</v>
      </c>
      <c r="H116" s="34" t="e">
        <v>#DIV/0!</v>
      </c>
      <c r="I116" s="34" t="e">
        <v>#DIV/0!</v>
      </c>
      <c r="J116" s="34" t="e">
        <v>#DIV/0!</v>
      </c>
      <c r="K116" s="34" t="e">
        <v>#DIV/0!</v>
      </c>
      <c r="L116" s="34" t="e">
        <v>#DIV/0!</v>
      </c>
      <c r="M116" s="34" t="e">
        <v>#DIV/0!</v>
      </c>
      <c r="N116" s="34" t="e">
        <v>#DIV/0!</v>
      </c>
      <c r="O116" s="34" t="e">
        <v>#DIV/0!</v>
      </c>
      <c r="P116" s="34" t="e">
        <v>#DIV/0!</v>
      </c>
      <c r="Q116" s="34" t="e">
        <v>#DIV/0!</v>
      </c>
      <c r="R116" s="34" t="e">
        <v>#DIV/0!</v>
      </c>
      <c r="S116" s="34" t="e">
        <v>#DIV/0!</v>
      </c>
      <c r="T116" s="34" t="e">
        <v>#DIV/0!</v>
      </c>
      <c r="U116" s="34" t="e">
        <v>#DIV/0!</v>
      </c>
      <c r="V116" s="34" t="e">
        <v>#DIV/0!</v>
      </c>
      <c r="W116" s="34" t="e">
        <v>#DIV/0!</v>
      </c>
      <c r="X116" s="34" t="e">
        <v>#DIV/0!</v>
      </c>
      <c r="Y116" s="34" t="e">
        <v>#DIV/0!</v>
      </c>
      <c r="Z116" s="34" t="e">
        <v>#DIV/0!</v>
      </c>
      <c r="AA116" s="34" t="e">
        <v>#DIV/0!</v>
      </c>
      <c r="AB116" s="34" t="e">
        <v>#DIV/0!</v>
      </c>
      <c r="AC116" s="34" t="e">
        <v>#DIV/0!</v>
      </c>
      <c r="AD116" s="34" t="e">
        <v>#DIV/0!</v>
      </c>
      <c r="AE116" s="34" t="e">
        <v>#DIV/0!</v>
      </c>
      <c r="AF116" s="34" t="e">
        <v>#DIV/0!</v>
      </c>
      <c r="AG116" s="34" t="e">
        <v>#DIV/0!</v>
      </c>
      <c r="AH116" s="34" t="e">
        <v>#DIV/0!</v>
      </c>
      <c r="AI116" s="34" t="e">
        <v>#DIV/0!</v>
      </c>
      <c r="AJ116" s="34" t="e">
        <v>#DIV/0!</v>
      </c>
      <c r="AL116" s="67" t="e">
        <v>#DIV/0!</v>
      </c>
      <c r="CV116" s="152"/>
    </row>
    <row r="117" spans="2:100 15066:15458" s="1" customFormat="1" hidden="1" x14ac:dyDescent="0.25">
      <c r="B117" s="15"/>
      <c r="C117" s="11" t="s">
        <v>44</v>
      </c>
      <c r="D117" s="136">
        <v>0.3</v>
      </c>
      <c r="E117" s="20" t="s">
        <v>25</v>
      </c>
      <c r="F117" s="34" t="e">
        <v>#DIV/0!</v>
      </c>
      <c r="G117" s="34" t="e">
        <v>#DIV/0!</v>
      </c>
      <c r="H117" s="34" t="e">
        <v>#DIV/0!</v>
      </c>
      <c r="I117" s="34" t="e">
        <v>#DIV/0!</v>
      </c>
      <c r="J117" s="34" t="e">
        <v>#DIV/0!</v>
      </c>
      <c r="K117" s="34" t="e">
        <v>#DIV/0!</v>
      </c>
      <c r="L117" s="34" t="e">
        <v>#DIV/0!</v>
      </c>
      <c r="M117" s="34" t="e">
        <v>#DIV/0!</v>
      </c>
      <c r="N117" s="34" t="e">
        <v>#DIV/0!</v>
      </c>
      <c r="O117" s="34" t="e">
        <v>#DIV/0!</v>
      </c>
      <c r="P117" s="34" t="e">
        <v>#DIV/0!</v>
      </c>
      <c r="Q117" s="34" t="e">
        <v>#DIV/0!</v>
      </c>
      <c r="R117" s="34" t="e">
        <v>#DIV/0!</v>
      </c>
      <c r="S117" s="34" t="e">
        <v>#DIV/0!</v>
      </c>
      <c r="T117" s="34" t="e">
        <v>#DIV/0!</v>
      </c>
      <c r="U117" s="34" t="e">
        <v>#DIV/0!</v>
      </c>
      <c r="V117" s="34" t="e">
        <v>#DIV/0!</v>
      </c>
      <c r="W117" s="34" t="e">
        <v>#DIV/0!</v>
      </c>
      <c r="X117" s="34" t="e">
        <v>#DIV/0!</v>
      </c>
      <c r="Y117" s="34" t="e">
        <v>#DIV/0!</v>
      </c>
      <c r="Z117" s="34" t="e">
        <v>#DIV/0!</v>
      </c>
      <c r="AA117" s="34" t="e">
        <v>#DIV/0!</v>
      </c>
      <c r="AB117" s="34" t="e">
        <v>#DIV/0!</v>
      </c>
      <c r="AC117" s="34" t="e">
        <v>#DIV/0!</v>
      </c>
      <c r="AD117" s="34" t="e">
        <v>#DIV/0!</v>
      </c>
      <c r="AE117" s="34" t="e">
        <v>#DIV/0!</v>
      </c>
      <c r="AF117" s="34" t="e">
        <v>#DIV/0!</v>
      </c>
      <c r="AG117" s="34" t="e">
        <v>#DIV/0!</v>
      </c>
      <c r="AH117" s="34" t="e">
        <v>#DIV/0!</v>
      </c>
      <c r="AI117" s="34" t="e">
        <v>#DIV/0!</v>
      </c>
      <c r="AJ117" s="34" t="e">
        <v>#DIV/0!</v>
      </c>
      <c r="AL117" s="67" t="e">
        <v>#DIV/0!</v>
      </c>
      <c r="CV117" s="152"/>
    </row>
    <row r="118" spans="2:100 15066:15458" s="1" customFormat="1" hidden="1" x14ac:dyDescent="0.25">
      <c r="B118" s="15"/>
      <c r="C118" s="30" t="s">
        <v>28</v>
      </c>
      <c r="D118" s="136"/>
      <c r="E118" s="13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L118" s="72" t="s">
        <v>28</v>
      </c>
      <c r="CV118" s="152"/>
    </row>
    <row r="119" spans="2:100 15066:15458" s="1" customFormat="1" hidden="1" x14ac:dyDescent="0.25">
      <c r="B119" s="15"/>
      <c r="C119" s="11" t="s">
        <v>45</v>
      </c>
      <c r="D119" s="136">
        <v>0.5</v>
      </c>
      <c r="E119" s="20" t="s">
        <v>25</v>
      </c>
      <c r="F119" s="34" t="e">
        <v>#DIV/0!</v>
      </c>
      <c r="G119" s="34" t="e">
        <v>#DIV/0!</v>
      </c>
      <c r="H119" s="34" t="e">
        <v>#DIV/0!</v>
      </c>
      <c r="I119" s="34" t="e">
        <v>#DIV/0!</v>
      </c>
      <c r="J119" s="34" t="e">
        <v>#DIV/0!</v>
      </c>
      <c r="K119" s="34" t="e">
        <v>#DIV/0!</v>
      </c>
      <c r="L119" s="34" t="e">
        <v>#DIV/0!</v>
      </c>
      <c r="M119" s="34" t="e">
        <v>#DIV/0!</v>
      </c>
      <c r="N119" s="34" t="e">
        <v>#DIV/0!</v>
      </c>
      <c r="O119" s="34" t="e">
        <v>#DIV/0!</v>
      </c>
      <c r="P119" s="34" t="e">
        <v>#DIV/0!</v>
      </c>
      <c r="Q119" s="34" t="e">
        <v>#DIV/0!</v>
      </c>
      <c r="R119" s="34" t="e">
        <v>#DIV/0!</v>
      </c>
      <c r="S119" s="34" t="e">
        <v>#DIV/0!</v>
      </c>
      <c r="T119" s="34" t="e">
        <v>#DIV/0!</v>
      </c>
      <c r="U119" s="34" t="e">
        <v>#DIV/0!</v>
      </c>
      <c r="V119" s="34" t="e">
        <v>#DIV/0!</v>
      </c>
      <c r="W119" s="34" t="e">
        <v>#DIV/0!</v>
      </c>
      <c r="X119" s="34" t="e">
        <v>#DIV/0!</v>
      </c>
      <c r="Y119" s="34" t="e">
        <v>#DIV/0!</v>
      </c>
      <c r="Z119" s="34" t="e">
        <v>#DIV/0!</v>
      </c>
      <c r="AA119" s="34" t="e">
        <v>#DIV/0!</v>
      </c>
      <c r="AB119" s="34" t="e">
        <v>#DIV/0!</v>
      </c>
      <c r="AC119" s="34" t="e">
        <v>#DIV/0!</v>
      </c>
      <c r="AD119" s="34" t="e">
        <v>#DIV/0!</v>
      </c>
      <c r="AE119" s="34" t="e">
        <v>#DIV/0!</v>
      </c>
      <c r="AF119" s="34" t="e">
        <v>#DIV/0!</v>
      </c>
      <c r="AG119" s="34" t="e">
        <v>#DIV/0!</v>
      </c>
      <c r="AH119" s="34" t="e">
        <v>#DIV/0!</v>
      </c>
      <c r="AI119" s="34" t="e">
        <v>#DIV/0!</v>
      </c>
      <c r="AJ119" s="34" t="e">
        <v>#DIV/0!</v>
      </c>
      <c r="AL119" s="67" t="e">
        <v>#DIV/0!</v>
      </c>
      <c r="CV119" s="152"/>
    </row>
    <row r="120" spans="2:100 15066:15458" s="1" customFormat="1" hidden="1" x14ac:dyDescent="0.25">
      <c r="B120" s="15"/>
      <c r="C120" s="11" t="s">
        <v>44</v>
      </c>
      <c r="D120" s="136">
        <v>0.5</v>
      </c>
      <c r="E120" s="20" t="s">
        <v>25</v>
      </c>
      <c r="F120" s="34" t="e">
        <v>#DIV/0!</v>
      </c>
      <c r="G120" s="34" t="e">
        <v>#DIV/0!</v>
      </c>
      <c r="H120" s="34" t="e">
        <v>#DIV/0!</v>
      </c>
      <c r="I120" s="34" t="e">
        <v>#DIV/0!</v>
      </c>
      <c r="J120" s="34" t="e">
        <v>#DIV/0!</v>
      </c>
      <c r="K120" s="34" t="e">
        <v>#DIV/0!</v>
      </c>
      <c r="L120" s="34" t="e">
        <v>#DIV/0!</v>
      </c>
      <c r="M120" s="34" t="e">
        <v>#DIV/0!</v>
      </c>
      <c r="N120" s="34" t="e">
        <v>#DIV/0!</v>
      </c>
      <c r="O120" s="34" t="e">
        <v>#DIV/0!</v>
      </c>
      <c r="P120" s="34" t="e">
        <v>#DIV/0!</v>
      </c>
      <c r="Q120" s="34" t="e">
        <v>#DIV/0!</v>
      </c>
      <c r="R120" s="34" t="e">
        <v>#DIV/0!</v>
      </c>
      <c r="S120" s="34" t="e">
        <v>#DIV/0!</v>
      </c>
      <c r="T120" s="34" t="e">
        <v>#DIV/0!</v>
      </c>
      <c r="U120" s="34" t="e">
        <v>#DIV/0!</v>
      </c>
      <c r="V120" s="34" t="e">
        <v>#DIV/0!</v>
      </c>
      <c r="W120" s="34" t="e">
        <v>#DIV/0!</v>
      </c>
      <c r="X120" s="34" t="e">
        <v>#DIV/0!</v>
      </c>
      <c r="Y120" s="34" t="e">
        <v>#DIV/0!</v>
      </c>
      <c r="Z120" s="34" t="e">
        <v>#DIV/0!</v>
      </c>
      <c r="AA120" s="34" t="e">
        <v>#DIV/0!</v>
      </c>
      <c r="AB120" s="34" t="e">
        <v>#DIV/0!</v>
      </c>
      <c r="AC120" s="34" t="e">
        <v>#DIV/0!</v>
      </c>
      <c r="AD120" s="34" t="e">
        <v>#DIV/0!</v>
      </c>
      <c r="AE120" s="34" t="e">
        <v>#DIV/0!</v>
      </c>
      <c r="AF120" s="34" t="e">
        <v>#DIV/0!</v>
      </c>
      <c r="AG120" s="34" t="e">
        <v>#DIV/0!</v>
      </c>
      <c r="AH120" s="34" t="e">
        <v>#DIV/0!</v>
      </c>
      <c r="AI120" s="34" t="e">
        <v>#DIV/0!</v>
      </c>
      <c r="AJ120" s="34" t="e">
        <v>#DIV/0!</v>
      </c>
      <c r="AL120" s="67" t="e">
        <v>#DIV/0!</v>
      </c>
      <c r="CV120" s="152"/>
    </row>
    <row r="121" spans="2:100 15066:15458" s="1" customFormat="1" hidden="1" x14ac:dyDescent="0.25">
      <c r="B121" s="15"/>
      <c r="C121" s="53" t="s">
        <v>43</v>
      </c>
      <c r="D121" s="137"/>
      <c r="E121" s="101"/>
      <c r="F121" s="302"/>
      <c r="G121" s="302"/>
      <c r="H121" s="302"/>
      <c r="I121" s="302"/>
      <c r="J121" s="302"/>
      <c r="K121" s="302"/>
      <c r="L121" s="302"/>
      <c r="M121" s="302"/>
      <c r="N121" s="302"/>
      <c r="O121" s="302"/>
      <c r="P121" s="302"/>
      <c r="Q121" s="302"/>
      <c r="R121" s="302"/>
      <c r="S121" s="302"/>
      <c r="T121" s="302"/>
      <c r="U121" s="302"/>
      <c r="V121" s="302"/>
      <c r="W121" s="302"/>
      <c r="X121" s="302"/>
      <c r="Y121" s="302"/>
      <c r="Z121" s="302"/>
      <c r="AA121" s="302"/>
      <c r="AB121" s="302"/>
      <c r="AC121" s="302"/>
      <c r="AD121" s="302"/>
      <c r="AE121" s="302"/>
      <c r="AF121" s="302"/>
      <c r="AG121" s="302"/>
      <c r="AH121" s="302"/>
      <c r="AI121" s="302"/>
      <c r="AJ121" s="302"/>
      <c r="AK121" s="35"/>
      <c r="AL121" s="87" t="s">
        <v>131</v>
      </c>
    </row>
    <row r="122" spans="2:100 15066:15458" s="1" customFormat="1" hidden="1" x14ac:dyDescent="0.25">
      <c r="B122" s="15"/>
      <c r="C122" s="28" t="s">
        <v>115</v>
      </c>
      <c r="D122" s="136"/>
      <c r="E122" s="20" t="s">
        <v>14</v>
      </c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36"/>
      <c r="AL122" s="98">
        <v>0</v>
      </c>
    </row>
    <row r="123" spans="2:100 15066:15458" s="1" customFormat="1" hidden="1" x14ac:dyDescent="0.25">
      <c r="B123" s="15"/>
      <c r="C123" s="28" t="s">
        <v>116</v>
      </c>
      <c r="D123" s="136"/>
      <c r="E123" s="20" t="s">
        <v>14</v>
      </c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7"/>
      <c r="AL123" s="102">
        <v>0</v>
      </c>
    </row>
    <row r="124" spans="2:100 15066:15458" s="1" customFormat="1" hidden="1" x14ac:dyDescent="0.25">
      <c r="B124" s="15"/>
      <c r="C124" s="30" t="s">
        <v>39</v>
      </c>
      <c r="D124" s="136"/>
      <c r="E124" s="20" t="s">
        <v>14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  <c r="N124" s="34">
        <v>0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4">
        <v>0</v>
      </c>
      <c r="U124" s="34">
        <v>0</v>
      </c>
      <c r="V124" s="34">
        <v>0</v>
      </c>
      <c r="W124" s="34">
        <v>0</v>
      </c>
      <c r="X124" s="34">
        <v>0</v>
      </c>
      <c r="Y124" s="34">
        <v>0</v>
      </c>
      <c r="Z124" s="34">
        <v>0</v>
      </c>
      <c r="AA124" s="34">
        <v>0</v>
      </c>
      <c r="AB124" s="34">
        <v>0</v>
      </c>
      <c r="AC124" s="34">
        <v>0</v>
      </c>
      <c r="AD124" s="34">
        <v>0</v>
      </c>
      <c r="AE124" s="34">
        <v>0</v>
      </c>
      <c r="AF124" s="34">
        <v>0</v>
      </c>
      <c r="AG124" s="34">
        <v>0</v>
      </c>
      <c r="AH124" s="34">
        <v>0</v>
      </c>
      <c r="AI124" s="34">
        <v>0</v>
      </c>
      <c r="AJ124" s="34">
        <v>0</v>
      </c>
      <c r="AK124" s="18"/>
      <c r="AL124" s="67">
        <v>0</v>
      </c>
    </row>
    <row r="125" spans="2:100 15066:15458" s="1" customFormat="1" hidden="1" x14ac:dyDescent="0.25">
      <c r="B125" s="15"/>
      <c r="C125" s="30" t="s">
        <v>38</v>
      </c>
      <c r="D125" s="136"/>
      <c r="E125" s="20" t="s">
        <v>14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4">
        <v>0</v>
      </c>
      <c r="U125" s="34">
        <v>0</v>
      </c>
      <c r="V125" s="34">
        <v>0</v>
      </c>
      <c r="W125" s="34">
        <v>0</v>
      </c>
      <c r="X125" s="34">
        <v>0</v>
      </c>
      <c r="Y125" s="34">
        <v>0</v>
      </c>
      <c r="Z125" s="34">
        <v>0</v>
      </c>
      <c r="AA125" s="34">
        <v>0</v>
      </c>
      <c r="AB125" s="34">
        <v>0</v>
      </c>
      <c r="AC125" s="34">
        <v>0</v>
      </c>
      <c r="AD125" s="34">
        <v>0</v>
      </c>
      <c r="AE125" s="34">
        <v>0</v>
      </c>
      <c r="AF125" s="34">
        <v>0</v>
      </c>
      <c r="AG125" s="34">
        <v>0</v>
      </c>
      <c r="AH125" s="34">
        <v>0</v>
      </c>
      <c r="AI125" s="34">
        <v>0</v>
      </c>
      <c r="AJ125" s="34">
        <v>0</v>
      </c>
      <c r="AK125" s="18"/>
      <c r="AL125" s="67">
        <v>0</v>
      </c>
    </row>
    <row r="126" spans="2:100 15066:15458" s="1" customFormat="1" hidden="1" x14ac:dyDescent="0.25">
      <c r="B126" s="15"/>
      <c r="C126" s="30" t="s">
        <v>29</v>
      </c>
      <c r="D126" s="136"/>
      <c r="E126" s="1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6"/>
      <c r="AL126" s="72" t="s">
        <v>29</v>
      </c>
    </row>
    <row r="127" spans="2:100 15066:15458" s="1" customFormat="1" hidden="1" x14ac:dyDescent="0.2">
      <c r="B127" s="15"/>
      <c r="C127" s="11" t="s">
        <v>42</v>
      </c>
      <c r="D127" s="136"/>
      <c r="E127" s="32" t="s">
        <v>31</v>
      </c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8"/>
      <c r="AL127" s="100">
        <v>0</v>
      </c>
    </row>
    <row r="128" spans="2:100 15066:15458" s="1" customFormat="1" hidden="1" x14ac:dyDescent="0.2">
      <c r="B128" s="15"/>
      <c r="C128" s="11" t="s">
        <v>41</v>
      </c>
      <c r="D128" s="136"/>
      <c r="E128" s="32" t="s">
        <v>31</v>
      </c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8"/>
      <c r="AL128" s="100">
        <v>0</v>
      </c>
    </row>
    <row r="129" spans="2:38" s="1" customFormat="1" hidden="1" x14ac:dyDescent="0.25">
      <c r="B129" s="15"/>
      <c r="C129" s="30" t="s">
        <v>28</v>
      </c>
      <c r="D129" s="136"/>
      <c r="E129" s="1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6"/>
      <c r="AL129" s="72" t="s">
        <v>28</v>
      </c>
    </row>
    <row r="130" spans="2:38" s="1" customFormat="1" hidden="1" x14ac:dyDescent="0.25">
      <c r="B130" s="15"/>
      <c r="C130" s="11" t="s">
        <v>42</v>
      </c>
      <c r="D130" s="136"/>
      <c r="E130" s="20" t="s">
        <v>28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33">
        <v>0</v>
      </c>
      <c r="T130" s="33">
        <v>0</v>
      </c>
      <c r="U130" s="33">
        <v>0</v>
      </c>
      <c r="V130" s="33">
        <v>0</v>
      </c>
      <c r="W130" s="33">
        <v>0</v>
      </c>
      <c r="X130" s="33">
        <v>0</v>
      </c>
      <c r="Y130" s="33">
        <v>0</v>
      </c>
      <c r="Z130" s="33">
        <v>0</v>
      </c>
      <c r="AA130" s="33">
        <v>0</v>
      </c>
      <c r="AB130" s="33">
        <v>0</v>
      </c>
      <c r="AC130" s="33">
        <v>0</v>
      </c>
      <c r="AD130" s="33">
        <v>0</v>
      </c>
      <c r="AE130" s="33">
        <v>0</v>
      </c>
      <c r="AF130" s="33">
        <v>0</v>
      </c>
      <c r="AG130" s="33">
        <v>0</v>
      </c>
      <c r="AH130" s="33">
        <v>0</v>
      </c>
      <c r="AI130" s="33">
        <v>0</v>
      </c>
      <c r="AJ130" s="33">
        <v>0</v>
      </c>
      <c r="AK130" s="6"/>
      <c r="AL130" s="63">
        <v>0</v>
      </c>
    </row>
    <row r="131" spans="2:38" s="1" customFormat="1" hidden="1" x14ac:dyDescent="0.25">
      <c r="B131" s="15"/>
      <c r="C131" s="11" t="s">
        <v>41</v>
      </c>
      <c r="D131" s="136"/>
      <c r="E131" s="20" t="s">
        <v>28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0</v>
      </c>
      <c r="V131" s="33">
        <v>0</v>
      </c>
      <c r="W131" s="33">
        <v>0</v>
      </c>
      <c r="X131" s="33">
        <v>0</v>
      </c>
      <c r="Y131" s="33">
        <v>0</v>
      </c>
      <c r="Z131" s="33">
        <v>0</v>
      </c>
      <c r="AA131" s="33">
        <v>0</v>
      </c>
      <c r="AB131" s="33">
        <v>0</v>
      </c>
      <c r="AC131" s="33">
        <v>0</v>
      </c>
      <c r="AD131" s="33">
        <v>0</v>
      </c>
      <c r="AE131" s="33">
        <v>0</v>
      </c>
      <c r="AF131" s="33">
        <v>0</v>
      </c>
      <c r="AG131" s="33">
        <v>0</v>
      </c>
      <c r="AH131" s="33">
        <v>0</v>
      </c>
      <c r="AI131" s="33">
        <v>0</v>
      </c>
      <c r="AJ131" s="33">
        <v>0</v>
      </c>
      <c r="AK131" s="6"/>
      <c r="AL131" s="63">
        <v>0</v>
      </c>
    </row>
    <row r="132" spans="2:38" s="1" customFormat="1" hidden="1" x14ac:dyDescent="0.25">
      <c r="B132" s="15"/>
      <c r="C132" s="30" t="s">
        <v>36</v>
      </c>
      <c r="D132" s="136"/>
      <c r="E132" s="20" t="s">
        <v>35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33">
        <v>0</v>
      </c>
      <c r="T132" s="33">
        <v>0</v>
      </c>
      <c r="U132" s="33">
        <v>0</v>
      </c>
      <c r="V132" s="33">
        <v>0</v>
      </c>
      <c r="W132" s="33">
        <v>0</v>
      </c>
      <c r="X132" s="33">
        <v>0</v>
      </c>
      <c r="Y132" s="33">
        <v>0</v>
      </c>
      <c r="Z132" s="33">
        <v>0</v>
      </c>
      <c r="AA132" s="33">
        <v>0</v>
      </c>
      <c r="AB132" s="33">
        <v>0</v>
      </c>
      <c r="AC132" s="33">
        <v>0</v>
      </c>
      <c r="AD132" s="33">
        <v>0</v>
      </c>
      <c r="AE132" s="33">
        <v>0</v>
      </c>
      <c r="AF132" s="33">
        <v>0</v>
      </c>
      <c r="AG132" s="33">
        <v>0</v>
      </c>
      <c r="AH132" s="33">
        <v>0</v>
      </c>
      <c r="AI132" s="33">
        <v>0</v>
      </c>
      <c r="AJ132" s="33">
        <v>0</v>
      </c>
      <c r="AK132" s="6"/>
      <c r="AL132" s="63">
        <v>0</v>
      </c>
    </row>
    <row r="133" spans="2:38" s="1" customFormat="1" hidden="1" x14ac:dyDescent="0.25">
      <c r="B133" s="15"/>
      <c r="C133" s="30" t="s">
        <v>34</v>
      </c>
      <c r="D133" s="136"/>
      <c r="E133" s="20" t="s">
        <v>33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  <c r="AC133" s="33">
        <v>0</v>
      </c>
      <c r="AD133" s="33">
        <v>0</v>
      </c>
      <c r="AE133" s="33">
        <v>0</v>
      </c>
      <c r="AF133" s="33">
        <v>0</v>
      </c>
      <c r="AG133" s="33">
        <v>0</v>
      </c>
      <c r="AH133" s="33">
        <v>0</v>
      </c>
      <c r="AI133" s="33">
        <v>0</v>
      </c>
      <c r="AJ133" s="33">
        <v>0</v>
      </c>
      <c r="AK133" s="6"/>
      <c r="AL133" s="63">
        <v>0</v>
      </c>
    </row>
    <row r="134" spans="2:38" s="1" customFormat="1" hidden="1" x14ac:dyDescent="0.25">
      <c r="B134" s="15"/>
      <c r="C134" s="53" t="s">
        <v>32</v>
      </c>
      <c r="D134" s="137"/>
      <c r="E134" s="55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35"/>
      <c r="AL134" s="87" t="s">
        <v>132</v>
      </c>
    </row>
    <row r="135" spans="2:38" s="1" customFormat="1" hidden="1" x14ac:dyDescent="0.25">
      <c r="B135" s="15"/>
      <c r="C135" s="30" t="s">
        <v>29</v>
      </c>
      <c r="D135" s="136"/>
      <c r="E135" s="1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18"/>
      <c r="AL135" s="72" t="s">
        <v>29</v>
      </c>
    </row>
    <row r="136" spans="2:38" s="1" customFormat="1" hidden="1" x14ac:dyDescent="0.25">
      <c r="B136" s="15"/>
      <c r="C136" s="11" t="s">
        <v>42</v>
      </c>
      <c r="D136" s="136"/>
      <c r="E136" s="20" t="s">
        <v>31</v>
      </c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18"/>
      <c r="AL136" s="63">
        <v>0</v>
      </c>
    </row>
    <row r="137" spans="2:38" s="1" customFormat="1" hidden="1" x14ac:dyDescent="0.25">
      <c r="B137" s="15"/>
      <c r="C137" s="11" t="s">
        <v>41</v>
      </c>
      <c r="D137" s="136"/>
      <c r="E137" s="20" t="s">
        <v>31</v>
      </c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18"/>
      <c r="AL137" s="63">
        <v>0</v>
      </c>
    </row>
    <row r="138" spans="2:38" s="1" customFormat="1" hidden="1" x14ac:dyDescent="0.25">
      <c r="B138" s="15"/>
      <c r="C138" s="30" t="s">
        <v>28</v>
      </c>
      <c r="D138" s="136"/>
      <c r="E138" s="1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18"/>
      <c r="AL138" s="72" t="s">
        <v>28</v>
      </c>
    </row>
    <row r="139" spans="2:38" s="1" customFormat="1" hidden="1" x14ac:dyDescent="0.25">
      <c r="B139" s="15"/>
      <c r="C139" s="11" t="s">
        <v>42</v>
      </c>
      <c r="D139" s="136"/>
      <c r="E139" s="20" t="s">
        <v>28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</v>
      </c>
      <c r="AC139" s="33">
        <v>0</v>
      </c>
      <c r="AD139" s="33">
        <v>0</v>
      </c>
      <c r="AE139" s="33">
        <v>0</v>
      </c>
      <c r="AF139" s="33">
        <v>0</v>
      </c>
      <c r="AG139" s="33">
        <v>0</v>
      </c>
      <c r="AH139" s="33">
        <v>0</v>
      </c>
      <c r="AI139" s="33">
        <v>0</v>
      </c>
      <c r="AJ139" s="33">
        <v>0</v>
      </c>
      <c r="AK139" s="18"/>
      <c r="AL139" s="63">
        <v>0</v>
      </c>
    </row>
    <row r="140" spans="2:38" s="1" customFormat="1" hidden="1" x14ac:dyDescent="0.25">
      <c r="B140" s="15"/>
      <c r="C140" s="11" t="s">
        <v>41</v>
      </c>
      <c r="D140" s="136"/>
      <c r="E140" s="20" t="s">
        <v>28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0</v>
      </c>
      <c r="AC140" s="33">
        <v>0</v>
      </c>
      <c r="AD140" s="33">
        <v>0</v>
      </c>
      <c r="AE140" s="33">
        <v>0</v>
      </c>
      <c r="AF140" s="33">
        <v>0</v>
      </c>
      <c r="AG140" s="33">
        <v>0</v>
      </c>
      <c r="AH140" s="33">
        <v>0</v>
      </c>
      <c r="AI140" s="33">
        <v>0</v>
      </c>
      <c r="AJ140" s="33">
        <v>0</v>
      </c>
      <c r="AK140" s="18"/>
      <c r="AL140" s="63">
        <v>0</v>
      </c>
    </row>
    <row r="141" spans="2:38" s="1" customFormat="1" hidden="1" x14ac:dyDescent="0.25">
      <c r="B141" s="15"/>
      <c r="C141" s="53" t="s">
        <v>30</v>
      </c>
      <c r="D141" s="137"/>
      <c r="E141" s="101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35"/>
      <c r="AL141" s="104"/>
    </row>
    <row r="142" spans="2:38" s="1" customFormat="1" hidden="1" x14ac:dyDescent="0.25">
      <c r="B142" s="15"/>
      <c r="C142" s="30" t="s">
        <v>29</v>
      </c>
      <c r="D142" s="136"/>
      <c r="E142" s="20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18"/>
      <c r="AL142" s="63"/>
    </row>
    <row r="143" spans="2:38" s="1" customFormat="1" hidden="1" x14ac:dyDescent="0.25">
      <c r="B143" s="15"/>
      <c r="C143" s="11" t="s">
        <v>42</v>
      </c>
      <c r="D143" s="136"/>
      <c r="E143" s="20" t="s">
        <v>25</v>
      </c>
      <c r="F143" s="33" t="e">
        <v>#DIV/0!</v>
      </c>
      <c r="G143" s="33" t="e">
        <v>#DIV/0!</v>
      </c>
      <c r="H143" s="33" t="e">
        <v>#DIV/0!</v>
      </c>
      <c r="I143" s="33" t="e">
        <v>#DIV/0!</v>
      </c>
      <c r="J143" s="33" t="e">
        <v>#DIV/0!</v>
      </c>
      <c r="K143" s="33" t="e">
        <v>#DIV/0!</v>
      </c>
      <c r="L143" s="33" t="e">
        <v>#DIV/0!</v>
      </c>
      <c r="M143" s="33" t="e">
        <v>#DIV/0!</v>
      </c>
      <c r="N143" s="33" t="e">
        <v>#DIV/0!</v>
      </c>
      <c r="O143" s="33" t="e">
        <v>#DIV/0!</v>
      </c>
      <c r="P143" s="33" t="e">
        <v>#DIV/0!</v>
      </c>
      <c r="Q143" s="33" t="e">
        <v>#DIV/0!</v>
      </c>
      <c r="R143" s="33" t="e">
        <v>#DIV/0!</v>
      </c>
      <c r="S143" s="33" t="e">
        <v>#DIV/0!</v>
      </c>
      <c r="T143" s="33" t="e">
        <v>#DIV/0!</v>
      </c>
      <c r="U143" s="33" t="e">
        <v>#DIV/0!</v>
      </c>
      <c r="V143" s="33" t="e">
        <v>#DIV/0!</v>
      </c>
      <c r="W143" s="33" t="e">
        <v>#DIV/0!</v>
      </c>
      <c r="X143" s="33" t="e">
        <v>#DIV/0!</v>
      </c>
      <c r="Y143" s="33" t="e">
        <v>#DIV/0!</v>
      </c>
      <c r="Z143" s="33" t="e">
        <v>#DIV/0!</v>
      </c>
      <c r="AA143" s="33" t="e">
        <v>#DIV/0!</v>
      </c>
      <c r="AB143" s="33" t="e">
        <v>#DIV/0!</v>
      </c>
      <c r="AC143" s="33" t="e">
        <v>#DIV/0!</v>
      </c>
      <c r="AD143" s="33" t="e">
        <v>#DIV/0!</v>
      </c>
      <c r="AE143" s="33" t="e">
        <v>#DIV/0!</v>
      </c>
      <c r="AF143" s="33" t="e">
        <v>#DIV/0!</v>
      </c>
      <c r="AG143" s="33" t="e">
        <v>#DIV/0!</v>
      </c>
      <c r="AH143" s="33" t="e">
        <v>#DIV/0!</v>
      </c>
      <c r="AI143" s="33" t="e">
        <v>#DIV/0!</v>
      </c>
      <c r="AJ143" s="33" t="e">
        <v>#DIV/0!</v>
      </c>
      <c r="AK143" s="38"/>
      <c r="AL143" s="63" t="e">
        <v>#DIV/0!</v>
      </c>
    </row>
    <row r="144" spans="2:38" s="1" customFormat="1" hidden="1" x14ac:dyDescent="0.25">
      <c r="B144" s="15"/>
      <c r="C144" s="11" t="s">
        <v>92</v>
      </c>
      <c r="D144" s="136"/>
      <c r="E144" s="20" t="s">
        <v>25</v>
      </c>
      <c r="F144" s="33" t="e">
        <v>#DIV/0!</v>
      </c>
      <c r="G144" s="33" t="e">
        <v>#DIV/0!</v>
      </c>
      <c r="H144" s="33" t="e">
        <v>#DIV/0!</v>
      </c>
      <c r="I144" s="33" t="e">
        <v>#DIV/0!</v>
      </c>
      <c r="J144" s="33" t="e">
        <v>#DIV/0!</v>
      </c>
      <c r="K144" s="33" t="e">
        <v>#DIV/0!</v>
      </c>
      <c r="L144" s="33" t="e">
        <v>#DIV/0!</v>
      </c>
      <c r="M144" s="33" t="e">
        <v>#DIV/0!</v>
      </c>
      <c r="N144" s="33" t="e">
        <v>#DIV/0!</v>
      </c>
      <c r="O144" s="33" t="e">
        <v>#DIV/0!</v>
      </c>
      <c r="P144" s="33" t="e">
        <v>#DIV/0!</v>
      </c>
      <c r="Q144" s="33" t="e">
        <v>#DIV/0!</v>
      </c>
      <c r="R144" s="33" t="e">
        <v>#DIV/0!</v>
      </c>
      <c r="S144" s="33" t="e">
        <v>#DIV/0!</v>
      </c>
      <c r="T144" s="33" t="e">
        <v>#DIV/0!</v>
      </c>
      <c r="U144" s="33" t="e">
        <v>#DIV/0!</v>
      </c>
      <c r="V144" s="33" t="e">
        <v>#DIV/0!</v>
      </c>
      <c r="W144" s="33" t="e">
        <v>#DIV/0!</v>
      </c>
      <c r="X144" s="33" t="e">
        <v>#DIV/0!</v>
      </c>
      <c r="Y144" s="33" t="e">
        <v>#DIV/0!</v>
      </c>
      <c r="Z144" s="33" t="e">
        <v>#DIV/0!</v>
      </c>
      <c r="AA144" s="33" t="e">
        <v>#DIV/0!</v>
      </c>
      <c r="AB144" s="33" t="e">
        <v>#DIV/0!</v>
      </c>
      <c r="AC144" s="33" t="e">
        <v>#DIV/0!</v>
      </c>
      <c r="AD144" s="33" t="e">
        <v>#DIV/0!</v>
      </c>
      <c r="AE144" s="33" t="e">
        <v>#DIV/0!</v>
      </c>
      <c r="AF144" s="33" t="e">
        <v>#DIV/0!</v>
      </c>
      <c r="AG144" s="33" t="e">
        <v>#DIV/0!</v>
      </c>
      <c r="AH144" s="33" t="e">
        <v>#DIV/0!</v>
      </c>
      <c r="AI144" s="33" t="e">
        <v>#DIV/0!</v>
      </c>
      <c r="AJ144" s="33" t="e">
        <v>#DIV/0!</v>
      </c>
      <c r="AK144" s="38"/>
      <c r="AL144" s="63" t="e">
        <v>#DIV/0!</v>
      </c>
    </row>
    <row r="145" spans="2:100 15066:15458" s="1" customFormat="1" hidden="1" x14ac:dyDescent="0.25">
      <c r="B145" s="15"/>
      <c r="C145" s="30" t="s">
        <v>28</v>
      </c>
      <c r="D145" s="136"/>
      <c r="E145" s="1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8"/>
      <c r="AL145" s="63"/>
    </row>
    <row r="146" spans="2:100 15066:15458" s="1" customFormat="1" hidden="1" x14ac:dyDescent="0.25">
      <c r="B146" s="15"/>
      <c r="C146" s="11" t="s">
        <v>42</v>
      </c>
      <c r="D146" s="136"/>
      <c r="E146" s="20" t="s">
        <v>25</v>
      </c>
      <c r="F146" s="33" t="e">
        <v>#DIV/0!</v>
      </c>
      <c r="G146" s="33" t="e">
        <v>#DIV/0!</v>
      </c>
      <c r="H146" s="33" t="e">
        <v>#DIV/0!</v>
      </c>
      <c r="I146" s="33" t="e">
        <v>#DIV/0!</v>
      </c>
      <c r="J146" s="33" t="e">
        <v>#DIV/0!</v>
      </c>
      <c r="K146" s="33" t="e">
        <v>#DIV/0!</v>
      </c>
      <c r="L146" s="33" t="e">
        <v>#DIV/0!</v>
      </c>
      <c r="M146" s="33" t="e">
        <v>#DIV/0!</v>
      </c>
      <c r="N146" s="33" t="e">
        <v>#DIV/0!</v>
      </c>
      <c r="O146" s="33" t="e">
        <v>#DIV/0!</v>
      </c>
      <c r="P146" s="33" t="e">
        <v>#DIV/0!</v>
      </c>
      <c r="Q146" s="33" t="e">
        <v>#DIV/0!</v>
      </c>
      <c r="R146" s="33" t="e">
        <v>#DIV/0!</v>
      </c>
      <c r="S146" s="33" t="e">
        <v>#DIV/0!</v>
      </c>
      <c r="T146" s="33" t="e">
        <v>#DIV/0!</v>
      </c>
      <c r="U146" s="33" t="e">
        <v>#DIV/0!</v>
      </c>
      <c r="V146" s="33" t="e">
        <v>#DIV/0!</v>
      </c>
      <c r="W146" s="33" t="e">
        <v>#DIV/0!</v>
      </c>
      <c r="X146" s="33" t="e">
        <v>#DIV/0!</v>
      </c>
      <c r="Y146" s="33" t="e">
        <v>#DIV/0!</v>
      </c>
      <c r="Z146" s="33" t="e">
        <v>#DIV/0!</v>
      </c>
      <c r="AA146" s="33" t="e">
        <v>#DIV/0!</v>
      </c>
      <c r="AB146" s="33" t="e">
        <v>#DIV/0!</v>
      </c>
      <c r="AC146" s="33" t="e">
        <v>#DIV/0!</v>
      </c>
      <c r="AD146" s="33" t="e">
        <v>#DIV/0!</v>
      </c>
      <c r="AE146" s="33" t="e">
        <v>#DIV/0!</v>
      </c>
      <c r="AF146" s="33" t="e">
        <v>#DIV/0!</v>
      </c>
      <c r="AG146" s="33" t="e">
        <v>#DIV/0!</v>
      </c>
      <c r="AH146" s="33" t="e">
        <v>#DIV/0!</v>
      </c>
      <c r="AI146" s="33" t="e">
        <v>#DIV/0!</v>
      </c>
      <c r="AJ146" s="33" t="e">
        <v>#DIV/0!</v>
      </c>
      <c r="AK146" s="38"/>
      <c r="AL146" s="63" t="e">
        <v>#DIV/0!</v>
      </c>
    </row>
    <row r="147" spans="2:100 15066:15458" s="1" customFormat="1" ht="15.75" hidden="1" thickBot="1" x14ac:dyDescent="0.3">
      <c r="B147" s="19"/>
      <c r="C147" s="11" t="s">
        <v>92</v>
      </c>
      <c r="D147" s="136"/>
      <c r="E147" s="20" t="s">
        <v>25</v>
      </c>
      <c r="F147" s="33" t="e">
        <v>#DIV/0!</v>
      </c>
      <c r="G147" s="33" t="e">
        <v>#DIV/0!</v>
      </c>
      <c r="H147" s="33" t="e">
        <v>#DIV/0!</v>
      </c>
      <c r="I147" s="33" t="e">
        <v>#DIV/0!</v>
      </c>
      <c r="J147" s="33" t="e">
        <v>#DIV/0!</v>
      </c>
      <c r="K147" s="33" t="e">
        <v>#DIV/0!</v>
      </c>
      <c r="L147" s="33" t="e">
        <v>#DIV/0!</v>
      </c>
      <c r="M147" s="33" t="e">
        <v>#DIV/0!</v>
      </c>
      <c r="N147" s="33" t="e">
        <v>#DIV/0!</v>
      </c>
      <c r="O147" s="33" t="e">
        <v>#DIV/0!</v>
      </c>
      <c r="P147" s="33" t="e">
        <v>#DIV/0!</v>
      </c>
      <c r="Q147" s="33" t="e">
        <v>#DIV/0!</v>
      </c>
      <c r="R147" s="33" t="e">
        <v>#DIV/0!</v>
      </c>
      <c r="S147" s="33" t="e">
        <v>#DIV/0!</v>
      </c>
      <c r="T147" s="33" t="e">
        <v>#DIV/0!</v>
      </c>
      <c r="U147" s="33" t="e">
        <v>#DIV/0!</v>
      </c>
      <c r="V147" s="33" t="e">
        <v>#DIV/0!</v>
      </c>
      <c r="W147" s="33" t="e">
        <v>#DIV/0!</v>
      </c>
      <c r="X147" s="33" t="e">
        <v>#DIV/0!</v>
      </c>
      <c r="Y147" s="33" t="e">
        <v>#DIV/0!</v>
      </c>
      <c r="Z147" s="33" t="e">
        <v>#DIV/0!</v>
      </c>
      <c r="AA147" s="33" t="e">
        <v>#DIV/0!</v>
      </c>
      <c r="AB147" s="33" t="e">
        <v>#DIV/0!</v>
      </c>
      <c r="AC147" s="33" t="e">
        <v>#DIV/0!</v>
      </c>
      <c r="AD147" s="33" t="e">
        <v>#DIV/0!</v>
      </c>
      <c r="AE147" s="33" t="e">
        <v>#DIV/0!</v>
      </c>
      <c r="AF147" s="33" t="e">
        <v>#DIV/0!</v>
      </c>
      <c r="AG147" s="33" t="e">
        <v>#DIV/0!</v>
      </c>
      <c r="AH147" s="33" t="e">
        <v>#DIV/0!</v>
      </c>
      <c r="AI147" s="33" t="e">
        <v>#DIV/0!</v>
      </c>
      <c r="AJ147" s="33" t="e">
        <v>#DIV/0!</v>
      </c>
      <c r="AK147" s="38"/>
      <c r="AL147" s="63" t="e">
        <v>#DIV/0!</v>
      </c>
    </row>
    <row r="148" spans="2:100 15066:15458" s="1" customFormat="1" hidden="1" x14ac:dyDescent="0.25">
      <c r="B148" s="8">
        <v>6</v>
      </c>
      <c r="C148" s="53" t="s">
        <v>40</v>
      </c>
      <c r="D148" s="54"/>
      <c r="E148" s="55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3"/>
      <c r="AL148" s="87" t="s">
        <v>131</v>
      </c>
      <c r="CV148" s="151"/>
      <c r="VGL148" s="50"/>
      <c r="VGM148" s="50"/>
      <c r="VGN148" s="50"/>
      <c r="VGO148" s="50"/>
      <c r="VGP148" s="50"/>
      <c r="VGQ148" s="50"/>
      <c r="VGR148" s="50"/>
      <c r="VGS148" s="50"/>
      <c r="VGT148" s="50"/>
      <c r="VGU148" s="50"/>
      <c r="VGV148" s="50"/>
      <c r="VGW148" s="50"/>
      <c r="VGX148" s="50"/>
      <c r="VGY148" s="50"/>
      <c r="VGZ148" s="50"/>
      <c r="VHA148" s="50"/>
      <c r="VHB148" s="50"/>
      <c r="VHC148" s="50"/>
      <c r="VHD148" s="50"/>
      <c r="VHE148" s="50"/>
      <c r="VHF148" s="50"/>
      <c r="VHG148" s="50"/>
      <c r="VHH148" s="50"/>
      <c r="VHI148" s="50"/>
      <c r="VHJ148" s="50"/>
      <c r="VHK148" s="50"/>
      <c r="VHL148" s="50"/>
      <c r="VHM148" s="50"/>
      <c r="VHN148" s="50"/>
      <c r="VHO148" s="50"/>
      <c r="VHP148" s="50"/>
      <c r="VHQ148" s="50"/>
      <c r="VHR148" s="50"/>
      <c r="VHS148" s="50"/>
      <c r="VHT148" s="50"/>
      <c r="VHU148" s="50"/>
      <c r="VHV148" s="50"/>
      <c r="VHW148" s="50"/>
      <c r="VHX148" s="50"/>
      <c r="VHY148" s="50"/>
      <c r="VHZ148" s="50"/>
      <c r="VIA148" s="50"/>
      <c r="VIB148" s="50"/>
      <c r="VIC148" s="50"/>
      <c r="VID148" s="50"/>
      <c r="VIE148" s="50"/>
      <c r="VIF148" s="50"/>
      <c r="VIG148" s="50"/>
      <c r="VIH148" s="50"/>
      <c r="VII148" s="50"/>
      <c r="VIJ148" s="50"/>
      <c r="VIK148" s="50"/>
      <c r="VIL148" s="50"/>
      <c r="VIM148" s="50"/>
      <c r="VIN148" s="50"/>
      <c r="VIO148" s="50"/>
      <c r="VIP148" s="50"/>
      <c r="VIQ148" s="50"/>
      <c r="VIR148" s="50"/>
      <c r="VIS148" s="50"/>
      <c r="VIT148" s="50"/>
      <c r="VIU148" s="50"/>
      <c r="VIV148" s="50"/>
      <c r="VIW148" s="50"/>
      <c r="VIX148" s="50"/>
      <c r="VIY148" s="50"/>
      <c r="VIZ148" s="50"/>
      <c r="VJA148" s="50"/>
      <c r="VJB148" s="50"/>
      <c r="VJC148" s="50"/>
      <c r="VJD148" s="50"/>
      <c r="VJE148" s="50"/>
      <c r="VJF148" s="50"/>
      <c r="VJG148" s="50"/>
      <c r="VJH148" s="50"/>
      <c r="VJI148" s="50"/>
      <c r="VJJ148" s="50"/>
      <c r="VJK148" s="50"/>
      <c r="VJL148" s="50"/>
      <c r="VJM148" s="50"/>
      <c r="VJN148" s="50"/>
      <c r="VJO148" s="50"/>
      <c r="VJP148" s="50"/>
      <c r="VJQ148" s="50"/>
      <c r="VJR148" s="50"/>
      <c r="VJS148" s="50"/>
      <c r="VJT148" s="50"/>
      <c r="VJU148" s="50"/>
      <c r="VJV148" s="50"/>
      <c r="VJW148" s="50"/>
      <c r="VJX148" s="50"/>
      <c r="VJY148" s="50"/>
      <c r="VJZ148" s="50"/>
      <c r="VKA148" s="50"/>
      <c r="VKB148" s="50"/>
      <c r="VKC148" s="50"/>
      <c r="VKD148" s="50"/>
      <c r="VKE148" s="50"/>
      <c r="VKF148" s="50"/>
      <c r="VKG148" s="50"/>
      <c r="VKH148" s="50"/>
      <c r="VKI148" s="50"/>
      <c r="VKJ148" s="50"/>
      <c r="VKK148" s="50"/>
      <c r="VKL148" s="50"/>
      <c r="VKM148" s="50"/>
      <c r="VKN148" s="50"/>
      <c r="VKO148" s="50"/>
      <c r="VKP148" s="50"/>
      <c r="VKQ148" s="50"/>
      <c r="VKR148" s="50"/>
      <c r="VKS148" s="50"/>
      <c r="VKT148" s="50"/>
      <c r="VKU148" s="50"/>
      <c r="VKV148" s="50"/>
      <c r="VKW148" s="50"/>
      <c r="VKX148" s="50"/>
      <c r="VKY148" s="50"/>
      <c r="VKZ148" s="50"/>
      <c r="VLA148" s="50"/>
      <c r="VLB148" s="50"/>
      <c r="VLC148" s="50"/>
      <c r="VLD148" s="50"/>
      <c r="VLE148" s="50"/>
      <c r="VLF148" s="50"/>
      <c r="VLG148" s="50"/>
      <c r="VLH148" s="50"/>
      <c r="VLI148" s="50"/>
      <c r="VLJ148" s="50"/>
      <c r="VLK148" s="50"/>
      <c r="VLL148" s="50"/>
      <c r="VLM148" s="50"/>
      <c r="VLN148" s="50"/>
      <c r="VLO148" s="50"/>
      <c r="VLP148" s="50"/>
      <c r="VLQ148" s="50"/>
      <c r="VLR148" s="50"/>
      <c r="VLS148" s="50"/>
      <c r="VLT148" s="50"/>
      <c r="VLU148" s="50"/>
      <c r="VLV148" s="50"/>
      <c r="VLW148" s="50"/>
      <c r="VLX148" s="50"/>
      <c r="VLY148" s="50"/>
      <c r="VLZ148" s="50"/>
      <c r="VMA148" s="50"/>
      <c r="VMB148" s="50"/>
      <c r="VMC148" s="50"/>
      <c r="VMD148" s="50"/>
      <c r="VME148" s="50"/>
      <c r="VMF148" s="50"/>
      <c r="VMG148" s="50"/>
      <c r="VMH148" s="50"/>
      <c r="VMI148" s="50"/>
      <c r="VMJ148" s="50"/>
      <c r="VMK148" s="50"/>
      <c r="VML148" s="50"/>
      <c r="VMM148" s="50"/>
      <c r="VMN148" s="50"/>
      <c r="VMO148" s="50"/>
      <c r="VMP148" s="50"/>
      <c r="VMQ148" s="50"/>
      <c r="VMR148" s="50"/>
      <c r="VMS148" s="50"/>
      <c r="VMT148" s="50"/>
      <c r="VMU148" s="50"/>
      <c r="VMV148" s="50"/>
      <c r="VMW148" s="50"/>
      <c r="VMX148" s="50"/>
      <c r="VMY148" s="50"/>
      <c r="VMZ148" s="50"/>
      <c r="VNA148" s="50"/>
      <c r="VNB148" s="50"/>
      <c r="VNC148" s="50"/>
      <c r="VND148" s="50"/>
      <c r="VNE148" s="50"/>
      <c r="VNF148" s="50"/>
      <c r="VNG148" s="50"/>
      <c r="VNH148" s="50"/>
      <c r="VNI148" s="50"/>
      <c r="VNJ148" s="50"/>
      <c r="VNK148" s="50"/>
      <c r="VNL148" s="50"/>
      <c r="VNM148" s="50"/>
      <c r="VNN148" s="50"/>
      <c r="VNO148" s="50"/>
      <c r="VNP148" s="50"/>
      <c r="VNQ148" s="50"/>
      <c r="VNR148" s="50"/>
      <c r="VNS148" s="50"/>
      <c r="VNT148" s="50"/>
      <c r="VNU148" s="50"/>
      <c r="VNV148" s="50"/>
      <c r="VNW148" s="50"/>
      <c r="VNX148" s="50"/>
      <c r="VNY148" s="50"/>
      <c r="VNZ148" s="50"/>
      <c r="VOA148" s="50"/>
      <c r="VOB148" s="50"/>
      <c r="VOC148" s="50"/>
      <c r="VOD148" s="50"/>
      <c r="VOE148" s="50"/>
      <c r="VOF148" s="50"/>
      <c r="VOG148" s="50"/>
      <c r="VOH148" s="50"/>
      <c r="VOI148" s="50"/>
      <c r="VOJ148" s="50"/>
      <c r="VOK148" s="50"/>
      <c r="VOL148" s="50"/>
      <c r="VOM148" s="50"/>
      <c r="VON148" s="50"/>
      <c r="VOO148" s="50"/>
      <c r="VOP148" s="50"/>
      <c r="VOQ148" s="50"/>
      <c r="VOR148" s="50"/>
      <c r="VOS148" s="50"/>
      <c r="VOT148" s="50"/>
      <c r="VOU148" s="50"/>
      <c r="VOV148" s="50"/>
      <c r="VOW148" s="50"/>
      <c r="VOX148" s="50"/>
      <c r="VOY148" s="50"/>
      <c r="VOZ148" s="50"/>
      <c r="VPA148" s="50"/>
      <c r="VPB148" s="50"/>
      <c r="VPC148" s="50"/>
      <c r="VPD148" s="50"/>
      <c r="VPE148" s="50"/>
      <c r="VPF148" s="50"/>
      <c r="VPG148" s="50"/>
      <c r="VPH148" s="50"/>
      <c r="VPI148" s="50"/>
      <c r="VPJ148" s="50"/>
      <c r="VPK148" s="50"/>
      <c r="VPL148" s="50"/>
      <c r="VPM148" s="50"/>
      <c r="VPN148" s="50"/>
      <c r="VPO148" s="50"/>
      <c r="VPP148" s="50"/>
      <c r="VPQ148" s="50"/>
      <c r="VPR148" s="50"/>
      <c r="VPS148" s="50"/>
      <c r="VPT148" s="50"/>
      <c r="VPU148" s="50"/>
      <c r="VPV148" s="50"/>
      <c r="VPW148" s="50"/>
      <c r="VPX148" s="50"/>
      <c r="VPY148" s="50"/>
      <c r="VPZ148" s="50"/>
      <c r="VQA148" s="50"/>
      <c r="VQB148" s="50"/>
      <c r="VQC148" s="50"/>
      <c r="VQD148" s="50"/>
      <c r="VQE148" s="50"/>
      <c r="VQF148" s="50"/>
      <c r="VQG148" s="50"/>
      <c r="VQH148" s="50"/>
      <c r="VQI148" s="50"/>
      <c r="VQJ148" s="50"/>
      <c r="VQK148" s="50"/>
      <c r="VQL148" s="50"/>
      <c r="VQM148" s="50"/>
      <c r="VQN148" s="50"/>
      <c r="VQO148" s="50"/>
      <c r="VQP148" s="50"/>
      <c r="VQQ148" s="50"/>
      <c r="VQR148" s="50"/>
      <c r="VQS148" s="50"/>
      <c r="VQT148" s="50"/>
      <c r="VQU148" s="50"/>
      <c r="VQV148" s="50"/>
      <c r="VQW148" s="50"/>
      <c r="VQX148" s="50"/>
      <c r="VQY148" s="50"/>
      <c r="VQZ148" s="50"/>
      <c r="VRA148" s="50"/>
      <c r="VRB148" s="50"/>
      <c r="VRC148" s="50"/>
      <c r="VRD148" s="50"/>
      <c r="VRE148" s="50"/>
      <c r="VRF148" s="50"/>
      <c r="VRG148" s="50"/>
      <c r="VRH148" s="50"/>
      <c r="VRI148" s="50"/>
      <c r="VRJ148" s="50"/>
      <c r="VRK148" s="50"/>
      <c r="VRL148" s="50"/>
      <c r="VRM148" s="50"/>
      <c r="VRN148" s="50"/>
      <c r="VRO148" s="50"/>
      <c r="VRP148" s="50"/>
      <c r="VRQ148" s="50"/>
      <c r="VRR148" s="50"/>
      <c r="VRS148" s="50"/>
      <c r="VRT148" s="50"/>
      <c r="VRU148" s="50"/>
      <c r="VRV148" s="50"/>
      <c r="VRW148" s="50"/>
      <c r="VRX148" s="50"/>
      <c r="VRY148" s="50"/>
      <c r="VRZ148" s="50"/>
      <c r="VSA148" s="50"/>
      <c r="VSB148" s="50"/>
      <c r="VSC148" s="50"/>
      <c r="VSD148" s="50"/>
      <c r="VSE148" s="50"/>
      <c r="VSF148" s="50"/>
      <c r="VSG148" s="50"/>
      <c r="VSH148" s="50"/>
      <c r="VSI148" s="50"/>
      <c r="VSJ148" s="50"/>
      <c r="VSK148" s="50"/>
      <c r="VSL148" s="50"/>
      <c r="VSM148" s="50"/>
      <c r="VSN148" s="50"/>
      <c r="VSO148" s="50"/>
      <c r="VSP148" s="50"/>
      <c r="VSQ148" s="50"/>
      <c r="VSR148" s="50"/>
      <c r="VSS148" s="50"/>
      <c r="VST148" s="50"/>
      <c r="VSU148" s="50"/>
      <c r="VSV148" s="50"/>
      <c r="VSW148" s="50"/>
      <c r="VSX148" s="50"/>
      <c r="VSY148" s="50"/>
      <c r="VSZ148" s="50"/>
      <c r="VTA148" s="50"/>
      <c r="VTB148" s="50"/>
      <c r="VTC148" s="50"/>
      <c r="VTD148" s="50"/>
      <c r="VTE148" s="50"/>
      <c r="VTF148" s="50"/>
      <c r="VTG148" s="50"/>
      <c r="VTH148" s="50"/>
      <c r="VTI148" s="50"/>
      <c r="VTJ148" s="50"/>
      <c r="VTK148" s="50"/>
      <c r="VTL148" s="50"/>
      <c r="VTM148" s="50"/>
      <c r="VTN148" s="50"/>
      <c r="VTO148" s="50"/>
      <c r="VTP148" s="50"/>
      <c r="VTQ148" s="50"/>
      <c r="VTR148" s="50"/>
      <c r="VTS148" s="50"/>
      <c r="VTT148" s="50"/>
      <c r="VTU148" s="50"/>
      <c r="VTV148" s="50"/>
      <c r="VTW148" s="50"/>
      <c r="VTX148" s="50"/>
      <c r="VTY148" s="50"/>
      <c r="VTZ148" s="50"/>
      <c r="VUA148" s="50"/>
      <c r="VUB148" s="50"/>
      <c r="VUC148" s="50"/>
      <c r="VUD148" s="50"/>
      <c r="VUE148" s="50"/>
      <c r="VUF148" s="50"/>
      <c r="VUG148" s="50"/>
      <c r="VUH148" s="50"/>
      <c r="VUI148" s="50"/>
      <c r="VUJ148" s="50"/>
      <c r="VUK148" s="50"/>
      <c r="VUL148" s="50"/>
      <c r="VUM148" s="50"/>
      <c r="VUN148" s="50"/>
      <c r="VUO148" s="50"/>
      <c r="VUP148" s="50"/>
      <c r="VUQ148" s="50"/>
      <c r="VUR148" s="50"/>
      <c r="VUS148" s="50"/>
      <c r="VUT148" s="50"/>
      <c r="VUU148" s="50"/>
      <c r="VUV148" s="50"/>
      <c r="VUW148" s="50"/>
      <c r="VUX148" s="50"/>
      <c r="VUY148" s="50"/>
      <c r="VUZ148" s="50"/>
      <c r="VVA148" s="50"/>
      <c r="VVB148" s="50"/>
      <c r="VVC148" s="50"/>
      <c r="VVD148" s="50"/>
      <c r="VVE148" s="50"/>
      <c r="VVF148" s="50"/>
      <c r="VVG148" s="50"/>
      <c r="VVH148" s="50"/>
      <c r="VVI148" s="50"/>
      <c r="VVJ148" s="50"/>
      <c r="VVK148" s="50"/>
      <c r="VVL148" s="50"/>
      <c r="VVM148" s="50"/>
      <c r="VVN148" s="50"/>
    </row>
    <row r="149" spans="2:100 15066:15458" s="1" customFormat="1" hidden="1" x14ac:dyDescent="0.25">
      <c r="B149" s="15"/>
      <c r="C149" s="28" t="s">
        <v>116</v>
      </c>
      <c r="D149" s="99"/>
      <c r="E149" s="20" t="s">
        <v>14</v>
      </c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2"/>
      <c r="AL149" s="98">
        <v>0</v>
      </c>
      <c r="CV149" s="152"/>
    </row>
    <row r="150" spans="2:100 15066:15458" s="1" customFormat="1" hidden="1" x14ac:dyDescent="0.25">
      <c r="B150" s="15"/>
      <c r="C150" s="30" t="s">
        <v>39</v>
      </c>
      <c r="D150" s="69"/>
      <c r="E150" s="20" t="s">
        <v>14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4">
        <v>0</v>
      </c>
      <c r="U150" s="34">
        <v>0</v>
      </c>
      <c r="V150" s="34">
        <v>0</v>
      </c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4">
        <v>0</v>
      </c>
      <c r="AC150" s="34">
        <v>0</v>
      </c>
      <c r="AD150" s="34">
        <v>0</v>
      </c>
      <c r="AE150" s="34">
        <v>0</v>
      </c>
      <c r="AF150" s="34">
        <v>0</v>
      </c>
      <c r="AG150" s="34">
        <v>0</v>
      </c>
      <c r="AH150" s="34">
        <v>0</v>
      </c>
      <c r="AI150" s="34">
        <v>0</v>
      </c>
      <c r="AJ150" s="34">
        <v>0</v>
      </c>
      <c r="AL150" s="67">
        <v>0</v>
      </c>
      <c r="CV150" s="152"/>
    </row>
    <row r="151" spans="2:100 15066:15458" s="1" customFormat="1" hidden="1" x14ac:dyDescent="0.25">
      <c r="B151" s="15"/>
      <c r="C151" s="30" t="s">
        <v>38</v>
      </c>
      <c r="D151" s="69"/>
      <c r="E151" s="20" t="s">
        <v>14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4">
        <v>0</v>
      </c>
      <c r="U151" s="34">
        <v>0</v>
      </c>
      <c r="V151" s="34">
        <v>0</v>
      </c>
      <c r="W151" s="34">
        <v>0</v>
      </c>
      <c r="X151" s="34">
        <v>0</v>
      </c>
      <c r="Y151" s="34">
        <v>0</v>
      </c>
      <c r="Z151" s="34">
        <v>0</v>
      </c>
      <c r="AA151" s="34">
        <v>0</v>
      </c>
      <c r="AB151" s="34">
        <v>0</v>
      </c>
      <c r="AC151" s="34">
        <v>0</v>
      </c>
      <c r="AD151" s="34">
        <v>0</v>
      </c>
      <c r="AE151" s="34">
        <v>0</v>
      </c>
      <c r="AF151" s="34">
        <v>0</v>
      </c>
      <c r="AG151" s="34">
        <v>0</v>
      </c>
      <c r="AH151" s="34">
        <v>0</v>
      </c>
      <c r="AI151" s="34">
        <v>0</v>
      </c>
      <c r="AJ151" s="34">
        <v>0</v>
      </c>
      <c r="AL151" s="67">
        <v>0</v>
      </c>
      <c r="CV151" s="152"/>
    </row>
    <row r="152" spans="2:100 15066:15458" s="1" customFormat="1" hidden="1" x14ac:dyDescent="0.25">
      <c r="B152" s="15"/>
      <c r="C152" s="30" t="s">
        <v>29</v>
      </c>
      <c r="D152" s="69"/>
      <c r="E152" s="1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L152" s="72" t="s">
        <v>29</v>
      </c>
      <c r="CV152" s="152"/>
    </row>
    <row r="153" spans="2:100 15066:15458" s="1" customFormat="1" hidden="1" x14ac:dyDescent="0.2">
      <c r="B153" s="15"/>
      <c r="C153" s="11" t="s">
        <v>117</v>
      </c>
      <c r="D153" s="69"/>
      <c r="E153" s="32" t="s">
        <v>31</v>
      </c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L153" s="100">
        <v>0</v>
      </c>
      <c r="CV153" s="152"/>
    </row>
    <row r="154" spans="2:100 15066:15458" s="16" customFormat="1" hidden="1" x14ac:dyDescent="0.25">
      <c r="B154" s="17"/>
      <c r="C154" s="11" t="s">
        <v>27</v>
      </c>
      <c r="D154" s="62"/>
      <c r="E154" s="32" t="s">
        <v>31</v>
      </c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L154" s="100">
        <v>0</v>
      </c>
      <c r="CV154" s="158"/>
    </row>
    <row r="155" spans="2:100 15066:15458" s="16" customFormat="1" hidden="1" x14ac:dyDescent="0.25">
      <c r="B155" s="17"/>
      <c r="C155" s="11" t="s">
        <v>26</v>
      </c>
      <c r="D155" s="62"/>
      <c r="E155" s="32" t="s">
        <v>31</v>
      </c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L155" s="100">
        <v>0</v>
      </c>
      <c r="CV155" s="158"/>
    </row>
    <row r="156" spans="2:100 15066:15458" s="16" customFormat="1" hidden="1" x14ac:dyDescent="0.25">
      <c r="B156" s="17"/>
      <c r="C156" s="11" t="s">
        <v>37</v>
      </c>
      <c r="D156" s="62"/>
      <c r="E156" s="32" t="s">
        <v>31</v>
      </c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L156" s="100">
        <v>0</v>
      </c>
      <c r="CV156" s="158"/>
    </row>
    <row r="157" spans="2:100 15066:15458" s="1" customFormat="1" hidden="1" x14ac:dyDescent="0.25">
      <c r="B157" s="15"/>
      <c r="C157" s="30" t="s">
        <v>28</v>
      </c>
      <c r="D157" s="69"/>
      <c r="E157" s="1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L157" s="72" t="s">
        <v>28</v>
      </c>
      <c r="CV157" s="152"/>
    </row>
    <row r="158" spans="2:100 15066:15458" s="1" customFormat="1" hidden="1" x14ac:dyDescent="0.25">
      <c r="B158" s="15"/>
      <c r="C158" s="11" t="s">
        <v>117</v>
      </c>
      <c r="D158" s="69"/>
      <c r="E158" s="20" t="s">
        <v>28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0</v>
      </c>
      <c r="Z158" s="33">
        <v>0</v>
      </c>
      <c r="AA158" s="33">
        <v>0</v>
      </c>
      <c r="AB158" s="33">
        <v>0</v>
      </c>
      <c r="AC158" s="33">
        <v>0</v>
      </c>
      <c r="AD158" s="33">
        <v>0</v>
      </c>
      <c r="AE158" s="33">
        <v>0</v>
      </c>
      <c r="AF158" s="33">
        <v>0</v>
      </c>
      <c r="AG158" s="33">
        <v>0</v>
      </c>
      <c r="AH158" s="33">
        <v>0</v>
      </c>
      <c r="AI158" s="33">
        <v>0</v>
      </c>
      <c r="AJ158" s="33">
        <v>0</v>
      </c>
      <c r="AL158" s="72"/>
      <c r="CV158" s="152"/>
    </row>
    <row r="159" spans="2:100 15066:15458" s="1" customFormat="1" hidden="1" x14ac:dyDescent="0.25">
      <c r="B159" s="15"/>
      <c r="C159" s="11" t="s">
        <v>27</v>
      </c>
      <c r="D159" s="69"/>
      <c r="E159" s="20" t="s">
        <v>28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0</v>
      </c>
      <c r="AC159" s="33">
        <v>0</v>
      </c>
      <c r="AD159" s="33">
        <v>0</v>
      </c>
      <c r="AE159" s="33">
        <v>0</v>
      </c>
      <c r="AF159" s="33">
        <v>0</v>
      </c>
      <c r="AG159" s="33">
        <v>0</v>
      </c>
      <c r="AH159" s="33">
        <v>0</v>
      </c>
      <c r="AI159" s="33">
        <v>0</v>
      </c>
      <c r="AJ159" s="33">
        <v>0</v>
      </c>
      <c r="AL159" s="63">
        <v>0</v>
      </c>
      <c r="CV159" s="152"/>
    </row>
    <row r="160" spans="2:100 15066:15458" s="1" customFormat="1" hidden="1" x14ac:dyDescent="0.25">
      <c r="B160" s="15"/>
      <c r="C160" s="11" t="s">
        <v>26</v>
      </c>
      <c r="D160" s="69"/>
      <c r="E160" s="20" t="s">
        <v>28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0</v>
      </c>
      <c r="Z160" s="33">
        <v>0</v>
      </c>
      <c r="AA160" s="33">
        <v>0</v>
      </c>
      <c r="AB160" s="33">
        <v>0</v>
      </c>
      <c r="AC160" s="33">
        <v>0</v>
      </c>
      <c r="AD160" s="33">
        <v>0</v>
      </c>
      <c r="AE160" s="33">
        <v>0</v>
      </c>
      <c r="AF160" s="33">
        <v>0</v>
      </c>
      <c r="AG160" s="33">
        <v>0</v>
      </c>
      <c r="AH160" s="33">
        <v>0</v>
      </c>
      <c r="AI160" s="33">
        <v>0</v>
      </c>
      <c r="AJ160" s="33">
        <v>0</v>
      </c>
      <c r="AL160" s="63">
        <v>0</v>
      </c>
      <c r="CV160" s="152"/>
    </row>
    <row r="161" spans="2:100 15066:15458" s="1" customFormat="1" hidden="1" x14ac:dyDescent="0.25">
      <c r="B161" s="15"/>
      <c r="C161" s="11" t="s">
        <v>37</v>
      </c>
      <c r="D161" s="69"/>
      <c r="E161" s="20" t="s">
        <v>28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  <c r="AC161" s="33">
        <v>0</v>
      </c>
      <c r="AD161" s="33">
        <v>0</v>
      </c>
      <c r="AE161" s="33">
        <v>0</v>
      </c>
      <c r="AF161" s="33">
        <v>0</v>
      </c>
      <c r="AG161" s="33">
        <v>0</v>
      </c>
      <c r="AH161" s="33">
        <v>0</v>
      </c>
      <c r="AI161" s="33">
        <v>0</v>
      </c>
      <c r="AJ161" s="33">
        <v>0</v>
      </c>
      <c r="AL161" s="63">
        <v>0</v>
      </c>
      <c r="CV161" s="152"/>
    </row>
    <row r="162" spans="2:100 15066:15458" s="1" customFormat="1" hidden="1" x14ac:dyDescent="0.25">
      <c r="B162" s="15"/>
      <c r="C162" s="30" t="s">
        <v>36</v>
      </c>
      <c r="D162" s="69"/>
      <c r="E162" s="20" t="s">
        <v>35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  <c r="AC162" s="33">
        <v>0</v>
      </c>
      <c r="AD162" s="33">
        <v>0</v>
      </c>
      <c r="AE162" s="33">
        <v>0</v>
      </c>
      <c r="AF162" s="33">
        <v>0</v>
      </c>
      <c r="AG162" s="33">
        <v>0</v>
      </c>
      <c r="AH162" s="33">
        <v>0</v>
      </c>
      <c r="AI162" s="33">
        <v>0</v>
      </c>
      <c r="AJ162" s="33">
        <v>0</v>
      </c>
      <c r="AL162" s="63">
        <v>0</v>
      </c>
      <c r="CV162" s="152"/>
    </row>
    <row r="163" spans="2:100 15066:15458" s="1" customFormat="1" hidden="1" x14ac:dyDescent="0.25">
      <c r="B163" s="15"/>
      <c r="C163" s="30" t="s">
        <v>34</v>
      </c>
      <c r="D163" s="69"/>
      <c r="E163" s="20" t="s">
        <v>33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0</v>
      </c>
      <c r="AC163" s="33">
        <v>0</v>
      </c>
      <c r="AD163" s="33">
        <v>0</v>
      </c>
      <c r="AE163" s="33">
        <v>0</v>
      </c>
      <c r="AF163" s="33">
        <v>0</v>
      </c>
      <c r="AG163" s="33">
        <v>0</v>
      </c>
      <c r="AH163" s="33">
        <v>0</v>
      </c>
      <c r="AI163" s="33">
        <v>0</v>
      </c>
      <c r="AJ163" s="33">
        <v>0</v>
      </c>
      <c r="AL163" s="63">
        <v>0</v>
      </c>
      <c r="CV163" s="152"/>
    </row>
    <row r="164" spans="2:100 15066:15458" s="1" customFormat="1" hidden="1" x14ac:dyDescent="0.25">
      <c r="B164" s="8"/>
      <c r="C164" s="53" t="s">
        <v>32</v>
      </c>
      <c r="D164" s="54"/>
      <c r="E164" s="55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3"/>
      <c r="AL164" s="87" t="s">
        <v>132</v>
      </c>
      <c r="CV164" s="151"/>
      <c r="VGL164" s="50"/>
      <c r="VGM164" s="50"/>
      <c r="VGN164" s="50"/>
      <c r="VGO164" s="50"/>
      <c r="VGP164" s="50"/>
      <c r="VGQ164" s="50"/>
      <c r="VGR164" s="50"/>
      <c r="VGS164" s="50"/>
      <c r="VGT164" s="50"/>
      <c r="VGU164" s="50"/>
      <c r="VGV164" s="50"/>
      <c r="VGW164" s="50"/>
      <c r="VGX164" s="50"/>
      <c r="VGY164" s="50"/>
      <c r="VGZ164" s="50"/>
      <c r="VHA164" s="50"/>
      <c r="VHB164" s="50"/>
      <c r="VHC164" s="50"/>
      <c r="VHD164" s="50"/>
      <c r="VHE164" s="50"/>
      <c r="VHF164" s="50"/>
      <c r="VHG164" s="50"/>
      <c r="VHH164" s="50"/>
      <c r="VHI164" s="50"/>
      <c r="VHJ164" s="50"/>
      <c r="VHK164" s="50"/>
      <c r="VHL164" s="50"/>
      <c r="VHM164" s="50"/>
      <c r="VHN164" s="50"/>
      <c r="VHO164" s="50"/>
      <c r="VHP164" s="50"/>
      <c r="VHQ164" s="50"/>
      <c r="VHR164" s="50"/>
      <c r="VHS164" s="50"/>
      <c r="VHT164" s="50"/>
      <c r="VHU164" s="50"/>
      <c r="VHV164" s="50"/>
      <c r="VHW164" s="50"/>
      <c r="VHX164" s="50"/>
      <c r="VHY164" s="50"/>
      <c r="VHZ164" s="50"/>
      <c r="VIA164" s="50"/>
      <c r="VIB164" s="50"/>
      <c r="VIC164" s="50"/>
      <c r="VID164" s="50"/>
      <c r="VIE164" s="50"/>
      <c r="VIF164" s="50"/>
      <c r="VIG164" s="50"/>
      <c r="VIH164" s="50"/>
      <c r="VII164" s="50"/>
      <c r="VIJ164" s="50"/>
      <c r="VIK164" s="50"/>
      <c r="VIL164" s="50"/>
      <c r="VIM164" s="50"/>
      <c r="VIN164" s="50"/>
      <c r="VIO164" s="50"/>
      <c r="VIP164" s="50"/>
      <c r="VIQ164" s="50"/>
      <c r="VIR164" s="50"/>
      <c r="VIS164" s="50"/>
      <c r="VIT164" s="50"/>
      <c r="VIU164" s="50"/>
      <c r="VIV164" s="50"/>
      <c r="VIW164" s="50"/>
      <c r="VIX164" s="50"/>
      <c r="VIY164" s="50"/>
      <c r="VIZ164" s="50"/>
      <c r="VJA164" s="50"/>
      <c r="VJB164" s="50"/>
      <c r="VJC164" s="50"/>
      <c r="VJD164" s="50"/>
      <c r="VJE164" s="50"/>
      <c r="VJF164" s="50"/>
      <c r="VJG164" s="50"/>
      <c r="VJH164" s="50"/>
      <c r="VJI164" s="50"/>
      <c r="VJJ164" s="50"/>
      <c r="VJK164" s="50"/>
      <c r="VJL164" s="50"/>
      <c r="VJM164" s="50"/>
      <c r="VJN164" s="50"/>
      <c r="VJO164" s="50"/>
      <c r="VJP164" s="50"/>
      <c r="VJQ164" s="50"/>
      <c r="VJR164" s="50"/>
      <c r="VJS164" s="50"/>
      <c r="VJT164" s="50"/>
      <c r="VJU164" s="50"/>
      <c r="VJV164" s="50"/>
      <c r="VJW164" s="50"/>
      <c r="VJX164" s="50"/>
      <c r="VJY164" s="50"/>
      <c r="VJZ164" s="50"/>
      <c r="VKA164" s="50"/>
      <c r="VKB164" s="50"/>
      <c r="VKC164" s="50"/>
      <c r="VKD164" s="50"/>
      <c r="VKE164" s="50"/>
      <c r="VKF164" s="50"/>
      <c r="VKG164" s="50"/>
      <c r="VKH164" s="50"/>
      <c r="VKI164" s="50"/>
      <c r="VKJ164" s="50"/>
      <c r="VKK164" s="50"/>
      <c r="VKL164" s="50"/>
      <c r="VKM164" s="50"/>
      <c r="VKN164" s="50"/>
      <c r="VKO164" s="50"/>
      <c r="VKP164" s="50"/>
      <c r="VKQ164" s="50"/>
      <c r="VKR164" s="50"/>
      <c r="VKS164" s="50"/>
      <c r="VKT164" s="50"/>
      <c r="VKU164" s="50"/>
      <c r="VKV164" s="50"/>
      <c r="VKW164" s="50"/>
      <c r="VKX164" s="50"/>
      <c r="VKY164" s="50"/>
      <c r="VKZ164" s="50"/>
      <c r="VLA164" s="50"/>
      <c r="VLB164" s="50"/>
      <c r="VLC164" s="50"/>
      <c r="VLD164" s="50"/>
      <c r="VLE164" s="50"/>
      <c r="VLF164" s="50"/>
      <c r="VLG164" s="50"/>
      <c r="VLH164" s="50"/>
      <c r="VLI164" s="50"/>
      <c r="VLJ164" s="50"/>
      <c r="VLK164" s="50"/>
      <c r="VLL164" s="50"/>
      <c r="VLM164" s="50"/>
      <c r="VLN164" s="50"/>
      <c r="VLO164" s="50"/>
      <c r="VLP164" s="50"/>
      <c r="VLQ164" s="50"/>
      <c r="VLR164" s="50"/>
      <c r="VLS164" s="50"/>
      <c r="VLT164" s="50"/>
      <c r="VLU164" s="50"/>
      <c r="VLV164" s="50"/>
      <c r="VLW164" s="50"/>
      <c r="VLX164" s="50"/>
      <c r="VLY164" s="50"/>
      <c r="VLZ164" s="50"/>
      <c r="VMA164" s="50"/>
      <c r="VMB164" s="50"/>
      <c r="VMC164" s="50"/>
      <c r="VMD164" s="50"/>
      <c r="VME164" s="50"/>
      <c r="VMF164" s="50"/>
      <c r="VMG164" s="50"/>
      <c r="VMH164" s="50"/>
      <c r="VMI164" s="50"/>
      <c r="VMJ164" s="50"/>
      <c r="VMK164" s="50"/>
      <c r="VML164" s="50"/>
      <c r="VMM164" s="50"/>
      <c r="VMN164" s="50"/>
      <c r="VMO164" s="50"/>
      <c r="VMP164" s="50"/>
      <c r="VMQ164" s="50"/>
      <c r="VMR164" s="50"/>
      <c r="VMS164" s="50"/>
      <c r="VMT164" s="50"/>
      <c r="VMU164" s="50"/>
      <c r="VMV164" s="50"/>
      <c r="VMW164" s="50"/>
      <c r="VMX164" s="50"/>
      <c r="VMY164" s="50"/>
      <c r="VMZ164" s="50"/>
      <c r="VNA164" s="50"/>
      <c r="VNB164" s="50"/>
      <c r="VNC164" s="50"/>
      <c r="VND164" s="50"/>
      <c r="VNE164" s="50"/>
      <c r="VNF164" s="50"/>
      <c r="VNG164" s="50"/>
      <c r="VNH164" s="50"/>
      <c r="VNI164" s="50"/>
      <c r="VNJ164" s="50"/>
      <c r="VNK164" s="50"/>
      <c r="VNL164" s="50"/>
      <c r="VNM164" s="50"/>
      <c r="VNN164" s="50"/>
      <c r="VNO164" s="50"/>
      <c r="VNP164" s="50"/>
      <c r="VNQ164" s="50"/>
      <c r="VNR164" s="50"/>
      <c r="VNS164" s="50"/>
      <c r="VNT164" s="50"/>
      <c r="VNU164" s="50"/>
      <c r="VNV164" s="50"/>
      <c r="VNW164" s="50"/>
      <c r="VNX164" s="50"/>
      <c r="VNY164" s="50"/>
      <c r="VNZ164" s="50"/>
      <c r="VOA164" s="50"/>
      <c r="VOB164" s="50"/>
      <c r="VOC164" s="50"/>
      <c r="VOD164" s="50"/>
      <c r="VOE164" s="50"/>
      <c r="VOF164" s="50"/>
      <c r="VOG164" s="50"/>
      <c r="VOH164" s="50"/>
      <c r="VOI164" s="50"/>
      <c r="VOJ164" s="50"/>
      <c r="VOK164" s="50"/>
      <c r="VOL164" s="50"/>
      <c r="VOM164" s="50"/>
      <c r="VON164" s="50"/>
      <c r="VOO164" s="50"/>
      <c r="VOP164" s="50"/>
      <c r="VOQ164" s="50"/>
      <c r="VOR164" s="50"/>
      <c r="VOS164" s="50"/>
      <c r="VOT164" s="50"/>
      <c r="VOU164" s="50"/>
      <c r="VOV164" s="50"/>
      <c r="VOW164" s="50"/>
      <c r="VOX164" s="50"/>
      <c r="VOY164" s="50"/>
      <c r="VOZ164" s="50"/>
      <c r="VPA164" s="50"/>
      <c r="VPB164" s="50"/>
      <c r="VPC164" s="50"/>
      <c r="VPD164" s="50"/>
      <c r="VPE164" s="50"/>
      <c r="VPF164" s="50"/>
      <c r="VPG164" s="50"/>
      <c r="VPH164" s="50"/>
      <c r="VPI164" s="50"/>
      <c r="VPJ164" s="50"/>
      <c r="VPK164" s="50"/>
      <c r="VPL164" s="50"/>
      <c r="VPM164" s="50"/>
      <c r="VPN164" s="50"/>
      <c r="VPO164" s="50"/>
      <c r="VPP164" s="50"/>
      <c r="VPQ164" s="50"/>
      <c r="VPR164" s="50"/>
      <c r="VPS164" s="50"/>
      <c r="VPT164" s="50"/>
      <c r="VPU164" s="50"/>
      <c r="VPV164" s="50"/>
      <c r="VPW164" s="50"/>
      <c r="VPX164" s="50"/>
      <c r="VPY164" s="50"/>
      <c r="VPZ164" s="50"/>
      <c r="VQA164" s="50"/>
      <c r="VQB164" s="50"/>
      <c r="VQC164" s="50"/>
      <c r="VQD164" s="50"/>
      <c r="VQE164" s="50"/>
      <c r="VQF164" s="50"/>
      <c r="VQG164" s="50"/>
      <c r="VQH164" s="50"/>
      <c r="VQI164" s="50"/>
      <c r="VQJ164" s="50"/>
      <c r="VQK164" s="50"/>
      <c r="VQL164" s="50"/>
      <c r="VQM164" s="50"/>
      <c r="VQN164" s="50"/>
      <c r="VQO164" s="50"/>
      <c r="VQP164" s="50"/>
      <c r="VQQ164" s="50"/>
      <c r="VQR164" s="50"/>
      <c r="VQS164" s="50"/>
      <c r="VQT164" s="50"/>
      <c r="VQU164" s="50"/>
      <c r="VQV164" s="50"/>
      <c r="VQW164" s="50"/>
      <c r="VQX164" s="50"/>
      <c r="VQY164" s="50"/>
      <c r="VQZ164" s="50"/>
      <c r="VRA164" s="50"/>
      <c r="VRB164" s="50"/>
      <c r="VRC164" s="50"/>
      <c r="VRD164" s="50"/>
      <c r="VRE164" s="50"/>
      <c r="VRF164" s="50"/>
      <c r="VRG164" s="50"/>
      <c r="VRH164" s="50"/>
      <c r="VRI164" s="50"/>
      <c r="VRJ164" s="50"/>
      <c r="VRK164" s="50"/>
      <c r="VRL164" s="50"/>
      <c r="VRM164" s="50"/>
      <c r="VRN164" s="50"/>
      <c r="VRO164" s="50"/>
      <c r="VRP164" s="50"/>
      <c r="VRQ164" s="50"/>
      <c r="VRR164" s="50"/>
      <c r="VRS164" s="50"/>
      <c r="VRT164" s="50"/>
      <c r="VRU164" s="50"/>
      <c r="VRV164" s="50"/>
      <c r="VRW164" s="50"/>
      <c r="VRX164" s="50"/>
      <c r="VRY164" s="50"/>
      <c r="VRZ164" s="50"/>
      <c r="VSA164" s="50"/>
      <c r="VSB164" s="50"/>
      <c r="VSC164" s="50"/>
      <c r="VSD164" s="50"/>
      <c r="VSE164" s="50"/>
      <c r="VSF164" s="50"/>
      <c r="VSG164" s="50"/>
      <c r="VSH164" s="50"/>
      <c r="VSI164" s="50"/>
      <c r="VSJ164" s="50"/>
      <c r="VSK164" s="50"/>
      <c r="VSL164" s="50"/>
      <c r="VSM164" s="50"/>
      <c r="VSN164" s="50"/>
      <c r="VSO164" s="50"/>
      <c r="VSP164" s="50"/>
      <c r="VSQ164" s="50"/>
      <c r="VSR164" s="50"/>
      <c r="VSS164" s="50"/>
      <c r="VST164" s="50"/>
      <c r="VSU164" s="50"/>
      <c r="VSV164" s="50"/>
      <c r="VSW164" s="50"/>
      <c r="VSX164" s="50"/>
      <c r="VSY164" s="50"/>
      <c r="VSZ164" s="50"/>
      <c r="VTA164" s="50"/>
      <c r="VTB164" s="50"/>
      <c r="VTC164" s="50"/>
      <c r="VTD164" s="50"/>
      <c r="VTE164" s="50"/>
      <c r="VTF164" s="50"/>
      <c r="VTG164" s="50"/>
      <c r="VTH164" s="50"/>
      <c r="VTI164" s="50"/>
      <c r="VTJ164" s="50"/>
      <c r="VTK164" s="50"/>
      <c r="VTL164" s="50"/>
      <c r="VTM164" s="50"/>
      <c r="VTN164" s="50"/>
      <c r="VTO164" s="50"/>
      <c r="VTP164" s="50"/>
      <c r="VTQ164" s="50"/>
      <c r="VTR164" s="50"/>
      <c r="VTS164" s="50"/>
      <c r="VTT164" s="50"/>
      <c r="VTU164" s="50"/>
      <c r="VTV164" s="50"/>
      <c r="VTW164" s="50"/>
      <c r="VTX164" s="50"/>
      <c r="VTY164" s="50"/>
      <c r="VTZ164" s="50"/>
      <c r="VUA164" s="50"/>
      <c r="VUB164" s="50"/>
      <c r="VUC164" s="50"/>
      <c r="VUD164" s="50"/>
      <c r="VUE164" s="50"/>
      <c r="VUF164" s="50"/>
      <c r="VUG164" s="50"/>
      <c r="VUH164" s="50"/>
      <c r="VUI164" s="50"/>
      <c r="VUJ164" s="50"/>
      <c r="VUK164" s="50"/>
      <c r="VUL164" s="50"/>
      <c r="VUM164" s="50"/>
      <c r="VUN164" s="50"/>
      <c r="VUO164" s="50"/>
      <c r="VUP164" s="50"/>
      <c r="VUQ164" s="50"/>
      <c r="VUR164" s="50"/>
      <c r="VUS164" s="50"/>
      <c r="VUT164" s="50"/>
      <c r="VUU164" s="50"/>
      <c r="VUV164" s="50"/>
      <c r="VUW164" s="50"/>
      <c r="VUX164" s="50"/>
      <c r="VUY164" s="50"/>
      <c r="VUZ164" s="50"/>
      <c r="VVA164" s="50"/>
      <c r="VVB164" s="50"/>
      <c r="VVC164" s="50"/>
      <c r="VVD164" s="50"/>
      <c r="VVE164" s="50"/>
      <c r="VVF164" s="50"/>
      <c r="VVG164" s="50"/>
      <c r="VVH164" s="50"/>
      <c r="VVI164" s="50"/>
      <c r="VVJ164" s="50"/>
      <c r="VVK164" s="50"/>
      <c r="VVL164" s="50"/>
      <c r="VVM164" s="50"/>
      <c r="VVN164" s="50"/>
    </row>
    <row r="165" spans="2:100 15066:15458" s="1" customFormat="1" hidden="1" x14ac:dyDescent="0.25">
      <c r="B165" s="15"/>
      <c r="C165" s="30" t="s">
        <v>29</v>
      </c>
      <c r="D165" s="69"/>
      <c r="E165" s="1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L165" s="72" t="s">
        <v>29</v>
      </c>
      <c r="CV165" s="152"/>
    </row>
    <row r="166" spans="2:100 15066:15458" s="1" customFormat="1" hidden="1" x14ac:dyDescent="0.25">
      <c r="B166" s="15"/>
      <c r="C166" s="11" t="s">
        <v>117</v>
      </c>
      <c r="D166" s="69"/>
      <c r="E166" s="20" t="s">
        <v>31</v>
      </c>
      <c r="F166" s="33">
        <v>0</v>
      </c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L166" s="72"/>
      <c r="CV166" s="152"/>
    </row>
    <row r="167" spans="2:100 15066:15458" s="1" customFormat="1" hidden="1" x14ac:dyDescent="0.25">
      <c r="B167" s="15"/>
      <c r="C167" s="11" t="s">
        <v>27</v>
      </c>
      <c r="D167" s="69"/>
      <c r="E167" s="20" t="s">
        <v>31</v>
      </c>
      <c r="F167" s="33">
        <v>0</v>
      </c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L167" s="63">
        <v>0</v>
      </c>
      <c r="CV167" s="152"/>
    </row>
    <row r="168" spans="2:100 15066:15458" s="1" customFormat="1" hidden="1" x14ac:dyDescent="0.25">
      <c r="B168" s="15"/>
      <c r="C168" s="11" t="s">
        <v>26</v>
      </c>
      <c r="D168" s="69"/>
      <c r="E168" s="20" t="s">
        <v>31</v>
      </c>
      <c r="F168" s="33">
        <v>0</v>
      </c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L168" s="63">
        <v>0</v>
      </c>
      <c r="CV168" s="152"/>
    </row>
    <row r="169" spans="2:100 15066:15458" s="1" customFormat="1" hidden="1" x14ac:dyDescent="0.25">
      <c r="B169" s="15"/>
      <c r="C169" s="30" t="s">
        <v>28</v>
      </c>
      <c r="D169" s="69"/>
      <c r="E169" s="1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L169" s="72" t="s">
        <v>28</v>
      </c>
      <c r="CV169" s="152"/>
    </row>
    <row r="170" spans="2:100 15066:15458" s="1" customFormat="1" hidden="1" x14ac:dyDescent="0.25">
      <c r="B170" s="15"/>
      <c r="C170" s="11" t="s">
        <v>117</v>
      </c>
      <c r="D170" s="69"/>
      <c r="E170" s="20" t="s">
        <v>28</v>
      </c>
      <c r="F170" s="33">
        <v>0</v>
      </c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L170" s="72"/>
      <c r="CV170" s="152"/>
    </row>
    <row r="171" spans="2:100 15066:15458" s="1" customFormat="1" hidden="1" x14ac:dyDescent="0.25">
      <c r="B171" s="15"/>
      <c r="C171" s="11" t="s">
        <v>27</v>
      </c>
      <c r="D171" s="69"/>
      <c r="E171" s="20" t="s">
        <v>28</v>
      </c>
      <c r="F171" s="33">
        <v>0</v>
      </c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L171" s="63">
        <v>0</v>
      </c>
      <c r="CV171" s="152"/>
    </row>
    <row r="172" spans="2:100 15066:15458" s="1" customFormat="1" hidden="1" x14ac:dyDescent="0.25">
      <c r="B172" s="15"/>
      <c r="C172" s="11" t="s">
        <v>26</v>
      </c>
      <c r="D172" s="69"/>
      <c r="E172" s="20" t="s">
        <v>28</v>
      </c>
      <c r="F172" s="33">
        <v>0</v>
      </c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L172" s="63">
        <v>0</v>
      </c>
      <c r="CV172" s="152"/>
    </row>
    <row r="173" spans="2:100 15066:15458" s="1" customFormat="1" hidden="1" x14ac:dyDescent="0.25">
      <c r="B173" s="8"/>
      <c r="C173" s="53" t="s">
        <v>30</v>
      </c>
      <c r="D173" s="54"/>
      <c r="E173" s="55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3"/>
      <c r="AL173" s="87" t="s">
        <v>132</v>
      </c>
      <c r="CV173" s="151"/>
      <c r="VGL173" s="50"/>
      <c r="VGM173" s="50"/>
      <c r="VGN173" s="50"/>
      <c r="VGO173" s="50"/>
      <c r="VGP173" s="50"/>
      <c r="VGQ173" s="50"/>
      <c r="VGR173" s="50"/>
      <c r="VGS173" s="50"/>
      <c r="VGT173" s="50"/>
      <c r="VGU173" s="50"/>
      <c r="VGV173" s="50"/>
      <c r="VGW173" s="50"/>
      <c r="VGX173" s="50"/>
      <c r="VGY173" s="50"/>
      <c r="VGZ173" s="50"/>
      <c r="VHA173" s="50"/>
      <c r="VHB173" s="50"/>
      <c r="VHC173" s="50"/>
      <c r="VHD173" s="50"/>
      <c r="VHE173" s="50"/>
      <c r="VHF173" s="50"/>
      <c r="VHG173" s="50"/>
      <c r="VHH173" s="50"/>
      <c r="VHI173" s="50"/>
      <c r="VHJ173" s="50"/>
      <c r="VHK173" s="50"/>
      <c r="VHL173" s="50"/>
      <c r="VHM173" s="50"/>
      <c r="VHN173" s="50"/>
      <c r="VHO173" s="50"/>
      <c r="VHP173" s="50"/>
      <c r="VHQ173" s="50"/>
      <c r="VHR173" s="50"/>
      <c r="VHS173" s="50"/>
      <c r="VHT173" s="50"/>
      <c r="VHU173" s="50"/>
      <c r="VHV173" s="50"/>
      <c r="VHW173" s="50"/>
      <c r="VHX173" s="50"/>
      <c r="VHY173" s="50"/>
      <c r="VHZ173" s="50"/>
      <c r="VIA173" s="50"/>
      <c r="VIB173" s="50"/>
      <c r="VIC173" s="50"/>
      <c r="VID173" s="50"/>
      <c r="VIE173" s="50"/>
      <c r="VIF173" s="50"/>
      <c r="VIG173" s="50"/>
      <c r="VIH173" s="50"/>
      <c r="VII173" s="50"/>
      <c r="VIJ173" s="50"/>
      <c r="VIK173" s="50"/>
      <c r="VIL173" s="50"/>
      <c r="VIM173" s="50"/>
      <c r="VIN173" s="50"/>
      <c r="VIO173" s="50"/>
      <c r="VIP173" s="50"/>
      <c r="VIQ173" s="50"/>
      <c r="VIR173" s="50"/>
      <c r="VIS173" s="50"/>
      <c r="VIT173" s="50"/>
      <c r="VIU173" s="50"/>
      <c r="VIV173" s="50"/>
      <c r="VIW173" s="50"/>
      <c r="VIX173" s="50"/>
      <c r="VIY173" s="50"/>
      <c r="VIZ173" s="50"/>
      <c r="VJA173" s="50"/>
      <c r="VJB173" s="50"/>
      <c r="VJC173" s="50"/>
      <c r="VJD173" s="50"/>
      <c r="VJE173" s="50"/>
      <c r="VJF173" s="50"/>
      <c r="VJG173" s="50"/>
      <c r="VJH173" s="50"/>
      <c r="VJI173" s="50"/>
      <c r="VJJ173" s="50"/>
      <c r="VJK173" s="50"/>
      <c r="VJL173" s="50"/>
      <c r="VJM173" s="50"/>
      <c r="VJN173" s="50"/>
      <c r="VJO173" s="50"/>
      <c r="VJP173" s="50"/>
      <c r="VJQ173" s="50"/>
      <c r="VJR173" s="50"/>
      <c r="VJS173" s="50"/>
      <c r="VJT173" s="50"/>
      <c r="VJU173" s="50"/>
      <c r="VJV173" s="50"/>
      <c r="VJW173" s="50"/>
      <c r="VJX173" s="50"/>
      <c r="VJY173" s="50"/>
      <c r="VJZ173" s="50"/>
      <c r="VKA173" s="50"/>
      <c r="VKB173" s="50"/>
      <c r="VKC173" s="50"/>
      <c r="VKD173" s="50"/>
      <c r="VKE173" s="50"/>
      <c r="VKF173" s="50"/>
      <c r="VKG173" s="50"/>
      <c r="VKH173" s="50"/>
      <c r="VKI173" s="50"/>
      <c r="VKJ173" s="50"/>
      <c r="VKK173" s="50"/>
      <c r="VKL173" s="50"/>
      <c r="VKM173" s="50"/>
      <c r="VKN173" s="50"/>
      <c r="VKO173" s="50"/>
      <c r="VKP173" s="50"/>
      <c r="VKQ173" s="50"/>
      <c r="VKR173" s="50"/>
      <c r="VKS173" s="50"/>
      <c r="VKT173" s="50"/>
      <c r="VKU173" s="50"/>
      <c r="VKV173" s="50"/>
      <c r="VKW173" s="50"/>
      <c r="VKX173" s="50"/>
      <c r="VKY173" s="50"/>
      <c r="VKZ173" s="50"/>
      <c r="VLA173" s="50"/>
      <c r="VLB173" s="50"/>
      <c r="VLC173" s="50"/>
      <c r="VLD173" s="50"/>
      <c r="VLE173" s="50"/>
      <c r="VLF173" s="50"/>
      <c r="VLG173" s="50"/>
      <c r="VLH173" s="50"/>
      <c r="VLI173" s="50"/>
      <c r="VLJ173" s="50"/>
      <c r="VLK173" s="50"/>
      <c r="VLL173" s="50"/>
      <c r="VLM173" s="50"/>
      <c r="VLN173" s="50"/>
      <c r="VLO173" s="50"/>
      <c r="VLP173" s="50"/>
      <c r="VLQ173" s="50"/>
      <c r="VLR173" s="50"/>
      <c r="VLS173" s="50"/>
      <c r="VLT173" s="50"/>
      <c r="VLU173" s="50"/>
      <c r="VLV173" s="50"/>
      <c r="VLW173" s="50"/>
      <c r="VLX173" s="50"/>
      <c r="VLY173" s="50"/>
      <c r="VLZ173" s="50"/>
      <c r="VMA173" s="50"/>
      <c r="VMB173" s="50"/>
      <c r="VMC173" s="50"/>
      <c r="VMD173" s="50"/>
      <c r="VME173" s="50"/>
      <c r="VMF173" s="50"/>
      <c r="VMG173" s="50"/>
      <c r="VMH173" s="50"/>
      <c r="VMI173" s="50"/>
      <c r="VMJ173" s="50"/>
      <c r="VMK173" s="50"/>
      <c r="VML173" s="50"/>
      <c r="VMM173" s="50"/>
      <c r="VMN173" s="50"/>
      <c r="VMO173" s="50"/>
      <c r="VMP173" s="50"/>
      <c r="VMQ173" s="50"/>
      <c r="VMR173" s="50"/>
      <c r="VMS173" s="50"/>
      <c r="VMT173" s="50"/>
      <c r="VMU173" s="50"/>
      <c r="VMV173" s="50"/>
      <c r="VMW173" s="50"/>
      <c r="VMX173" s="50"/>
      <c r="VMY173" s="50"/>
      <c r="VMZ173" s="50"/>
      <c r="VNA173" s="50"/>
      <c r="VNB173" s="50"/>
      <c r="VNC173" s="50"/>
      <c r="VND173" s="50"/>
      <c r="VNE173" s="50"/>
      <c r="VNF173" s="50"/>
      <c r="VNG173" s="50"/>
      <c r="VNH173" s="50"/>
      <c r="VNI173" s="50"/>
      <c r="VNJ173" s="50"/>
      <c r="VNK173" s="50"/>
      <c r="VNL173" s="50"/>
      <c r="VNM173" s="50"/>
      <c r="VNN173" s="50"/>
      <c r="VNO173" s="50"/>
      <c r="VNP173" s="50"/>
      <c r="VNQ173" s="50"/>
      <c r="VNR173" s="50"/>
      <c r="VNS173" s="50"/>
      <c r="VNT173" s="50"/>
      <c r="VNU173" s="50"/>
      <c r="VNV173" s="50"/>
      <c r="VNW173" s="50"/>
      <c r="VNX173" s="50"/>
      <c r="VNY173" s="50"/>
      <c r="VNZ173" s="50"/>
      <c r="VOA173" s="50"/>
      <c r="VOB173" s="50"/>
      <c r="VOC173" s="50"/>
      <c r="VOD173" s="50"/>
      <c r="VOE173" s="50"/>
      <c r="VOF173" s="50"/>
      <c r="VOG173" s="50"/>
      <c r="VOH173" s="50"/>
      <c r="VOI173" s="50"/>
      <c r="VOJ173" s="50"/>
      <c r="VOK173" s="50"/>
      <c r="VOL173" s="50"/>
      <c r="VOM173" s="50"/>
      <c r="VON173" s="50"/>
      <c r="VOO173" s="50"/>
      <c r="VOP173" s="50"/>
      <c r="VOQ173" s="50"/>
      <c r="VOR173" s="50"/>
      <c r="VOS173" s="50"/>
      <c r="VOT173" s="50"/>
      <c r="VOU173" s="50"/>
      <c r="VOV173" s="50"/>
      <c r="VOW173" s="50"/>
      <c r="VOX173" s="50"/>
      <c r="VOY173" s="50"/>
      <c r="VOZ173" s="50"/>
      <c r="VPA173" s="50"/>
      <c r="VPB173" s="50"/>
      <c r="VPC173" s="50"/>
      <c r="VPD173" s="50"/>
      <c r="VPE173" s="50"/>
      <c r="VPF173" s="50"/>
      <c r="VPG173" s="50"/>
      <c r="VPH173" s="50"/>
      <c r="VPI173" s="50"/>
      <c r="VPJ173" s="50"/>
      <c r="VPK173" s="50"/>
      <c r="VPL173" s="50"/>
      <c r="VPM173" s="50"/>
      <c r="VPN173" s="50"/>
      <c r="VPO173" s="50"/>
      <c r="VPP173" s="50"/>
      <c r="VPQ173" s="50"/>
      <c r="VPR173" s="50"/>
      <c r="VPS173" s="50"/>
      <c r="VPT173" s="50"/>
      <c r="VPU173" s="50"/>
      <c r="VPV173" s="50"/>
      <c r="VPW173" s="50"/>
      <c r="VPX173" s="50"/>
      <c r="VPY173" s="50"/>
      <c r="VPZ173" s="50"/>
      <c r="VQA173" s="50"/>
      <c r="VQB173" s="50"/>
      <c r="VQC173" s="50"/>
      <c r="VQD173" s="50"/>
      <c r="VQE173" s="50"/>
      <c r="VQF173" s="50"/>
      <c r="VQG173" s="50"/>
      <c r="VQH173" s="50"/>
      <c r="VQI173" s="50"/>
      <c r="VQJ173" s="50"/>
      <c r="VQK173" s="50"/>
      <c r="VQL173" s="50"/>
      <c r="VQM173" s="50"/>
      <c r="VQN173" s="50"/>
      <c r="VQO173" s="50"/>
      <c r="VQP173" s="50"/>
      <c r="VQQ173" s="50"/>
      <c r="VQR173" s="50"/>
      <c r="VQS173" s="50"/>
      <c r="VQT173" s="50"/>
      <c r="VQU173" s="50"/>
      <c r="VQV173" s="50"/>
      <c r="VQW173" s="50"/>
      <c r="VQX173" s="50"/>
      <c r="VQY173" s="50"/>
      <c r="VQZ173" s="50"/>
      <c r="VRA173" s="50"/>
      <c r="VRB173" s="50"/>
      <c r="VRC173" s="50"/>
      <c r="VRD173" s="50"/>
      <c r="VRE173" s="50"/>
      <c r="VRF173" s="50"/>
      <c r="VRG173" s="50"/>
      <c r="VRH173" s="50"/>
      <c r="VRI173" s="50"/>
      <c r="VRJ173" s="50"/>
      <c r="VRK173" s="50"/>
      <c r="VRL173" s="50"/>
      <c r="VRM173" s="50"/>
      <c r="VRN173" s="50"/>
      <c r="VRO173" s="50"/>
      <c r="VRP173" s="50"/>
      <c r="VRQ173" s="50"/>
      <c r="VRR173" s="50"/>
      <c r="VRS173" s="50"/>
      <c r="VRT173" s="50"/>
      <c r="VRU173" s="50"/>
      <c r="VRV173" s="50"/>
      <c r="VRW173" s="50"/>
      <c r="VRX173" s="50"/>
      <c r="VRY173" s="50"/>
      <c r="VRZ173" s="50"/>
      <c r="VSA173" s="50"/>
      <c r="VSB173" s="50"/>
      <c r="VSC173" s="50"/>
      <c r="VSD173" s="50"/>
      <c r="VSE173" s="50"/>
      <c r="VSF173" s="50"/>
      <c r="VSG173" s="50"/>
      <c r="VSH173" s="50"/>
      <c r="VSI173" s="50"/>
      <c r="VSJ173" s="50"/>
      <c r="VSK173" s="50"/>
      <c r="VSL173" s="50"/>
      <c r="VSM173" s="50"/>
      <c r="VSN173" s="50"/>
      <c r="VSO173" s="50"/>
      <c r="VSP173" s="50"/>
      <c r="VSQ173" s="50"/>
      <c r="VSR173" s="50"/>
      <c r="VSS173" s="50"/>
      <c r="VST173" s="50"/>
      <c r="VSU173" s="50"/>
      <c r="VSV173" s="50"/>
      <c r="VSW173" s="50"/>
      <c r="VSX173" s="50"/>
      <c r="VSY173" s="50"/>
      <c r="VSZ173" s="50"/>
      <c r="VTA173" s="50"/>
      <c r="VTB173" s="50"/>
      <c r="VTC173" s="50"/>
      <c r="VTD173" s="50"/>
      <c r="VTE173" s="50"/>
      <c r="VTF173" s="50"/>
      <c r="VTG173" s="50"/>
      <c r="VTH173" s="50"/>
      <c r="VTI173" s="50"/>
      <c r="VTJ173" s="50"/>
      <c r="VTK173" s="50"/>
      <c r="VTL173" s="50"/>
      <c r="VTM173" s="50"/>
      <c r="VTN173" s="50"/>
      <c r="VTO173" s="50"/>
      <c r="VTP173" s="50"/>
      <c r="VTQ173" s="50"/>
      <c r="VTR173" s="50"/>
      <c r="VTS173" s="50"/>
      <c r="VTT173" s="50"/>
      <c r="VTU173" s="50"/>
      <c r="VTV173" s="50"/>
      <c r="VTW173" s="50"/>
      <c r="VTX173" s="50"/>
      <c r="VTY173" s="50"/>
      <c r="VTZ173" s="50"/>
      <c r="VUA173" s="50"/>
      <c r="VUB173" s="50"/>
      <c r="VUC173" s="50"/>
      <c r="VUD173" s="50"/>
      <c r="VUE173" s="50"/>
      <c r="VUF173" s="50"/>
      <c r="VUG173" s="50"/>
      <c r="VUH173" s="50"/>
      <c r="VUI173" s="50"/>
      <c r="VUJ173" s="50"/>
      <c r="VUK173" s="50"/>
      <c r="VUL173" s="50"/>
      <c r="VUM173" s="50"/>
      <c r="VUN173" s="50"/>
      <c r="VUO173" s="50"/>
      <c r="VUP173" s="50"/>
      <c r="VUQ173" s="50"/>
      <c r="VUR173" s="50"/>
      <c r="VUS173" s="50"/>
      <c r="VUT173" s="50"/>
      <c r="VUU173" s="50"/>
      <c r="VUV173" s="50"/>
      <c r="VUW173" s="50"/>
      <c r="VUX173" s="50"/>
      <c r="VUY173" s="50"/>
      <c r="VUZ173" s="50"/>
      <c r="VVA173" s="50"/>
      <c r="VVB173" s="50"/>
      <c r="VVC173" s="50"/>
      <c r="VVD173" s="50"/>
      <c r="VVE173" s="50"/>
      <c r="VVF173" s="50"/>
      <c r="VVG173" s="50"/>
      <c r="VVH173" s="50"/>
      <c r="VVI173" s="50"/>
      <c r="VVJ173" s="50"/>
      <c r="VVK173" s="50"/>
      <c r="VVL173" s="50"/>
      <c r="VVM173" s="50"/>
      <c r="VVN173" s="50"/>
    </row>
    <row r="174" spans="2:100 15066:15458" s="1" customFormat="1" hidden="1" x14ac:dyDescent="0.25">
      <c r="B174" s="15"/>
      <c r="C174" s="30" t="s">
        <v>29</v>
      </c>
      <c r="D174" s="69"/>
      <c r="E174" s="1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L174" s="72" t="s">
        <v>29</v>
      </c>
      <c r="CV174" s="152"/>
    </row>
    <row r="175" spans="2:100 15066:15458" s="1" customFormat="1" hidden="1" x14ac:dyDescent="0.25">
      <c r="B175" s="15"/>
      <c r="C175" s="11" t="s">
        <v>117</v>
      </c>
      <c r="D175" s="136">
        <v>0.3</v>
      </c>
      <c r="E175" s="20" t="s">
        <v>25</v>
      </c>
      <c r="F175" s="34" t="e">
        <v>#DIV/0!</v>
      </c>
      <c r="G175" s="34" t="e">
        <v>#DIV/0!</v>
      </c>
      <c r="H175" s="34" t="e">
        <v>#DIV/0!</v>
      </c>
      <c r="I175" s="34" t="e">
        <v>#DIV/0!</v>
      </c>
      <c r="J175" s="34" t="e">
        <v>#DIV/0!</v>
      </c>
      <c r="K175" s="34" t="e">
        <v>#DIV/0!</v>
      </c>
      <c r="L175" s="34" t="e">
        <v>#DIV/0!</v>
      </c>
      <c r="M175" s="34" t="e">
        <v>#DIV/0!</v>
      </c>
      <c r="N175" s="34" t="e">
        <v>#DIV/0!</v>
      </c>
      <c r="O175" s="34" t="e">
        <v>#DIV/0!</v>
      </c>
      <c r="P175" s="34" t="e">
        <v>#DIV/0!</v>
      </c>
      <c r="Q175" s="34" t="e">
        <v>#DIV/0!</v>
      </c>
      <c r="R175" s="34" t="e">
        <v>#DIV/0!</v>
      </c>
      <c r="S175" s="34" t="e">
        <v>#DIV/0!</v>
      </c>
      <c r="T175" s="34" t="e">
        <v>#DIV/0!</v>
      </c>
      <c r="U175" s="34" t="e">
        <v>#DIV/0!</v>
      </c>
      <c r="V175" s="34" t="e">
        <v>#DIV/0!</v>
      </c>
      <c r="W175" s="34" t="e">
        <v>#DIV/0!</v>
      </c>
      <c r="X175" s="34" t="e">
        <v>#DIV/0!</v>
      </c>
      <c r="Y175" s="34" t="e">
        <v>#DIV/0!</v>
      </c>
      <c r="Z175" s="34" t="e">
        <v>#DIV/0!</v>
      </c>
      <c r="AA175" s="34" t="e">
        <v>#DIV/0!</v>
      </c>
      <c r="AB175" s="34" t="e">
        <v>#DIV/0!</v>
      </c>
      <c r="AC175" s="34" t="e">
        <v>#DIV/0!</v>
      </c>
      <c r="AD175" s="34" t="e">
        <v>#DIV/0!</v>
      </c>
      <c r="AE175" s="34" t="e">
        <v>#DIV/0!</v>
      </c>
      <c r="AF175" s="34" t="e">
        <v>#DIV/0!</v>
      </c>
      <c r="AG175" s="34" t="e">
        <v>#DIV/0!</v>
      </c>
      <c r="AH175" s="34" t="e">
        <v>#DIV/0!</v>
      </c>
      <c r="AI175" s="34" t="e">
        <v>#DIV/0!</v>
      </c>
      <c r="AJ175" s="34" t="e">
        <v>#DIV/0!</v>
      </c>
      <c r="AL175" s="72"/>
      <c r="CV175" s="152"/>
    </row>
    <row r="176" spans="2:100 15066:15458" s="1" customFormat="1" hidden="1" x14ac:dyDescent="0.25">
      <c r="B176" s="15"/>
      <c r="C176" s="11" t="s">
        <v>27</v>
      </c>
      <c r="D176" s="136">
        <v>0.3</v>
      </c>
      <c r="E176" s="20" t="s">
        <v>25</v>
      </c>
      <c r="F176" s="34" t="e">
        <v>#DIV/0!</v>
      </c>
      <c r="G176" s="34" t="e">
        <v>#DIV/0!</v>
      </c>
      <c r="H176" s="34" t="e">
        <v>#DIV/0!</v>
      </c>
      <c r="I176" s="34" t="e">
        <v>#DIV/0!</v>
      </c>
      <c r="J176" s="34" t="e">
        <v>#DIV/0!</v>
      </c>
      <c r="K176" s="34" t="e">
        <v>#DIV/0!</v>
      </c>
      <c r="L176" s="34" t="e">
        <v>#DIV/0!</v>
      </c>
      <c r="M176" s="34" t="e">
        <v>#DIV/0!</v>
      </c>
      <c r="N176" s="34" t="e">
        <v>#DIV/0!</v>
      </c>
      <c r="O176" s="34" t="e">
        <v>#DIV/0!</v>
      </c>
      <c r="P176" s="34" t="e">
        <v>#DIV/0!</v>
      </c>
      <c r="Q176" s="34" t="e">
        <v>#DIV/0!</v>
      </c>
      <c r="R176" s="34" t="e">
        <v>#DIV/0!</v>
      </c>
      <c r="S176" s="34" t="e">
        <v>#DIV/0!</v>
      </c>
      <c r="T176" s="34" t="e">
        <v>#DIV/0!</v>
      </c>
      <c r="U176" s="34" t="e">
        <v>#DIV/0!</v>
      </c>
      <c r="V176" s="34" t="e">
        <v>#DIV/0!</v>
      </c>
      <c r="W176" s="34" t="e">
        <v>#DIV/0!</v>
      </c>
      <c r="X176" s="34" t="e">
        <v>#DIV/0!</v>
      </c>
      <c r="Y176" s="34" t="e">
        <v>#DIV/0!</v>
      </c>
      <c r="Z176" s="34" t="e">
        <v>#DIV/0!</v>
      </c>
      <c r="AA176" s="34" t="e">
        <v>#DIV/0!</v>
      </c>
      <c r="AB176" s="34" t="e">
        <v>#DIV/0!</v>
      </c>
      <c r="AC176" s="34" t="e">
        <v>#DIV/0!</v>
      </c>
      <c r="AD176" s="34" t="e">
        <v>#DIV/0!</v>
      </c>
      <c r="AE176" s="34" t="e">
        <v>#DIV/0!</v>
      </c>
      <c r="AF176" s="34" t="e">
        <v>#DIV/0!</v>
      </c>
      <c r="AG176" s="34" t="e">
        <v>#DIV/0!</v>
      </c>
      <c r="AH176" s="34" t="e">
        <v>#DIV/0!</v>
      </c>
      <c r="AI176" s="34" t="e">
        <v>#DIV/0!</v>
      </c>
      <c r="AJ176" s="34" t="e">
        <v>#DIV/0!</v>
      </c>
      <c r="AL176" s="67" t="e">
        <v>#DIV/0!</v>
      </c>
      <c r="CV176" s="152"/>
    </row>
    <row r="177" spans="2:100" s="1" customFormat="1" hidden="1" x14ac:dyDescent="0.25">
      <c r="B177" s="15"/>
      <c r="C177" s="11" t="s">
        <v>26</v>
      </c>
      <c r="D177" s="136">
        <v>0.3</v>
      </c>
      <c r="E177" s="20" t="s">
        <v>25</v>
      </c>
      <c r="F177" s="34" t="e">
        <v>#DIV/0!</v>
      </c>
      <c r="G177" s="34" t="e">
        <v>#DIV/0!</v>
      </c>
      <c r="H177" s="34" t="e">
        <v>#DIV/0!</v>
      </c>
      <c r="I177" s="34" t="e">
        <v>#DIV/0!</v>
      </c>
      <c r="J177" s="34" t="e">
        <v>#DIV/0!</v>
      </c>
      <c r="K177" s="34" t="e">
        <v>#DIV/0!</v>
      </c>
      <c r="L177" s="34" t="e">
        <v>#DIV/0!</v>
      </c>
      <c r="M177" s="34" t="e">
        <v>#DIV/0!</v>
      </c>
      <c r="N177" s="34" t="e">
        <v>#DIV/0!</v>
      </c>
      <c r="O177" s="34" t="e">
        <v>#DIV/0!</v>
      </c>
      <c r="P177" s="34" t="e">
        <v>#DIV/0!</v>
      </c>
      <c r="Q177" s="34" t="e">
        <v>#DIV/0!</v>
      </c>
      <c r="R177" s="34" t="e">
        <v>#DIV/0!</v>
      </c>
      <c r="S177" s="34" t="e">
        <v>#DIV/0!</v>
      </c>
      <c r="T177" s="34" t="e">
        <v>#DIV/0!</v>
      </c>
      <c r="U177" s="34" t="e">
        <v>#DIV/0!</v>
      </c>
      <c r="V177" s="34" t="e">
        <v>#DIV/0!</v>
      </c>
      <c r="W177" s="34" t="e">
        <v>#DIV/0!</v>
      </c>
      <c r="X177" s="34" t="e">
        <v>#DIV/0!</v>
      </c>
      <c r="Y177" s="34" t="e">
        <v>#DIV/0!</v>
      </c>
      <c r="Z177" s="34" t="e">
        <v>#DIV/0!</v>
      </c>
      <c r="AA177" s="34" t="e">
        <v>#DIV/0!</v>
      </c>
      <c r="AB177" s="34" t="e">
        <v>#DIV/0!</v>
      </c>
      <c r="AC177" s="34" t="e">
        <v>#DIV/0!</v>
      </c>
      <c r="AD177" s="34" t="e">
        <v>#DIV/0!</v>
      </c>
      <c r="AE177" s="34" t="e">
        <v>#DIV/0!</v>
      </c>
      <c r="AF177" s="34" t="e">
        <v>#DIV/0!</v>
      </c>
      <c r="AG177" s="34" t="e">
        <v>#DIV/0!</v>
      </c>
      <c r="AH177" s="34" t="e">
        <v>#DIV/0!</v>
      </c>
      <c r="AI177" s="34" t="e">
        <v>#DIV/0!</v>
      </c>
      <c r="AJ177" s="34" t="e">
        <v>#DIV/0!</v>
      </c>
      <c r="AL177" s="67" t="e">
        <v>#DIV/0!</v>
      </c>
      <c r="CV177" s="152"/>
    </row>
    <row r="178" spans="2:100" s="1" customFormat="1" hidden="1" x14ac:dyDescent="0.25">
      <c r="B178" s="15"/>
      <c r="C178" s="30" t="s">
        <v>28</v>
      </c>
      <c r="D178" s="136"/>
      <c r="E178" s="13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L178" s="72" t="s">
        <v>28</v>
      </c>
      <c r="CV178" s="152"/>
    </row>
    <row r="179" spans="2:100" s="1" customFormat="1" hidden="1" x14ac:dyDescent="0.25">
      <c r="B179" s="15"/>
      <c r="C179" s="11" t="s">
        <v>117</v>
      </c>
      <c r="D179" s="136">
        <v>0.5</v>
      </c>
      <c r="E179" s="20" t="s">
        <v>25</v>
      </c>
      <c r="F179" s="34" t="e">
        <v>#DIV/0!</v>
      </c>
      <c r="G179" s="34" t="e">
        <v>#DIV/0!</v>
      </c>
      <c r="H179" s="34" t="e">
        <v>#DIV/0!</v>
      </c>
      <c r="I179" s="34" t="e">
        <v>#DIV/0!</v>
      </c>
      <c r="J179" s="34" t="e">
        <v>#DIV/0!</v>
      </c>
      <c r="K179" s="34" t="e">
        <v>#DIV/0!</v>
      </c>
      <c r="L179" s="34" t="e">
        <v>#DIV/0!</v>
      </c>
      <c r="M179" s="34" t="e">
        <v>#DIV/0!</v>
      </c>
      <c r="N179" s="34" t="e">
        <v>#DIV/0!</v>
      </c>
      <c r="O179" s="34" t="e">
        <v>#DIV/0!</v>
      </c>
      <c r="P179" s="34" t="e">
        <v>#DIV/0!</v>
      </c>
      <c r="Q179" s="34" t="e">
        <v>#DIV/0!</v>
      </c>
      <c r="R179" s="34" t="e">
        <v>#DIV/0!</v>
      </c>
      <c r="S179" s="34" t="e">
        <v>#DIV/0!</v>
      </c>
      <c r="T179" s="34" t="e">
        <v>#DIV/0!</v>
      </c>
      <c r="U179" s="34" t="e">
        <v>#DIV/0!</v>
      </c>
      <c r="V179" s="34" t="e">
        <v>#DIV/0!</v>
      </c>
      <c r="W179" s="34" t="e">
        <v>#DIV/0!</v>
      </c>
      <c r="X179" s="34" t="e">
        <v>#DIV/0!</v>
      </c>
      <c r="Y179" s="34" t="e">
        <v>#DIV/0!</v>
      </c>
      <c r="Z179" s="34" t="e">
        <v>#DIV/0!</v>
      </c>
      <c r="AA179" s="34" t="e">
        <v>#DIV/0!</v>
      </c>
      <c r="AB179" s="34" t="e">
        <v>#DIV/0!</v>
      </c>
      <c r="AC179" s="34" t="e">
        <v>#DIV/0!</v>
      </c>
      <c r="AD179" s="34" t="e">
        <v>#DIV/0!</v>
      </c>
      <c r="AE179" s="34" t="e">
        <v>#DIV/0!</v>
      </c>
      <c r="AF179" s="34" t="e">
        <v>#DIV/0!</v>
      </c>
      <c r="AG179" s="34" t="e">
        <v>#DIV/0!</v>
      </c>
      <c r="AH179" s="34" t="e">
        <v>#DIV/0!</v>
      </c>
      <c r="AI179" s="34" t="e">
        <v>#DIV/0!</v>
      </c>
      <c r="AJ179" s="34" t="e">
        <v>#DIV/0!</v>
      </c>
      <c r="AL179" s="72"/>
      <c r="CV179" s="152"/>
    </row>
    <row r="180" spans="2:100" s="1" customFormat="1" hidden="1" x14ac:dyDescent="0.25">
      <c r="B180" s="15"/>
      <c r="C180" s="11" t="s">
        <v>27</v>
      </c>
      <c r="D180" s="136">
        <v>0.5</v>
      </c>
      <c r="E180" s="20" t="s">
        <v>25</v>
      </c>
      <c r="F180" s="34" t="e">
        <v>#DIV/0!</v>
      </c>
      <c r="G180" s="34" t="e">
        <v>#DIV/0!</v>
      </c>
      <c r="H180" s="34" t="e">
        <v>#DIV/0!</v>
      </c>
      <c r="I180" s="34" t="e">
        <v>#DIV/0!</v>
      </c>
      <c r="J180" s="34" t="e">
        <v>#DIV/0!</v>
      </c>
      <c r="K180" s="34" t="e">
        <v>#DIV/0!</v>
      </c>
      <c r="L180" s="34" t="e">
        <v>#DIV/0!</v>
      </c>
      <c r="M180" s="34" t="e">
        <v>#DIV/0!</v>
      </c>
      <c r="N180" s="34" t="e">
        <v>#DIV/0!</v>
      </c>
      <c r="O180" s="34" t="e">
        <v>#DIV/0!</v>
      </c>
      <c r="P180" s="34" t="e">
        <v>#DIV/0!</v>
      </c>
      <c r="Q180" s="34" t="e">
        <v>#DIV/0!</v>
      </c>
      <c r="R180" s="34" t="e">
        <v>#DIV/0!</v>
      </c>
      <c r="S180" s="34" t="e">
        <v>#DIV/0!</v>
      </c>
      <c r="T180" s="34" t="e">
        <v>#DIV/0!</v>
      </c>
      <c r="U180" s="34" t="e">
        <v>#DIV/0!</v>
      </c>
      <c r="V180" s="34" t="e">
        <v>#DIV/0!</v>
      </c>
      <c r="W180" s="34" t="e">
        <v>#DIV/0!</v>
      </c>
      <c r="X180" s="34" t="e">
        <v>#DIV/0!</v>
      </c>
      <c r="Y180" s="34" t="e">
        <v>#DIV/0!</v>
      </c>
      <c r="Z180" s="34" t="e">
        <v>#DIV/0!</v>
      </c>
      <c r="AA180" s="34" t="e">
        <v>#DIV/0!</v>
      </c>
      <c r="AB180" s="34" t="e">
        <v>#DIV/0!</v>
      </c>
      <c r="AC180" s="34" t="e">
        <v>#DIV/0!</v>
      </c>
      <c r="AD180" s="34" t="e">
        <v>#DIV/0!</v>
      </c>
      <c r="AE180" s="34" t="e">
        <v>#DIV/0!</v>
      </c>
      <c r="AF180" s="34" t="e">
        <v>#DIV/0!</v>
      </c>
      <c r="AG180" s="34" t="e">
        <v>#DIV/0!</v>
      </c>
      <c r="AH180" s="34" t="e">
        <v>#DIV/0!</v>
      </c>
      <c r="AI180" s="34" t="e">
        <v>#DIV/0!</v>
      </c>
      <c r="AJ180" s="34" t="e">
        <v>#DIV/0!</v>
      </c>
      <c r="AL180" s="67" t="e">
        <v>#DIV/0!</v>
      </c>
      <c r="CV180" s="152"/>
    </row>
    <row r="181" spans="2:100" s="1" customFormat="1" ht="15.75" hidden="1" thickBot="1" x14ac:dyDescent="0.3">
      <c r="B181" s="19"/>
      <c r="C181" s="11" t="s">
        <v>26</v>
      </c>
      <c r="D181" s="136">
        <v>0.5</v>
      </c>
      <c r="E181" s="20" t="s">
        <v>25</v>
      </c>
      <c r="F181" s="34" t="e">
        <v>#DIV/0!</v>
      </c>
      <c r="G181" s="34" t="e">
        <v>#DIV/0!</v>
      </c>
      <c r="H181" s="34" t="e">
        <v>#DIV/0!</v>
      </c>
      <c r="I181" s="34" t="e">
        <v>#DIV/0!</v>
      </c>
      <c r="J181" s="34" t="e">
        <v>#DIV/0!</v>
      </c>
      <c r="K181" s="34" t="e">
        <v>#DIV/0!</v>
      </c>
      <c r="L181" s="34" t="e">
        <v>#DIV/0!</v>
      </c>
      <c r="M181" s="34" t="e">
        <v>#DIV/0!</v>
      </c>
      <c r="N181" s="34" t="e">
        <v>#DIV/0!</v>
      </c>
      <c r="O181" s="34" t="e">
        <v>#DIV/0!</v>
      </c>
      <c r="P181" s="34" t="e">
        <v>#DIV/0!</v>
      </c>
      <c r="Q181" s="34" t="e">
        <v>#DIV/0!</v>
      </c>
      <c r="R181" s="34" t="e">
        <v>#DIV/0!</v>
      </c>
      <c r="S181" s="34" t="e">
        <v>#DIV/0!</v>
      </c>
      <c r="T181" s="34" t="e">
        <v>#DIV/0!</v>
      </c>
      <c r="U181" s="34" t="e">
        <v>#DIV/0!</v>
      </c>
      <c r="V181" s="34" t="e">
        <v>#DIV/0!</v>
      </c>
      <c r="W181" s="34" t="e">
        <v>#DIV/0!</v>
      </c>
      <c r="X181" s="34" t="e">
        <v>#DIV/0!</v>
      </c>
      <c r="Y181" s="34" t="e">
        <v>#DIV/0!</v>
      </c>
      <c r="Z181" s="34" t="e">
        <v>#DIV/0!</v>
      </c>
      <c r="AA181" s="34" t="e">
        <v>#DIV/0!</v>
      </c>
      <c r="AB181" s="34" t="e">
        <v>#DIV/0!</v>
      </c>
      <c r="AC181" s="34" t="e">
        <v>#DIV/0!</v>
      </c>
      <c r="AD181" s="34" t="e">
        <v>#DIV/0!</v>
      </c>
      <c r="AE181" s="34" t="e">
        <v>#DIV/0!</v>
      </c>
      <c r="AF181" s="34" t="e">
        <v>#DIV/0!</v>
      </c>
      <c r="AG181" s="34" t="e">
        <v>#DIV/0!</v>
      </c>
      <c r="AH181" s="34" t="e">
        <v>#DIV/0!</v>
      </c>
      <c r="AI181" s="34" t="e">
        <v>#DIV/0!</v>
      </c>
      <c r="AJ181" s="34" t="e">
        <v>#DIV/0!</v>
      </c>
      <c r="AL181" s="67" t="e">
        <v>#DIV/0!</v>
      </c>
      <c r="CV181" s="152"/>
    </row>
    <row r="182" spans="2:100" s="1" customFormat="1" hidden="1" x14ac:dyDescent="0.25">
      <c r="B182" s="8">
        <v>7</v>
      </c>
      <c r="C182" s="53" t="s">
        <v>88</v>
      </c>
      <c r="D182" s="137"/>
      <c r="E182" s="138"/>
      <c r="F182" s="303"/>
      <c r="G182" s="303"/>
      <c r="H182" s="303"/>
      <c r="I182" s="303"/>
      <c r="J182" s="303"/>
      <c r="K182" s="303"/>
      <c r="L182" s="303"/>
      <c r="M182" s="303"/>
      <c r="N182" s="303"/>
      <c r="O182" s="303"/>
      <c r="P182" s="303"/>
      <c r="Q182" s="303"/>
      <c r="R182" s="303"/>
      <c r="S182" s="303"/>
      <c r="T182" s="303"/>
      <c r="U182" s="303"/>
      <c r="V182" s="303"/>
      <c r="W182" s="303"/>
      <c r="X182" s="303"/>
      <c r="Y182" s="303"/>
      <c r="Z182" s="303"/>
      <c r="AA182" s="303"/>
      <c r="AB182" s="303"/>
      <c r="AC182" s="303"/>
      <c r="AD182" s="303"/>
      <c r="AE182" s="303"/>
      <c r="AF182" s="303"/>
      <c r="AG182" s="303"/>
      <c r="AH182" s="303"/>
      <c r="AI182" s="303"/>
      <c r="AJ182" s="303"/>
      <c r="AK182" s="139"/>
      <c r="AL182" s="87" t="s">
        <v>131</v>
      </c>
    </row>
    <row r="183" spans="2:100" s="1" customFormat="1" hidden="1" x14ac:dyDescent="0.25">
      <c r="B183" s="15"/>
      <c r="C183" s="26" t="s">
        <v>93</v>
      </c>
      <c r="D183" s="136"/>
      <c r="E183" s="20" t="s">
        <v>14</v>
      </c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18"/>
      <c r="AL183" s="98">
        <v>0</v>
      </c>
    </row>
    <row r="184" spans="2:100" s="1" customFormat="1" hidden="1" x14ac:dyDescent="0.25">
      <c r="B184" s="15"/>
      <c r="C184" s="11" t="s">
        <v>94</v>
      </c>
      <c r="D184" s="136"/>
      <c r="E184" s="20" t="s">
        <v>14</v>
      </c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18"/>
      <c r="AL184" s="98">
        <v>0</v>
      </c>
    </row>
    <row r="185" spans="2:100" s="1" customFormat="1" hidden="1" x14ac:dyDescent="0.25">
      <c r="B185" s="15"/>
      <c r="C185" s="11" t="s">
        <v>39</v>
      </c>
      <c r="D185" s="136"/>
      <c r="E185" s="20" t="s">
        <v>14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4">
        <v>0</v>
      </c>
      <c r="U185" s="34">
        <v>0</v>
      </c>
      <c r="V185" s="34">
        <v>0</v>
      </c>
      <c r="W185" s="34">
        <v>0</v>
      </c>
      <c r="X185" s="34">
        <v>0</v>
      </c>
      <c r="Y185" s="34">
        <v>0</v>
      </c>
      <c r="Z185" s="34">
        <v>0</v>
      </c>
      <c r="AA185" s="34">
        <v>0</v>
      </c>
      <c r="AB185" s="34">
        <v>0</v>
      </c>
      <c r="AC185" s="34">
        <v>0</v>
      </c>
      <c r="AD185" s="34">
        <v>0</v>
      </c>
      <c r="AE185" s="34">
        <v>0</v>
      </c>
      <c r="AF185" s="34">
        <v>0</v>
      </c>
      <c r="AG185" s="34">
        <v>0</v>
      </c>
      <c r="AH185" s="34">
        <v>0</v>
      </c>
      <c r="AI185" s="34">
        <v>0</v>
      </c>
      <c r="AJ185" s="34">
        <v>0</v>
      </c>
      <c r="AK185" s="18"/>
      <c r="AL185" s="98">
        <v>0</v>
      </c>
    </row>
    <row r="186" spans="2:100" s="1" customFormat="1" hidden="1" x14ac:dyDescent="0.25">
      <c r="B186" s="15"/>
      <c r="C186" s="11" t="s">
        <v>38</v>
      </c>
      <c r="D186" s="136"/>
      <c r="E186" s="20" t="s">
        <v>14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4">
        <v>0</v>
      </c>
      <c r="U186" s="34">
        <v>0</v>
      </c>
      <c r="V186" s="34">
        <v>0</v>
      </c>
      <c r="W186" s="34">
        <v>0</v>
      </c>
      <c r="X186" s="34">
        <v>0</v>
      </c>
      <c r="Y186" s="34">
        <v>0</v>
      </c>
      <c r="Z186" s="34">
        <v>0</v>
      </c>
      <c r="AA186" s="34">
        <v>0</v>
      </c>
      <c r="AB186" s="34">
        <v>0</v>
      </c>
      <c r="AC186" s="34">
        <v>0</v>
      </c>
      <c r="AD186" s="34">
        <v>0</v>
      </c>
      <c r="AE186" s="34">
        <v>0</v>
      </c>
      <c r="AF186" s="34">
        <v>0</v>
      </c>
      <c r="AG186" s="34">
        <v>0</v>
      </c>
      <c r="AH186" s="34">
        <v>0</v>
      </c>
      <c r="AI186" s="34">
        <v>0</v>
      </c>
      <c r="AJ186" s="34">
        <v>0</v>
      </c>
      <c r="AK186" s="18"/>
      <c r="AL186" s="98">
        <v>0</v>
      </c>
    </row>
    <row r="187" spans="2:100" s="1" customFormat="1" hidden="1" x14ac:dyDescent="0.25">
      <c r="B187" s="15"/>
      <c r="C187" s="30" t="s">
        <v>50</v>
      </c>
      <c r="D187" s="136"/>
      <c r="E187" s="13" t="s">
        <v>14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4">
        <v>0</v>
      </c>
      <c r="U187" s="34">
        <v>0</v>
      </c>
      <c r="V187" s="34">
        <v>0</v>
      </c>
      <c r="W187" s="34">
        <v>0</v>
      </c>
      <c r="X187" s="34">
        <v>0</v>
      </c>
      <c r="Y187" s="34">
        <v>0</v>
      </c>
      <c r="Z187" s="34">
        <v>0</v>
      </c>
      <c r="AA187" s="34">
        <v>0</v>
      </c>
      <c r="AB187" s="34">
        <v>0</v>
      </c>
      <c r="AC187" s="34">
        <v>0</v>
      </c>
      <c r="AD187" s="34">
        <v>0</v>
      </c>
      <c r="AE187" s="34">
        <v>0</v>
      </c>
      <c r="AF187" s="34">
        <v>0</v>
      </c>
      <c r="AG187" s="34">
        <v>0</v>
      </c>
      <c r="AH187" s="34">
        <v>0</v>
      </c>
      <c r="AI187" s="34">
        <v>0</v>
      </c>
      <c r="AJ187" s="34">
        <v>0</v>
      </c>
      <c r="AK187" s="18"/>
      <c r="AL187" s="67">
        <v>0</v>
      </c>
    </row>
    <row r="188" spans="2:100" s="1" customFormat="1" hidden="1" x14ac:dyDescent="0.25">
      <c r="B188" s="15"/>
      <c r="C188" s="11" t="s">
        <v>29</v>
      </c>
      <c r="D188" s="136"/>
      <c r="E188" s="20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18"/>
      <c r="AL188" s="67" t="s">
        <v>29</v>
      </c>
    </row>
    <row r="189" spans="2:100" s="1" customFormat="1" hidden="1" x14ac:dyDescent="0.25">
      <c r="B189" s="15"/>
      <c r="C189" s="11" t="s">
        <v>89</v>
      </c>
      <c r="D189" s="136"/>
      <c r="E189" s="20" t="s">
        <v>31</v>
      </c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18"/>
      <c r="AL189" s="100">
        <v>0</v>
      </c>
    </row>
    <row r="190" spans="2:100" s="1" customFormat="1" hidden="1" x14ac:dyDescent="0.25">
      <c r="B190" s="15"/>
      <c r="C190" s="11" t="s">
        <v>118</v>
      </c>
      <c r="D190" s="136"/>
      <c r="E190" s="20" t="s">
        <v>31</v>
      </c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18"/>
      <c r="AL190" s="100">
        <v>0</v>
      </c>
    </row>
    <row r="191" spans="2:100" s="1" customFormat="1" hidden="1" x14ac:dyDescent="0.25">
      <c r="B191" s="15"/>
      <c r="C191" s="39" t="s">
        <v>28</v>
      </c>
      <c r="D191" s="136"/>
      <c r="E191" s="20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18"/>
      <c r="AL191" s="67" t="s">
        <v>28</v>
      </c>
    </row>
    <row r="192" spans="2:100" s="1" customFormat="1" hidden="1" x14ac:dyDescent="0.25">
      <c r="B192" s="15"/>
      <c r="C192" s="11" t="s">
        <v>89</v>
      </c>
      <c r="D192" s="136"/>
      <c r="E192" s="20" t="s">
        <v>28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3">
        <v>0</v>
      </c>
      <c r="AH192" s="33">
        <v>0</v>
      </c>
      <c r="AI192" s="33">
        <v>0</v>
      </c>
      <c r="AJ192" s="33">
        <v>0</v>
      </c>
      <c r="AK192" s="6"/>
      <c r="AL192" s="63">
        <v>0</v>
      </c>
    </row>
    <row r="193" spans="2:38" s="1" customFormat="1" hidden="1" x14ac:dyDescent="0.25">
      <c r="B193" s="15"/>
      <c r="C193" s="11" t="s">
        <v>118</v>
      </c>
      <c r="D193" s="136"/>
      <c r="E193" s="20" t="s">
        <v>28</v>
      </c>
      <c r="F193" s="33">
        <v>0</v>
      </c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6"/>
      <c r="AL193" s="63"/>
    </row>
    <row r="194" spans="2:38" s="1" customFormat="1" hidden="1" x14ac:dyDescent="0.25">
      <c r="B194" s="15"/>
      <c r="C194" s="11" t="s">
        <v>36</v>
      </c>
      <c r="D194" s="136"/>
      <c r="E194" s="20" t="s">
        <v>35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33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>
        <v>0</v>
      </c>
      <c r="AJ194" s="33">
        <v>0</v>
      </c>
      <c r="AK194" s="6"/>
      <c r="AL194" s="63">
        <v>0</v>
      </c>
    </row>
    <row r="195" spans="2:38" s="1" customFormat="1" hidden="1" x14ac:dyDescent="0.25">
      <c r="B195" s="15"/>
      <c r="C195" s="11" t="s">
        <v>34</v>
      </c>
      <c r="D195" s="136"/>
      <c r="E195" s="20" t="s">
        <v>33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3">
        <v>0</v>
      </c>
      <c r="O195" s="33">
        <v>0</v>
      </c>
      <c r="P195" s="33">
        <v>0</v>
      </c>
      <c r="Q195" s="33">
        <v>0</v>
      </c>
      <c r="R195" s="33">
        <v>0</v>
      </c>
      <c r="S195" s="33">
        <v>0</v>
      </c>
      <c r="T195" s="33">
        <v>0</v>
      </c>
      <c r="U195" s="33">
        <v>0</v>
      </c>
      <c r="V195" s="33">
        <v>0</v>
      </c>
      <c r="W195" s="33">
        <v>0</v>
      </c>
      <c r="X195" s="33">
        <v>0</v>
      </c>
      <c r="Y195" s="33">
        <v>0</v>
      </c>
      <c r="Z195" s="33">
        <v>0</v>
      </c>
      <c r="AA195" s="33">
        <v>0</v>
      </c>
      <c r="AB195" s="33">
        <v>0</v>
      </c>
      <c r="AC195" s="33">
        <v>0</v>
      </c>
      <c r="AD195" s="33">
        <v>0</v>
      </c>
      <c r="AE195" s="33">
        <v>0</v>
      </c>
      <c r="AF195" s="33">
        <v>0</v>
      </c>
      <c r="AG195" s="33">
        <v>0</v>
      </c>
      <c r="AH195" s="33">
        <v>0</v>
      </c>
      <c r="AI195" s="33">
        <v>0</v>
      </c>
      <c r="AJ195" s="33">
        <v>0</v>
      </c>
      <c r="AK195" s="6"/>
      <c r="AL195" s="105">
        <v>0</v>
      </c>
    </row>
    <row r="196" spans="2:38" s="1" customFormat="1" hidden="1" x14ac:dyDescent="0.25">
      <c r="B196" s="15"/>
      <c r="C196" s="53" t="s">
        <v>32</v>
      </c>
      <c r="D196" s="137"/>
      <c r="E196" s="101"/>
      <c r="F196" s="304"/>
      <c r="G196" s="304"/>
      <c r="H196" s="304"/>
      <c r="I196" s="304"/>
      <c r="J196" s="304"/>
      <c r="K196" s="304"/>
      <c r="L196" s="304"/>
      <c r="M196" s="304"/>
      <c r="N196" s="304"/>
      <c r="O196" s="304"/>
      <c r="P196" s="304"/>
      <c r="Q196" s="304"/>
      <c r="R196" s="304"/>
      <c r="S196" s="304"/>
      <c r="T196" s="304"/>
      <c r="U196" s="304"/>
      <c r="V196" s="304"/>
      <c r="W196" s="304"/>
      <c r="X196" s="304"/>
      <c r="Y196" s="304"/>
      <c r="Z196" s="304"/>
      <c r="AA196" s="304"/>
      <c r="AB196" s="304"/>
      <c r="AC196" s="304"/>
      <c r="AD196" s="304"/>
      <c r="AE196" s="304"/>
      <c r="AF196" s="304"/>
      <c r="AG196" s="304"/>
      <c r="AH196" s="304"/>
      <c r="AI196" s="304"/>
      <c r="AJ196" s="304"/>
      <c r="AK196" s="106"/>
      <c r="AL196" s="107" t="s">
        <v>132</v>
      </c>
    </row>
    <row r="197" spans="2:38" s="1" customFormat="1" hidden="1" x14ac:dyDescent="0.25">
      <c r="B197" s="15"/>
      <c r="C197" s="11" t="s">
        <v>29</v>
      </c>
      <c r="D197" s="136"/>
      <c r="E197" s="20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18"/>
      <c r="AL197" s="67"/>
    </row>
    <row r="198" spans="2:38" s="1" customFormat="1" hidden="1" x14ac:dyDescent="0.25">
      <c r="B198" s="15"/>
      <c r="C198" s="11" t="s">
        <v>89</v>
      </c>
      <c r="D198" s="136"/>
      <c r="E198" s="20" t="s">
        <v>31</v>
      </c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18"/>
      <c r="AL198" s="100">
        <v>0</v>
      </c>
    </row>
    <row r="199" spans="2:38" s="1" customFormat="1" hidden="1" x14ac:dyDescent="0.25">
      <c r="B199" s="15"/>
      <c r="C199" s="11" t="s">
        <v>118</v>
      </c>
      <c r="D199" s="136"/>
      <c r="E199" s="20" t="s">
        <v>31</v>
      </c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18"/>
      <c r="AL199" s="100">
        <v>0</v>
      </c>
    </row>
    <row r="200" spans="2:38" s="1" customFormat="1" hidden="1" x14ac:dyDescent="0.25">
      <c r="B200" s="15"/>
      <c r="C200" s="11" t="s">
        <v>28</v>
      </c>
      <c r="D200" s="136"/>
      <c r="E200" s="20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18"/>
      <c r="AL200" s="67"/>
    </row>
    <row r="201" spans="2:38" s="1" customFormat="1" hidden="1" x14ac:dyDescent="0.25">
      <c r="B201" s="15"/>
      <c r="C201" s="11" t="s">
        <v>89</v>
      </c>
      <c r="D201" s="136"/>
      <c r="E201" s="20" t="s">
        <v>28</v>
      </c>
      <c r="F201" s="33">
        <v>0</v>
      </c>
      <c r="G201" s="33">
        <v>0</v>
      </c>
      <c r="H201" s="33">
        <v>0</v>
      </c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18"/>
      <c r="AL201" s="100">
        <v>0</v>
      </c>
    </row>
    <row r="202" spans="2:38" s="1" customFormat="1" hidden="1" x14ac:dyDescent="0.25">
      <c r="B202" s="15"/>
      <c r="C202" s="11" t="s">
        <v>118</v>
      </c>
      <c r="D202" s="136"/>
      <c r="E202" s="20" t="s">
        <v>28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3">
        <v>0</v>
      </c>
      <c r="O202" s="33">
        <v>0</v>
      </c>
      <c r="P202" s="33">
        <v>0</v>
      </c>
      <c r="Q202" s="33">
        <v>0</v>
      </c>
      <c r="R202" s="33">
        <v>0</v>
      </c>
      <c r="S202" s="33">
        <v>0</v>
      </c>
      <c r="T202" s="33">
        <v>0</v>
      </c>
      <c r="U202" s="33">
        <v>0</v>
      </c>
      <c r="V202" s="33">
        <v>0</v>
      </c>
      <c r="W202" s="33">
        <v>0</v>
      </c>
      <c r="X202" s="33">
        <v>0</v>
      </c>
      <c r="Y202" s="33">
        <v>0</v>
      </c>
      <c r="Z202" s="33">
        <v>0</v>
      </c>
      <c r="AA202" s="33">
        <v>0</v>
      </c>
      <c r="AB202" s="33">
        <v>0</v>
      </c>
      <c r="AC202" s="33">
        <v>0</v>
      </c>
      <c r="AD202" s="33">
        <v>0</v>
      </c>
      <c r="AE202" s="33">
        <v>0</v>
      </c>
      <c r="AF202" s="33">
        <v>0</v>
      </c>
      <c r="AG202" s="33">
        <v>0</v>
      </c>
      <c r="AH202" s="33">
        <v>0</v>
      </c>
      <c r="AI202" s="33">
        <v>0</v>
      </c>
      <c r="AJ202" s="33">
        <v>0</v>
      </c>
      <c r="AK202" s="18"/>
      <c r="AL202" s="100">
        <v>0</v>
      </c>
    </row>
    <row r="203" spans="2:38" s="1" customFormat="1" hidden="1" x14ac:dyDescent="0.25">
      <c r="B203" s="15"/>
      <c r="C203" s="53" t="s">
        <v>30</v>
      </c>
      <c r="D203" s="140"/>
      <c r="E203" s="108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86"/>
      <c r="AB203" s="286"/>
      <c r="AC203" s="286"/>
      <c r="AD203" s="286"/>
      <c r="AE203" s="286"/>
      <c r="AF203" s="286"/>
      <c r="AG203" s="286"/>
      <c r="AH203" s="286"/>
      <c r="AI203" s="286"/>
      <c r="AJ203" s="286"/>
      <c r="AK203" s="18"/>
      <c r="AL203" s="87" t="s">
        <v>132</v>
      </c>
    </row>
    <row r="204" spans="2:38" s="1" customFormat="1" hidden="1" x14ac:dyDescent="0.25">
      <c r="B204" s="15"/>
      <c r="C204" s="30" t="s">
        <v>29</v>
      </c>
      <c r="D204" s="136"/>
      <c r="E204" s="20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18"/>
      <c r="AL204" s="100"/>
    </row>
    <row r="205" spans="2:38" s="1" customFormat="1" hidden="1" x14ac:dyDescent="0.25">
      <c r="B205" s="15"/>
      <c r="C205" s="11" t="s">
        <v>89</v>
      </c>
      <c r="D205" s="136">
        <v>0.3</v>
      </c>
      <c r="E205" s="20" t="s">
        <v>25</v>
      </c>
      <c r="F205" s="33" t="e">
        <v>#DIV/0!</v>
      </c>
      <c r="G205" s="33" t="e">
        <v>#DIV/0!</v>
      </c>
      <c r="H205" s="33" t="e">
        <v>#DIV/0!</v>
      </c>
      <c r="I205" s="33" t="e">
        <v>#DIV/0!</v>
      </c>
      <c r="J205" s="33" t="e">
        <v>#DIV/0!</v>
      </c>
      <c r="K205" s="33" t="e">
        <v>#DIV/0!</v>
      </c>
      <c r="L205" s="33" t="e">
        <v>#DIV/0!</v>
      </c>
      <c r="M205" s="33" t="e">
        <v>#DIV/0!</v>
      </c>
      <c r="N205" s="33" t="e">
        <v>#DIV/0!</v>
      </c>
      <c r="O205" s="33" t="e">
        <v>#DIV/0!</v>
      </c>
      <c r="P205" s="33" t="e">
        <v>#DIV/0!</v>
      </c>
      <c r="Q205" s="33" t="e">
        <v>#DIV/0!</v>
      </c>
      <c r="R205" s="33" t="e">
        <v>#DIV/0!</v>
      </c>
      <c r="S205" s="33" t="e">
        <v>#DIV/0!</v>
      </c>
      <c r="T205" s="33" t="e">
        <v>#DIV/0!</v>
      </c>
      <c r="U205" s="33" t="e">
        <v>#DIV/0!</v>
      </c>
      <c r="V205" s="33" t="e">
        <v>#DIV/0!</v>
      </c>
      <c r="W205" s="33" t="e">
        <v>#DIV/0!</v>
      </c>
      <c r="X205" s="33" t="e">
        <v>#DIV/0!</v>
      </c>
      <c r="Y205" s="33" t="e">
        <v>#DIV/0!</v>
      </c>
      <c r="Z205" s="33" t="e">
        <v>#DIV/0!</v>
      </c>
      <c r="AA205" s="33" t="e">
        <v>#DIV/0!</v>
      </c>
      <c r="AB205" s="33" t="e">
        <v>#DIV/0!</v>
      </c>
      <c r="AC205" s="33" t="e">
        <v>#DIV/0!</v>
      </c>
      <c r="AD205" s="33" t="e">
        <v>#DIV/0!</v>
      </c>
      <c r="AE205" s="33" t="e">
        <v>#DIV/0!</v>
      </c>
      <c r="AF205" s="33" t="e">
        <v>#DIV/0!</v>
      </c>
      <c r="AG205" s="33" t="e">
        <v>#DIV/0!</v>
      </c>
      <c r="AH205" s="33" t="e">
        <v>#DIV/0!</v>
      </c>
      <c r="AI205" s="33" t="e">
        <v>#DIV/0!</v>
      </c>
      <c r="AJ205" s="33" t="e">
        <v>#DIV/0!</v>
      </c>
      <c r="AK205" s="18"/>
      <c r="AL205" s="109" t="e">
        <v>#DIV/0!</v>
      </c>
    </row>
    <row r="206" spans="2:38" s="1" customFormat="1" hidden="1" x14ac:dyDescent="0.25">
      <c r="B206" s="15"/>
      <c r="C206" s="11" t="s">
        <v>118</v>
      </c>
      <c r="D206" s="136">
        <v>0.3</v>
      </c>
      <c r="E206" s="20" t="s">
        <v>25</v>
      </c>
      <c r="F206" s="33" t="e">
        <v>#DIV/0!</v>
      </c>
      <c r="G206" s="33" t="e">
        <v>#DIV/0!</v>
      </c>
      <c r="H206" s="33" t="e">
        <v>#DIV/0!</v>
      </c>
      <c r="I206" s="33" t="e">
        <v>#DIV/0!</v>
      </c>
      <c r="J206" s="33" t="e">
        <v>#DIV/0!</v>
      </c>
      <c r="K206" s="33" t="e">
        <v>#DIV/0!</v>
      </c>
      <c r="L206" s="33" t="e">
        <v>#DIV/0!</v>
      </c>
      <c r="M206" s="33" t="e">
        <v>#DIV/0!</v>
      </c>
      <c r="N206" s="33" t="e">
        <v>#DIV/0!</v>
      </c>
      <c r="O206" s="33" t="e">
        <v>#DIV/0!</v>
      </c>
      <c r="P206" s="33" t="e">
        <v>#DIV/0!</v>
      </c>
      <c r="Q206" s="33" t="e">
        <v>#DIV/0!</v>
      </c>
      <c r="R206" s="33" t="e">
        <v>#DIV/0!</v>
      </c>
      <c r="S206" s="33" t="e">
        <v>#DIV/0!</v>
      </c>
      <c r="T206" s="33" t="e">
        <v>#DIV/0!</v>
      </c>
      <c r="U206" s="33" t="e">
        <v>#DIV/0!</v>
      </c>
      <c r="V206" s="33" t="e">
        <v>#DIV/0!</v>
      </c>
      <c r="W206" s="33" t="e">
        <v>#DIV/0!</v>
      </c>
      <c r="X206" s="33" t="e">
        <v>#DIV/0!</v>
      </c>
      <c r="Y206" s="33" t="e">
        <v>#DIV/0!</v>
      </c>
      <c r="Z206" s="33" t="e">
        <v>#DIV/0!</v>
      </c>
      <c r="AA206" s="33" t="e">
        <v>#DIV/0!</v>
      </c>
      <c r="AB206" s="33" t="e">
        <v>#DIV/0!</v>
      </c>
      <c r="AC206" s="33" t="e">
        <v>#DIV/0!</v>
      </c>
      <c r="AD206" s="33" t="e">
        <v>#DIV/0!</v>
      </c>
      <c r="AE206" s="33" t="e">
        <v>#DIV/0!</v>
      </c>
      <c r="AF206" s="33" t="e">
        <v>#DIV/0!</v>
      </c>
      <c r="AG206" s="33" t="e">
        <v>#DIV/0!</v>
      </c>
      <c r="AH206" s="33" t="e">
        <v>#DIV/0!</v>
      </c>
      <c r="AI206" s="33" t="e">
        <v>#DIV/0!</v>
      </c>
      <c r="AJ206" s="33" t="e">
        <v>#DIV/0!</v>
      </c>
      <c r="AK206" s="18"/>
      <c r="AL206" s="109" t="e">
        <v>#DIV/0!</v>
      </c>
    </row>
    <row r="207" spans="2:38" s="1" customFormat="1" hidden="1" x14ac:dyDescent="0.25">
      <c r="B207" s="15"/>
      <c r="C207" s="30" t="s">
        <v>28</v>
      </c>
      <c r="D207" s="136"/>
      <c r="E207" s="20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18"/>
      <c r="AL207" s="100"/>
    </row>
    <row r="208" spans="2:38" s="1" customFormat="1" hidden="1" x14ac:dyDescent="0.25">
      <c r="B208" s="15"/>
      <c r="C208" s="11" t="s">
        <v>89</v>
      </c>
      <c r="D208" s="136">
        <v>0.5</v>
      </c>
      <c r="E208" s="20" t="s">
        <v>25</v>
      </c>
      <c r="F208" s="33" t="e">
        <v>#DIV/0!</v>
      </c>
      <c r="G208" s="33" t="e">
        <v>#DIV/0!</v>
      </c>
      <c r="H208" s="33" t="e">
        <v>#DIV/0!</v>
      </c>
      <c r="I208" s="33" t="e">
        <v>#DIV/0!</v>
      </c>
      <c r="J208" s="33" t="e">
        <v>#DIV/0!</v>
      </c>
      <c r="K208" s="33" t="e">
        <v>#DIV/0!</v>
      </c>
      <c r="L208" s="33" t="e">
        <v>#DIV/0!</v>
      </c>
      <c r="M208" s="33" t="e">
        <v>#DIV/0!</v>
      </c>
      <c r="N208" s="33" t="e">
        <v>#DIV/0!</v>
      </c>
      <c r="O208" s="33" t="e">
        <v>#DIV/0!</v>
      </c>
      <c r="P208" s="33" t="e">
        <v>#DIV/0!</v>
      </c>
      <c r="Q208" s="33" t="e">
        <v>#DIV/0!</v>
      </c>
      <c r="R208" s="33" t="e">
        <v>#DIV/0!</v>
      </c>
      <c r="S208" s="33" t="e">
        <v>#DIV/0!</v>
      </c>
      <c r="T208" s="33" t="e">
        <v>#DIV/0!</v>
      </c>
      <c r="U208" s="33" t="e">
        <v>#DIV/0!</v>
      </c>
      <c r="V208" s="33" t="e">
        <v>#DIV/0!</v>
      </c>
      <c r="W208" s="33" t="e">
        <v>#DIV/0!</v>
      </c>
      <c r="X208" s="33" t="e">
        <v>#DIV/0!</v>
      </c>
      <c r="Y208" s="33" t="e">
        <v>#DIV/0!</v>
      </c>
      <c r="Z208" s="33" t="e">
        <v>#DIV/0!</v>
      </c>
      <c r="AA208" s="33" t="e">
        <v>#DIV/0!</v>
      </c>
      <c r="AB208" s="33" t="e">
        <v>#DIV/0!</v>
      </c>
      <c r="AC208" s="33" t="e">
        <v>#DIV/0!</v>
      </c>
      <c r="AD208" s="33" t="e">
        <v>#DIV/0!</v>
      </c>
      <c r="AE208" s="33" t="e">
        <v>#DIV/0!</v>
      </c>
      <c r="AF208" s="33" t="e">
        <v>#DIV/0!</v>
      </c>
      <c r="AG208" s="33" t="e">
        <v>#DIV/0!</v>
      </c>
      <c r="AH208" s="33" t="e">
        <v>#DIV/0!</v>
      </c>
      <c r="AI208" s="33" t="e">
        <v>#DIV/0!</v>
      </c>
      <c r="AJ208" s="33" t="e">
        <v>#DIV/0!</v>
      </c>
      <c r="AK208" s="18"/>
      <c r="AL208" s="67" t="e">
        <v>#DIV/0!</v>
      </c>
    </row>
    <row r="209" spans="2:100 15066:15458" s="1" customFormat="1" hidden="1" x14ac:dyDescent="0.25">
      <c r="B209" s="15"/>
      <c r="C209" s="11" t="s">
        <v>118</v>
      </c>
      <c r="D209" s="136">
        <v>0.5</v>
      </c>
      <c r="E209" s="20" t="s">
        <v>25</v>
      </c>
      <c r="F209" s="33" t="e">
        <v>#DIV/0!</v>
      </c>
      <c r="G209" s="33" t="e">
        <v>#DIV/0!</v>
      </c>
      <c r="H209" s="33" t="e">
        <v>#DIV/0!</v>
      </c>
      <c r="I209" s="33" t="e">
        <v>#DIV/0!</v>
      </c>
      <c r="J209" s="33" t="e">
        <v>#DIV/0!</v>
      </c>
      <c r="K209" s="33" t="e">
        <v>#DIV/0!</v>
      </c>
      <c r="L209" s="33" t="e">
        <v>#DIV/0!</v>
      </c>
      <c r="M209" s="33" t="e">
        <v>#DIV/0!</v>
      </c>
      <c r="N209" s="33" t="e">
        <v>#DIV/0!</v>
      </c>
      <c r="O209" s="33" t="e">
        <v>#DIV/0!</v>
      </c>
      <c r="P209" s="33" t="e">
        <v>#DIV/0!</v>
      </c>
      <c r="Q209" s="33" t="e">
        <v>#DIV/0!</v>
      </c>
      <c r="R209" s="33" t="e">
        <v>#DIV/0!</v>
      </c>
      <c r="S209" s="33" t="e">
        <v>#DIV/0!</v>
      </c>
      <c r="T209" s="33" t="e">
        <v>#DIV/0!</v>
      </c>
      <c r="U209" s="33" t="e">
        <v>#DIV/0!</v>
      </c>
      <c r="V209" s="33" t="e">
        <v>#DIV/0!</v>
      </c>
      <c r="W209" s="33" t="e">
        <v>#DIV/0!</v>
      </c>
      <c r="X209" s="33" t="e">
        <v>#DIV/0!</v>
      </c>
      <c r="Y209" s="33" t="e">
        <v>#DIV/0!</v>
      </c>
      <c r="Z209" s="33" t="e">
        <v>#DIV/0!</v>
      </c>
      <c r="AA209" s="33" t="e">
        <v>#DIV/0!</v>
      </c>
      <c r="AB209" s="33" t="e">
        <v>#DIV/0!</v>
      </c>
      <c r="AC209" s="33" t="e">
        <v>#DIV/0!</v>
      </c>
      <c r="AD209" s="33" t="e">
        <v>#DIV/0!</v>
      </c>
      <c r="AE209" s="33" t="e">
        <v>#DIV/0!</v>
      </c>
      <c r="AF209" s="33" t="e">
        <v>#DIV/0!</v>
      </c>
      <c r="AG209" s="33" t="e">
        <v>#DIV/0!</v>
      </c>
      <c r="AH209" s="33" t="e">
        <v>#DIV/0!</v>
      </c>
      <c r="AI209" s="33" t="e">
        <v>#DIV/0!</v>
      </c>
      <c r="AJ209" s="33" t="e">
        <v>#DIV/0!</v>
      </c>
      <c r="AK209" s="18"/>
      <c r="AL209" s="67" t="e">
        <v>#DIV/0!</v>
      </c>
    </row>
    <row r="210" spans="2:100 15066:15458" s="1" customFormat="1" hidden="1" x14ac:dyDescent="0.25">
      <c r="B210" s="15"/>
      <c r="C210" s="110" t="s">
        <v>95</v>
      </c>
      <c r="D210" s="141"/>
      <c r="E210" s="111" t="s">
        <v>14</v>
      </c>
      <c r="F210" s="305">
        <v>0</v>
      </c>
      <c r="G210" s="305">
        <v>0</v>
      </c>
      <c r="H210" s="305">
        <v>0</v>
      </c>
      <c r="I210" s="305">
        <v>0</v>
      </c>
      <c r="J210" s="305">
        <v>0</v>
      </c>
      <c r="K210" s="305">
        <v>0</v>
      </c>
      <c r="L210" s="305">
        <v>0</v>
      </c>
      <c r="M210" s="305">
        <v>0</v>
      </c>
      <c r="N210" s="305">
        <v>0</v>
      </c>
      <c r="O210" s="305">
        <v>0</v>
      </c>
      <c r="P210" s="305">
        <v>0</v>
      </c>
      <c r="Q210" s="305">
        <v>0</v>
      </c>
      <c r="R210" s="305">
        <v>0</v>
      </c>
      <c r="S210" s="305">
        <v>0</v>
      </c>
      <c r="T210" s="305">
        <v>0</v>
      </c>
      <c r="U210" s="305">
        <v>0</v>
      </c>
      <c r="V210" s="305">
        <v>0</v>
      </c>
      <c r="W210" s="305">
        <v>0</v>
      </c>
      <c r="X210" s="305">
        <v>0</v>
      </c>
      <c r="Y210" s="305">
        <v>0</v>
      </c>
      <c r="Z210" s="305">
        <v>0</v>
      </c>
      <c r="AA210" s="305">
        <v>0</v>
      </c>
      <c r="AB210" s="305">
        <v>0</v>
      </c>
      <c r="AC210" s="305">
        <v>0</v>
      </c>
      <c r="AD210" s="305">
        <v>0</v>
      </c>
      <c r="AE210" s="305">
        <v>0</v>
      </c>
      <c r="AF210" s="305">
        <v>0</v>
      </c>
      <c r="AG210" s="305">
        <v>0</v>
      </c>
      <c r="AH210" s="305">
        <v>0</v>
      </c>
      <c r="AI210" s="305">
        <v>0</v>
      </c>
      <c r="AJ210" s="305">
        <v>0</v>
      </c>
      <c r="AK210" s="142"/>
      <c r="AL210" s="112">
        <v>0</v>
      </c>
    </row>
    <row r="211" spans="2:100 15066:15458" s="1" customFormat="1" hidden="1" x14ac:dyDescent="0.25">
      <c r="B211" s="15"/>
      <c r="C211" s="80" t="s">
        <v>119</v>
      </c>
      <c r="D211" s="143"/>
      <c r="E211" s="74" t="s">
        <v>14</v>
      </c>
      <c r="F211" s="306">
        <v>0</v>
      </c>
      <c r="G211" s="306">
        <v>0</v>
      </c>
      <c r="H211" s="306">
        <v>0</v>
      </c>
      <c r="I211" s="306">
        <v>0</v>
      </c>
      <c r="J211" s="306">
        <v>0</v>
      </c>
      <c r="K211" s="306">
        <v>0</v>
      </c>
      <c r="L211" s="306">
        <v>0</v>
      </c>
      <c r="M211" s="306">
        <v>0</v>
      </c>
      <c r="N211" s="306">
        <v>0</v>
      </c>
      <c r="O211" s="306">
        <v>0</v>
      </c>
      <c r="P211" s="306">
        <v>0</v>
      </c>
      <c r="Q211" s="306">
        <v>0</v>
      </c>
      <c r="R211" s="306">
        <v>0</v>
      </c>
      <c r="S211" s="306">
        <v>0</v>
      </c>
      <c r="T211" s="306">
        <v>0</v>
      </c>
      <c r="U211" s="306">
        <v>0</v>
      </c>
      <c r="V211" s="306">
        <v>0</v>
      </c>
      <c r="W211" s="306">
        <v>0</v>
      </c>
      <c r="X211" s="306">
        <v>0</v>
      </c>
      <c r="Y211" s="306">
        <v>0</v>
      </c>
      <c r="Z211" s="306">
        <v>0</v>
      </c>
      <c r="AA211" s="306">
        <v>0</v>
      </c>
      <c r="AB211" s="306">
        <v>0</v>
      </c>
      <c r="AC211" s="306">
        <v>0</v>
      </c>
      <c r="AD211" s="306">
        <v>0</v>
      </c>
      <c r="AE211" s="306">
        <v>0</v>
      </c>
      <c r="AF211" s="306">
        <v>0</v>
      </c>
      <c r="AG211" s="306">
        <v>0</v>
      </c>
      <c r="AH211" s="306">
        <v>0</v>
      </c>
      <c r="AI211" s="306">
        <v>0</v>
      </c>
      <c r="AJ211" s="306">
        <v>0</v>
      </c>
      <c r="AK211" s="142"/>
      <c r="AL211" s="66">
        <v>0</v>
      </c>
    </row>
    <row r="212" spans="2:100 15066:15458" s="1" customFormat="1" hidden="1" x14ac:dyDescent="0.25">
      <c r="B212" s="15"/>
      <c r="C212" s="113" t="s">
        <v>90</v>
      </c>
      <c r="D212" s="144"/>
      <c r="E212" s="114" t="s">
        <v>14</v>
      </c>
      <c r="F212" s="307">
        <v>0</v>
      </c>
      <c r="G212" s="307">
        <v>0</v>
      </c>
      <c r="H212" s="307">
        <v>0</v>
      </c>
      <c r="I212" s="307">
        <v>0</v>
      </c>
      <c r="J212" s="307">
        <v>0</v>
      </c>
      <c r="K212" s="307">
        <v>0</v>
      </c>
      <c r="L212" s="307">
        <v>0</v>
      </c>
      <c r="M212" s="307">
        <v>0</v>
      </c>
      <c r="N212" s="307">
        <v>0</v>
      </c>
      <c r="O212" s="307">
        <v>0</v>
      </c>
      <c r="P212" s="307">
        <v>0</v>
      </c>
      <c r="Q212" s="307">
        <v>0</v>
      </c>
      <c r="R212" s="307">
        <v>0</v>
      </c>
      <c r="S212" s="307">
        <v>0</v>
      </c>
      <c r="T212" s="307">
        <v>0</v>
      </c>
      <c r="U212" s="307">
        <v>0</v>
      </c>
      <c r="V212" s="307">
        <v>0</v>
      </c>
      <c r="W212" s="307">
        <v>0</v>
      </c>
      <c r="X212" s="307">
        <v>0</v>
      </c>
      <c r="Y212" s="307">
        <v>0</v>
      </c>
      <c r="Z212" s="307">
        <v>0</v>
      </c>
      <c r="AA212" s="307">
        <v>0</v>
      </c>
      <c r="AB212" s="307">
        <v>0</v>
      </c>
      <c r="AC212" s="307">
        <v>0</v>
      </c>
      <c r="AD212" s="307">
        <v>0</v>
      </c>
      <c r="AE212" s="307">
        <v>0</v>
      </c>
      <c r="AF212" s="307">
        <v>0</v>
      </c>
      <c r="AG212" s="307">
        <v>0</v>
      </c>
      <c r="AH212" s="307">
        <v>0</v>
      </c>
      <c r="AI212" s="307">
        <v>0</v>
      </c>
      <c r="AJ212" s="307">
        <v>0</v>
      </c>
      <c r="AK212" s="142"/>
      <c r="AL212" s="115">
        <v>0</v>
      </c>
    </row>
    <row r="213" spans="2:100 15066:15458" s="1" customFormat="1" hidden="1" x14ac:dyDescent="0.25">
      <c r="B213" s="15"/>
      <c r="C213" s="116" t="s">
        <v>91</v>
      </c>
      <c r="D213" s="145"/>
      <c r="E213" s="117" t="s">
        <v>87</v>
      </c>
      <c r="F213" s="308">
        <v>0</v>
      </c>
      <c r="G213" s="308">
        <v>0</v>
      </c>
      <c r="H213" s="308">
        <v>0</v>
      </c>
      <c r="I213" s="308">
        <v>0</v>
      </c>
      <c r="J213" s="308">
        <v>0</v>
      </c>
      <c r="K213" s="308">
        <v>0</v>
      </c>
      <c r="L213" s="308">
        <v>0</v>
      </c>
      <c r="M213" s="308">
        <v>0</v>
      </c>
      <c r="N213" s="308">
        <v>0</v>
      </c>
      <c r="O213" s="308">
        <v>0</v>
      </c>
      <c r="P213" s="308">
        <v>0</v>
      </c>
      <c r="Q213" s="308">
        <v>0</v>
      </c>
      <c r="R213" s="308">
        <v>0</v>
      </c>
      <c r="S213" s="308">
        <v>0</v>
      </c>
      <c r="T213" s="308">
        <v>0</v>
      </c>
      <c r="U213" s="308">
        <v>0</v>
      </c>
      <c r="V213" s="308">
        <v>0</v>
      </c>
      <c r="W213" s="308">
        <v>0</v>
      </c>
      <c r="X213" s="308">
        <v>0</v>
      </c>
      <c r="Y213" s="308">
        <v>0</v>
      </c>
      <c r="Z213" s="308">
        <v>0</v>
      </c>
      <c r="AA213" s="308">
        <v>0</v>
      </c>
      <c r="AB213" s="308">
        <v>0</v>
      </c>
      <c r="AC213" s="308">
        <v>0</v>
      </c>
      <c r="AD213" s="308">
        <v>0</v>
      </c>
      <c r="AE213" s="308">
        <v>0</v>
      </c>
      <c r="AF213" s="308">
        <v>0</v>
      </c>
      <c r="AG213" s="308">
        <v>0</v>
      </c>
      <c r="AH213" s="308">
        <v>0</v>
      </c>
      <c r="AI213" s="308">
        <v>0</v>
      </c>
      <c r="AJ213" s="308">
        <v>0</v>
      </c>
      <c r="AK213" s="142"/>
      <c r="AL213" s="118">
        <v>0</v>
      </c>
    </row>
    <row r="214" spans="2:100 15066:15458" s="1" customFormat="1" hidden="1" x14ac:dyDescent="0.25">
      <c r="B214" s="15"/>
      <c r="C214" s="119" t="s">
        <v>96</v>
      </c>
      <c r="D214" s="145"/>
      <c r="E214" s="120" t="s">
        <v>14</v>
      </c>
      <c r="F214" s="309">
        <v>0</v>
      </c>
      <c r="G214" s="309">
        <v>0</v>
      </c>
      <c r="H214" s="309">
        <v>0</v>
      </c>
      <c r="I214" s="309">
        <v>0</v>
      </c>
      <c r="J214" s="309">
        <v>0</v>
      </c>
      <c r="K214" s="309">
        <v>0</v>
      </c>
      <c r="L214" s="309">
        <v>0</v>
      </c>
      <c r="M214" s="309">
        <v>0</v>
      </c>
      <c r="N214" s="309">
        <v>0</v>
      </c>
      <c r="O214" s="309">
        <v>0</v>
      </c>
      <c r="P214" s="309">
        <v>0</v>
      </c>
      <c r="Q214" s="309">
        <v>0</v>
      </c>
      <c r="R214" s="309">
        <v>0</v>
      </c>
      <c r="S214" s="309">
        <v>0</v>
      </c>
      <c r="T214" s="309">
        <v>0</v>
      </c>
      <c r="U214" s="309">
        <v>0</v>
      </c>
      <c r="V214" s="309">
        <v>0</v>
      </c>
      <c r="W214" s="309">
        <v>0</v>
      </c>
      <c r="X214" s="309">
        <v>0</v>
      </c>
      <c r="Y214" s="309">
        <v>0</v>
      </c>
      <c r="Z214" s="309">
        <v>0</v>
      </c>
      <c r="AA214" s="309">
        <v>0</v>
      </c>
      <c r="AB214" s="309">
        <v>0</v>
      </c>
      <c r="AC214" s="309">
        <v>0</v>
      </c>
      <c r="AD214" s="309">
        <v>0</v>
      </c>
      <c r="AE214" s="309">
        <v>0</v>
      </c>
      <c r="AF214" s="309">
        <v>0</v>
      </c>
      <c r="AG214" s="309">
        <v>0</v>
      </c>
      <c r="AH214" s="309">
        <v>0</v>
      </c>
      <c r="AI214" s="309">
        <v>0</v>
      </c>
      <c r="AJ214" s="309">
        <v>0</v>
      </c>
      <c r="AK214" s="122"/>
      <c r="AL214" s="123">
        <v>0</v>
      </c>
    </row>
    <row r="215" spans="2:100 15066:15458" s="1" customFormat="1" x14ac:dyDescent="0.25">
      <c r="B215" s="8">
        <v>4</v>
      </c>
      <c r="C215" s="84" t="s">
        <v>24</v>
      </c>
      <c r="D215" s="54"/>
      <c r="E215" s="86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L215" s="90" t="s">
        <v>133</v>
      </c>
      <c r="CV215" s="151"/>
      <c r="VGL215" s="50"/>
      <c r="VGM215" s="50"/>
      <c r="VGN215" s="50"/>
      <c r="VGO215" s="50"/>
      <c r="VGP215" s="50"/>
      <c r="VGQ215" s="50"/>
      <c r="VGR215" s="50"/>
      <c r="VGS215" s="50"/>
      <c r="VGT215" s="50"/>
      <c r="VGU215" s="50"/>
      <c r="VGV215" s="50"/>
      <c r="VGW215" s="50"/>
      <c r="VGX215" s="50"/>
      <c r="VGY215" s="50"/>
      <c r="VGZ215" s="50"/>
      <c r="VHA215" s="50"/>
      <c r="VHB215" s="50"/>
      <c r="VHC215" s="50"/>
      <c r="VHD215" s="50"/>
      <c r="VHE215" s="50"/>
      <c r="VHF215" s="50"/>
      <c r="VHG215" s="50"/>
      <c r="VHH215" s="50"/>
      <c r="VHI215" s="50"/>
      <c r="VHJ215" s="50"/>
      <c r="VHK215" s="50"/>
      <c r="VHL215" s="50"/>
      <c r="VHM215" s="50"/>
      <c r="VHN215" s="50"/>
      <c r="VHO215" s="50"/>
      <c r="VHP215" s="50"/>
      <c r="VHQ215" s="50"/>
      <c r="VHR215" s="50"/>
      <c r="VHS215" s="50"/>
      <c r="VHT215" s="50"/>
      <c r="VHU215" s="50"/>
      <c r="VHV215" s="50"/>
      <c r="VHW215" s="50"/>
      <c r="VHX215" s="50"/>
      <c r="VHY215" s="50"/>
      <c r="VHZ215" s="50"/>
      <c r="VIA215" s="50"/>
      <c r="VIB215" s="50"/>
      <c r="VIC215" s="50"/>
      <c r="VID215" s="50"/>
      <c r="VIE215" s="50"/>
      <c r="VIF215" s="50"/>
      <c r="VIG215" s="50"/>
      <c r="VIH215" s="50"/>
      <c r="VII215" s="50"/>
      <c r="VIJ215" s="50"/>
      <c r="VIK215" s="50"/>
      <c r="VIL215" s="50"/>
      <c r="VIM215" s="50"/>
      <c r="VIN215" s="50"/>
      <c r="VIO215" s="50"/>
      <c r="VIP215" s="50"/>
      <c r="VIQ215" s="50"/>
      <c r="VIR215" s="50"/>
      <c r="VIS215" s="50"/>
      <c r="VIT215" s="50"/>
      <c r="VIU215" s="50"/>
      <c r="VIV215" s="50"/>
      <c r="VIW215" s="50"/>
      <c r="VIX215" s="50"/>
      <c r="VIY215" s="50"/>
      <c r="VIZ215" s="50"/>
      <c r="VJA215" s="50"/>
      <c r="VJB215" s="50"/>
      <c r="VJC215" s="50"/>
      <c r="VJD215" s="50"/>
      <c r="VJE215" s="50"/>
      <c r="VJF215" s="50"/>
      <c r="VJG215" s="50"/>
      <c r="VJH215" s="50"/>
      <c r="VJI215" s="50"/>
      <c r="VJJ215" s="50"/>
      <c r="VJK215" s="50"/>
      <c r="VJL215" s="50"/>
      <c r="VJM215" s="50"/>
      <c r="VJN215" s="50"/>
      <c r="VJO215" s="50"/>
      <c r="VJP215" s="50"/>
      <c r="VJQ215" s="50"/>
      <c r="VJR215" s="50"/>
      <c r="VJS215" s="50"/>
      <c r="VJT215" s="50"/>
      <c r="VJU215" s="50"/>
      <c r="VJV215" s="50"/>
      <c r="VJW215" s="50"/>
      <c r="VJX215" s="50"/>
      <c r="VJY215" s="50"/>
      <c r="VJZ215" s="50"/>
      <c r="VKA215" s="50"/>
      <c r="VKB215" s="50"/>
      <c r="VKC215" s="50"/>
      <c r="VKD215" s="50"/>
      <c r="VKE215" s="50"/>
      <c r="VKF215" s="50"/>
      <c r="VKG215" s="50"/>
      <c r="VKH215" s="50"/>
      <c r="VKI215" s="50"/>
      <c r="VKJ215" s="50"/>
      <c r="VKK215" s="50"/>
      <c r="VKL215" s="50"/>
      <c r="VKM215" s="50"/>
      <c r="VKN215" s="50"/>
      <c r="VKO215" s="50"/>
      <c r="VKP215" s="50"/>
      <c r="VKQ215" s="50"/>
      <c r="VKR215" s="50"/>
      <c r="VKS215" s="50"/>
      <c r="VKT215" s="50"/>
      <c r="VKU215" s="50"/>
      <c r="VKV215" s="50"/>
      <c r="VKW215" s="50"/>
      <c r="VKX215" s="50"/>
      <c r="VKY215" s="50"/>
      <c r="VKZ215" s="50"/>
      <c r="VLA215" s="50"/>
      <c r="VLB215" s="50"/>
      <c r="VLC215" s="50"/>
      <c r="VLD215" s="50"/>
      <c r="VLE215" s="50"/>
      <c r="VLF215" s="50"/>
      <c r="VLG215" s="50"/>
      <c r="VLH215" s="50"/>
      <c r="VLI215" s="50"/>
      <c r="VLJ215" s="50"/>
      <c r="VLK215" s="50"/>
      <c r="VLL215" s="50"/>
      <c r="VLM215" s="50"/>
      <c r="VLN215" s="50"/>
      <c r="VLO215" s="50"/>
      <c r="VLP215" s="50"/>
      <c r="VLQ215" s="50"/>
      <c r="VLR215" s="50"/>
      <c r="VLS215" s="50"/>
      <c r="VLT215" s="50"/>
      <c r="VLU215" s="50"/>
      <c r="VLV215" s="50"/>
      <c r="VLW215" s="50"/>
      <c r="VLX215" s="50"/>
      <c r="VLY215" s="50"/>
      <c r="VLZ215" s="50"/>
      <c r="VMA215" s="50"/>
      <c r="VMB215" s="50"/>
      <c r="VMC215" s="50"/>
      <c r="VMD215" s="50"/>
      <c r="VME215" s="50"/>
      <c r="VMF215" s="50"/>
      <c r="VMG215" s="50"/>
      <c r="VMH215" s="50"/>
      <c r="VMI215" s="50"/>
      <c r="VMJ215" s="50"/>
      <c r="VMK215" s="50"/>
      <c r="VML215" s="50"/>
      <c r="VMM215" s="50"/>
      <c r="VMN215" s="50"/>
      <c r="VMO215" s="50"/>
      <c r="VMP215" s="50"/>
      <c r="VMQ215" s="50"/>
      <c r="VMR215" s="50"/>
      <c r="VMS215" s="50"/>
      <c r="VMT215" s="50"/>
      <c r="VMU215" s="50"/>
      <c r="VMV215" s="50"/>
      <c r="VMW215" s="50"/>
      <c r="VMX215" s="50"/>
      <c r="VMY215" s="50"/>
      <c r="VMZ215" s="50"/>
      <c r="VNA215" s="50"/>
      <c r="VNB215" s="50"/>
      <c r="VNC215" s="50"/>
      <c r="VND215" s="50"/>
      <c r="VNE215" s="50"/>
      <c r="VNF215" s="50"/>
      <c r="VNG215" s="50"/>
      <c r="VNH215" s="50"/>
      <c r="VNI215" s="50"/>
      <c r="VNJ215" s="50"/>
      <c r="VNK215" s="50"/>
      <c r="VNL215" s="50"/>
      <c r="VNM215" s="50"/>
      <c r="VNN215" s="50"/>
      <c r="VNO215" s="50"/>
      <c r="VNP215" s="50"/>
      <c r="VNQ215" s="50"/>
      <c r="VNR215" s="50"/>
      <c r="VNS215" s="50"/>
      <c r="VNT215" s="50"/>
      <c r="VNU215" s="50"/>
      <c r="VNV215" s="50"/>
      <c r="VNW215" s="50"/>
      <c r="VNX215" s="50"/>
      <c r="VNY215" s="50"/>
      <c r="VNZ215" s="50"/>
      <c r="VOA215" s="50"/>
      <c r="VOB215" s="50"/>
      <c r="VOC215" s="50"/>
      <c r="VOD215" s="50"/>
      <c r="VOE215" s="50"/>
      <c r="VOF215" s="50"/>
      <c r="VOG215" s="50"/>
      <c r="VOH215" s="50"/>
      <c r="VOI215" s="50"/>
      <c r="VOJ215" s="50"/>
      <c r="VOK215" s="50"/>
      <c r="VOL215" s="50"/>
      <c r="VOM215" s="50"/>
      <c r="VON215" s="50"/>
      <c r="VOO215" s="50"/>
      <c r="VOP215" s="50"/>
      <c r="VOQ215" s="50"/>
      <c r="VOR215" s="50"/>
      <c r="VOS215" s="50"/>
      <c r="VOT215" s="50"/>
      <c r="VOU215" s="50"/>
      <c r="VOV215" s="50"/>
      <c r="VOW215" s="50"/>
      <c r="VOX215" s="50"/>
      <c r="VOY215" s="50"/>
      <c r="VOZ215" s="50"/>
      <c r="VPA215" s="50"/>
      <c r="VPB215" s="50"/>
      <c r="VPC215" s="50"/>
      <c r="VPD215" s="50"/>
      <c r="VPE215" s="50"/>
      <c r="VPF215" s="50"/>
      <c r="VPG215" s="50"/>
      <c r="VPH215" s="50"/>
      <c r="VPI215" s="50"/>
      <c r="VPJ215" s="50"/>
      <c r="VPK215" s="50"/>
      <c r="VPL215" s="50"/>
      <c r="VPM215" s="50"/>
      <c r="VPN215" s="50"/>
      <c r="VPO215" s="50"/>
      <c r="VPP215" s="50"/>
      <c r="VPQ215" s="50"/>
      <c r="VPR215" s="50"/>
      <c r="VPS215" s="50"/>
      <c r="VPT215" s="50"/>
      <c r="VPU215" s="50"/>
      <c r="VPV215" s="50"/>
      <c r="VPW215" s="50"/>
      <c r="VPX215" s="50"/>
      <c r="VPY215" s="50"/>
      <c r="VPZ215" s="50"/>
      <c r="VQA215" s="50"/>
      <c r="VQB215" s="50"/>
      <c r="VQC215" s="50"/>
      <c r="VQD215" s="50"/>
      <c r="VQE215" s="50"/>
      <c r="VQF215" s="50"/>
      <c r="VQG215" s="50"/>
      <c r="VQH215" s="50"/>
      <c r="VQI215" s="50"/>
      <c r="VQJ215" s="50"/>
      <c r="VQK215" s="50"/>
      <c r="VQL215" s="50"/>
      <c r="VQM215" s="50"/>
      <c r="VQN215" s="50"/>
      <c r="VQO215" s="50"/>
      <c r="VQP215" s="50"/>
      <c r="VQQ215" s="50"/>
      <c r="VQR215" s="50"/>
      <c r="VQS215" s="50"/>
      <c r="VQT215" s="50"/>
      <c r="VQU215" s="50"/>
      <c r="VQV215" s="50"/>
      <c r="VQW215" s="50"/>
      <c r="VQX215" s="50"/>
      <c r="VQY215" s="50"/>
      <c r="VQZ215" s="50"/>
      <c r="VRA215" s="50"/>
      <c r="VRB215" s="50"/>
      <c r="VRC215" s="50"/>
      <c r="VRD215" s="50"/>
      <c r="VRE215" s="50"/>
      <c r="VRF215" s="50"/>
      <c r="VRG215" s="50"/>
      <c r="VRH215" s="50"/>
      <c r="VRI215" s="50"/>
      <c r="VRJ215" s="50"/>
      <c r="VRK215" s="50"/>
      <c r="VRL215" s="50"/>
      <c r="VRM215" s="50"/>
      <c r="VRN215" s="50"/>
      <c r="VRO215" s="50"/>
      <c r="VRP215" s="50"/>
      <c r="VRQ215" s="50"/>
      <c r="VRR215" s="50"/>
      <c r="VRS215" s="50"/>
      <c r="VRT215" s="50"/>
      <c r="VRU215" s="50"/>
      <c r="VRV215" s="50"/>
      <c r="VRW215" s="50"/>
      <c r="VRX215" s="50"/>
      <c r="VRY215" s="50"/>
      <c r="VRZ215" s="50"/>
      <c r="VSA215" s="50"/>
      <c r="VSB215" s="50"/>
      <c r="VSC215" s="50"/>
      <c r="VSD215" s="50"/>
      <c r="VSE215" s="50"/>
      <c r="VSF215" s="50"/>
      <c r="VSG215" s="50"/>
      <c r="VSH215" s="50"/>
      <c r="VSI215" s="50"/>
      <c r="VSJ215" s="50"/>
      <c r="VSK215" s="50"/>
      <c r="VSL215" s="50"/>
      <c r="VSM215" s="50"/>
      <c r="VSN215" s="50"/>
      <c r="VSO215" s="50"/>
      <c r="VSP215" s="50"/>
      <c r="VSQ215" s="50"/>
      <c r="VSR215" s="50"/>
      <c r="VSS215" s="50"/>
      <c r="VST215" s="50"/>
      <c r="VSU215" s="50"/>
      <c r="VSV215" s="50"/>
      <c r="VSW215" s="50"/>
      <c r="VSX215" s="50"/>
      <c r="VSY215" s="50"/>
      <c r="VSZ215" s="50"/>
      <c r="VTA215" s="50"/>
      <c r="VTB215" s="50"/>
      <c r="VTC215" s="50"/>
      <c r="VTD215" s="50"/>
      <c r="VTE215" s="50"/>
      <c r="VTF215" s="50"/>
      <c r="VTG215" s="50"/>
      <c r="VTH215" s="50"/>
      <c r="VTI215" s="50"/>
      <c r="VTJ215" s="50"/>
      <c r="VTK215" s="50"/>
      <c r="VTL215" s="50"/>
      <c r="VTM215" s="50"/>
      <c r="VTN215" s="50"/>
      <c r="VTO215" s="50"/>
      <c r="VTP215" s="50"/>
      <c r="VTQ215" s="50"/>
      <c r="VTR215" s="50"/>
      <c r="VTS215" s="50"/>
      <c r="VTT215" s="50"/>
      <c r="VTU215" s="50"/>
      <c r="VTV215" s="50"/>
      <c r="VTW215" s="50"/>
      <c r="VTX215" s="50"/>
      <c r="VTY215" s="50"/>
      <c r="VTZ215" s="50"/>
      <c r="VUA215" s="50"/>
      <c r="VUB215" s="50"/>
      <c r="VUC215" s="50"/>
      <c r="VUD215" s="50"/>
      <c r="VUE215" s="50"/>
      <c r="VUF215" s="50"/>
      <c r="VUG215" s="50"/>
      <c r="VUH215" s="50"/>
      <c r="VUI215" s="50"/>
      <c r="VUJ215" s="50"/>
      <c r="VUK215" s="50"/>
      <c r="VUL215" s="50"/>
      <c r="VUM215" s="50"/>
      <c r="VUN215" s="50"/>
      <c r="VUO215" s="50"/>
      <c r="VUP215" s="50"/>
      <c r="VUQ215" s="50"/>
      <c r="VUR215" s="50"/>
      <c r="VUS215" s="50"/>
      <c r="VUT215" s="50"/>
      <c r="VUU215" s="50"/>
      <c r="VUV215" s="50"/>
      <c r="VUW215" s="50"/>
      <c r="VUX215" s="50"/>
      <c r="VUY215" s="50"/>
      <c r="VUZ215" s="50"/>
      <c r="VVA215" s="50"/>
      <c r="VVB215" s="50"/>
      <c r="VVC215" s="50"/>
      <c r="VVD215" s="50"/>
      <c r="VVE215" s="50"/>
      <c r="VVF215" s="50"/>
      <c r="VVG215" s="50"/>
      <c r="VVH215" s="50"/>
      <c r="VVI215" s="50"/>
      <c r="VVJ215" s="50"/>
      <c r="VVK215" s="50"/>
      <c r="VVL215" s="50"/>
      <c r="VVM215" s="50"/>
      <c r="VVN215" s="50"/>
    </row>
    <row r="216" spans="2:100 15066:15458" s="1" customFormat="1" x14ac:dyDescent="0.25">
      <c r="B216" s="8"/>
      <c r="C216" s="247" t="s">
        <v>23</v>
      </c>
      <c r="D216" s="266"/>
      <c r="E216" s="248" t="s">
        <v>19</v>
      </c>
      <c r="F216" s="310">
        <v>1122.1947</v>
      </c>
      <c r="G216" s="311">
        <v>1181.6773000000001</v>
      </c>
      <c r="H216" s="311">
        <v>1184.3837000000001</v>
      </c>
      <c r="I216" s="311">
        <v>1224.4115999999999</v>
      </c>
      <c r="J216" s="311">
        <v>1225.4638</v>
      </c>
      <c r="K216" s="311">
        <v>1065.385</v>
      </c>
      <c r="L216" s="311">
        <v>1067.8931</v>
      </c>
      <c r="M216" s="311">
        <v>930.94100000000003</v>
      </c>
      <c r="N216" s="311">
        <v>750.2174</v>
      </c>
      <c r="O216" s="311">
        <v>997.33759999999995</v>
      </c>
      <c r="P216" s="311">
        <v>1119.5518999999999</v>
      </c>
      <c r="Q216" s="311">
        <v>1265.6714999999999</v>
      </c>
      <c r="R216" s="311">
        <v>1253.0001999999999</v>
      </c>
      <c r="S216" s="311">
        <v>1070.4197999999999</v>
      </c>
      <c r="T216" s="311">
        <v>1112.9860000000001</v>
      </c>
      <c r="U216" s="311"/>
      <c r="V216" s="311"/>
      <c r="W216" s="311"/>
      <c r="X216" s="311"/>
      <c r="Y216" s="311"/>
      <c r="Z216" s="311"/>
      <c r="AA216" s="311"/>
      <c r="AB216" s="311"/>
      <c r="AC216" s="311"/>
      <c r="AD216" s="311"/>
      <c r="AE216" s="311"/>
      <c r="AF216" s="311"/>
      <c r="AG216" s="311"/>
      <c r="AH216" s="311"/>
      <c r="AI216" s="311"/>
      <c r="AJ216" s="311"/>
      <c r="AL216" s="124">
        <f>SUM(F216:AI216)</f>
        <v>16571.534600000003</v>
      </c>
      <c r="CV216" s="152"/>
    </row>
    <row r="217" spans="2:100 15066:15458" s="71" customFormat="1" x14ac:dyDescent="0.25">
      <c r="B217" s="77"/>
      <c r="C217" s="247" t="s">
        <v>22</v>
      </c>
      <c r="D217" s="272">
        <v>1460.001</v>
      </c>
      <c r="E217" s="248" t="s">
        <v>19</v>
      </c>
      <c r="F217" s="310">
        <v>1178.1747</v>
      </c>
      <c r="G217" s="311">
        <v>1188.4665</v>
      </c>
      <c r="H217" s="311">
        <v>1229.8332</v>
      </c>
      <c r="I217" s="311">
        <v>1223.4115999999999</v>
      </c>
      <c r="J217" s="311">
        <v>1071.4751000000001</v>
      </c>
      <c r="K217" s="311">
        <v>1059.3031000000001</v>
      </c>
      <c r="L217" s="311">
        <v>942.33960000000002</v>
      </c>
      <c r="M217" s="311">
        <v>705.11959999999999</v>
      </c>
      <c r="N217" s="311">
        <v>988.36850000000004</v>
      </c>
      <c r="O217" s="311">
        <v>1078.7585999999999</v>
      </c>
      <c r="P217" s="311">
        <v>1239.0367000000001</v>
      </c>
      <c r="Q217" s="311">
        <v>1236.4422999999999</v>
      </c>
      <c r="R217" s="311">
        <v>1039.1655000000001</v>
      </c>
      <c r="S217" s="311">
        <v>1109.2681</v>
      </c>
      <c r="T217" s="311">
        <v>930.99080000000004</v>
      </c>
      <c r="U217" s="311"/>
      <c r="V217" s="311"/>
      <c r="W217" s="311"/>
      <c r="X217" s="311"/>
      <c r="Y217" s="311"/>
      <c r="Z217" s="311"/>
      <c r="AA217" s="311"/>
      <c r="AB217" s="311"/>
      <c r="AC217" s="311"/>
      <c r="AD217" s="311"/>
      <c r="AE217" s="311"/>
      <c r="AF217" s="311"/>
      <c r="AG217" s="311"/>
      <c r="AH217" s="311"/>
      <c r="AI217" s="311"/>
      <c r="AJ217" s="311"/>
      <c r="AL217" s="124">
        <f>SUM(F217:AI217)</f>
        <v>16220.153899999999</v>
      </c>
      <c r="AM217" s="183">
        <f>AL217/4</f>
        <v>4055.0384749999998</v>
      </c>
      <c r="AN217" s="71">
        <f>AM217/D217*100</f>
        <v>277.7421710670061</v>
      </c>
      <c r="CV217" s="153"/>
    </row>
    <row r="218" spans="2:100 15066:15458" s="1" customFormat="1" x14ac:dyDescent="0.25">
      <c r="B218" s="15"/>
      <c r="C218" s="28" t="s">
        <v>11</v>
      </c>
      <c r="D218" s="266"/>
      <c r="E218" s="13"/>
      <c r="F218" s="312"/>
      <c r="G218" s="312"/>
      <c r="H218" s="312"/>
      <c r="I218" s="312"/>
      <c r="J218" s="312"/>
      <c r="K218" s="312"/>
      <c r="L218" s="312"/>
      <c r="M218" s="312"/>
      <c r="N218" s="312"/>
      <c r="O218" s="312"/>
      <c r="P218" s="312"/>
      <c r="Q218" s="312"/>
      <c r="R218" s="312"/>
      <c r="S218" s="312"/>
      <c r="T218" s="312"/>
      <c r="U218" s="312"/>
      <c r="V218" s="312"/>
      <c r="W218" s="312"/>
      <c r="X218" s="312"/>
      <c r="Y218" s="312"/>
      <c r="Z218" s="312"/>
      <c r="AA218" s="312"/>
      <c r="AB218" s="312"/>
      <c r="AC218" s="312"/>
      <c r="AD218" s="312"/>
      <c r="AE218" s="312"/>
      <c r="AF218" s="312"/>
      <c r="AG218" s="312"/>
      <c r="AH218" s="312"/>
      <c r="AI218" s="312"/>
      <c r="AJ218" s="312"/>
      <c r="AL218" s="125" t="s">
        <v>11</v>
      </c>
      <c r="CV218" s="151"/>
      <c r="VGL218" s="50"/>
      <c r="VGM218" s="50"/>
      <c r="VGN218" s="50"/>
      <c r="VGO218" s="50"/>
      <c r="VGP218" s="50"/>
      <c r="VGQ218" s="50"/>
      <c r="VGR218" s="50"/>
      <c r="VGS218" s="50"/>
      <c r="VGT218" s="50"/>
      <c r="VGU218" s="50"/>
      <c r="VGV218" s="50"/>
      <c r="VGW218" s="50"/>
      <c r="VGX218" s="50"/>
      <c r="VGY218" s="50"/>
      <c r="VGZ218" s="50"/>
      <c r="VHA218" s="50"/>
      <c r="VHB218" s="50"/>
      <c r="VHC218" s="50"/>
      <c r="VHD218" s="50"/>
      <c r="VHE218" s="50"/>
      <c r="VHF218" s="50"/>
      <c r="VHG218" s="50"/>
      <c r="VHH218" s="50"/>
      <c r="VHI218" s="50"/>
      <c r="VHJ218" s="50"/>
      <c r="VHK218" s="50"/>
      <c r="VHL218" s="50"/>
      <c r="VHM218" s="50"/>
      <c r="VHN218" s="50"/>
      <c r="VHO218" s="50"/>
      <c r="VHP218" s="50"/>
      <c r="VHQ218" s="50"/>
      <c r="VHR218" s="50"/>
      <c r="VHS218" s="50"/>
      <c r="VHT218" s="50"/>
      <c r="VHU218" s="50"/>
      <c r="VHV218" s="50"/>
      <c r="VHW218" s="50"/>
      <c r="VHX218" s="50"/>
      <c r="VHY218" s="50"/>
      <c r="VHZ218" s="50"/>
      <c r="VIA218" s="50"/>
      <c r="VIB218" s="50"/>
      <c r="VIC218" s="50"/>
      <c r="VID218" s="50"/>
      <c r="VIE218" s="50"/>
      <c r="VIF218" s="50"/>
      <c r="VIG218" s="50"/>
      <c r="VIH218" s="50"/>
      <c r="VII218" s="50"/>
      <c r="VIJ218" s="50"/>
      <c r="VIK218" s="50"/>
      <c r="VIL218" s="50"/>
      <c r="VIM218" s="50"/>
      <c r="VIN218" s="50"/>
      <c r="VIO218" s="50"/>
      <c r="VIP218" s="50"/>
      <c r="VIQ218" s="50"/>
      <c r="VIR218" s="50"/>
      <c r="VIS218" s="50"/>
      <c r="VIT218" s="50"/>
      <c r="VIU218" s="50"/>
      <c r="VIV218" s="50"/>
      <c r="VIW218" s="50"/>
      <c r="VIX218" s="50"/>
      <c r="VIY218" s="50"/>
      <c r="VIZ218" s="50"/>
      <c r="VJA218" s="50"/>
      <c r="VJB218" s="50"/>
      <c r="VJC218" s="50"/>
      <c r="VJD218" s="50"/>
      <c r="VJE218" s="50"/>
      <c r="VJF218" s="50"/>
      <c r="VJG218" s="50"/>
      <c r="VJH218" s="50"/>
      <c r="VJI218" s="50"/>
      <c r="VJJ218" s="50"/>
      <c r="VJK218" s="50"/>
      <c r="VJL218" s="50"/>
      <c r="VJM218" s="50"/>
      <c r="VJN218" s="50"/>
      <c r="VJO218" s="50"/>
      <c r="VJP218" s="50"/>
      <c r="VJQ218" s="50"/>
      <c r="VJR218" s="50"/>
      <c r="VJS218" s="50"/>
      <c r="VJT218" s="50"/>
      <c r="VJU218" s="50"/>
      <c r="VJV218" s="50"/>
      <c r="VJW218" s="50"/>
      <c r="VJX218" s="50"/>
      <c r="VJY218" s="50"/>
      <c r="VJZ218" s="50"/>
      <c r="VKA218" s="50"/>
      <c r="VKB218" s="50"/>
      <c r="VKC218" s="50"/>
      <c r="VKD218" s="50"/>
      <c r="VKE218" s="50"/>
      <c r="VKF218" s="50"/>
      <c r="VKG218" s="50"/>
      <c r="VKH218" s="50"/>
      <c r="VKI218" s="50"/>
      <c r="VKJ218" s="50"/>
      <c r="VKK218" s="50"/>
      <c r="VKL218" s="50"/>
      <c r="VKM218" s="50"/>
      <c r="VKN218" s="50"/>
      <c r="VKO218" s="50"/>
      <c r="VKP218" s="50"/>
      <c r="VKQ218" s="50"/>
      <c r="VKR218" s="50"/>
      <c r="VKS218" s="50"/>
      <c r="VKT218" s="50"/>
      <c r="VKU218" s="50"/>
      <c r="VKV218" s="50"/>
      <c r="VKW218" s="50"/>
      <c r="VKX218" s="50"/>
      <c r="VKY218" s="50"/>
      <c r="VKZ218" s="50"/>
      <c r="VLA218" s="50"/>
      <c r="VLB218" s="50"/>
      <c r="VLC218" s="50"/>
      <c r="VLD218" s="50"/>
      <c r="VLE218" s="50"/>
      <c r="VLF218" s="50"/>
      <c r="VLG218" s="50"/>
      <c r="VLH218" s="50"/>
      <c r="VLI218" s="50"/>
      <c r="VLJ218" s="50"/>
      <c r="VLK218" s="50"/>
      <c r="VLL218" s="50"/>
      <c r="VLM218" s="50"/>
      <c r="VLN218" s="50"/>
      <c r="VLO218" s="50"/>
      <c r="VLP218" s="50"/>
      <c r="VLQ218" s="50"/>
      <c r="VLR218" s="50"/>
      <c r="VLS218" s="50"/>
      <c r="VLT218" s="50"/>
      <c r="VLU218" s="50"/>
      <c r="VLV218" s="50"/>
      <c r="VLW218" s="50"/>
      <c r="VLX218" s="50"/>
      <c r="VLY218" s="50"/>
      <c r="VLZ218" s="50"/>
      <c r="VMA218" s="50"/>
      <c r="VMB218" s="50"/>
      <c r="VMC218" s="50"/>
      <c r="VMD218" s="50"/>
      <c r="VME218" s="50"/>
      <c r="VMF218" s="50"/>
      <c r="VMG218" s="50"/>
      <c r="VMH218" s="50"/>
      <c r="VMI218" s="50"/>
      <c r="VMJ218" s="50"/>
      <c r="VMK218" s="50"/>
      <c r="VML218" s="50"/>
      <c r="VMM218" s="50"/>
      <c r="VMN218" s="50"/>
      <c r="VMO218" s="50"/>
      <c r="VMP218" s="50"/>
      <c r="VMQ218" s="50"/>
      <c r="VMR218" s="50"/>
      <c r="VMS218" s="50"/>
      <c r="VMT218" s="50"/>
      <c r="VMU218" s="50"/>
      <c r="VMV218" s="50"/>
      <c r="VMW218" s="50"/>
      <c r="VMX218" s="50"/>
      <c r="VMY218" s="50"/>
      <c r="VMZ218" s="50"/>
      <c r="VNA218" s="50"/>
      <c r="VNB218" s="50"/>
      <c r="VNC218" s="50"/>
      <c r="VND218" s="50"/>
      <c r="VNE218" s="50"/>
      <c r="VNF218" s="50"/>
      <c r="VNG218" s="50"/>
      <c r="VNH218" s="50"/>
      <c r="VNI218" s="50"/>
      <c r="VNJ218" s="50"/>
      <c r="VNK218" s="50"/>
      <c r="VNL218" s="50"/>
      <c r="VNM218" s="50"/>
      <c r="VNN218" s="50"/>
      <c r="VNO218" s="50"/>
      <c r="VNP218" s="50"/>
      <c r="VNQ218" s="50"/>
      <c r="VNR218" s="50"/>
      <c r="VNS218" s="50"/>
      <c r="VNT218" s="50"/>
      <c r="VNU218" s="50"/>
      <c r="VNV218" s="50"/>
      <c r="VNW218" s="50"/>
      <c r="VNX218" s="50"/>
      <c r="VNY218" s="50"/>
      <c r="VNZ218" s="50"/>
      <c r="VOA218" s="50"/>
      <c r="VOB218" s="50"/>
      <c r="VOC218" s="50"/>
      <c r="VOD218" s="50"/>
      <c r="VOE218" s="50"/>
      <c r="VOF218" s="50"/>
      <c r="VOG218" s="50"/>
      <c r="VOH218" s="50"/>
      <c r="VOI218" s="50"/>
      <c r="VOJ218" s="50"/>
      <c r="VOK218" s="50"/>
      <c r="VOL218" s="50"/>
      <c r="VOM218" s="50"/>
      <c r="VON218" s="50"/>
      <c r="VOO218" s="50"/>
      <c r="VOP218" s="50"/>
      <c r="VOQ218" s="50"/>
      <c r="VOR218" s="50"/>
      <c r="VOS218" s="50"/>
      <c r="VOT218" s="50"/>
      <c r="VOU218" s="50"/>
      <c r="VOV218" s="50"/>
      <c r="VOW218" s="50"/>
      <c r="VOX218" s="50"/>
      <c r="VOY218" s="50"/>
      <c r="VOZ218" s="50"/>
      <c r="VPA218" s="50"/>
      <c r="VPB218" s="50"/>
      <c r="VPC218" s="50"/>
      <c r="VPD218" s="50"/>
      <c r="VPE218" s="50"/>
      <c r="VPF218" s="50"/>
      <c r="VPG218" s="50"/>
      <c r="VPH218" s="50"/>
      <c r="VPI218" s="50"/>
      <c r="VPJ218" s="50"/>
      <c r="VPK218" s="50"/>
      <c r="VPL218" s="50"/>
      <c r="VPM218" s="50"/>
      <c r="VPN218" s="50"/>
      <c r="VPO218" s="50"/>
      <c r="VPP218" s="50"/>
      <c r="VPQ218" s="50"/>
      <c r="VPR218" s="50"/>
      <c r="VPS218" s="50"/>
      <c r="VPT218" s="50"/>
      <c r="VPU218" s="50"/>
      <c r="VPV218" s="50"/>
      <c r="VPW218" s="50"/>
      <c r="VPX218" s="50"/>
      <c r="VPY218" s="50"/>
      <c r="VPZ218" s="50"/>
      <c r="VQA218" s="50"/>
      <c r="VQB218" s="50"/>
      <c r="VQC218" s="50"/>
      <c r="VQD218" s="50"/>
      <c r="VQE218" s="50"/>
      <c r="VQF218" s="50"/>
      <c r="VQG218" s="50"/>
      <c r="VQH218" s="50"/>
      <c r="VQI218" s="50"/>
      <c r="VQJ218" s="50"/>
      <c r="VQK218" s="50"/>
      <c r="VQL218" s="50"/>
      <c r="VQM218" s="50"/>
      <c r="VQN218" s="50"/>
      <c r="VQO218" s="50"/>
      <c r="VQP218" s="50"/>
      <c r="VQQ218" s="50"/>
      <c r="VQR218" s="50"/>
      <c r="VQS218" s="50"/>
      <c r="VQT218" s="50"/>
      <c r="VQU218" s="50"/>
      <c r="VQV218" s="50"/>
      <c r="VQW218" s="50"/>
      <c r="VQX218" s="50"/>
      <c r="VQY218" s="50"/>
      <c r="VQZ218" s="50"/>
      <c r="VRA218" s="50"/>
      <c r="VRB218" s="50"/>
      <c r="VRC218" s="50"/>
      <c r="VRD218" s="50"/>
      <c r="VRE218" s="50"/>
      <c r="VRF218" s="50"/>
      <c r="VRG218" s="50"/>
      <c r="VRH218" s="50"/>
      <c r="VRI218" s="50"/>
      <c r="VRJ218" s="50"/>
      <c r="VRK218" s="50"/>
      <c r="VRL218" s="50"/>
      <c r="VRM218" s="50"/>
      <c r="VRN218" s="50"/>
      <c r="VRO218" s="50"/>
      <c r="VRP218" s="50"/>
      <c r="VRQ218" s="50"/>
      <c r="VRR218" s="50"/>
      <c r="VRS218" s="50"/>
      <c r="VRT218" s="50"/>
      <c r="VRU218" s="50"/>
      <c r="VRV218" s="50"/>
      <c r="VRW218" s="50"/>
      <c r="VRX218" s="50"/>
      <c r="VRY218" s="50"/>
      <c r="VRZ218" s="50"/>
      <c r="VSA218" s="50"/>
      <c r="VSB218" s="50"/>
      <c r="VSC218" s="50"/>
      <c r="VSD218" s="50"/>
      <c r="VSE218" s="50"/>
      <c r="VSF218" s="50"/>
      <c r="VSG218" s="50"/>
      <c r="VSH218" s="50"/>
      <c r="VSI218" s="50"/>
      <c r="VSJ218" s="50"/>
      <c r="VSK218" s="50"/>
      <c r="VSL218" s="50"/>
      <c r="VSM218" s="50"/>
      <c r="VSN218" s="50"/>
      <c r="VSO218" s="50"/>
      <c r="VSP218" s="50"/>
      <c r="VSQ218" s="50"/>
      <c r="VSR218" s="50"/>
      <c r="VSS218" s="50"/>
      <c r="VST218" s="50"/>
      <c r="VSU218" s="50"/>
      <c r="VSV218" s="50"/>
      <c r="VSW218" s="50"/>
      <c r="VSX218" s="50"/>
      <c r="VSY218" s="50"/>
      <c r="VSZ218" s="50"/>
      <c r="VTA218" s="50"/>
      <c r="VTB218" s="50"/>
      <c r="VTC218" s="50"/>
      <c r="VTD218" s="50"/>
      <c r="VTE218" s="50"/>
      <c r="VTF218" s="50"/>
      <c r="VTG218" s="50"/>
      <c r="VTH218" s="50"/>
      <c r="VTI218" s="50"/>
      <c r="VTJ218" s="50"/>
      <c r="VTK218" s="50"/>
      <c r="VTL218" s="50"/>
      <c r="VTM218" s="50"/>
      <c r="VTN218" s="50"/>
      <c r="VTO218" s="50"/>
      <c r="VTP218" s="50"/>
      <c r="VTQ218" s="50"/>
      <c r="VTR218" s="50"/>
      <c r="VTS218" s="50"/>
      <c r="VTT218" s="50"/>
      <c r="VTU218" s="50"/>
      <c r="VTV218" s="50"/>
      <c r="VTW218" s="50"/>
      <c r="VTX218" s="50"/>
      <c r="VTY218" s="50"/>
      <c r="VTZ218" s="50"/>
      <c r="VUA218" s="50"/>
      <c r="VUB218" s="50"/>
      <c r="VUC218" s="50"/>
      <c r="VUD218" s="50"/>
      <c r="VUE218" s="50"/>
      <c r="VUF218" s="50"/>
      <c r="VUG218" s="50"/>
      <c r="VUH218" s="50"/>
      <c r="VUI218" s="50"/>
      <c r="VUJ218" s="50"/>
      <c r="VUK218" s="50"/>
      <c r="VUL218" s="50"/>
      <c r="VUM218" s="50"/>
      <c r="VUN218" s="50"/>
      <c r="VUO218" s="50"/>
      <c r="VUP218" s="50"/>
      <c r="VUQ218" s="50"/>
      <c r="VUR218" s="50"/>
      <c r="VUS218" s="50"/>
      <c r="VUT218" s="50"/>
      <c r="VUU218" s="50"/>
      <c r="VUV218" s="50"/>
      <c r="VUW218" s="50"/>
      <c r="VUX218" s="50"/>
      <c r="VUY218" s="50"/>
      <c r="VUZ218" s="50"/>
      <c r="VVA218" s="50"/>
      <c r="VVB218" s="50"/>
      <c r="VVC218" s="50"/>
      <c r="VVD218" s="50"/>
      <c r="VVE218" s="50"/>
      <c r="VVF218" s="50"/>
      <c r="VVG218" s="50"/>
      <c r="VVH218" s="50"/>
      <c r="VVI218" s="50"/>
      <c r="VVJ218" s="50"/>
      <c r="VVK218" s="50"/>
      <c r="VVL218" s="50"/>
      <c r="VVM218" s="50"/>
      <c r="VVN218" s="50"/>
    </row>
    <row r="219" spans="2:100 15066:15458" s="1" customFormat="1" x14ac:dyDescent="0.25">
      <c r="B219" s="15"/>
      <c r="C219" s="247" t="s">
        <v>21</v>
      </c>
      <c r="D219" s="264">
        <v>292</v>
      </c>
      <c r="E219" s="248" t="s">
        <v>19</v>
      </c>
      <c r="F219" s="311">
        <v>152.59775089766936</v>
      </c>
      <c r="G219" s="311">
        <v>153.19365129933504</v>
      </c>
      <c r="H219" s="311">
        <v>154.86000104784401</v>
      </c>
      <c r="I219" s="311">
        <v>154.76296307302022</v>
      </c>
      <c r="J219" s="311">
        <v>92.739769273172143</v>
      </c>
      <c r="K219" s="311">
        <v>121.63012408789197</v>
      </c>
      <c r="L219" s="311">
        <v>45.186403421510867</v>
      </c>
      <c r="M219" s="311">
        <v>92.427139752047481</v>
      </c>
      <c r="N219" s="311">
        <v>66.70532907362832</v>
      </c>
      <c r="O219" s="311">
        <v>154.22106314884741</v>
      </c>
      <c r="P219" s="311">
        <f>'Convert Gas'!J18</f>
        <v>158.00509946242244</v>
      </c>
      <c r="Q219" s="311">
        <f>'Convert Gas'!J19</f>
        <v>167.19586745620148</v>
      </c>
      <c r="R219" s="311">
        <f>'Convert Gas'!J20</f>
        <v>186.41386185006024</v>
      </c>
      <c r="S219" s="311">
        <f>'Convert Gas'!J21</f>
        <v>102.751913462668</v>
      </c>
      <c r="T219" s="311"/>
      <c r="U219" s="311"/>
      <c r="V219" s="311"/>
      <c r="W219" s="311"/>
      <c r="X219" s="311"/>
      <c r="Y219" s="311"/>
      <c r="Z219" s="311"/>
      <c r="AA219" s="311"/>
      <c r="AB219" s="311"/>
      <c r="AC219" s="311"/>
      <c r="AD219" s="311"/>
      <c r="AE219" s="311"/>
      <c r="AF219" s="311"/>
      <c r="AG219" s="311"/>
      <c r="AH219" s="311"/>
      <c r="AI219" s="311"/>
      <c r="AJ219" s="311"/>
      <c r="AL219" s="124">
        <f>SUM(F219:AI219)</f>
        <v>1802.6909373063188</v>
      </c>
      <c r="CU219" s="40"/>
      <c r="CV219" s="151"/>
      <c r="VGL219" s="50"/>
      <c r="VGM219" s="50"/>
      <c r="VGN219" s="50"/>
      <c r="VGO219" s="50"/>
      <c r="VGP219" s="50"/>
      <c r="VGQ219" s="50"/>
      <c r="VGR219" s="50"/>
      <c r="VGS219" s="50"/>
      <c r="VGT219" s="50"/>
      <c r="VGU219" s="50"/>
      <c r="VGV219" s="50"/>
      <c r="VGW219" s="50"/>
      <c r="VGX219" s="50"/>
      <c r="VGY219" s="50"/>
      <c r="VGZ219" s="50"/>
      <c r="VHA219" s="50"/>
      <c r="VHB219" s="50"/>
      <c r="VHC219" s="50"/>
      <c r="VHD219" s="50"/>
      <c r="VHE219" s="50"/>
      <c r="VHF219" s="50"/>
      <c r="VHG219" s="50"/>
      <c r="VHH219" s="50"/>
      <c r="VHI219" s="50"/>
      <c r="VHJ219" s="50"/>
      <c r="VHK219" s="50"/>
      <c r="VHL219" s="50"/>
      <c r="VHM219" s="50"/>
      <c r="VHN219" s="50"/>
      <c r="VHO219" s="50"/>
      <c r="VHP219" s="50"/>
      <c r="VHQ219" s="50"/>
      <c r="VHR219" s="50"/>
      <c r="VHS219" s="50"/>
      <c r="VHT219" s="50"/>
      <c r="VHU219" s="50"/>
      <c r="VHV219" s="50"/>
      <c r="VHW219" s="50"/>
      <c r="VHX219" s="50"/>
      <c r="VHY219" s="50"/>
      <c r="VHZ219" s="50"/>
      <c r="VIA219" s="50"/>
      <c r="VIB219" s="50"/>
      <c r="VIC219" s="50"/>
      <c r="VID219" s="50"/>
      <c r="VIE219" s="50"/>
      <c r="VIF219" s="50"/>
      <c r="VIG219" s="50"/>
      <c r="VIH219" s="50"/>
      <c r="VII219" s="50"/>
      <c r="VIJ219" s="50"/>
      <c r="VIK219" s="50"/>
      <c r="VIL219" s="50"/>
      <c r="VIM219" s="50"/>
      <c r="VIN219" s="50"/>
      <c r="VIO219" s="50"/>
      <c r="VIP219" s="50"/>
      <c r="VIQ219" s="50"/>
      <c r="VIR219" s="50"/>
      <c r="VIS219" s="50"/>
      <c r="VIT219" s="50"/>
      <c r="VIU219" s="50"/>
      <c r="VIV219" s="50"/>
      <c r="VIW219" s="50"/>
      <c r="VIX219" s="50"/>
      <c r="VIY219" s="50"/>
      <c r="VIZ219" s="50"/>
      <c r="VJA219" s="50"/>
      <c r="VJB219" s="50"/>
      <c r="VJC219" s="50"/>
      <c r="VJD219" s="50"/>
      <c r="VJE219" s="50"/>
      <c r="VJF219" s="50"/>
      <c r="VJG219" s="50"/>
      <c r="VJH219" s="50"/>
      <c r="VJI219" s="50"/>
      <c r="VJJ219" s="50"/>
      <c r="VJK219" s="50"/>
      <c r="VJL219" s="50"/>
      <c r="VJM219" s="50"/>
      <c r="VJN219" s="50"/>
      <c r="VJO219" s="50"/>
      <c r="VJP219" s="50"/>
      <c r="VJQ219" s="50"/>
      <c r="VJR219" s="50"/>
      <c r="VJS219" s="50"/>
      <c r="VJT219" s="50"/>
      <c r="VJU219" s="50"/>
      <c r="VJV219" s="50"/>
      <c r="VJW219" s="50"/>
      <c r="VJX219" s="50"/>
      <c r="VJY219" s="50"/>
      <c r="VJZ219" s="50"/>
      <c r="VKA219" s="50"/>
      <c r="VKB219" s="50"/>
      <c r="VKC219" s="50"/>
      <c r="VKD219" s="50"/>
      <c r="VKE219" s="50"/>
      <c r="VKF219" s="50"/>
      <c r="VKG219" s="50"/>
      <c r="VKH219" s="50"/>
      <c r="VKI219" s="50"/>
      <c r="VKJ219" s="50"/>
      <c r="VKK219" s="50"/>
      <c r="VKL219" s="50"/>
      <c r="VKM219" s="50"/>
      <c r="VKN219" s="50"/>
      <c r="VKO219" s="50"/>
      <c r="VKP219" s="50"/>
      <c r="VKQ219" s="50"/>
      <c r="VKR219" s="50"/>
      <c r="VKS219" s="50"/>
      <c r="VKT219" s="50"/>
      <c r="VKU219" s="50"/>
      <c r="VKV219" s="50"/>
      <c r="VKW219" s="50"/>
      <c r="VKX219" s="50"/>
      <c r="VKY219" s="50"/>
      <c r="VKZ219" s="50"/>
      <c r="VLA219" s="50"/>
      <c r="VLB219" s="50"/>
      <c r="VLC219" s="50"/>
      <c r="VLD219" s="50"/>
      <c r="VLE219" s="50"/>
      <c r="VLF219" s="50"/>
      <c r="VLG219" s="50"/>
      <c r="VLH219" s="50"/>
      <c r="VLI219" s="50"/>
      <c r="VLJ219" s="50"/>
      <c r="VLK219" s="50"/>
      <c r="VLL219" s="50"/>
      <c r="VLM219" s="50"/>
      <c r="VLN219" s="50"/>
      <c r="VLO219" s="50"/>
      <c r="VLP219" s="50"/>
      <c r="VLQ219" s="50"/>
      <c r="VLR219" s="50"/>
      <c r="VLS219" s="50"/>
      <c r="VLT219" s="50"/>
      <c r="VLU219" s="50"/>
      <c r="VLV219" s="50"/>
      <c r="VLW219" s="50"/>
      <c r="VLX219" s="50"/>
      <c r="VLY219" s="50"/>
      <c r="VLZ219" s="50"/>
      <c r="VMA219" s="50"/>
      <c r="VMB219" s="50"/>
      <c r="VMC219" s="50"/>
      <c r="VMD219" s="50"/>
      <c r="VME219" s="50"/>
      <c r="VMF219" s="50"/>
      <c r="VMG219" s="50"/>
      <c r="VMH219" s="50"/>
      <c r="VMI219" s="50"/>
      <c r="VMJ219" s="50"/>
      <c r="VMK219" s="50"/>
      <c r="VML219" s="50"/>
      <c r="VMM219" s="50"/>
      <c r="VMN219" s="50"/>
      <c r="VMO219" s="50"/>
      <c r="VMP219" s="50"/>
      <c r="VMQ219" s="50"/>
      <c r="VMR219" s="50"/>
      <c r="VMS219" s="50"/>
      <c r="VMT219" s="50"/>
      <c r="VMU219" s="50"/>
      <c r="VMV219" s="50"/>
      <c r="VMW219" s="50"/>
      <c r="VMX219" s="50"/>
      <c r="VMY219" s="50"/>
      <c r="VMZ219" s="50"/>
      <c r="VNA219" s="50"/>
      <c r="VNB219" s="50"/>
      <c r="VNC219" s="50"/>
      <c r="VND219" s="50"/>
      <c r="VNE219" s="50"/>
      <c r="VNF219" s="50"/>
      <c r="VNG219" s="50"/>
      <c r="VNH219" s="50"/>
      <c r="VNI219" s="50"/>
      <c r="VNJ219" s="50"/>
      <c r="VNK219" s="50"/>
      <c r="VNL219" s="50"/>
      <c r="VNM219" s="50"/>
      <c r="VNN219" s="50"/>
      <c r="VNO219" s="50"/>
      <c r="VNP219" s="50"/>
      <c r="VNQ219" s="50"/>
      <c r="VNR219" s="50"/>
      <c r="VNS219" s="50"/>
      <c r="VNT219" s="50"/>
      <c r="VNU219" s="50"/>
      <c r="VNV219" s="50"/>
      <c r="VNW219" s="50"/>
      <c r="VNX219" s="50"/>
      <c r="VNY219" s="50"/>
      <c r="VNZ219" s="50"/>
      <c r="VOA219" s="50"/>
      <c r="VOB219" s="50"/>
      <c r="VOC219" s="50"/>
      <c r="VOD219" s="50"/>
      <c r="VOE219" s="50"/>
      <c r="VOF219" s="50"/>
      <c r="VOG219" s="50"/>
      <c r="VOH219" s="50"/>
      <c r="VOI219" s="50"/>
      <c r="VOJ219" s="50"/>
      <c r="VOK219" s="50"/>
      <c r="VOL219" s="50"/>
      <c r="VOM219" s="50"/>
      <c r="VON219" s="50"/>
      <c r="VOO219" s="50"/>
      <c r="VOP219" s="50"/>
      <c r="VOQ219" s="50"/>
      <c r="VOR219" s="50"/>
      <c r="VOS219" s="50"/>
      <c r="VOT219" s="50"/>
      <c r="VOU219" s="50"/>
      <c r="VOV219" s="50"/>
      <c r="VOW219" s="50"/>
      <c r="VOX219" s="50"/>
      <c r="VOY219" s="50"/>
      <c r="VOZ219" s="50"/>
      <c r="VPA219" s="50"/>
      <c r="VPB219" s="50"/>
      <c r="VPC219" s="50"/>
      <c r="VPD219" s="50"/>
      <c r="VPE219" s="50"/>
      <c r="VPF219" s="50"/>
      <c r="VPG219" s="50"/>
      <c r="VPH219" s="50"/>
      <c r="VPI219" s="50"/>
      <c r="VPJ219" s="50"/>
      <c r="VPK219" s="50"/>
      <c r="VPL219" s="50"/>
      <c r="VPM219" s="50"/>
      <c r="VPN219" s="50"/>
      <c r="VPO219" s="50"/>
      <c r="VPP219" s="50"/>
      <c r="VPQ219" s="50"/>
      <c r="VPR219" s="50"/>
      <c r="VPS219" s="50"/>
      <c r="VPT219" s="50"/>
      <c r="VPU219" s="50"/>
      <c r="VPV219" s="50"/>
      <c r="VPW219" s="50"/>
      <c r="VPX219" s="50"/>
      <c r="VPY219" s="50"/>
      <c r="VPZ219" s="50"/>
      <c r="VQA219" s="50"/>
      <c r="VQB219" s="50"/>
      <c r="VQC219" s="50"/>
      <c r="VQD219" s="50"/>
      <c r="VQE219" s="50"/>
      <c r="VQF219" s="50"/>
      <c r="VQG219" s="50"/>
      <c r="VQH219" s="50"/>
      <c r="VQI219" s="50"/>
      <c r="VQJ219" s="50"/>
      <c r="VQK219" s="50"/>
      <c r="VQL219" s="50"/>
      <c r="VQM219" s="50"/>
      <c r="VQN219" s="50"/>
      <c r="VQO219" s="50"/>
      <c r="VQP219" s="50"/>
      <c r="VQQ219" s="50"/>
      <c r="VQR219" s="50"/>
      <c r="VQS219" s="50"/>
      <c r="VQT219" s="50"/>
      <c r="VQU219" s="50"/>
      <c r="VQV219" s="50"/>
      <c r="VQW219" s="50"/>
      <c r="VQX219" s="50"/>
      <c r="VQY219" s="50"/>
      <c r="VQZ219" s="50"/>
      <c r="VRA219" s="50"/>
      <c r="VRB219" s="50"/>
      <c r="VRC219" s="50"/>
      <c r="VRD219" s="50"/>
      <c r="VRE219" s="50"/>
      <c r="VRF219" s="50"/>
      <c r="VRG219" s="50"/>
      <c r="VRH219" s="50"/>
      <c r="VRI219" s="50"/>
      <c r="VRJ219" s="50"/>
      <c r="VRK219" s="50"/>
      <c r="VRL219" s="50"/>
      <c r="VRM219" s="50"/>
      <c r="VRN219" s="50"/>
      <c r="VRO219" s="50"/>
      <c r="VRP219" s="50"/>
      <c r="VRQ219" s="50"/>
      <c r="VRR219" s="50"/>
      <c r="VRS219" s="50"/>
      <c r="VRT219" s="50"/>
      <c r="VRU219" s="50"/>
      <c r="VRV219" s="50"/>
      <c r="VRW219" s="50"/>
      <c r="VRX219" s="50"/>
      <c r="VRY219" s="50"/>
      <c r="VRZ219" s="50"/>
      <c r="VSA219" s="50"/>
      <c r="VSB219" s="50"/>
      <c r="VSC219" s="50"/>
      <c r="VSD219" s="50"/>
      <c r="VSE219" s="50"/>
      <c r="VSF219" s="50"/>
      <c r="VSG219" s="50"/>
      <c r="VSH219" s="50"/>
      <c r="VSI219" s="50"/>
      <c r="VSJ219" s="50"/>
      <c r="VSK219" s="50"/>
      <c r="VSL219" s="50"/>
      <c r="VSM219" s="50"/>
      <c r="VSN219" s="50"/>
      <c r="VSO219" s="50"/>
      <c r="VSP219" s="50"/>
      <c r="VSQ219" s="50"/>
      <c r="VSR219" s="50"/>
      <c r="VSS219" s="50"/>
      <c r="VST219" s="50"/>
      <c r="VSU219" s="50"/>
      <c r="VSV219" s="50"/>
      <c r="VSW219" s="50"/>
      <c r="VSX219" s="50"/>
      <c r="VSY219" s="50"/>
      <c r="VSZ219" s="50"/>
      <c r="VTA219" s="50"/>
      <c r="VTB219" s="50"/>
      <c r="VTC219" s="50"/>
      <c r="VTD219" s="50"/>
      <c r="VTE219" s="50"/>
      <c r="VTF219" s="50"/>
      <c r="VTG219" s="50"/>
      <c r="VTH219" s="50"/>
      <c r="VTI219" s="50"/>
      <c r="VTJ219" s="50"/>
      <c r="VTK219" s="50"/>
      <c r="VTL219" s="50"/>
      <c r="VTM219" s="50"/>
      <c r="VTN219" s="50"/>
      <c r="VTO219" s="50"/>
      <c r="VTP219" s="50"/>
      <c r="VTQ219" s="50"/>
      <c r="VTR219" s="50"/>
      <c r="VTS219" s="50"/>
      <c r="VTT219" s="50"/>
      <c r="VTU219" s="50"/>
      <c r="VTV219" s="50"/>
      <c r="VTW219" s="50"/>
      <c r="VTX219" s="50"/>
      <c r="VTY219" s="50"/>
      <c r="VTZ219" s="50"/>
      <c r="VUA219" s="50"/>
      <c r="VUB219" s="50"/>
      <c r="VUC219" s="50"/>
      <c r="VUD219" s="50"/>
      <c r="VUE219" s="50"/>
      <c r="VUF219" s="50"/>
      <c r="VUG219" s="50"/>
      <c r="VUH219" s="50"/>
      <c r="VUI219" s="50"/>
      <c r="VUJ219" s="50"/>
      <c r="VUK219" s="50"/>
      <c r="VUL219" s="50"/>
      <c r="VUM219" s="50"/>
      <c r="VUN219" s="50"/>
      <c r="VUO219" s="50"/>
      <c r="VUP219" s="50"/>
      <c r="VUQ219" s="50"/>
      <c r="VUR219" s="50"/>
      <c r="VUS219" s="50"/>
      <c r="VUT219" s="50"/>
      <c r="VUU219" s="50"/>
      <c r="VUV219" s="50"/>
      <c r="VUW219" s="50"/>
      <c r="VUX219" s="50"/>
      <c r="VUY219" s="50"/>
      <c r="VUZ219" s="50"/>
      <c r="VVA219" s="50"/>
      <c r="VVB219" s="50"/>
      <c r="VVC219" s="50"/>
      <c r="VVD219" s="50"/>
      <c r="VVE219" s="50"/>
      <c r="VVF219" s="50"/>
      <c r="VVG219" s="50"/>
      <c r="VVH219" s="50"/>
      <c r="VVI219" s="50"/>
      <c r="VVJ219" s="50"/>
      <c r="VVK219" s="50"/>
      <c r="VVL219" s="50"/>
      <c r="VVM219" s="50"/>
      <c r="VVN219" s="50"/>
    </row>
    <row r="220" spans="2:100 15066:15458" s="1" customFormat="1" x14ac:dyDescent="0.25">
      <c r="B220" s="15"/>
      <c r="C220" s="14" t="s">
        <v>20</v>
      </c>
      <c r="D220" s="264">
        <v>1168.001</v>
      </c>
      <c r="E220" s="20" t="s">
        <v>19</v>
      </c>
      <c r="F220" s="312">
        <f>F217-F219</f>
        <v>1025.5769491023307</v>
      </c>
      <c r="G220" s="312">
        <f>G217-G219</f>
        <v>1035.272848700665</v>
      </c>
      <c r="H220" s="312">
        <f>H217-H219</f>
        <v>1074.9731989521561</v>
      </c>
      <c r="I220" s="312">
        <f>I217-I219</f>
        <v>1068.6486369269796</v>
      </c>
      <c r="J220" s="312">
        <f t="shared" ref="J220:AJ220" si="55">J217-J219</f>
        <v>978.73533072682801</v>
      </c>
      <c r="K220" s="312">
        <f t="shared" si="55"/>
        <v>937.67297591210809</v>
      </c>
      <c r="L220" s="312">
        <f t="shared" si="55"/>
        <v>897.1531965784892</v>
      </c>
      <c r="M220" s="312">
        <f t="shared" si="55"/>
        <v>612.69246024795257</v>
      </c>
      <c r="N220" s="312">
        <f t="shared" si="55"/>
        <v>921.66317092637178</v>
      </c>
      <c r="O220" s="312">
        <f t="shared" si="55"/>
        <v>924.53753685115248</v>
      </c>
      <c r="P220" s="312">
        <f>P217-P219</f>
        <v>1081.0316005375776</v>
      </c>
      <c r="Q220" s="312">
        <f t="shared" si="55"/>
        <v>1069.2464325437984</v>
      </c>
      <c r="R220" s="312">
        <f t="shared" si="55"/>
        <v>852.75163814993982</v>
      </c>
      <c r="S220" s="312">
        <f t="shared" si="55"/>
        <v>1006.516186537332</v>
      </c>
      <c r="T220" s="312">
        <f t="shared" si="55"/>
        <v>930.99080000000004</v>
      </c>
      <c r="U220" s="312">
        <f t="shared" si="55"/>
        <v>0</v>
      </c>
      <c r="V220" s="312">
        <f t="shared" si="55"/>
        <v>0</v>
      </c>
      <c r="W220" s="312">
        <f t="shared" si="55"/>
        <v>0</v>
      </c>
      <c r="X220" s="312">
        <f t="shared" si="55"/>
        <v>0</v>
      </c>
      <c r="Y220" s="312">
        <f t="shared" si="55"/>
        <v>0</v>
      </c>
      <c r="Z220" s="312">
        <f t="shared" si="55"/>
        <v>0</v>
      </c>
      <c r="AA220" s="312">
        <f t="shared" si="55"/>
        <v>0</v>
      </c>
      <c r="AB220" s="312">
        <f t="shared" si="55"/>
        <v>0</v>
      </c>
      <c r="AC220" s="312">
        <f t="shared" si="55"/>
        <v>0</v>
      </c>
      <c r="AD220" s="312">
        <f t="shared" si="55"/>
        <v>0</v>
      </c>
      <c r="AE220" s="312">
        <f t="shared" si="55"/>
        <v>0</v>
      </c>
      <c r="AF220" s="312">
        <f t="shared" si="55"/>
        <v>0</v>
      </c>
      <c r="AG220" s="312">
        <f t="shared" si="55"/>
        <v>0</v>
      </c>
      <c r="AH220" s="312">
        <f t="shared" si="55"/>
        <v>0</v>
      </c>
      <c r="AI220" s="312">
        <f t="shared" si="55"/>
        <v>0</v>
      </c>
      <c r="AJ220" s="312">
        <f t="shared" si="55"/>
        <v>0</v>
      </c>
      <c r="AL220" s="124">
        <f>SUM(F220:AI220)</f>
        <v>14417.462962693677</v>
      </c>
      <c r="CV220" s="151"/>
      <c r="VGL220" s="50"/>
      <c r="VGM220" s="50"/>
      <c r="VGN220" s="50"/>
      <c r="VGO220" s="50"/>
      <c r="VGP220" s="50"/>
      <c r="VGQ220" s="50"/>
      <c r="VGR220" s="50"/>
      <c r="VGS220" s="50"/>
      <c r="VGT220" s="50"/>
      <c r="VGU220" s="50"/>
      <c r="VGV220" s="50"/>
      <c r="VGW220" s="50"/>
      <c r="VGX220" s="50"/>
      <c r="VGY220" s="50"/>
      <c r="VGZ220" s="50"/>
      <c r="VHA220" s="50"/>
      <c r="VHB220" s="50"/>
      <c r="VHC220" s="50"/>
      <c r="VHD220" s="50"/>
      <c r="VHE220" s="50"/>
      <c r="VHF220" s="50"/>
      <c r="VHG220" s="50"/>
      <c r="VHH220" s="50"/>
      <c r="VHI220" s="50"/>
      <c r="VHJ220" s="50"/>
      <c r="VHK220" s="50"/>
      <c r="VHL220" s="50"/>
      <c r="VHM220" s="50"/>
      <c r="VHN220" s="50"/>
      <c r="VHO220" s="50"/>
      <c r="VHP220" s="50"/>
      <c r="VHQ220" s="50"/>
      <c r="VHR220" s="50"/>
      <c r="VHS220" s="50"/>
      <c r="VHT220" s="50"/>
      <c r="VHU220" s="50"/>
      <c r="VHV220" s="50"/>
      <c r="VHW220" s="50"/>
      <c r="VHX220" s="50"/>
      <c r="VHY220" s="50"/>
      <c r="VHZ220" s="50"/>
      <c r="VIA220" s="50"/>
      <c r="VIB220" s="50"/>
      <c r="VIC220" s="50"/>
      <c r="VID220" s="50"/>
      <c r="VIE220" s="50"/>
      <c r="VIF220" s="50"/>
      <c r="VIG220" s="50"/>
      <c r="VIH220" s="50"/>
      <c r="VII220" s="50"/>
      <c r="VIJ220" s="50"/>
      <c r="VIK220" s="50"/>
      <c r="VIL220" s="50"/>
      <c r="VIM220" s="50"/>
      <c r="VIN220" s="50"/>
      <c r="VIO220" s="50"/>
      <c r="VIP220" s="50"/>
      <c r="VIQ220" s="50"/>
      <c r="VIR220" s="50"/>
      <c r="VIS220" s="50"/>
      <c r="VIT220" s="50"/>
      <c r="VIU220" s="50"/>
      <c r="VIV220" s="50"/>
      <c r="VIW220" s="50"/>
      <c r="VIX220" s="50"/>
      <c r="VIY220" s="50"/>
      <c r="VIZ220" s="50"/>
      <c r="VJA220" s="50"/>
      <c r="VJB220" s="50"/>
      <c r="VJC220" s="50"/>
      <c r="VJD220" s="50"/>
      <c r="VJE220" s="50"/>
      <c r="VJF220" s="50"/>
      <c r="VJG220" s="50"/>
      <c r="VJH220" s="50"/>
      <c r="VJI220" s="50"/>
      <c r="VJJ220" s="50"/>
      <c r="VJK220" s="50"/>
      <c r="VJL220" s="50"/>
      <c r="VJM220" s="50"/>
      <c r="VJN220" s="50"/>
      <c r="VJO220" s="50"/>
      <c r="VJP220" s="50"/>
      <c r="VJQ220" s="50"/>
      <c r="VJR220" s="50"/>
      <c r="VJS220" s="50"/>
      <c r="VJT220" s="50"/>
      <c r="VJU220" s="50"/>
      <c r="VJV220" s="50"/>
      <c r="VJW220" s="50"/>
      <c r="VJX220" s="50"/>
      <c r="VJY220" s="50"/>
      <c r="VJZ220" s="50"/>
      <c r="VKA220" s="50"/>
      <c r="VKB220" s="50"/>
      <c r="VKC220" s="50"/>
      <c r="VKD220" s="50"/>
      <c r="VKE220" s="50"/>
      <c r="VKF220" s="50"/>
      <c r="VKG220" s="50"/>
      <c r="VKH220" s="50"/>
      <c r="VKI220" s="50"/>
      <c r="VKJ220" s="50"/>
      <c r="VKK220" s="50"/>
      <c r="VKL220" s="50"/>
      <c r="VKM220" s="50"/>
      <c r="VKN220" s="50"/>
      <c r="VKO220" s="50"/>
      <c r="VKP220" s="50"/>
      <c r="VKQ220" s="50"/>
      <c r="VKR220" s="50"/>
      <c r="VKS220" s="50"/>
      <c r="VKT220" s="50"/>
      <c r="VKU220" s="50"/>
      <c r="VKV220" s="50"/>
      <c r="VKW220" s="50"/>
      <c r="VKX220" s="50"/>
      <c r="VKY220" s="50"/>
      <c r="VKZ220" s="50"/>
      <c r="VLA220" s="50"/>
      <c r="VLB220" s="50"/>
      <c r="VLC220" s="50"/>
      <c r="VLD220" s="50"/>
      <c r="VLE220" s="50"/>
      <c r="VLF220" s="50"/>
      <c r="VLG220" s="50"/>
      <c r="VLH220" s="50"/>
      <c r="VLI220" s="50"/>
      <c r="VLJ220" s="50"/>
      <c r="VLK220" s="50"/>
      <c r="VLL220" s="50"/>
      <c r="VLM220" s="50"/>
      <c r="VLN220" s="50"/>
      <c r="VLO220" s="50"/>
      <c r="VLP220" s="50"/>
      <c r="VLQ220" s="50"/>
      <c r="VLR220" s="50"/>
      <c r="VLS220" s="50"/>
      <c r="VLT220" s="50"/>
      <c r="VLU220" s="50"/>
      <c r="VLV220" s="50"/>
      <c r="VLW220" s="50"/>
      <c r="VLX220" s="50"/>
      <c r="VLY220" s="50"/>
      <c r="VLZ220" s="50"/>
      <c r="VMA220" s="50"/>
      <c r="VMB220" s="50"/>
      <c r="VMC220" s="50"/>
      <c r="VMD220" s="50"/>
      <c r="VME220" s="50"/>
      <c r="VMF220" s="50"/>
      <c r="VMG220" s="50"/>
      <c r="VMH220" s="50"/>
      <c r="VMI220" s="50"/>
      <c r="VMJ220" s="50"/>
      <c r="VMK220" s="50"/>
      <c r="VML220" s="50"/>
      <c r="VMM220" s="50"/>
      <c r="VMN220" s="50"/>
      <c r="VMO220" s="50"/>
      <c r="VMP220" s="50"/>
      <c r="VMQ220" s="50"/>
      <c r="VMR220" s="50"/>
      <c r="VMS220" s="50"/>
      <c r="VMT220" s="50"/>
      <c r="VMU220" s="50"/>
      <c r="VMV220" s="50"/>
      <c r="VMW220" s="50"/>
      <c r="VMX220" s="50"/>
      <c r="VMY220" s="50"/>
      <c r="VMZ220" s="50"/>
      <c r="VNA220" s="50"/>
      <c r="VNB220" s="50"/>
      <c r="VNC220" s="50"/>
      <c r="VND220" s="50"/>
      <c r="VNE220" s="50"/>
      <c r="VNF220" s="50"/>
      <c r="VNG220" s="50"/>
      <c r="VNH220" s="50"/>
      <c r="VNI220" s="50"/>
      <c r="VNJ220" s="50"/>
      <c r="VNK220" s="50"/>
      <c r="VNL220" s="50"/>
      <c r="VNM220" s="50"/>
      <c r="VNN220" s="50"/>
      <c r="VNO220" s="50"/>
      <c r="VNP220" s="50"/>
      <c r="VNQ220" s="50"/>
      <c r="VNR220" s="50"/>
      <c r="VNS220" s="50"/>
      <c r="VNT220" s="50"/>
      <c r="VNU220" s="50"/>
      <c r="VNV220" s="50"/>
      <c r="VNW220" s="50"/>
      <c r="VNX220" s="50"/>
      <c r="VNY220" s="50"/>
      <c r="VNZ220" s="50"/>
      <c r="VOA220" s="50"/>
      <c r="VOB220" s="50"/>
      <c r="VOC220" s="50"/>
      <c r="VOD220" s="50"/>
      <c r="VOE220" s="50"/>
      <c r="VOF220" s="50"/>
      <c r="VOG220" s="50"/>
      <c r="VOH220" s="50"/>
      <c r="VOI220" s="50"/>
      <c r="VOJ220" s="50"/>
      <c r="VOK220" s="50"/>
      <c r="VOL220" s="50"/>
      <c r="VOM220" s="50"/>
      <c r="VON220" s="50"/>
      <c r="VOO220" s="50"/>
      <c r="VOP220" s="50"/>
      <c r="VOQ220" s="50"/>
      <c r="VOR220" s="50"/>
      <c r="VOS220" s="50"/>
      <c r="VOT220" s="50"/>
      <c r="VOU220" s="50"/>
      <c r="VOV220" s="50"/>
      <c r="VOW220" s="50"/>
      <c r="VOX220" s="50"/>
      <c r="VOY220" s="50"/>
      <c r="VOZ220" s="50"/>
      <c r="VPA220" s="50"/>
      <c r="VPB220" s="50"/>
      <c r="VPC220" s="50"/>
      <c r="VPD220" s="50"/>
      <c r="VPE220" s="50"/>
      <c r="VPF220" s="50"/>
      <c r="VPG220" s="50"/>
      <c r="VPH220" s="50"/>
      <c r="VPI220" s="50"/>
      <c r="VPJ220" s="50"/>
      <c r="VPK220" s="50"/>
      <c r="VPL220" s="50"/>
      <c r="VPM220" s="50"/>
      <c r="VPN220" s="50"/>
      <c r="VPO220" s="50"/>
      <c r="VPP220" s="50"/>
      <c r="VPQ220" s="50"/>
      <c r="VPR220" s="50"/>
      <c r="VPS220" s="50"/>
      <c r="VPT220" s="50"/>
      <c r="VPU220" s="50"/>
      <c r="VPV220" s="50"/>
      <c r="VPW220" s="50"/>
      <c r="VPX220" s="50"/>
      <c r="VPY220" s="50"/>
      <c r="VPZ220" s="50"/>
      <c r="VQA220" s="50"/>
      <c r="VQB220" s="50"/>
      <c r="VQC220" s="50"/>
      <c r="VQD220" s="50"/>
      <c r="VQE220" s="50"/>
      <c r="VQF220" s="50"/>
      <c r="VQG220" s="50"/>
      <c r="VQH220" s="50"/>
      <c r="VQI220" s="50"/>
      <c r="VQJ220" s="50"/>
      <c r="VQK220" s="50"/>
      <c r="VQL220" s="50"/>
      <c r="VQM220" s="50"/>
      <c r="VQN220" s="50"/>
      <c r="VQO220" s="50"/>
      <c r="VQP220" s="50"/>
      <c r="VQQ220" s="50"/>
      <c r="VQR220" s="50"/>
      <c r="VQS220" s="50"/>
      <c r="VQT220" s="50"/>
      <c r="VQU220" s="50"/>
      <c r="VQV220" s="50"/>
      <c r="VQW220" s="50"/>
      <c r="VQX220" s="50"/>
      <c r="VQY220" s="50"/>
      <c r="VQZ220" s="50"/>
      <c r="VRA220" s="50"/>
      <c r="VRB220" s="50"/>
      <c r="VRC220" s="50"/>
      <c r="VRD220" s="50"/>
      <c r="VRE220" s="50"/>
      <c r="VRF220" s="50"/>
      <c r="VRG220" s="50"/>
      <c r="VRH220" s="50"/>
      <c r="VRI220" s="50"/>
      <c r="VRJ220" s="50"/>
      <c r="VRK220" s="50"/>
      <c r="VRL220" s="50"/>
      <c r="VRM220" s="50"/>
      <c r="VRN220" s="50"/>
      <c r="VRO220" s="50"/>
      <c r="VRP220" s="50"/>
      <c r="VRQ220" s="50"/>
      <c r="VRR220" s="50"/>
      <c r="VRS220" s="50"/>
      <c r="VRT220" s="50"/>
      <c r="VRU220" s="50"/>
      <c r="VRV220" s="50"/>
      <c r="VRW220" s="50"/>
      <c r="VRX220" s="50"/>
      <c r="VRY220" s="50"/>
      <c r="VRZ220" s="50"/>
      <c r="VSA220" s="50"/>
      <c r="VSB220" s="50"/>
      <c r="VSC220" s="50"/>
      <c r="VSD220" s="50"/>
      <c r="VSE220" s="50"/>
      <c r="VSF220" s="50"/>
      <c r="VSG220" s="50"/>
      <c r="VSH220" s="50"/>
      <c r="VSI220" s="50"/>
      <c r="VSJ220" s="50"/>
      <c r="VSK220" s="50"/>
      <c r="VSL220" s="50"/>
      <c r="VSM220" s="50"/>
      <c r="VSN220" s="50"/>
      <c r="VSO220" s="50"/>
      <c r="VSP220" s="50"/>
      <c r="VSQ220" s="50"/>
      <c r="VSR220" s="50"/>
      <c r="VSS220" s="50"/>
      <c r="VST220" s="50"/>
      <c r="VSU220" s="50"/>
      <c r="VSV220" s="50"/>
      <c r="VSW220" s="50"/>
      <c r="VSX220" s="50"/>
      <c r="VSY220" s="50"/>
      <c r="VSZ220" s="50"/>
      <c r="VTA220" s="50"/>
      <c r="VTB220" s="50"/>
      <c r="VTC220" s="50"/>
      <c r="VTD220" s="50"/>
      <c r="VTE220" s="50"/>
      <c r="VTF220" s="50"/>
      <c r="VTG220" s="50"/>
      <c r="VTH220" s="50"/>
      <c r="VTI220" s="50"/>
      <c r="VTJ220" s="50"/>
      <c r="VTK220" s="50"/>
      <c r="VTL220" s="50"/>
      <c r="VTM220" s="50"/>
      <c r="VTN220" s="50"/>
      <c r="VTO220" s="50"/>
      <c r="VTP220" s="50"/>
      <c r="VTQ220" s="50"/>
      <c r="VTR220" s="50"/>
      <c r="VTS220" s="50"/>
      <c r="VTT220" s="50"/>
      <c r="VTU220" s="50"/>
      <c r="VTV220" s="50"/>
      <c r="VTW220" s="50"/>
      <c r="VTX220" s="50"/>
      <c r="VTY220" s="50"/>
      <c r="VTZ220" s="50"/>
      <c r="VUA220" s="50"/>
      <c r="VUB220" s="50"/>
      <c r="VUC220" s="50"/>
      <c r="VUD220" s="50"/>
      <c r="VUE220" s="50"/>
      <c r="VUF220" s="50"/>
      <c r="VUG220" s="50"/>
      <c r="VUH220" s="50"/>
      <c r="VUI220" s="50"/>
      <c r="VUJ220" s="50"/>
      <c r="VUK220" s="50"/>
      <c r="VUL220" s="50"/>
      <c r="VUM220" s="50"/>
      <c r="VUN220" s="50"/>
      <c r="VUO220" s="50"/>
      <c r="VUP220" s="50"/>
      <c r="VUQ220" s="50"/>
      <c r="VUR220" s="50"/>
      <c r="VUS220" s="50"/>
      <c r="VUT220" s="50"/>
      <c r="VUU220" s="50"/>
      <c r="VUV220" s="50"/>
      <c r="VUW220" s="50"/>
      <c r="VUX220" s="50"/>
      <c r="VUY220" s="50"/>
      <c r="VUZ220" s="50"/>
      <c r="VVA220" s="50"/>
      <c r="VVB220" s="50"/>
      <c r="VVC220" s="50"/>
      <c r="VVD220" s="50"/>
      <c r="VVE220" s="50"/>
      <c r="VVF220" s="50"/>
      <c r="VVG220" s="50"/>
      <c r="VVH220" s="50"/>
      <c r="VVI220" s="50"/>
      <c r="VVJ220" s="50"/>
      <c r="VVK220" s="50"/>
      <c r="VVL220" s="50"/>
      <c r="VVM220" s="50"/>
      <c r="VVN220" s="50"/>
    </row>
    <row r="221" spans="2:100 15066:15458" s="2" customFormat="1" ht="15.75" thickBot="1" x14ac:dyDescent="0.3">
      <c r="B221" s="41"/>
      <c r="C221" s="42" t="s">
        <v>1</v>
      </c>
      <c r="D221" s="273">
        <v>1460.001</v>
      </c>
      <c r="E221" s="25" t="s">
        <v>19</v>
      </c>
      <c r="F221" s="313">
        <f>F219+F220</f>
        <v>1178.1747</v>
      </c>
      <c r="G221" s="313">
        <f>G219+G220</f>
        <v>1188.4665</v>
      </c>
      <c r="H221" s="313">
        <f t="shared" ref="H221:I221" si="56">H219+H220</f>
        <v>1229.8332</v>
      </c>
      <c r="I221" s="313">
        <f t="shared" si="56"/>
        <v>1223.4115999999999</v>
      </c>
      <c r="J221" s="313">
        <f t="shared" ref="J221:AJ221" si="57">J219+J220</f>
        <v>1071.4751000000001</v>
      </c>
      <c r="K221" s="313">
        <f t="shared" si="57"/>
        <v>1059.3031000000001</v>
      </c>
      <c r="L221" s="313">
        <f t="shared" si="57"/>
        <v>942.33960000000002</v>
      </c>
      <c r="M221" s="313">
        <f t="shared" si="57"/>
        <v>705.11959999999999</v>
      </c>
      <c r="N221" s="313">
        <f t="shared" si="57"/>
        <v>988.36850000000004</v>
      </c>
      <c r="O221" s="313">
        <f t="shared" si="57"/>
        <v>1078.7585999999999</v>
      </c>
      <c r="P221" s="313">
        <f t="shared" si="57"/>
        <v>1239.0367000000001</v>
      </c>
      <c r="Q221" s="313">
        <f t="shared" si="57"/>
        <v>1236.4422999999999</v>
      </c>
      <c r="R221" s="313">
        <f t="shared" si="57"/>
        <v>1039.1655000000001</v>
      </c>
      <c r="S221" s="313">
        <f t="shared" si="57"/>
        <v>1109.2681</v>
      </c>
      <c r="T221" s="313">
        <f t="shared" si="57"/>
        <v>930.99080000000004</v>
      </c>
      <c r="U221" s="313">
        <f t="shared" si="57"/>
        <v>0</v>
      </c>
      <c r="V221" s="313">
        <f t="shared" si="57"/>
        <v>0</v>
      </c>
      <c r="W221" s="313">
        <f t="shared" si="57"/>
        <v>0</v>
      </c>
      <c r="X221" s="313">
        <f t="shared" si="57"/>
        <v>0</v>
      </c>
      <c r="Y221" s="313">
        <f t="shared" si="57"/>
        <v>0</v>
      </c>
      <c r="Z221" s="313">
        <f t="shared" si="57"/>
        <v>0</v>
      </c>
      <c r="AA221" s="313">
        <f t="shared" si="57"/>
        <v>0</v>
      </c>
      <c r="AB221" s="313">
        <f t="shared" si="57"/>
        <v>0</v>
      </c>
      <c r="AC221" s="313">
        <f t="shared" si="57"/>
        <v>0</v>
      </c>
      <c r="AD221" s="313">
        <f t="shared" si="57"/>
        <v>0</v>
      </c>
      <c r="AE221" s="313">
        <f t="shared" si="57"/>
        <v>0</v>
      </c>
      <c r="AF221" s="313">
        <f t="shared" si="57"/>
        <v>0</v>
      </c>
      <c r="AG221" s="313">
        <f t="shared" si="57"/>
        <v>0</v>
      </c>
      <c r="AH221" s="313">
        <f t="shared" si="57"/>
        <v>0</v>
      </c>
      <c r="AI221" s="313">
        <f t="shared" si="57"/>
        <v>0</v>
      </c>
      <c r="AJ221" s="313">
        <f t="shared" si="57"/>
        <v>0</v>
      </c>
      <c r="AL221" s="126">
        <f>SUM(F221:AJ221)</f>
        <v>16220.153899999999</v>
      </c>
      <c r="CV221" s="161"/>
    </row>
    <row r="222" spans="2:100 15066:15458" s="2" customFormat="1" x14ac:dyDescent="0.25">
      <c r="B222" s="8">
        <v>5</v>
      </c>
      <c r="C222" s="127" t="s">
        <v>18</v>
      </c>
      <c r="D222" s="128"/>
      <c r="E222" s="128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4"/>
      <c r="AA222" s="314"/>
      <c r="AB222" s="314"/>
      <c r="AC222" s="314"/>
      <c r="AD222" s="314"/>
      <c r="AE222" s="314"/>
      <c r="AF222" s="314"/>
      <c r="AG222" s="314"/>
      <c r="AH222" s="314"/>
      <c r="AI222" s="314"/>
      <c r="AJ222" s="314"/>
      <c r="AL222" s="146" t="s">
        <v>134</v>
      </c>
      <c r="CV222" s="161"/>
    </row>
    <row r="223" spans="2:100 15066:15458" s="2" customFormat="1" x14ac:dyDescent="0.25">
      <c r="B223" s="8"/>
      <c r="C223" s="247" t="s">
        <v>4</v>
      </c>
      <c r="D223" s="246">
        <v>408000</v>
      </c>
      <c r="E223" s="248" t="s">
        <v>14</v>
      </c>
      <c r="F223" s="315">
        <v>241524</v>
      </c>
      <c r="G223" s="315">
        <v>237588</v>
      </c>
      <c r="H223" s="315">
        <v>249457</v>
      </c>
      <c r="I223" s="315">
        <v>251894</v>
      </c>
      <c r="J223" s="315">
        <v>221006</v>
      </c>
      <c r="K223" s="315">
        <v>199401</v>
      </c>
      <c r="L223" s="315">
        <v>166164</v>
      </c>
      <c r="M223" s="315">
        <v>61305</v>
      </c>
      <c r="N223" s="315">
        <v>173809</v>
      </c>
      <c r="O223" s="315">
        <v>200985</v>
      </c>
      <c r="P223" s="315">
        <v>256386</v>
      </c>
      <c r="Q223" s="315">
        <v>245586</v>
      </c>
      <c r="R223" s="315">
        <v>174194</v>
      </c>
      <c r="S223" s="315">
        <v>212597</v>
      </c>
      <c r="T223" s="315">
        <v>147796</v>
      </c>
      <c r="U223" s="315"/>
      <c r="V223" s="315"/>
      <c r="W223" s="315"/>
      <c r="X223" s="315"/>
      <c r="Y223" s="315"/>
      <c r="Z223" s="315"/>
      <c r="AA223" s="315"/>
      <c r="AB223" s="315"/>
      <c r="AC223" s="315"/>
      <c r="AD223" s="315"/>
      <c r="AE223" s="315"/>
      <c r="AF223" s="315"/>
      <c r="AG223" s="315"/>
      <c r="AH223" s="315"/>
      <c r="AI223" s="315"/>
      <c r="AJ223" s="315"/>
      <c r="AL223" s="63">
        <f>SUM(F223:AJ223)</f>
        <v>3039692</v>
      </c>
      <c r="CV223" s="161"/>
    </row>
    <row r="224" spans="2:100 15066:15458" s="2" customFormat="1" x14ac:dyDescent="0.25">
      <c r="B224" s="8"/>
      <c r="C224" s="30" t="s">
        <v>17</v>
      </c>
      <c r="D224" s="274"/>
      <c r="E224" s="13"/>
      <c r="F224" s="297"/>
      <c r="G224" s="297"/>
      <c r="H224" s="297"/>
      <c r="I224" s="297"/>
      <c r="J224" s="297"/>
      <c r="K224" s="297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  <c r="V224" s="297"/>
      <c r="W224" s="297"/>
      <c r="X224" s="297"/>
      <c r="Y224" s="297"/>
      <c r="Z224" s="297"/>
      <c r="AA224" s="297"/>
      <c r="AB224" s="297"/>
      <c r="AC224" s="297"/>
      <c r="AD224" s="297"/>
      <c r="AE224" s="297"/>
      <c r="AF224" s="297"/>
      <c r="AG224" s="297"/>
      <c r="AH224" s="297"/>
      <c r="AI224" s="297"/>
      <c r="AJ224" s="297"/>
      <c r="AL224" s="129" t="s">
        <v>17</v>
      </c>
      <c r="CV224" s="161"/>
    </row>
    <row r="225" spans="2:100 15066:15458" s="1" customFormat="1" x14ac:dyDescent="0.25">
      <c r="B225" s="15"/>
      <c r="C225" s="247" t="s">
        <v>16</v>
      </c>
      <c r="D225" s="246">
        <v>180000</v>
      </c>
      <c r="E225" s="248" t="s">
        <v>14</v>
      </c>
      <c r="F225" s="290">
        <v>165500</v>
      </c>
      <c r="G225" s="290">
        <v>147700</v>
      </c>
      <c r="H225" s="290">
        <v>153700</v>
      </c>
      <c r="I225" s="290">
        <v>153700</v>
      </c>
      <c r="J225" s="290">
        <v>133600</v>
      </c>
      <c r="K225" s="290">
        <v>141500</v>
      </c>
      <c r="L225" s="290">
        <v>108900</v>
      </c>
      <c r="M225" s="290">
        <v>48010</v>
      </c>
      <c r="N225" s="290">
        <v>125400</v>
      </c>
      <c r="O225" s="290">
        <v>157100</v>
      </c>
      <c r="P225" s="290">
        <v>154500</v>
      </c>
      <c r="Q225" s="290">
        <v>149800</v>
      </c>
      <c r="R225" s="290">
        <v>147300</v>
      </c>
      <c r="S225" s="290">
        <v>136400</v>
      </c>
      <c r="T225" s="290">
        <v>114000</v>
      </c>
      <c r="U225" s="290"/>
      <c r="V225" s="290"/>
      <c r="W225" s="290"/>
      <c r="X225" s="290"/>
      <c r="Y225" s="290"/>
      <c r="Z225" s="290"/>
      <c r="AA225" s="290"/>
      <c r="AB225" s="290"/>
      <c r="AC225" s="290"/>
      <c r="AD225" s="290"/>
      <c r="AE225" s="290"/>
      <c r="AF225" s="290"/>
      <c r="AG225" s="290"/>
      <c r="AH225" s="290"/>
      <c r="AI225" s="290"/>
      <c r="AJ225" s="290"/>
      <c r="AL225" s="63">
        <f>SUM(F225:AJ225)</f>
        <v>2037110</v>
      </c>
      <c r="CV225" s="151"/>
      <c r="VGL225" s="50"/>
      <c r="VGM225" s="50"/>
      <c r="VGN225" s="50"/>
      <c r="VGO225" s="50"/>
      <c r="VGP225" s="50"/>
      <c r="VGQ225" s="50"/>
      <c r="VGR225" s="50"/>
      <c r="VGS225" s="50"/>
      <c r="VGT225" s="50"/>
      <c r="VGU225" s="50"/>
      <c r="VGV225" s="50"/>
      <c r="VGW225" s="50"/>
      <c r="VGX225" s="50"/>
      <c r="VGY225" s="50"/>
      <c r="VGZ225" s="50"/>
      <c r="VHA225" s="50"/>
      <c r="VHB225" s="50"/>
      <c r="VHC225" s="50"/>
      <c r="VHD225" s="50"/>
      <c r="VHE225" s="50"/>
      <c r="VHF225" s="50"/>
      <c r="VHG225" s="50"/>
      <c r="VHH225" s="50"/>
      <c r="VHI225" s="50"/>
      <c r="VHJ225" s="50"/>
      <c r="VHK225" s="50"/>
      <c r="VHL225" s="50"/>
      <c r="VHM225" s="50"/>
      <c r="VHN225" s="50"/>
      <c r="VHO225" s="50"/>
      <c r="VHP225" s="50"/>
      <c r="VHQ225" s="50"/>
      <c r="VHR225" s="50"/>
      <c r="VHS225" s="50"/>
      <c r="VHT225" s="50"/>
      <c r="VHU225" s="50"/>
      <c r="VHV225" s="50"/>
      <c r="VHW225" s="50"/>
      <c r="VHX225" s="50"/>
      <c r="VHY225" s="50"/>
      <c r="VHZ225" s="50"/>
      <c r="VIA225" s="50"/>
      <c r="VIB225" s="50"/>
      <c r="VIC225" s="50"/>
      <c r="VID225" s="50"/>
      <c r="VIE225" s="50"/>
      <c r="VIF225" s="50"/>
      <c r="VIG225" s="50"/>
      <c r="VIH225" s="50"/>
      <c r="VII225" s="50"/>
      <c r="VIJ225" s="50"/>
      <c r="VIK225" s="50"/>
      <c r="VIL225" s="50"/>
      <c r="VIM225" s="50"/>
      <c r="VIN225" s="50"/>
      <c r="VIO225" s="50"/>
      <c r="VIP225" s="50"/>
      <c r="VIQ225" s="50"/>
      <c r="VIR225" s="50"/>
      <c r="VIS225" s="50"/>
      <c r="VIT225" s="50"/>
      <c r="VIU225" s="50"/>
      <c r="VIV225" s="50"/>
      <c r="VIW225" s="50"/>
      <c r="VIX225" s="50"/>
      <c r="VIY225" s="50"/>
      <c r="VIZ225" s="50"/>
      <c r="VJA225" s="50"/>
      <c r="VJB225" s="50"/>
      <c r="VJC225" s="50"/>
      <c r="VJD225" s="50"/>
      <c r="VJE225" s="50"/>
      <c r="VJF225" s="50"/>
      <c r="VJG225" s="50"/>
      <c r="VJH225" s="50"/>
      <c r="VJI225" s="50"/>
      <c r="VJJ225" s="50"/>
      <c r="VJK225" s="50"/>
      <c r="VJL225" s="50"/>
      <c r="VJM225" s="50"/>
      <c r="VJN225" s="50"/>
      <c r="VJO225" s="50"/>
      <c r="VJP225" s="50"/>
      <c r="VJQ225" s="50"/>
      <c r="VJR225" s="50"/>
      <c r="VJS225" s="50"/>
      <c r="VJT225" s="50"/>
      <c r="VJU225" s="50"/>
      <c r="VJV225" s="50"/>
      <c r="VJW225" s="50"/>
      <c r="VJX225" s="50"/>
      <c r="VJY225" s="50"/>
      <c r="VJZ225" s="50"/>
      <c r="VKA225" s="50"/>
      <c r="VKB225" s="50"/>
      <c r="VKC225" s="50"/>
      <c r="VKD225" s="50"/>
      <c r="VKE225" s="50"/>
      <c r="VKF225" s="50"/>
      <c r="VKG225" s="50"/>
      <c r="VKH225" s="50"/>
      <c r="VKI225" s="50"/>
      <c r="VKJ225" s="50"/>
      <c r="VKK225" s="50"/>
      <c r="VKL225" s="50"/>
      <c r="VKM225" s="50"/>
      <c r="VKN225" s="50"/>
      <c r="VKO225" s="50"/>
      <c r="VKP225" s="50"/>
      <c r="VKQ225" s="50"/>
      <c r="VKR225" s="50"/>
      <c r="VKS225" s="50"/>
      <c r="VKT225" s="50"/>
      <c r="VKU225" s="50"/>
      <c r="VKV225" s="50"/>
      <c r="VKW225" s="50"/>
      <c r="VKX225" s="50"/>
      <c r="VKY225" s="50"/>
      <c r="VKZ225" s="50"/>
      <c r="VLA225" s="50"/>
      <c r="VLB225" s="50"/>
      <c r="VLC225" s="50"/>
      <c r="VLD225" s="50"/>
      <c r="VLE225" s="50"/>
      <c r="VLF225" s="50"/>
      <c r="VLG225" s="50"/>
      <c r="VLH225" s="50"/>
      <c r="VLI225" s="50"/>
      <c r="VLJ225" s="50"/>
      <c r="VLK225" s="50"/>
      <c r="VLL225" s="50"/>
      <c r="VLM225" s="50"/>
      <c r="VLN225" s="50"/>
      <c r="VLO225" s="50"/>
      <c r="VLP225" s="50"/>
      <c r="VLQ225" s="50"/>
      <c r="VLR225" s="50"/>
      <c r="VLS225" s="50"/>
      <c r="VLT225" s="50"/>
      <c r="VLU225" s="50"/>
      <c r="VLV225" s="50"/>
      <c r="VLW225" s="50"/>
      <c r="VLX225" s="50"/>
      <c r="VLY225" s="50"/>
      <c r="VLZ225" s="50"/>
      <c r="VMA225" s="50"/>
      <c r="VMB225" s="50"/>
      <c r="VMC225" s="50"/>
      <c r="VMD225" s="50"/>
      <c r="VME225" s="50"/>
      <c r="VMF225" s="50"/>
      <c r="VMG225" s="50"/>
      <c r="VMH225" s="50"/>
      <c r="VMI225" s="50"/>
      <c r="VMJ225" s="50"/>
      <c r="VMK225" s="50"/>
      <c r="VML225" s="50"/>
      <c r="VMM225" s="50"/>
      <c r="VMN225" s="50"/>
      <c r="VMO225" s="50"/>
      <c r="VMP225" s="50"/>
      <c r="VMQ225" s="50"/>
      <c r="VMR225" s="50"/>
      <c r="VMS225" s="50"/>
      <c r="VMT225" s="50"/>
      <c r="VMU225" s="50"/>
      <c r="VMV225" s="50"/>
      <c r="VMW225" s="50"/>
      <c r="VMX225" s="50"/>
      <c r="VMY225" s="50"/>
      <c r="VMZ225" s="50"/>
      <c r="VNA225" s="50"/>
      <c r="VNB225" s="50"/>
      <c r="VNC225" s="50"/>
      <c r="VND225" s="50"/>
      <c r="VNE225" s="50"/>
      <c r="VNF225" s="50"/>
      <c r="VNG225" s="50"/>
      <c r="VNH225" s="50"/>
      <c r="VNI225" s="50"/>
      <c r="VNJ225" s="50"/>
      <c r="VNK225" s="50"/>
      <c r="VNL225" s="50"/>
      <c r="VNM225" s="50"/>
      <c r="VNN225" s="50"/>
      <c r="VNO225" s="50"/>
      <c r="VNP225" s="50"/>
      <c r="VNQ225" s="50"/>
      <c r="VNR225" s="50"/>
      <c r="VNS225" s="50"/>
      <c r="VNT225" s="50"/>
      <c r="VNU225" s="50"/>
      <c r="VNV225" s="50"/>
      <c r="VNW225" s="50"/>
      <c r="VNX225" s="50"/>
      <c r="VNY225" s="50"/>
      <c r="VNZ225" s="50"/>
      <c r="VOA225" s="50"/>
      <c r="VOB225" s="50"/>
      <c r="VOC225" s="50"/>
      <c r="VOD225" s="50"/>
      <c r="VOE225" s="50"/>
      <c r="VOF225" s="50"/>
      <c r="VOG225" s="50"/>
      <c r="VOH225" s="50"/>
      <c r="VOI225" s="50"/>
      <c r="VOJ225" s="50"/>
      <c r="VOK225" s="50"/>
      <c r="VOL225" s="50"/>
      <c r="VOM225" s="50"/>
      <c r="VON225" s="50"/>
      <c r="VOO225" s="50"/>
      <c r="VOP225" s="50"/>
      <c r="VOQ225" s="50"/>
      <c r="VOR225" s="50"/>
      <c r="VOS225" s="50"/>
      <c r="VOT225" s="50"/>
      <c r="VOU225" s="50"/>
      <c r="VOV225" s="50"/>
      <c r="VOW225" s="50"/>
      <c r="VOX225" s="50"/>
      <c r="VOY225" s="50"/>
      <c r="VOZ225" s="50"/>
      <c r="VPA225" s="50"/>
      <c r="VPB225" s="50"/>
      <c r="VPC225" s="50"/>
      <c r="VPD225" s="50"/>
      <c r="VPE225" s="50"/>
      <c r="VPF225" s="50"/>
      <c r="VPG225" s="50"/>
      <c r="VPH225" s="50"/>
      <c r="VPI225" s="50"/>
      <c r="VPJ225" s="50"/>
      <c r="VPK225" s="50"/>
      <c r="VPL225" s="50"/>
      <c r="VPM225" s="50"/>
      <c r="VPN225" s="50"/>
      <c r="VPO225" s="50"/>
      <c r="VPP225" s="50"/>
      <c r="VPQ225" s="50"/>
      <c r="VPR225" s="50"/>
      <c r="VPS225" s="50"/>
      <c r="VPT225" s="50"/>
      <c r="VPU225" s="50"/>
      <c r="VPV225" s="50"/>
      <c r="VPW225" s="50"/>
      <c r="VPX225" s="50"/>
      <c r="VPY225" s="50"/>
      <c r="VPZ225" s="50"/>
      <c r="VQA225" s="50"/>
      <c r="VQB225" s="50"/>
      <c r="VQC225" s="50"/>
      <c r="VQD225" s="50"/>
      <c r="VQE225" s="50"/>
      <c r="VQF225" s="50"/>
      <c r="VQG225" s="50"/>
      <c r="VQH225" s="50"/>
      <c r="VQI225" s="50"/>
      <c r="VQJ225" s="50"/>
      <c r="VQK225" s="50"/>
      <c r="VQL225" s="50"/>
      <c r="VQM225" s="50"/>
      <c r="VQN225" s="50"/>
      <c r="VQO225" s="50"/>
      <c r="VQP225" s="50"/>
      <c r="VQQ225" s="50"/>
      <c r="VQR225" s="50"/>
      <c r="VQS225" s="50"/>
      <c r="VQT225" s="50"/>
      <c r="VQU225" s="50"/>
      <c r="VQV225" s="50"/>
      <c r="VQW225" s="50"/>
      <c r="VQX225" s="50"/>
      <c r="VQY225" s="50"/>
      <c r="VQZ225" s="50"/>
      <c r="VRA225" s="50"/>
      <c r="VRB225" s="50"/>
      <c r="VRC225" s="50"/>
      <c r="VRD225" s="50"/>
      <c r="VRE225" s="50"/>
      <c r="VRF225" s="50"/>
      <c r="VRG225" s="50"/>
      <c r="VRH225" s="50"/>
      <c r="VRI225" s="50"/>
      <c r="VRJ225" s="50"/>
      <c r="VRK225" s="50"/>
      <c r="VRL225" s="50"/>
      <c r="VRM225" s="50"/>
      <c r="VRN225" s="50"/>
      <c r="VRO225" s="50"/>
      <c r="VRP225" s="50"/>
      <c r="VRQ225" s="50"/>
      <c r="VRR225" s="50"/>
      <c r="VRS225" s="50"/>
      <c r="VRT225" s="50"/>
      <c r="VRU225" s="50"/>
      <c r="VRV225" s="50"/>
      <c r="VRW225" s="50"/>
      <c r="VRX225" s="50"/>
      <c r="VRY225" s="50"/>
      <c r="VRZ225" s="50"/>
      <c r="VSA225" s="50"/>
      <c r="VSB225" s="50"/>
      <c r="VSC225" s="50"/>
      <c r="VSD225" s="50"/>
      <c r="VSE225" s="50"/>
      <c r="VSF225" s="50"/>
      <c r="VSG225" s="50"/>
      <c r="VSH225" s="50"/>
      <c r="VSI225" s="50"/>
      <c r="VSJ225" s="50"/>
      <c r="VSK225" s="50"/>
      <c r="VSL225" s="50"/>
      <c r="VSM225" s="50"/>
      <c r="VSN225" s="50"/>
      <c r="VSO225" s="50"/>
      <c r="VSP225" s="50"/>
      <c r="VSQ225" s="50"/>
      <c r="VSR225" s="50"/>
      <c r="VSS225" s="50"/>
      <c r="VST225" s="50"/>
      <c r="VSU225" s="50"/>
      <c r="VSV225" s="50"/>
      <c r="VSW225" s="50"/>
      <c r="VSX225" s="50"/>
      <c r="VSY225" s="50"/>
      <c r="VSZ225" s="50"/>
      <c r="VTA225" s="50"/>
      <c r="VTB225" s="50"/>
      <c r="VTC225" s="50"/>
      <c r="VTD225" s="50"/>
      <c r="VTE225" s="50"/>
      <c r="VTF225" s="50"/>
      <c r="VTG225" s="50"/>
      <c r="VTH225" s="50"/>
      <c r="VTI225" s="50"/>
      <c r="VTJ225" s="50"/>
      <c r="VTK225" s="50"/>
      <c r="VTL225" s="50"/>
      <c r="VTM225" s="50"/>
      <c r="VTN225" s="50"/>
      <c r="VTO225" s="50"/>
      <c r="VTP225" s="50"/>
      <c r="VTQ225" s="50"/>
      <c r="VTR225" s="50"/>
      <c r="VTS225" s="50"/>
      <c r="VTT225" s="50"/>
      <c r="VTU225" s="50"/>
      <c r="VTV225" s="50"/>
      <c r="VTW225" s="50"/>
      <c r="VTX225" s="50"/>
      <c r="VTY225" s="50"/>
      <c r="VTZ225" s="50"/>
      <c r="VUA225" s="50"/>
      <c r="VUB225" s="50"/>
      <c r="VUC225" s="50"/>
      <c r="VUD225" s="50"/>
      <c r="VUE225" s="50"/>
      <c r="VUF225" s="50"/>
      <c r="VUG225" s="50"/>
      <c r="VUH225" s="50"/>
      <c r="VUI225" s="50"/>
      <c r="VUJ225" s="50"/>
      <c r="VUK225" s="50"/>
      <c r="VUL225" s="50"/>
      <c r="VUM225" s="50"/>
      <c r="VUN225" s="50"/>
      <c r="VUO225" s="50"/>
      <c r="VUP225" s="50"/>
      <c r="VUQ225" s="50"/>
      <c r="VUR225" s="50"/>
      <c r="VUS225" s="50"/>
      <c r="VUT225" s="50"/>
      <c r="VUU225" s="50"/>
      <c r="VUV225" s="50"/>
      <c r="VUW225" s="50"/>
      <c r="VUX225" s="50"/>
      <c r="VUY225" s="50"/>
      <c r="VUZ225" s="50"/>
      <c r="VVA225" s="50"/>
      <c r="VVB225" s="50"/>
      <c r="VVC225" s="50"/>
      <c r="VVD225" s="50"/>
      <c r="VVE225" s="50"/>
      <c r="VVF225" s="50"/>
      <c r="VVG225" s="50"/>
      <c r="VVH225" s="50"/>
      <c r="VVI225" s="50"/>
      <c r="VVJ225" s="50"/>
      <c r="VVK225" s="50"/>
      <c r="VVL225" s="50"/>
      <c r="VVM225" s="50"/>
      <c r="VVN225" s="50"/>
    </row>
    <row r="226" spans="2:100 15066:15458" s="1" customFormat="1" x14ac:dyDescent="0.25">
      <c r="B226" s="15"/>
      <c r="C226" s="247" t="s">
        <v>15</v>
      </c>
      <c r="D226" s="246">
        <v>122000</v>
      </c>
      <c r="E226" s="248" t="s">
        <v>14</v>
      </c>
      <c r="F226" s="290">
        <v>62900</v>
      </c>
      <c r="G226" s="290">
        <v>63300</v>
      </c>
      <c r="H226" s="290">
        <v>67300</v>
      </c>
      <c r="I226" s="290">
        <v>67000</v>
      </c>
      <c r="J226" s="290">
        <v>64100</v>
      </c>
      <c r="K226" s="290">
        <v>57100</v>
      </c>
      <c r="L226" s="290">
        <v>28600</v>
      </c>
      <c r="M226" s="290">
        <v>9300</v>
      </c>
      <c r="N226" s="290">
        <v>42500</v>
      </c>
      <c r="O226" s="290">
        <v>17200</v>
      </c>
      <c r="P226" s="290">
        <v>60600</v>
      </c>
      <c r="Q226" s="290">
        <v>38600</v>
      </c>
      <c r="R226" s="290">
        <f>52500-30000</f>
        <v>22500</v>
      </c>
      <c r="S226" s="290">
        <v>64500</v>
      </c>
      <c r="T226" s="290">
        <v>25600</v>
      </c>
      <c r="U226" s="290"/>
      <c r="V226" s="290"/>
      <c r="W226" s="290"/>
      <c r="X226" s="290"/>
      <c r="Y226" s="290"/>
      <c r="Z226" s="290"/>
      <c r="AA226" s="290"/>
      <c r="AB226" s="290"/>
      <c r="AC226" s="290"/>
      <c r="AD226" s="290"/>
      <c r="AE226" s="290"/>
      <c r="AF226" s="290"/>
      <c r="AG226" s="290"/>
      <c r="AH226" s="290"/>
      <c r="AI226" s="290"/>
      <c r="AJ226" s="290"/>
      <c r="AL226" s="63">
        <f>SUM(F226:AJ226)</f>
        <v>691100</v>
      </c>
      <c r="CV226" s="151"/>
      <c r="VGL226" s="50"/>
      <c r="VGM226" s="50"/>
      <c r="VGN226" s="50"/>
      <c r="VGO226" s="50"/>
      <c r="VGP226" s="50"/>
      <c r="VGQ226" s="50"/>
      <c r="VGR226" s="50"/>
      <c r="VGS226" s="50"/>
      <c r="VGT226" s="50"/>
      <c r="VGU226" s="50"/>
      <c r="VGV226" s="50"/>
      <c r="VGW226" s="50"/>
      <c r="VGX226" s="50"/>
      <c r="VGY226" s="50"/>
      <c r="VGZ226" s="50"/>
      <c r="VHA226" s="50"/>
      <c r="VHB226" s="50"/>
      <c r="VHC226" s="50"/>
      <c r="VHD226" s="50"/>
      <c r="VHE226" s="50"/>
      <c r="VHF226" s="50"/>
      <c r="VHG226" s="50"/>
      <c r="VHH226" s="50"/>
      <c r="VHI226" s="50"/>
      <c r="VHJ226" s="50"/>
      <c r="VHK226" s="50"/>
      <c r="VHL226" s="50"/>
      <c r="VHM226" s="50"/>
      <c r="VHN226" s="50"/>
      <c r="VHO226" s="50"/>
      <c r="VHP226" s="50"/>
      <c r="VHQ226" s="50"/>
      <c r="VHR226" s="50"/>
      <c r="VHS226" s="50"/>
      <c r="VHT226" s="50"/>
      <c r="VHU226" s="50"/>
      <c r="VHV226" s="50"/>
      <c r="VHW226" s="50"/>
      <c r="VHX226" s="50"/>
      <c r="VHY226" s="50"/>
      <c r="VHZ226" s="50"/>
      <c r="VIA226" s="50"/>
      <c r="VIB226" s="50"/>
      <c r="VIC226" s="50"/>
      <c r="VID226" s="50"/>
      <c r="VIE226" s="50"/>
      <c r="VIF226" s="50"/>
      <c r="VIG226" s="50"/>
      <c r="VIH226" s="50"/>
      <c r="VII226" s="50"/>
      <c r="VIJ226" s="50"/>
      <c r="VIK226" s="50"/>
      <c r="VIL226" s="50"/>
      <c r="VIM226" s="50"/>
      <c r="VIN226" s="50"/>
      <c r="VIO226" s="50"/>
      <c r="VIP226" s="50"/>
      <c r="VIQ226" s="50"/>
      <c r="VIR226" s="50"/>
      <c r="VIS226" s="50"/>
      <c r="VIT226" s="50"/>
      <c r="VIU226" s="50"/>
      <c r="VIV226" s="50"/>
      <c r="VIW226" s="50"/>
      <c r="VIX226" s="50"/>
      <c r="VIY226" s="50"/>
      <c r="VIZ226" s="50"/>
      <c r="VJA226" s="50"/>
      <c r="VJB226" s="50"/>
      <c r="VJC226" s="50"/>
      <c r="VJD226" s="50"/>
      <c r="VJE226" s="50"/>
      <c r="VJF226" s="50"/>
      <c r="VJG226" s="50"/>
      <c r="VJH226" s="50"/>
      <c r="VJI226" s="50"/>
      <c r="VJJ226" s="50"/>
      <c r="VJK226" s="50"/>
      <c r="VJL226" s="50"/>
      <c r="VJM226" s="50"/>
      <c r="VJN226" s="50"/>
      <c r="VJO226" s="50"/>
      <c r="VJP226" s="50"/>
      <c r="VJQ226" s="50"/>
      <c r="VJR226" s="50"/>
      <c r="VJS226" s="50"/>
      <c r="VJT226" s="50"/>
      <c r="VJU226" s="50"/>
      <c r="VJV226" s="50"/>
      <c r="VJW226" s="50"/>
      <c r="VJX226" s="50"/>
      <c r="VJY226" s="50"/>
      <c r="VJZ226" s="50"/>
      <c r="VKA226" s="50"/>
      <c r="VKB226" s="50"/>
      <c r="VKC226" s="50"/>
      <c r="VKD226" s="50"/>
      <c r="VKE226" s="50"/>
      <c r="VKF226" s="50"/>
      <c r="VKG226" s="50"/>
      <c r="VKH226" s="50"/>
      <c r="VKI226" s="50"/>
      <c r="VKJ226" s="50"/>
      <c r="VKK226" s="50"/>
      <c r="VKL226" s="50"/>
      <c r="VKM226" s="50"/>
      <c r="VKN226" s="50"/>
      <c r="VKO226" s="50"/>
      <c r="VKP226" s="50"/>
      <c r="VKQ226" s="50"/>
      <c r="VKR226" s="50"/>
      <c r="VKS226" s="50"/>
      <c r="VKT226" s="50"/>
      <c r="VKU226" s="50"/>
      <c r="VKV226" s="50"/>
      <c r="VKW226" s="50"/>
      <c r="VKX226" s="50"/>
      <c r="VKY226" s="50"/>
      <c r="VKZ226" s="50"/>
      <c r="VLA226" s="50"/>
      <c r="VLB226" s="50"/>
      <c r="VLC226" s="50"/>
      <c r="VLD226" s="50"/>
      <c r="VLE226" s="50"/>
      <c r="VLF226" s="50"/>
      <c r="VLG226" s="50"/>
      <c r="VLH226" s="50"/>
      <c r="VLI226" s="50"/>
      <c r="VLJ226" s="50"/>
      <c r="VLK226" s="50"/>
      <c r="VLL226" s="50"/>
      <c r="VLM226" s="50"/>
      <c r="VLN226" s="50"/>
      <c r="VLO226" s="50"/>
      <c r="VLP226" s="50"/>
      <c r="VLQ226" s="50"/>
      <c r="VLR226" s="50"/>
      <c r="VLS226" s="50"/>
      <c r="VLT226" s="50"/>
      <c r="VLU226" s="50"/>
      <c r="VLV226" s="50"/>
      <c r="VLW226" s="50"/>
      <c r="VLX226" s="50"/>
      <c r="VLY226" s="50"/>
      <c r="VLZ226" s="50"/>
      <c r="VMA226" s="50"/>
      <c r="VMB226" s="50"/>
      <c r="VMC226" s="50"/>
      <c r="VMD226" s="50"/>
      <c r="VME226" s="50"/>
      <c r="VMF226" s="50"/>
      <c r="VMG226" s="50"/>
      <c r="VMH226" s="50"/>
      <c r="VMI226" s="50"/>
      <c r="VMJ226" s="50"/>
      <c r="VMK226" s="50"/>
      <c r="VML226" s="50"/>
      <c r="VMM226" s="50"/>
      <c r="VMN226" s="50"/>
      <c r="VMO226" s="50"/>
      <c r="VMP226" s="50"/>
      <c r="VMQ226" s="50"/>
      <c r="VMR226" s="50"/>
      <c r="VMS226" s="50"/>
      <c r="VMT226" s="50"/>
      <c r="VMU226" s="50"/>
      <c r="VMV226" s="50"/>
      <c r="VMW226" s="50"/>
      <c r="VMX226" s="50"/>
      <c r="VMY226" s="50"/>
      <c r="VMZ226" s="50"/>
      <c r="VNA226" s="50"/>
      <c r="VNB226" s="50"/>
      <c r="VNC226" s="50"/>
      <c r="VND226" s="50"/>
      <c r="VNE226" s="50"/>
      <c r="VNF226" s="50"/>
      <c r="VNG226" s="50"/>
      <c r="VNH226" s="50"/>
      <c r="VNI226" s="50"/>
      <c r="VNJ226" s="50"/>
      <c r="VNK226" s="50"/>
      <c r="VNL226" s="50"/>
      <c r="VNM226" s="50"/>
      <c r="VNN226" s="50"/>
      <c r="VNO226" s="50"/>
      <c r="VNP226" s="50"/>
      <c r="VNQ226" s="50"/>
      <c r="VNR226" s="50"/>
      <c r="VNS226" s="50"/>
      <c r="VNT226" s="50"/>
      <c r="VNU226" s="50"/>
      <c r="VNV226" s="50"/>
      <c r="VNW226" s="50"/>
      <c r="VNX226" s="50"/>
      <c r="VNY226" s="50"/>
      <c r="VNZ226" s="50"/>
      <c r="VOA226" s="50"/>
      <c r="VOB226" s="50"/>
      <c r="VOC226" s="50"/>
      <c r="VOD226" s="50"/>
      <c r="VOE226" s="50"/>
      <c r="VOF226" s="50"/>
      <c r="VOG226" s="50"/>
      <c r="VOH226" s="50"/>
      <c r="VOI226" s="50"/>
      <c r="VOJ226" s="50"/>
      <c r="VOK226" s="50"/>
      <c r="VOL226" s="50"/>
      <c r="VOM226" s="50"/>
      <c r="VON226" s="50"/>
      <c r="VOO226" s="50"/>
      <c r="VOP226" s="50"/>
      <c r="VOQ226" s="50"/>
      <c r="VOR226" s="50"/>
      <c r="VOS226" s="50"/>
      <c r="VOT226" s="50"/>
      <c r="VOU226" s="50"/>
      <c r="VOV226" s="50"/>
      <c r="VOW226" s="50"/>
      <c r="VOX226" s="50"/>
      <c r="VOY226" s="50"/>
      <c r="VOZ226" s="50"/>
      <c r="VPA226" s="50"/>
      <c r="VPB226" s="50"/>
      <c r="VPC226" s="50"/>
      <c r="VPD226" s="50"/>
      <c r="VPE226" s="50"/>
      <c r="VPF226" s="50"/>
      <c r="VPG226" s="50"/>
      <c r="VPH226" s="50"/>
      <c r="VPI226" s="50"/>
      <c r="VPJ226" s="50"/>
      <c r="VPK226" s="50"/>
      <c r="VPL226" s="50"/>
      <c r="VPM226" s="50"/>
      <c r="VPN226" s="50"/>
      <c r="VPO226" s="50"/>
      <c r="VPP226" s="50"/>
      <c r="VPQ226" s="50"/>
      <c r="VPR226" s="50"/>
      <c r="VPS226" s="50"/>
      <c r="VPT226" s="50"/>
      <c r="VPU226" s="50"/>
      <c r="VPV226" s="50"/>
      <c r="VPW226" s="50"/>
      <c r="VPX226" s="50"/>
      <c r="VPY226" s="50"/>
      <c r="VPZ226" s="50"/>
      <c r="VQA226" s="50"/>
      <c r="VQB226" s="50"/>
      <c r="VQC226" s="50"/>
      <c r="VQD226" s="50"/>
      <c r="VQE226" s="50"/>
      <c r="VQF226" s="50"/>
      <c r="VQG226" s="50"/>
      <c r="VQH226" s="50"/>
      <c r="VQI226" s="50"/>
      <c r="VQJ226" s="50"/>
      <c r="VQK226" s="50"/>
      <c r="VQL226" s="50"/>
      <c r="VQM226" s="50"/>
      <c r="VQN226" s="50"/>
      <c r="VQO226" s="50"/>
      <c r="VQP226" s="50"/>
      <c r="VQQ226" s="50"/>
      <c r="VQR226" s="50"/>
      <c r="VQS226" s="50"/>
      <c r="VQT226" s="50"/>
      <c r="VQU226" s="50"/>
      <c r="VQV226" s="50"/>
      <c r="VQW226" s="50"/>
      <c r="VQX226" s="50"/>
      <c r="VQY226" s="50"/>
      <c r="VQZ226" s="50"/>
      <c r="VRA226" s="50"/>
      <c r="VRB226" s="50"/>
      <c r="VRC226" s="50"/>
      <c r="VRD226" s="50"/>
      <c r="VRE226" s="50"/>
      <c r="VRF226" s="50"/>
      <c r="VRG226" s="50"/>
      <c r="VRH226" s="50"/>
      <c r="VRI226" s="50"/>
      <c r="VRJ226" s="50"/>
      <c r="VRK226" s="50"/>
      <c r="VRL226" s="50"/>
      <c r="VRM226" s="50"/>
      <c r="VRN226" s="50"/>
      <c r="VRO226" s="50"/>
      <c r="VRP226" s="50"/>
      <c r="VRQ226" s="50"/>
      <c r="VRR226" s="50"/>
      <c r="VRS226" s="50"/>
      <c r="VRT226" s="50"/>
      <c r="VRU226" s="50"/>
      <c r="VRV226" s="50"/>
      <c r="VRW226" s="50"/>
      <c r="VRX226" s="50"/>
      <c r="VRY226" s="50"/>
      <c r="VRZ226" s="50"/>
      <c r="VSA226" s="50"/>
      <c r="VSB226" s="50"/>
      <c r="VSC226" s="50"/>
      <c r="VSD226" s="50"/>
      <c r="VSE226" s="50"/>
      <c r="VSF226" s="50"/>
      <c r="VSG226" s="50"/>
      <c r="VSH226" s="50"/>
      <c r="VSI226" s="50"/>
      <c r="VSJ226" s="50"/>
      <c r="VSK226" s="50"/>
      <c r="VSL226" s="50"/>
      <c r="VSM226" s="50"/>
      <c r="VSN226" s="50"/>
      <c r="VSO226" s="50"/>
      <c r="VSP226" s="50"/>
      <c r="VSQ226" s="50"/>
      <c r="VSR226" s="50"/>
      <c r="VSS226" s="50"/>
      <c r="VST226" s="50"/>
      <c r="VSU226" s="50"/>
      <c r="VSV226" s="50"/>
      <c r="VSW226" s="50"/>
      <c r="VSX226" s="50"/>
      <c r="VSY226" s="50"/>
      <c r="VSZ226" s="50"/>
      <c r="VTA226" s="50"/>
      <c r="VTB226" s="50"/>
      <c r="VTC226" s="50"/>
      <c r="VTD226" s="50"/>
      <c r="VTE226" s="50"/>
      <c r="VTF226" s="50"/>
      <c r="VTG226" s="50"/>
      <c r="VTH226" s="50"/>
      <c r="VTI226" s="50"/>
      <c r="VTJ226" s="50"/>
      <c r="VTK226" s="50"/>
      <c r="VTL226" s="50"/>
      <c r="VTM226" s="50"/>
      <c r="VTN226" s="50"/>
      <c r="VTO226" s="50"/>
      <c r="VTP226" s="50"/>
      <c r="VTQ226" s="50"/>
      <c r="VTR226" s="50"/>
      <c r="VTS226" s="50"/>
      <c r="VTT226" s="50"/>
      <c r="VTU226" s="50"/>
      <c r="VTV226" s="50"/>
      <c r="VTW226" s="50"/>
      <c r="VTX226" s="50"/>
      <c r="VTY226" s="50"/>
      <c r="VTZ226" s="50"/>
      <c r="VUA226" s="50"/>
      <c r="VUB226" s="50"/>
      <c r="VUC226" s="50"/>
      <c r="VUD226" s="50"/>
      <c r="VUE226" s="50"/>
      <c r="VUF226" s="50"/>
      <c r="VUG226" s="50"/>
      <c r="VUH226" s="50"/>
      <c r="VUI226" s="50"/>
      <c r="VUJ226" s="50"/>
      <c r="VUK226" s="50"/>
      <c r="VUL226" s="50"/>
      <c r="VUM226" s="50"/>
      <c r="VUN226" s="50"/>
      <c r="VUO226" s="50"/>
      <c r="VUP226" s="50"/>
      <c r="VUQ226" s="50"/>
      <c r="VUR226" s="50"/>
      <c r="VUS226" s="50"/>
      <c r="VUT226" s="50"/>
      <c r="VUU226" s="50"/>
      <c r="VUV226" s="50"/>
      <c r="VUW226" s="50"/>
      <c r="VUX226" s="50"/>
      <c r="VUY226" s="50"/>
      <c r="VUZ226" s="50"/>
      <c r="VVA226" s="50"/>
      <c r="VVB226" s="50"/>
      <c r="VVC226" s="50"/>
      <c r="VVD226" s="50"/>
      <c r="VVE226" s="50"/>
      <c r="VVF226" s="50"/>
      <c r="VVG226" s="50"/>
      <c r="VVH226" s="50"/>
      <c r="VVI226" s="50"/>
      <c r="VVJ226" s="50"/>
      <c r="VVK226" s="50"/>
      <c r="VVL226" s="50"/>
      <c r="VVM226" s="50"/>
      <c r="VVN226" s="50"/>
    </row>
    <row r="227" spans="2:100 15066:15458" s="1" customFormat="1" x14ac:dyDescent="0.25">
      <c r="B227" s="15"/>
      <c r="C227" s="14" t="s">
        <v>7</v>
      </c>
      <c r="D227" s="246">
        <v>106000</v>
      </c>
      <c r="E227" s="20" t="s">
        <v>14</v>
      </c>
      <c r="F227" s="33">
        <f>F223-F225-F226</f>
        <v>13124</v>
      </c>
      <c r="G227" s="33">
        <f t="shared" ref="G227:I227" si="58">G223-G225-G226</f>
        <v>26588</v>
      </c>
      <c r="H227" s="33">
        <f t="shared" si="58"/>
        <v>28457</v>
      </c>
      <c r="I227" s="33">
        <f t="shared" si="58"/>
        <v>31194</v>
      </c>
      <c r="J227" s="33">
        <f t="shared" ref="J227:AJ227" si="59">J223-J225-J226</f>
        <v>23306</v>
      </c>
      <c r="K227" s="33">
        <f t="shared" si="59"/>
        <v>801</v>
      </c>
      <c r="L227" s="33">
        <f t="shared" si="59"/>
        <v>28664</v>
      </c>
      <c r="M227" s="33">
        <f>M223-M225-M226</f>
        <v>3995</v>
      </c>
      <c r="N227" s="33">
        <f t="shared" si="59"/>
        <v>5909</v>
      </c>
      <c r="O227" s="33">
        <f t="shared" si="59"/>
        <v>26685</v>
      </c>
      <c r="P227" s="33">
        <f t="shared" si="59"/>
        <v>41286</v>
      </c>
      <c r="Q227" s="33">
        <f t="shared" si="59"/>
        <v>57186</v>
      </c>
      <c r="R227" s="33">
        <f t="shared" si="59"/>
        <v>4394</v>
      </c>
      <c r="S227" s="33">
        <f t="shared" si="59"/>
        <v>11697</v>
      </c>
      <c r="T227" s="33">
        <f t="shared" si="59"/>
        <v>8196</v>
      </c>
      <c r="U227" s="33">
        <f t="shared" si="59"/>
        <v>0</v>
      </c>
      <c r="V227" s="33">
        <f t="shared" si="59"/>
        <v>0</v>
      </c>
      <c r="W227" s="33">
        <f t="shared" si="59"/>
        <v>0</v>
      </c>
      <c r="X227" s="33">
        <f t="shared" si="59"/>
        <v>0</v>
      </c>
      <c r="Y227" s="33">
        <f t="shared" si="59"/>
        <v>0</v>
      </c>
      <c r="Z227" s="33">
        <f t="shared" si="59"/>
        <v>0</v>
      </c>
      <c r="AA227" s="33">
        <f t="shared" si="59"/>
        <v>0</v>
      </c>
      <c r="AB227" s="33">
        <f t="shared" si="59"/>
        <v>0</v>
      </c>
      <c r="AC227" s="33">
        <f t="shared" si="59"/>
        <v>0</v>
      </c>
      <c r="AD227" s="33">
        <f t="shared" si="59"/>
        <v>0</v>
      </c>
      <c r="AE227" s="33">
        <f t="shared" si="59"/>
        <v>0</v>
      </c>
      <c r="AF227" s="33">
        <f t="shared" si="59"/>
        <v>0</v>
      </c>
      <c r="AG227" s="33">
        <f t="shared" si="59"/>
        <v>0</v>
      </c>
      <c r="AH227" s="33">
        <f t="shared" si="59"/>
        <v>0</v>
      </c>
      <c r="AI227" s="33">
        <f t="shared" si="59"/>
        <v>0</v>
      </c>
      <c r="AJ227" s="33">
        <f t="shared" si="59"/>
        <v>0</v>
      </c>
      <c r="AL227" s="63">
        <f>SUM(F227:AJ227)</f>
        <v>311482</v>
      </c>
      <c r="CV227" s="151"/>
      <c r="VGL227" s="50"/>
      <c r="VGM227" s="50"/>
      <c r="VGN227" s="50"/>
      <c r="VGO227" s="50"/>
      <c r="VGP227" s="50"/>
      <c r="VGQ227" s="50"/>
      <c r="VGR227" s="50"/>
      <c r="VGS227" s="50"/>
      <c r="VGT227" s="50"/>
      <c r="VGU227" s="50"/>
      <c r="VGV227" s="50"/>
      <c r="VGW227" s="50"/>
      <c r="VGX227" s="50"/>
      <c r="VGY227" s="50"/>
      <c r="VGZ227" s="50"/>
      <c r="VHA227" s="50"/>
      <c r="VHB227" s="50"/>
      <c r="VHC227" s="50"/>
      <c r="VHD227" s="50"/>
      <c r="VHE227" s="50"/>
      <c r="VHF227" s="50"/>
      <c r="VHG227" s="50"/>
      <c r="VHH227" s="50"/>
      <c r="VHI227" s="50"/>
      <c r="VHJ227" s="50"/>
      <c r="VHK227" s="50"/>
      <c r="VHL227" s="50"/>
      <c r="VHM227" s="50"/>
      <c r="VHN227" s="50"/>
      <c r="VHO227" s="50"/>
      <c r="VHP227" s="50"/>
      <c r="VHQ227" s="50"/>
      <c r="VHR227" s="50"/>
      <c r="VHS227" s="50"/>
      <c r="VHT227" s="50"/>
      <c r="VHU227" s="50"/>
      <c r="VHV227" s="50"/>
      <c r="VHW227" s="50"/>
      <c r="VHX227" s="50"/>
      <c r="VHY227" s="50"/>
      <c r="VHZ227" s="50"/>
      <c r="VIA227" s="50"/>
      <c r="VIB227" s="50"/>
      <c r="VIC227" s="50"/>
      <c r="VID227" s="50"/>
      <c r="VIE227" s="50"/>
      <c r="VIF227" s="50"/>
      <c r="VIG227" s="50"/>
      <c r="VIH227" s="50"/>
      <c r="VII227" s="50"/>
      <c r="VIJ227" s="50"/>
      <c r="VIK227" s="50"/>
      <c r="VIL227" s="50"/>
      <c r="VIM227" s="50"/>
      <c r="VIN227" s="50"/>
      <c r="VIO227" s="50"/>
      <c r="VIP227" s="50"/>
      <c r="VIQ227" s="50"/>
      <c r="VIR227" s="50"/>
      <c r="VIS227" s="50"/>
      <c r="VIT227" s="50"/>
      <c r="VIU227" s="50"/>
      <c r="VIV227" s="50"/>
      <c r="VIW227" s="50"/>
      <c r="VIX227" s="50"/>
      <c r="VIY227" s="50"/>
      <c r="VIZ227" s="50"/>
      <c r="VJA227" s="50"/>
      <c r="VJB227" s="50"/>
      <c r="VJC227" s="50"/>
      <c r="VJD227" s="50"/>
      <c r="VJE227" s="50"/>
      <c r="VJF227" s="50"/>
      <c r="VJG227" s="50"/>
      <c r="VJH227" s="50"/>
      <c r="VJI227" s="50"/>
      <c r="VJJ227" s="50"/>
      <c r="VJK227" s="50"/>
      <c r="VJL227" s="50"/>
      <c r="VJM227" s="50"/>
      <c r="VJN227" s="50"/>
      <c r="VJO227" s="50"/>
      <c r="VJP227" s="50"/>
      <c r="VJQ227" s="50"/>
      <c r="VJR227" s="50"/>
      <c r="VJS227" s="50"/>
      <c r="VJT227" s="50"/>
      <c r="VJU227" s="50"/>
      <c r="VJV227" s="50"/>
      <c r="VJW227" s="50"/>
      <c r="VJX227" s="50"/>
      <c r="VJY227" s="50"/>
      <c r="VJZ227" s="50"/>
      <c r="VKA227" s="50"/>
      <c r="VKB227" s="50"/>
      <c r="VKC227" s="50"/>
      <c r="VKD227" s="50"/>
      <c r="VKE227" s="50"/>
      <c r="VKF227" s="50"/>
      <c r="VKG227" s="50"/>
      <c r="VKH227" s="50"/>
      <c r="VKI227" s="50"/>
      <c r="VKJ227" s="50"/>
      <c r="VKK227" s="50"/>
      <c r="VKL227" s="50"/>
      <c r="VKM227" s="50"/>
      <c r="VKN227" s="50"/>
      <c r="VKO227" s="50"/>
      <c r="VKP227" s="50"/>
      <c r="VKQ227" s="50"/>
      <c r="VKR227" s="50"/>
      <c r="VKS227" s="50"/>
      <c r="VKT227" s="50"/>
      <c r="VKU227" s="50"/>
      <c r="VKV227" s="50"/>
      <c r="VKW227" s="50"/>
      <c r="VKX227" s="50"/>
      <c r="VKY227" s="50"/>
      <c r="VKZ227" s="50"/>
      <c r="VLA227" s="50"/>
      <c r="VLB227" s="50"/>
      <c r="VLC227" s="50"/>
      <c r="VLD227" s="50"/>
      <c r="VLE227" s="50"/>
      <c r="VLF227" s="50"/>
      <c r="VLG227" s="50"/>
      <c r="VLH227" s="50"/>
      <c r="VLI227" s="50"/>
      <c r="VLJ227" s="50"/>
      <c r="VLK227" s="50"/>
      <c r="VLL227" s="50"/>
      <c r="VLM227" s="50"/>
      <c r="VLN227" s="50"/>
      <c r="VLO227" s="50"/>
      <c r="VLP227" s="50"/>
      <c r="VLQ227" s="50"/>
      <c r="VLR227" s="50"/>
      <c r="VLS227" s="50"/>
      <c r="VLT227" s="50"/>
      <c r="VLU227" s="50"/>
      <c r="VLV227" s="50"/>
      <c r="VLW227" s="50"/>
      <c r="VLX227" s="50"/>
      <c r="VLY227" s="50"/>
      <c r="VLZ227" s="50"/>
      <c r="VMA227" s="50"/>
      <c r="VMB227" s="50"/>
      <c r="VMC227" s="50"/>
      <c r="VMD227" s="50"/>
      <c r="VME227" s="50"/>
      <c r="VMF227" s="50"/>
      <c r="VMG227" s="50"/>
      <c r="VMH227" s="50"/>
      <c r="VMI227" s="50"/>
      <c r="VMJ227" s="50"/>
      <c r="VMK227" s="50"/>
      <c r="VML227" s="50"/>
      <c r="VMM227" s="50"/>
      <c r="VMN227" s="50"/>
      <c r="VMO227" s="50"/>
      <c r="VMP227" s="50"/>
      <c r="VMQ227" s="50"/>
      <c r="VMR227" s="50"/>
      <c r="VMS227" s="50"/>
      <c r="VMT227" s="50"/>
      <c r="VMU227" s="50"/>
      <c r="VMV227" s="50"/>
      <c r="VMW227" s="50"/>
      <c r="VMX227" s="50"/>
      <c r="VMY227" s="50"/>
      <c r="VMZ227" s="50"/>
      <c r="VNA227" s="50"/>
      <c r="VNB227" s="50"/>
      <c r="VNC227" s="50"/>
      <c r="VND227" s="50"/>
      <c r="VNE227" s="50"/>
      <c r="VNF227" s="50"/>
      <c r="VNG227" s="50"/>
      <c r="VNH227" s="50"/>
      <c r="VNI227" s="50"/>
      <c r="VNJ227" s="50"/>
      <c r="VNK227" s="50"/>
      <c r="VNL227" s="50"/>
      <c r="VNM227" s="50"/>
      <c r="VNN227" s="50"/>
      <c r="VNO227" s="50"/>
      <c r="VNP227" s="50"/>
      <c r="VNQ227" s="50"/>
      <c r="VNR227" s="50"/>
      <c r="VNS227" s="50"/>
      <c r="VNT227" s="50"/>
      <c r="VNU227" s="50"/>
      <c r="VNV227" s="50"/>
      <c r="VNW227" s="50"/>
      <c r="VNX227" s="50"/>
      <c r="VNY227" s="50"/>
      <c r="VNZ227" s="50"/>
      <c r="VOA227" s="50"/>
      <c r="VOB227" s="50"/>
      <c r="VOC227" s="50"/>
      <c r="VOD227" s="50"/>
      <c r="VOE227" s="50"/>
      <c r="VOF227" s="50"/>
      <c r="VOG227" s="50"/>
      <c r="VOH227" s="50"/>
      <c r="VOI227" s="50"/>
      <c r="VOJ227" s="50"/>
      <c r="VOK227" s="50"/>
      <c r="VOL227" s="50"/>
      <c r="VOM227" s="50"/>
      <c r="VON227" s="50"/>
      <c r="VOO227" s="50"/>
      <c r="VOP227" s="50"/>
      <c r="VOQ227" s="50"/>
      <c r="VOR227" s="50"/>
      <c r="VOS227" s="50"/>
      <c r="VOT227" s="50"/>
      <c r="VOU227" s="50"/>
      <c r="VOV227" s="50"/>
      <c r="VOW227" s="50"/>
      <c r="VOX227" s="50"/>
      <c r="VOY227" s="50"/>
      <c r="VOZ227" s="50"/>
      <c r="VPA227" s="50"/>
      <c r="VPB227" s="50"/>
      <c r="VPC227" s="50"/>
      <c r="VPD227" s="50"/>
      <c r="VPE227" s="50"/>
      <c r="VPF227" s="50"/>
      <c r="VPG227" s="50"/>
      <c r="VPH227" s="50"/>
      <c r="VPI227" s="50"/>
      <c r="VPJ227" s="50"/>
      <c r="VPK227" s="50"/>
      <c r="VPL227" s="50"/>
      <c r="VPM227" s="50"/>
      <c r="VPN227" s="50"/>
      <c r="VPO227" s="50"/>
      <c r="VPP227" s="50"/>
      <c r="VPQ227" s="50"/>
      <c r="VPR227" s="50"/>
      <c r="VPS227" s="50"/>
      <c r="VPT227" s="50"/>
      <c r="VPU227" s="50"/>
      <c r="VPV227" s="50"/>
      <c r="VPW227" s="50"/>
      <c r="VPX227" s="50"/>
      <c r="VPY227" s="50"/>
      <c r="VPZ227" s="50"/>
      <c r="VQA227" s="50"/>
      <c r="VQB227" s="50"/>
      <c r="VQC227" s="50"/>
      <c r="VQD227" s="50"/>
      <c r="VQE227" s="50"/>
      <c r="VQF227" s="50"/>
      <c r="VQG227" s="50"/>
      <c r="VQH227" s="50"/>
      <c r="VQI227" s="50"/>
      <c r="VQJ227" s="50"/>
      <c r="VQK227" s="50"/>
      <c r="VQL227" s="50"/>
      <c r="VQM227" s="50"/>
      <c r="VQN227" s="50"/>
      <c r="VQO227" s="50"/>
      <c r="VQP227" s="50"/>
      <c r="VQQ227" s="50"/>
      <c r="VQR227" s="50"/>
      <c r="VQS227" s="50"/>
      <c r="VQT227" s="50"/>
      <c r="VQU227" s="50"/>
      <c r="VQV227" s="50"/>
      <c r="VQW227" s="50"/>
      <c r="VQX227" s="50"/>
      <c r="VQY227" s="50"/>
      <c r="VQZ227" s="50"/>
      <c r="VRA227" s="50"/>
      <c r="VRB227" s="50"/>
      <c r="VRC227" s="50"/>
      <c r="VRD227" s="50"/>
      <c r="VRE227" s="50"/>
      <c r="VRF227" s="50"/>
      <c r="VRG227" s="50"/>
      <c r="VRH227" s="50"/>
      <c r="VRI227" s="50"/>
      <c r="VRJ227" s="50"/>
      <c r="VRK227" s="50"/>
      <c r="VRL227" s="50"/>
      <c r="VRM227" s="50"/>
      <c r="VRN227" s="50"/>
      <c r="VRO227" s="50"/>
      <c r="VRP227" s="50"/>
      <c r="VRQ227" s="50"/>
      <c r="VRR227" s="50"/>
      <c r="VRS227" s="50"/>
      <c r="VRT227" s="50"/>
      <c r="VRU227" s="50"/>
      <c r="VRV227" s="50"/>
      <c r="VRW227" s="50"/>
      <c r="VRX227" s="50"/>
      <c r="VRY227" s="50"/>
      <c r="VRZ227" s="50"/>
      <c r="VSA227" s="50"/>
      <c r="VSB227" s="50"/>
      <c r="VSC227" s="50"/>
      <c r="VSD227" s="50"/>
      <c r="VSE227" s="50"/>
      <c r="VSF227" s="50"/>
      <c r="VSG227" s="50"/>
      <c r="VSH227" s="50"/>
      <c r="VSI227" s="50"/>
      <c r="VSJ227" s="50"/>
      <c r="VSK227" s="50"/>
      <c r="VSL227" s="50"/>
      <c r="VSM227" s="50"/>
      <c r="VSN227" s="50"/>
      <c r="VSO227" s="50"/>
      <c r="VSP227" s="50"/>
      <c r="VSQ227" s="50"/>
      <c r="VSR227" s="50"/>
      <c r="VSS227" s="50"/>
      <c r="VST227" s="50"/>
      <c r="VSU227" s="50"/>
      <c r="VSV227" s="50"/>
      <c r="VSW227" s="50"/>
      <c r="VSX227" s="50"/>
      <c r="VSY227" s="50"/>
      <c r="VSZ227" s="50"/>
      <c r="VTA227" s="50"/>
      <c r="VTB227" s="50"/>
      <c r="VTC227" s="50"/>
      <c r="VTD227" s="50"/>
      <c r="VTE227" s="50"/>
      <c r="VTF227" s="50"/>
      <c r="VTG227" s="50"/>
      <c r="VTH227" s="50"/>
      <c r="VTI227" s="50"/>
      <c r="VTJ227" s="50"/>
      <c r="VTK227" s="50"/>
      <c r="VTL227" s="50"/>
      <c r="VTM227" s="50"/>
      <c r="VTN227" s="50"/>
      <c r="VTO227" s="50"/>
      <c r="VTP227" s="50"/>
      <c r="VTQ227" s="50"/>
      <c r="VTR227" s="50"/>
      <c r="VTS227" s="50"/>
      <c r="VTT227" s="50"/>
      <c r="VTU227" s="50"/>
      <c r="VTV227" s="50"/>
      <c r="VTW227" s="50"/>
      <c r="VTX227" s="50"/>
      <c r="VTY227" s="50"/>
      <c r="VTZ227" s="50"/>
      <c r="VUA227" s="50"/>
      <c r="VUB227" s="50"/>
      <c r="VUC227" s="50"/>
      <c r="VUD227" s="50"/>
      <c r="VUE227" s="50"/>
      <c r="VUF227" s="50"/>
      <c r="VUG227" s="50"/>
      <c r="VUH227" s="50"/>
      <c r="VUI227" s="50"/>
      <c r="VUJ227" s="50"/>
      <c r="VUK227" s="50"/>
      <c r="VUL227" s="50"/>
      <c r="VUM227" s="50"/>
      <c r="VUN227" s="50"/>
      <c r="VUO227" s="50"/>
      <c r="VUP227" s="50"/>
      <c r="VUQ227" s="50"/>
      <c r="VUR227" s="50"/>
      <c r="VUS227" s="50"/>
      <c r="VUT227" s="50"/>
      <c r="VUU227" s="50"/>
      <c r="VUV227" s="50"/>
      <c r="VUW227" s="50"/>
      <c r="VUX227" s="50"/>
      <c r="VUY227" s="50"/>
      <c r="VUZ227" s="50"/>
      <c r="VVA227" s="50"/>
      <c r="VVB227" s="50"/>
      <c r="VVC227" s="50"/>
      <c r="VVD227" s="50"/>
      <c r="VVE227" s="50"/>
      <c r="VVF227" s="50"/>
      <c r="VVG227" s="50"/>
      <c r="VVH227" s="50"/>
      <c r="VVI227" s="50"/>
      <c r="VVJ227" s="50"/>
      <c r="VVK227" s="50"/>
      <c r="VVL227" s="50"/>
      <c r="VVM227" s="50"/>
      <c r="VVN227" s="50"/>
    </row>
    <row r="228" spans="2:100 15066:15458" s="2" customFormat="1" ht="15.75" thickBot="1" x14ac:dyDescent="0.3">
      <c r="B228" s="41"/>
      <c r="C228" s="28" t="s">
        <v>1</v>
      </c>
      <c r="D228" s="275">
        <v>408000</v>
      </c>
      <c r="E228" s="20" t="s">
        <v>14</v>
      </c>
      <c r="F228" s="297">
        <f>SUM(F225:F227)</f>
        <v>241524</v>
      </c>
      <c r="G228" s="297">
        <f t="shared" ref="G228:I228" si="60">SUM(G225:G227)</f>
        <v>237588</v>
      </c>
      <c r="H228" s="297">
        <f t="shared" si="60"/>
        <v>249457</v>
      </c>
      <c r="I228" s="297">
        <f t="shared" si="60"/>
        <v>251894</v>
      </c>
      <c r="J228" s="297">
        <f t="shared" ref="J228:AJ228" si="61">SUM(J225:J227)</f>
        <v>221006</v>
      </c>
      <c r="K228" s="297">
        <f t="shared" si="61"/>
        <v>199401</v>
      </c>
      <c r="L228" s="297">
        <f t="shared" si="61"/>
        <v>166164</v>
      </c>
      <c r="M228" s="297">
        <f t="shared" si="61"/>
        <v>61305</v>
      </c>
      <c r="N228" s="297">
        <f t="shared" si="61"/>
        <v>173809</v>
      </c>
      <c r="O228" s="297">
        <f t="shared" si="61"/>
        <v>200985</v>
      </c>
      <c r="P228" s="297">
        <f t="shared" si="61"/>
        <v>256386</v>
      </c>
      <c r="Q228" s="297">
        <f t="shared" si="61"/>
        <v>245586</v>
      </c>
      <c r="R228" s="297">
        <f t="shared" si="61"/>
        <v>174194</v>
      </c>
      <c r="S228" s="297">
        <f t="shared" si="61"/>
        <v>212597</v>
      </c>
      <c r="T228" s="297">
        <f t="shared" si="61"/>
        <v>147796</v>
      </c>
      <c r="U228" s="297">
        <f t="shared" si="61"/>
        <v>0</v>
      </c>
      <c r="V228" s="297">
        <f t="shared" si="61"/>
        <v>0</v>
      </c>
      <c r="W228" s="297">
        <f t="shared" si="61"/>
        <v>0</v>
      </c>
      <c r="X228" s="297">
        <f t="shared" si="61"/>
        <v>0</v>
      </c>
      <c r="Y228" s="297">
        <f t="shared" si="61"/>
        <v>0</v>
      </c>
      <c r="Z228" s="297">
        <f t="shared" si="61"/>
        <v>0</v>
      </c>
      <c r="AA228" s="297">
        <f t="shared" si="61"/>
        <v>0</v>
      </c>
      <c r="AB228" s="297">
        <f t="shared" si="61"/>
        <v>0</v>
      </c>
      <c r="AC228" s="297">
        <f t="shared" si="61"/>
        <v>0</v>
      </c>
      <c r="AD228" s="297">
        <f t="shared" si="61"/>
        <v>0</v>
      </c>
      <c r="AE228" s="297">
        <f t="shared" si="61"/>
        <v>0</v>
      </c>
      <c r="AF228" s="297">
        <f t="shared" si="61"/>
        <v>0</v>
      </c>
      <c r="AG228" s="297">
        <f t="shared" si="61"/>
        <v>0</v>
      </c>
      <c r="AH228" s="297">
        <f t="shared" si="61"/>
        <v>0</v>
      </c>
      <c r="AI228" s="297">
        <f t="shared" si="61"/>
        <v>0</v>
      </c>
      <c r="AJ228" s="297">
        <f t="shared" si="61"/>
        <v>0</v>
      </c>
      <c r="AL228" s="63">
        <f>SUM(F228:AJ228)</f>
        <v>3039692</v>
      </c>
      <c r="CV228" s="161"/>
    </row>
    <row r="229" spans="2:100 15066:15458" s="1" customFormat="1" x14ac:dyDescent="0.25">
      <c r="B229" s="8">
        <v>6</v>
      </c>
      <c r="C229" s="84" t="s">
        <v>13</v>
      </c>
      <c r="D229" s="85"/>
      <c r="E229" s="86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L229" s="146" t="s">
        <v>135</v>
      </c>
      <c r="CV229" s="151"/>
      <c r="VGL229" s="50"/>
      <c r="VGM229" s="50"/>
      <c r="VGN229" s="50"/>
      <c r="VGO229" s="50"/>
      <c r="VGP229" s="50"/>
      <c r="VGQ229" s="50"/>
      <c r="VGR229" s="50"/>
      <c r="VGS229" s="50"/>
      <c r="VGT229" s="50"/>
      <c r="VGU229" s="50"/>
      <c r="VGV229" s="50"/>
      <c r="VGW229" s="50"/>
      <c r="VGX229" s="50"/>
      <c r="VGY229" s="50"/>
      <c r="VGZ229" s="50"/>
      <c r="VHA229" s="50"/>
      <c r="VHB229" s="50"/>
      <c r="VHC229" s="50"/>
      <c r="VHD229" s="50"/>
      <c r="VHE229" s="50"/>
      <c r="VHF229" s="50"/>
      <c r="VHG229" s="50"/>
      <c r="VHH229" s="50"/>
      <c r="VHI229" s="50"/>
      <c r="VHJ229" s="50"/>
      <c r="VHK229" s="50"/>
      <c r="VHL229" s="50"/>
      <c r="VHM229" s="50"/>
      <c r="VHN229" s="50"/>
      <c r="VHO229" s="50"/>
      <c r="VHP229" s="50"/>
      <c r="VHQ229" s="50"/>
      <c r="VHR229" s="50"/>
      <c r="VHS229" s="50"/>
      <c r="VHT229" s="50"/>
      <c r="VHU229" s="50"/>
      <c r="VHV229" s="50"/>
      <c r="VHW229" s="50"/>
      <c r="VHX229" s="50"/>
      <c r="VHY229" s="50"/>
      <c r="VHZ229" s="50"/>
      <c r="VIA229" s="50"/>
      <c r="VIB229" s="50"/>
      <c r="VIC229" s="50"/>
      <c r="VID229" s="50"/>
      <c r="VIE229" s="50"/>
      <c r="VIF229" s="50"/>
      <c r="VIG229" s="50"/>
      <c r="VIH229" s="50"/>
      <c r="VII229" s="50"/>
      <c r="VIJ229" s="50"/>
      <c r="VIK229" s="50"/>
      <c r="VIL229" s="50"/>
      <c r="VIM229" s="50"/>
      <c r="VIN229" s="50"/>
      <c r="VIO229" s="50"/>
      <c r="VIP229" s="50"/>
      <c r="VIQ229" s="50"/>
      <c r="VIR229" s="50"/>
      <c r="VIS229" s="50"/>
      <c r="VIT229" s="50"/>
      <c r="VIU229" s="50"/>
      <c r="VIV229" s="50"/>
      <c r="VIW229" s="50"/>
      <c r="VIX229" s="50"/>
      <c r="VIY229" s="50"/>
      <c r="VIZ229" s="50"/>
      <c r="VJA229" s="50"/>
      <c r="VJB229" s="50"/>
      <c r="VJC229" s="50"/>
      <c r="VJD229" s="50"/>
      <c r="VJE229" s="50"/>
      <c r="VJF229" s="50"/>
      <c r="VJG229" s="50"/>
      <c r="VJH229" s="50"/>
      <c r="VJI229" s="50"/>
      <c r="VJJ229" s="50"/>
      <c r="VJK229" s="50"/>
      <c r="VJL229" s="50"/>
      <c r="VJM229" s="50"/>
      <c r="VJN229" s="50"/>
      <c r="VJO229" s="50"/>
      <c r="VJP229" s="50"/>
      <c r="VJQ229" s="50"/>
      <c r="VJR229" s="50"/>
      <c r="VJS229" s="50"/>
      <c r="VJT229" s="50"/>
      <c r="VJU229" s="50"/>
      <c r="VJV229" s="50"/>
      <c r="VJW229" s="50"/>
      <c r="VJX229" s="50"/>
      <c r="VJY229" s="50"/>
      <c r="VJZ229" s="50"/>
      <c r="VKA229" s="50"/>
      <c r="VKB229" s="50"/>
      <c r="VKC229" s="50"/>
      <c r="VKD229" s="50"/>
      <c r="VKE229" s="50"/>
      <c r="VKF229" s="50"/>
      <c r="VKG229" s="50"/>
      <c r="VKH229" s="50"/>
      <c r="VKI229" s="50"/>
      <c r="VKJ229" s="50"/>
      <c r="VKK229" s="50"/>
      <c r="VKL229" s="50"/>
      <c r="VKM229" s="50"/>
      <c r="VKN229" s="50"/>
      <c r="VKO229" s="50"/>
      <c r="VKP229" s="50"/>
      <c r="VKQ229" s="50"/>
      <c r="VKR229" s="50"/>
      <c r="VKS229" s="50"/>
      <c r="VKT229" s="50"/>
      <c r="VKU229" s="50"/>
      <c r="VKV229" s="50"/>
      <c r="VKW229" s="50"/>
      <c r="VKX229" s="50"/>
      <c r="VKY229" s="50"/>
      <c r="VKZ229" s="50"/>
      <c r="VLA229" s="50"/>
      <c r="VLB229" s="50"/>
      <c r="VLC229" s="50"/>
      <c r="VLD229" s="50"/>
      <c r="VLE229" s="50"/>
      <c r="VLF229" s="50"/>
      <c r="VLG229" s="50"/>
      <c r="VLH229" s="50"/>
      <c r="VLI229" s="50"/>
      <c r="VLJ229" s="50"/>
      <c r="VLK229" s="50"/>
      <c r="VLL229" s="50"/>
      <c r="VLM229" s="50"/>
      <c r="VLN229" s="50"/>
      <c r="VLO229" s="50"/>
      <c r="VLP229" s="50"/>
      <c r="VLQ229" s="50"/>
      <c r="VLR229" s="50"/>
      <c r="VLS229" s="50"/>
      <c r="VLT229" s="50"/>
      <c r="VLU229" s="50"/>
      <c r="VLV229" s="50"/>
      <c r="VLW229" s="50"/>
      <c r="VLX229" s="50"/>
      <c r="VLY229" s="50"/>
      <c r="VLZ229" s="50"/>
      <c r="VMA229" s="50"/>
      <c r="VMB229" s="50"/>
      <c r="VMC229" s="50"/>
      <c r="VMD229" s="50"/>
      <c r="VME229" s="50"/>
      <c r="VMF229" s="50"/>
      <c r="VMG229" s="50"/>
      <c r="VMH229" s="50"/>
      <c r="VMI229" s="50"/>
      <c r="VMJ229" s="50"/>
      <c r="VMK229" s="50"/>
      <c r="VML229" s="50"/>
      <c r="VMM229" s="50"/>
      <c r="VMN229" s="50"/>
      <c r="VMO229" s="50"/>
      <c r="VMP229" s="50"/>
      <c r="VMQ229" s="50"/>
      <c r="VMR229" s="50"/>
      <c r="VMS229" s="50"/>
      <c r="VMT229" s="50"/>
      <c r="VMU229" s="50"/>
      <c r="VMV229" s="50"/>
      <c r="VMW229" s="50"/>
      <c r="VMX229" s="50"/>
      <c r="VMY229" s="50"/>
      <c r="VMZ229" s="50"/>
      <c r="VNA229" s="50"/>
      <c r="VNB229" s="50"/>
      <c r="VNC229" s="50"/>
      <c r="VND229" s="50"/>
      <c r="VNE229" s="50"/>
      <c r="VNF229" s="50"/>
      <c r="VNG229" s="50"/>
      <c r="VNH229" s="50"/>
      <c r="VNI229" s="50"/>
      <c r="VNJ229" s="50"/>
      <c r="VNK229" s="50"/>
      <c r="VNL229" s="50"/>
      <c r="VNM229" s="50"/>
      <c r="VNN229" s="50"/>
      <c r="VNO229" s="50"/>
      <c r="VNP229" s="50"/>
      <c r="VNQ229" s="50"/>
      <c r="VNR229" s="50"/>
      <c r="VNS229" s="50"/>
      <c r="VNT229" s="50"/>
      <c r="VNU229" s="50"/>
      <c r="VNV229" s="50"/>
      <c r="VNW229" s="50"/>
      <c r="VNX229" s="50"/>
      <c r="VNY229" s="50"/>
      <c r="VNZ229" s="50"/>
      <c r="VOA229" s="50"/>
      <c r="VOB229" s="50"/>
      <c r="VOC229" s="50"/>
      <c r="VOD229" s="50"/>
      <c r="VOE229" s="50"/>
      <c r="VOF229" s="50"/>
      <c r="VOG229" s="50"/>
      <c r="VOH229" s="50"/>
      <c r="VOI229" s="50"/>
      <c r="VOJ229" s="50"/>
      <c r="VOK229" s="50"/>
      <c r="VOL229" s="50"/>
      <c r="VOM229" s="50"/>
      <c r="VON229" s="50"/>
      <c r="VOO229" s="50"/>
      <c r="VOP229" s="50"/>
      <c r="VOQ229" s="50"/>
      <c r="VOR229" s="50"/>
      <c r="VOS229" s="50"/>
      <c r="VOT229" s="50"/>
      <c r="VOU229" s="50"/>
      <c r="VOV229" s="50"/>
      <c r="VOW229" s="50"/>
      <c r="VOX229" s="50"/>
      <c r="VOY229" s="50"/>
      <c r="VOZ229" s="50"/>
      <c r="VPA229" s="50"/>
      <c r="VPB229" s="50"/>
      <c r="VPC229" s="50"/>
      <c r="VPD229" s="50"/>
      <c r="VPE229" s="50"/>
      <c r="VPF229" s="50"/>
      <c r="VPG229" s="50"/>
      <c r="VPH229" s="50"/>
      <c r="VPI229" s="50"/>
      <c r="VPJ229" s="50"/>
      <c r="VPK229" s="50"/>
      <c r="VPL229" s="50"/>
      <c r="VPM229" s="50"/>
      <c r="VPN229" s="50"/>
      <c r="VPO229" s="50"/>
      <c r="VPP229" s="50"/>
      <c r="VPQ229" s="50"/>
      <c r="VPR229" s="50"/>
      <c r="VPS229" s="50"/>
      <c r="VPT229" s="50"/>
      <c r="VPU229" s="50"/>
      <c r="VPV229" s="50"/>
      <c r="VPW229" s="50"/>
      <c r="VPX229" s="50"/>
      <c r="VPY229" s="50"/>
      <c r="VPZ229" s="50"/>
      <c r="VQA229" s="50"/>
      <c r="VQB229" s="50"/>
      <c r="VQC229" s="50"/>
      <c r="VQD229" s="50"/>
      <c r="VQE229" s="50"/>
      <c r="VQF229" s="50"/>
      <c r="VQG229" s="50"/>
      <c r="VQH229" s="50"/>
      <c r="VQI229" s="50"/>
      <c r="VQJ229" s="50"/>
      <c r="VQK229" s="50"/>
      <c r="VQL229" s="50"/>
      <c r="VQM229" s="50"/>
      <c r="VQN229" s="50"/>
      <c r="VQO229" s="50"/>
      <c r="VQP229" s="50"/>
      <c r="VQQ229" s="50"/>
      <c r="VQR229" s="50"/>
      <c r="VQS229" s="50"/>
      <c r="VQT229" s="50"/>
      <c r="VQU229" s="50"/>
      <c r="VQV229" s="50"/>
      <c r="VQW229" s="50"/>
      <c r="VQX229" s="50"/>
      <c r="VQY229" s="50"/>
      <c r="VQZ229" s="50"/>
      <c r="VRA229" s="50"/>
      <c r="VRB229" s="50"/>
      <c r="VRC229" s="50"/>
      <c r="VRD229" s="50"/>
      <c r="VRE229" s="50"/>
      <c r="VRF229" s="50"/>
      <c r="VRG229" s="50"/>
      <c r="VRH229" s="50"/>
      <c r="VRI229" s="50"/>
      <c r="VRJ229" s="50"/>
      <c r="VRK229" s="50"/>
      <c r="VRL229" s="50"/>
      <c r="VRM229" s="50"/>
      <c r="VRN229" s="50"/>
      <c r="VRO229" s="50"/>
      <c r="VRP229" s="50"/>
      <c r="VRQ229" s="50"/>
      <c r="VRR229" s="50"/>
      <c r="VRS229" s="50"/>
      <c r="VRT229" s="50"/>
      <c r="VRU229" s="50"/>
      <c r="VRV229" s="50"/>
      <c r="VRW229" s="50"/>
      <c r="VRX229" s="50"/>
      <c r="VRY229" s="50"/>
      <c r="VRZ229" s="50"/>
      <c r="VSA229" s="50"/>
      <c r="VSB229" s="50"/>
      <c r="VSC229" s="50"/>
      <c r="VSD229" s="50"/>
      <c r="VSE229" s="50"/>
      <c r="VSF229" s="50"/>
      <c r="VSG229" s="50"/>
      <c r="VSH229" s="50"/>
      <c r="VSI229" s="50"/>
      <c r="VSJ229" s="50"/>
      <c r="VSK229" s="50"/>
      <c r="VSL229" s="50"/>
      <c r="VSM229" s="50"/>
      <c r="VSN229" s="50"/>
      <c r="VSO229" s="50"/>
      <c r="VSP229" s="50"/>
      <c r="VSQ229" s="50"/>
      <c r="VSR229" s="50"/>
      <c r="VSS229" s="50"/>
      <c r="VST229" s="50"/>
      <c r="VSU229" s="50"/>
      <c r="VSV229" s="50"/>
      <c r="VSW229" s="50"/>
      <c r="VSX229" s="50"/>
      <c r="VSY229" s="50"/>
      <c r="VSZ229" s="50"/>
      <c r="VTA229" s="50"/>
      <c r="VTB229" s="50"/>
      <c r="VTC229" s="50"/>
      <c r="VTD229" s="50"/>
      <c r="VTE229" s="50"/>
      <c r="VTF229" s="50"/>
      <c r="VTG229" s="50"/>
      <c r="VTH229" s="50"/>
      <c r="VTI229" s="50"/>
      <c r="VTJ229" s="50"/>
      <c r="VTK229" s="50"/>
      <c r="VTL229" s="50"/>
      <c r="VTM229" s="50"/>
      <c r="VTN229" s="50"/>
      <c r="VTO229" s="50"/>
      <c r="VTP229" s="50"/>
      <c r="VTQ229" s="50"/>
      <c r="VTR229" s="50"/>
      <c r="VTS229" s="50"/>
      <c r="VTT229" s="50"/>
      <c r="VTU229" s="50"/>
      <c r="VTV229" s="50"/>
      <c r="VTW229" s="50"/>
      <c r="VTX229" s="50"/>
      <c r="VTY229" s="50"/>
      <c r="VTZ229" s="50"/>
      <c r="VUA229" s="50"/>
      <c r="VUB229" s="50"/>
      <c r="VUC229" s="50"/>
      <c r="VUD229" s="50"/>
      <c r="VUE229" s="50"/>
      <c r="VUF229" s="50"/>
      <c r="VUG229" s="50"/>
      <c r="VUH229" s="50"/>
      <c r="VUI229" s="50"/>
      <c r="VUJ229" s="50"/>
      <c r="VUK229" s="50"/>
      <c r="VUL229" s="50"/>
      <c r="VUM229" s="50"/>
      <c r="VUN229" s="50"/>
      <c r="VUO229" s="50"/>
      <c r="VUP229" s="50"/>
      <c r="VUQ229" s="50"/>
      <c r="VUR229" s="50"/>
      <c r="VUS229" s="50"/>
      <c r="VUT229" s="50"/>
      <c r="VUU229" s="50"/>
      <c r="VUV229" s="50"/>
      <c r="VUW229" s="50"/>
      <c r="VUX229" s="50"/>
      <c r="VUY229" s="50"/>
      <c r="VUZ229" s="50"/>
      <c r="VVA229" s="50"/>
      <c r="VVB229" s="50"/>
      <c r="VVC229" s="50"/>
      <c r="VVD229" s="50"/>
      <c r="VVE229" s="50"/>
      <c r="VVF229" s="50"/>
      <c r="VVG229" s="50"/>
      <c r="VVH229" s="50"/>
      <c r="VVI229" s="50"/>
      <c r="VVJ229" s="50"/>
      <c r="VVK229" s="50"/>
      <c r="VVL229" s="50"/>
      <c r="VVM229" s="50"/>
      <c r="VVN229" s="50"/>
    </row>
    <row r="230" spans="2:100 15066:15458" s="16" customFormat="1" x14ac:dyDescent="0.2">
      <c r="B230" s="17"/>
      <c r="C230" s="254" t="s">
        <v>12</v>
      </c>
      <c r="D230" s="276">
        <v>1100</v>
      </c>
      <c r="E230" s="255" t="s">
        <v>125</v>
      </c>
      <c r="F230" s="256">
        <v>714</v>
      </c>
      <c r="G230" s="256">
        <v>705</v>
      </c>
      <c r="H230" s="256">
        <v>863</v>
      </c>
      <c r="I230" s="256">
        <v>724</v>
      </c>
      <c r="J230" s="256">
        <v>572</v>
      </c>
      <c r="K230" s="256">
        <v>601</v>
      </c>
      <c r="L230" s="256">
        <v>690</v>
      </c>
      <c r="M230" s="256">
        <v>756</v>
      </c>
      <c r="N230" s="256">
        <v>547</v>
      </c>
      <c r="O230" s="256">
        <v>743</v>
      </c>
      <c r="P230" s="256">
        <v>663</v>
      </c>
      <c r="Q230" s="256">
        <v>782</v>
      </c>
      <c r="R230" s="256">
        <v>752</v>
      </c>
      <c r="S230" s="256">
        <v>639</v>
      </c>
      <c r="T230" s="256">
        <v>588</v>
      </c>
      <c r="U230" s="256"/>
      <c r="V230" s="256"/>
      <c r="W230" s="256"/>
      <c r="X230" s="256"/>
      <c r="Y230" s="256"/>
      <c r="Z230" s="256"/>
      <c r="AA230" s="256"/>
      <c r="AB230" s="256"/>
      <c r="AC230" s="256"/>
      <c r="AD230" s="256"/>
      <c r="AE230" s="256"/>
      <c r="AF230" s="256"/>
      <c r="AG230" s="256"/>
      <c r="AH230" s="256"/>
      <c r="AI230" s="256"/>
      <c r="AJ230" s="256"/>
      <c r="AK230" s="44"/>
      <c r="AL230" s="63">
        <f>SUM(F230:AJ230)</f>
        <v>10339</v>
      </c>
      <c r="AM230" s="183">
        <f>AL230/4</f>
        <v>2584.75</v>
      </c>
      <c r="AN230" s="71">
        <f>AM230/D230*100</f>
        <v>234.97727272727272</v>
      </c>
      <c r="CV230" s="154"/>
    </row>
    <row r="231" spans="2:100 15066:15458" s="16" customFormat="1" x14ac:dyDescent="0.25">
      <c r="B231" s="17"/>
      <c r="C231" s="45" t="s">
        <v>11</v>
      </c>
      <c r="D231" s="263"/>
      <c r="E231" s="12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L231" s="130" t="s">
        <v>11</v>
      </c>
      <c r="CV231" s="154"/>
    </row>
    <row r="232" spans="2:100 15066:15458" s="16" customFormat="1" x14ac:dyDescent="0.2">
      <c r="B232" s="17"/>
      <c r="C232" s="254" t="s">
        <v>10</v>
      </c>
      <c r="D232" s="277">
        <v>91.5</v>
      </c>
      <c r="E232" s="255" t="s">
        <v>125</v>
      </c>
      <c r="F232" s="257">
        <v>106</v>
      </c>
      <c r="G232" s="257">
        <v>111</v>
      </c>
      <c r="H232" s="257">
        <v>96</v>
      </c>
      <c r="I232" s="257">
        <v>79</v>
      </c>
      <c r="J232" s="257">
        <v>93</v>
      </c>
      <c r="K232" s="257">
        <v>148</v>
      </c>
      <c r="L232" s="257">
        <v>54</v>
      </c>
      <c r="M232" s="257">
        <v>153</v>
      </c>
      <c r="N232" s="257">
        <v>97</v>
      </c>
      <c r="O232" s="257">
        <v>116</v>
      </c>
      <c r="P232" s="257">
        <v>89</v>
      </c>
      <c r="Q232" s="257">
        <v>86</v>
      </c>
      <c r="R232" s="257">
        <v>94</v>
      </c>
      <c r="S232" s="257">
        <v>114</v>
      </c>
      <c r="T232" s="257">
        <v>102</v>
      </c>
      <c r="U232" s="257"/>
      <c r="V232" s="257"/>
      <c r="W232" s="257"/>
      <c r="X232" s="257"/>
      <c r="Y232" s="257"/>
      <c r="Z232" s="257"/>
      <c r="AA232" s="257"/>
      <c r="AB232" s="257"/>
      <c r="AC232" s="257"/>
      <c r="AD232" s="257"/>
      <c r="AE232" s="257"/>
      <c r="AF232" s="257"/>
      <c r="AG232" s="257"/>
      <c r="AH232" s="257"/>
      <c r="AI232" s="257"/>
      <c r="AJ232" s="257"/>
      <c r="AL232" s="63">
        <f>SUM(F232:AJ232)</f>
        <v>1538</v>
      </c>
      <c r="CV232" s="154"/>
    </row>
    <row r="233" spans="2:100 15066:15458" s="16" customFormat="1" x14ac:dyDescent="0.2">
      <c r="B233" s="17"/>
      <c r="C233" s="254" t="s">
        <v>9</v>
      </c>
      <c r="D233" s="277">
        <v>179.63</v>
      </c>
      <c r="E233" s="255" t="s">
        <v>125</v>
      </c>
      <c r="F233" s="257">
        <v>99</v>
      </c>
      <c r="G233" s="257">
        <v>88</v>
      </c>
      <c r="H233" s="257">
        <v>108</v>
      </c>
      <c r="I233" s="257">
        <v>72</v>
      </c>
      <c r="J233" s="257">
        <v>76</v>
      </c>
      <c r="K233" s="257">
        <v>73</v>
      </c>
      <c r="L233" s="257">
        <v>20</v>
      </c>
      <c r="M233" s="257">
        <v>12</v>
      </c>
      <c r="N233" s="257">
        <v>50</v>
      </c>
      <c r="O233" s="257">
        <v>6</v>
      </c>
      <c r="P233" s="257">
        <v>61</v>
      </c>
      <c r="Q233" s="257">
        <v>57</v>
      </c>
      <c r="R233" s="257">
        <v>58</v>
      </c>
      <c r="S233" s="257">
        <v>76</v>
      </c>
      <c r="T233" s="257">
        <v>24</v>
      </c>
      <c r="U233" s="257"/>
      <c r="V233" s="257"/>
      <c r="W233" s="257"/>
      <c r="X233" s="257"/>
      <c r="Y233" s="257"/>
      <c r="Z233" s="257"/>
      <c r="AA233" s="257"/>
      <c r="AB233" s="257"/>
      <c r="AC233" s="257"/>
      <c r="AD233" s="257"/>
      <c r="AE233" s="257"/>
      <c r="AF233" s="257"/>
      <c r="AG233" s="257"/>
      <c r="AH233" s="257"/>
      <c r="AI233" s="257"/>
      <c r="AJ233" s="257"/>
      <c r="AL233" s="63">
        <f>SUM(F233:AJ233)</f>
        <v>880</v>
      </c>
      <c r="CV233" s="154"/>
    </row>
    <row r="234" spans="2:100 15066:15458" s="16" customFormat="1" x14ac:dyDescent="0.2">
      <c r="B234" s="17"/>
      <c r="C234" s="254" t="s">
        <v>8</v>
      </c>
      <c r="D234" s="276">
        <v>491.59</v>
      </c>
      <c r="E234" s="255" t="s">
        <v>125</v>
      </c>
      <c r="F234" s="257">
        <v>375.3</v>
      </c>
      <c r="G234" s="257">
        <v>505</v>
      </c>
      <c r="H234" s="257">
        <v>339.8</v>
      </c>
      <c r="I234" s="257">
        <v>451.2</v>
      </c>
      <c r="J234" s="257">
        <v>320</v>
      </c>
      <c r="K234" s="257">
        <v>236</v>
      </c>
      <c r="L234" s="257">
        <v>356</v>
      </c>
      <c r="M234" s="257">
        <v>304</v>
      </c>
      <c r="N234" s="257">
        <v>304</v>
      </c>
      <c r="O234" s="257">
        <v>320</v>
      </c>
      <c r="P234" s="257">
        <v>384</v>
      </c>
      <c r="Q234" s="257">
        <v>384</v>
      </c>
      <c r="R234" s="257">
        <v>336</v>
      </c>
      <c r="S234" s="257">
        <v>336</v>
      </c>
      <c r="T234" s="257">
        <v>288</v>
      </c>
      <c r="U234" s="257"/>
      <c r="V234" s="257"/>
      <c r="W234" s="257"/>
      <c r="X234" s="257"/>
      <c r="Y234" s="257"/>
      <c r="Z234" s="257"/>
      <c r="AA234" s="257"/>
      <c r="AB234" s="257"/>
      <c r="AC234" s="257"/>
      <c r="AD234" s="257"/>
      <c r="AE234" s="257"/>
      <c r="AF234" s="257"/>
      <c r="AG234" s="257"/>
      <c r="AH234" s="257"/>
      <c r="AI234" s="257"/>
      <c r="AJ234" s="257"/>
      <c r="AL234" s="63">
        <f>SUM(F234:AJ234)</f>
        <v>5239.3</v>
      </c>
      <c r="CV234" s="154"/>
    </row>
    <row r="235" spans="2:100 15066:15458" s="16" customFormat="1" x14ac:dyDescent="0.2">
      <c r="B235" s="17"/>
      <c r="C235" s="31" t="s">
        <v>7</v>
      </c>
      <c r="D235" s="276">
        <v>337.28</v>
      </c>
      <c r="E235" s="32" t="s">
        <v>125</v>
      </c>
      <c r="F235" s="34">
        <f>F230-F232-F233-F234</f>
        <v>133.69999999999999</v>
      </c>
      <c r="G235" s="34">
        <f>G230-G232-G233-G234</f>
        <v>1</v>
      </c>
      <c r="H235" s="34">
        <f>H230-H232-H233-H234</f>
        <v>319.2</v>
      </c>
      <c r="I235" s="34">
        <f t="shared" ref="I235" si="62">I230-I232-I233-I234</f>
        <v>121.80000000000001</v>
      </c>
      <c r="J235" s="34">
        <f t="shared" ref="J235:AJ235" si="63">J230-J232-J233-J234</f>
        <v>83</v>
      </c>
      <c r="K235" s="34">
        <f t="shared" si="63"/>
        <v>144</v>
      </c>
      <c r="L235" s="34">
        <f t="shared" si="63"/>
        <v>260</v>
      </c>
      <c r="M235" s="34">
        <f t="shared" si="63"/>
        <v>287</v>
      </c>
      <c r="N235" s="34">
        <f t="shared" si="63"/>
        <v>96</v>
      </c>
      <c r="O235" s="34">
        <f t="shared" si="63"/>
        <v>301</v>
      </c>
      <c r="P235" s="34">
        <f t="shared" si="63"/>
        <v>129</v>
      </c>
      <c r="Q235" s="34">
        <f t="shared" si="63"/>
        <v>255</v>
      </c>
      <c r="R235" s="34">
        <f t="shared" si="63"/>
        <v>264</v>
      </c>
      <c r="S235" s="34">
        <f t="shared" si="63"/>
        <v>113</v>
      </c>
      <c r="T235" s="34">
        <f t="shared" si="63"/>
        <v>174</v>
      </c>
      <c r="U235" s="34">
        <f t="shared" si="63"/>
        <v>0</v>
      </c>
      <c r="V235" s="34">
        <f t="shared" si="63"/>
        <v>0</v>
      </c>
      <c r="W235" s="34">
        <f t="shared" si="63"/>
        <v>0</v>
      </c>
      <c r="X235" s="34">
        <f t="shared" si="63"/>
        <v>0</v>
      </c>
      <c r="Y235" s="34">
        <f t="shared" si="63"/>
        <v>0</v>
      </c>
      <c r="Z235" s="34">
        <f t="shared" si="63"/>
        <v>0</v>
      </c>
      <c r="AA235" s="34">
        <f t="shared" si="63"/>
        <v>0</v>
      </c>
      <c r="AB235" s="34">
        <f t="shared" si="63"/>
        <v>0</v>
      </c>
      <c r="AC235" s="34">
        <f t="shared" si="63"/>
        <v>0</v>
      </c>
      <c r="AD235" s="34">
        <f t="shared" si="63"/>
        <v>0</v>
      </c>
      <c r="AE235" s="34">
        <f t="shared" si="63"/>
        <v>0</v>
      </c>
      <c r="AF235" s="34">
        <f t="shared" si="63"/>
        <v>0</v>
      </c>
      <c r="AG235" s="34">
        <f t="shared" si="63"/>
        <v>0</v>
      </c>
      <c r="AH235" s="34">
        <f t="shared" si="63"/>
        <v>0</v>
      </c>
      <c r="AI235" s="34">
        <f t="shared" si="63"/>
        <v>0</v>
      </c>
      <c r="AJ235" s="34">
        <f t="shared" si="63"/>
        <v>0</v>
      </c>
      <c r="AL235" s="63">
        <f>SUM(F235:AJ235)</f>
        <v>2681.7</v>
      </c>
      <c r="CV235" s="154"/>
    </row>
    <row r="236" spans="2:100 15066:15458" s="16" customFormat="1" ht="15.75" thickBot="1" x14ac:dyDescent="0.25">
      <c r="B236" s="46"/>
      <c r="C236" s="254" t="s">
        <v>6</v>
      </c>
      <c r="D236" s="276">
        <v>330</v>
      </c>
      <c r="E236" s="255" t="s">
        <v>125</v>
      </c>
      <c r="F236" s="257">
        <v>232</v>
      </c>
      <c r="G236" s="257">
        <v>270</v>
      </c>
      <c r="H236" s="257">
        <v>193</v>
      </c>
      <c r="I236" s="257">
        <v>193</v>
      </c>
      <c r="J236" s="257">
        <v>233</v>
      </c>
      <c r="K236" s="257">
        <v>264</v>
      </c>
      <c r="L236" s="257">
        <v>180</v>
      </c>
      <c r="M236" s="257">
        <v>128</v>
      </c>
      <c r="N236" s="257">
        <v>150</v>
      </c>
      <c r="O236" s="257">
        <v>257</v>
      </c>
      <c r="P236" s="257">
        <v>269</v>
      </c>
      <c r="Q236" s="257">
        <v>170</v>
      </c>
      <c r="R236" s="257">
        <v>146</v>
      </c>
      <c r="S236" s="257">
        <v>372</v>
      </c>
      <c r="T236" s="257">
        <v>192</v>
      </c>
      <c r="U236" s="257"/>
      <c r="V236" s="257"/>
      <c r="W236" s="257"/>
      <c r="X236" s="257"/>
      <c r="Y236" s="257"/>
      <c r="Z236" s="257"/>
      <c r="AA236" s="257"/>
      <c r="AB236" s="257"/>
      <c r="AC236" s="257"/>
      <c r="AD236" s="257"/>
      <c r="AE236" s="257"/>
      <c r="AF236" s="257"/>
      <c r="AG236" s="257"/>
      <c r="AH236" s="257"/>
      <c r="AI236" s="257"/>
      <c r="AJ236" s="257"/>
      <c r="AL236" s="63">
        <f>SUM(F236:AJ236)</f>
        <v>3249</v>
      </c>
      <c r="CV236" s="154"/>
    </row>
    <row r="237" spans="2:100 15066:15458" s="1" customFormat="1" x14ac:dyDescent="0.25">
      <c r="B237" s="92">
        <v>7</v>
      </c>
      <c r="C237" s="84" t="s">
        <v>5</v>
      </c>
      <c r="D237" s="85"/>
      <c r="E237" s="86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L237" s="131" t="s">
        <v>136</v>
      </c>
      <c r="CV237" s="151"/>
      <c r="VGL237" s="50"/>
      <c r="VGM237" s="50"/>
      <c r="VGN237" s="50"/>
      <c r="VGO237" s="50"/>
      <c r="VGP237" s="50"/>
      <c r="VGQ237" s="50"/>
      <c r="VGR237" s="50"/>
      <c r="VGS237" s="50"/>
      <c r="VGT237" s="50"/>
      <c r="VGU237" s="50"/>
      <c r="VGV237" s="50"/>
      <c r="VGW237" s="50"/>
      <c r="VGX237" s="50"/>
      <c r="VGY237" s="50"/>
      <c r="VGZ237" s="50"/>
      <c r="VHA237" s="50"/>
      <c r="VHB237" s="50"/>
      <c r="VHC237" s="50"/>
      <c r="VHD237" s="50"/>
      <c r="VHE237" s="50"/>
      <c r="VHF237" s="50"/>
      <c r="VHG237" s="50"/>
      <c r="VHH237" s="50"/>
      <c r="VHI237" s="50"/>
      <c r="VHJ237" s="50"/>
      <c r="VHK237" s="50"/>
      <c r="VHL237" s="50"/>
      <c r="VHM237" s="50"/>
      <c r="VHN237" s="50"/>
      <c r="VHO237" s="50"/>
      <c r="VHP237" s="50"/>
      <c r="VHQ237" s="50"/>
      <c r="VHR237" s="50"/>
      <c r="VHS237" s="50"/>
      <c r="VHT237" s="50"/>
      <c r="VHU237" s="50"/>
      <c r="VHV237" s="50"/>
      <c r="VHW237" s="50"/>
      <c r="VHX237" s="50"/>
      <c r="VHY237" s="50"/>
      <c r="VHZ237" s="50"/>
      <c r="VIA237" s="50"/>
      <c r="VIB237" s="50"/>
      <c r="VIC237" s="50"/>
      <c r="VID237" s="50"/>
      <c r="VIE237" s="50"/>
      <c r="VIF237" s="50"/>
      <c r="VIG237" s="50"/>
      <c r="VIH237" s="50"/>
      <c r="VII237" s="50"/>
      <c r="VIJ237" s="50"/>
      <c r="VIK237" s="50"/>
      <c r="VIL237" s="50"/>
      <c r="VIM237" s="50"/>
      <c r="VIN237" s="50"/>
      <c r="VIO237" s="50"/>
      <c r="VIP237" s="50"/>
      <c r="VIQ237" s="50"/>
      <c r="VIR237" s="50"/>
      <c r="VIS237" s="50"/>
      <c r="VIT237" s="50"/>
      <c r="VIU237" s="50"/>
      <c r="VIV237" s="50"/>
      <c r="VIW237" s="50"/>
      <c r="VIX237" s="50"/>
      <c r="VIY237" s="50"/>
      <c r="VIZ237" s="50"/>
      <c r="VJA237" s="50"/>
      <c r="VJB237" s="50"/>
      <c r="VJC237" s="50"/>
      <c r="VJD237" s="50"/>
      <c r="VJE237" s="50"/>
      <c r="VJF237" s="50"/>
      <c r="VJG237" s="50"/>
      <c r="VJH237" s="50"/>
      <c r="VJI237" s="50"/>
      <c r="VJJ237" s="50"/>
      <c r="VJK237" s="50"/>
      <c r="VJL237" s="50"/>
      <c r="VJM237" s="50"/>
      <c r="VJN237" s="50"/>
      <c r="VJO237" s="50"/>
      <c r="VJP237" s="50"/>
      <c r="VJQ237" s="50"/>
      <c r="VJR237" s="50"/>
      <c r="VJS237" s="50"/>
      <c r="VJT237" s="50"/>
      <c r="VJU237" s="50"/>
      <c r="VJV237" s="50"/>
      <c r="VJW237" s="50"/>
      <c r="VJX237" s="50"/>
      <c r="VJY237" s="50"/>
      <c r="VJZ237" s="50"/>
      <c r="VKA237" s="50"/>
      <c r="VKB237" s="50"/>
      <c r="VKC237" s="50"/>
      <c r="VKD237" s="50"/>
      <c r="VKE237" s="50"/>
      <c r="VKF237" s="50"/>
      <c r="VKG237" s="50"/>
      <c r="VKH237" s="50"/>
      <c r="VKI237" s="50"/>
      <c r="VKJ237" s="50"/>
      <c r="VKK237" s="50"/>
      <c r="VKL237" s="50"/>
      <c r="VKM237" s="50"/>
      <c r="VKN237" s="50"/>
      <c r="VKO237" s="50"/>
      <c r="VKP237" s="50"/>
      <c r="VKQ237" s="50"/>
      <c r="VKR237" s="50"/>
      <c r="VKS237" s="50"/>
      <c r="VKT237" s="50"/>
      <c r="VKU237" s="50"/>
      <c r="VKV237" s="50"/>
      <c r="VKW237" s="50"/>
      <c r="VKX237" s="50"/>
      <c r="VKY237" s="50"/>
      <c r="VKZ237" s="50"/>
      <c r="VLA237" s="50"/>
      <c r="VLB237" s="50"/>
      <c r="VLC237" s="50"/>
      <c r="VLD237" s="50"/>
      <c r="VLE237" s="50"/>
      <c r="VLF237" s="50"/>
      <c r="VLG237" s="50"/>
      <c r="VLH237" s="50"/>
      <c r="VLI237" s="50"/>
      <c r="VLJ237" s="50"/>
      <c r="VLK237" s="50"/>
      <c r="VLL237" s="50"/>
      <c r="VLM237" s="50"/>
      <c r="VLN237" s="50"/>
      <c r="VLO237" s="50"/>
      <c r="VLP237" s="50"/>
      <c r="VLQ237" s="50"/>
      <c r="VLR237" s="50"/>
      <c r="VLS237" s="50"/>
      <c r="VLT237" s="50"/>
      <c r="VLU237" s="50"/>
      <c r="VLV237" s="50"/>
      <c r="VLW237" s="50"/>
      <c r="VLX237" s="50"/>
      <c r="VLY237" s="50"/>
      <c r="VLZ237" s="50"/>
      <c r="VMA237" s="50"/>
      <c r="VMB237" s="50"/>
      <c r="VMC237" s="50"/>
      <c r="VMD237" s="50"/>
      <c r="VME237" s="50"/>
      <c r="VMF237" s="50"/>
      <c r="VMG237" s="50"/>
      <c r="VMH237" s="50"/>
      <c r="VMI237" s="50"/>
      <c r="VMJ237" s="50"/>
      <c r="VMK237" s="50"/>
      <c r="VML237" s="50"/>
      <c r="VMM237" s="50"/>
      <c r="VMN237" s="50"/>
      <c r="VMO237" s="50"/>
      <c r="VMP237" s="50"/>
      <c r="VMQ237" s="50"/>
      <c r="VMR237" s="50"/>
      <c r="VMS237" s="50"/>
      <c r="VMT237" s="50"/>
      <c r="VMU237" s="50"/>
      <c r="VMV237" s="50"/>
      <c r="VMW237" s="50"/>
      <c r="VMX237" s="50"/>
      <c r="VMY237" s="50"/>
      <c r="VMZ237" s="50"/>
      <c r="VNA237" s="50"/>
      <c r="VNB237" s="50"/>
      <c r="VNC237" s="50"/>
      <c r="VND237" s="50"/>
      <c r="VNE237" s="50"/>
      <c r="VNF237" s="50"/>
      <c r="VNG237" s="50"/>
      <c r="VNH237" s="50"/>
      <c r="VNI237" s="50"/>
      <c r="VNJ237" s="50"/>
      <c r="VNK237" s="50"/>
      <c r="VNL237" s="50"/>
      <c r="VNM237" s="50"/>
      <c r="VNN237" s="50"/>
      <c r="VNO237" s="50"/>
      <c r="VNP237" s="50"/>
      <c r="VNQ237" s="50"/>
      <c r="VNR237" s="50"/>
      <c r="VNS237" s="50"/>
      <c r="VNT237" s="50"/>
      <c r="VNU237" s="50"/>
      <c r="VNV237" s="50"/>
      <c r="VNW237" s="50"/>
      <c r="VNX237" s="50"/>
      <c r="VNY237" s="50"/>
      <c r="VNZ237" s="50"/>
      <c r="VOA237" s="50"/>
      <c r="VOB237" s="50"/>
      <c r="VOC237" s="50"/>
      <c r="VOD237" s="50"/>
      <c r="VOE237" s="50"/>
      <c r="VOF237" s="50"/>
      <c r="VOG237" s="50"/>
      <c r="VOH237" s="50"/>
      <c r="VOI237" s="50"/>
      <c r="VOJ237" s="50"/>
      <c r="VOK237" s="50"/>
      <c r="VOL237" s="50"/>
      <c r="VOM237" s="50"/>
      <c r="VON237" s="50"/>
      <c r="VOO237" s="50"/>
      <c r="VOP237" s="50"/>
      <c r="VOQ237" s="50"/>
      <c r="VOR237" s="50"/>
      <c r="VOS237" s="50"/>
      <c r="VOT237" s="50"/>
      <c r="VOU237" s="50"/>
      <c r="VOV237" s="50"/>
      <c r="VOW237" s="50"/>
      <c r="VOX237" s="50"/>
      <c r="VOY237" s="50"/>
      <c r="VOZ237" s="50"/>
      <c r="VPA237" s="50"/>
      <c r="VPB237" s="50"/>
      <c r="VPC237" s="50"/>
      <c r="VPD237" s="50"/>
      <c r="VPE237" s="50"/>
      <c r="VPF237" s="50"/>
      <c r="VPG237" s="50"/>
      <c r="VPH237" s="50"/>
      <c r="VPI237" s="50"/>
      <c r="VPJ237" s="50"/>
      <c r="VPK237" s="50"/>
      <c r="VPL237" s="50"/>
      <c r="VPM237" s="50"/>
      <c r="VPN237" s="50"/>
      <c r="VPO237" s="50"/>
      <c r="VPP237" s="50"/>
      <c r="VPQ237" s="50"/>
      <c r="VPR237" s="50"/>
      <c r="VPS237" s="50"/>
      <c r="VPT237" s="50"/>
      <c r="VPU237" s="50"/>
      <c r="VPV237" s="50"/>
      <c r="VPW237" s="50"/>
      <c r="VPX237" s="50"/>
      <c r="VPY237" s="50"/>
      <c r="VPZ237" s="50"/>
      <c r="VQA237" s="50"/>
      <c r="VQB237" s="50"/>
      <c r="VQC237" s="50"/>
      <c r="VQD237" s="50"/>
      <c r="VQE237" s="50"/>
      <c r="VQF237" s="50"/>
      <c r="VQG237" s="50"/>
      <c r="VQH237" s="50"/>
      <c r="VQI237" s="50"/>
      <c r="VQJ237" s="50"/>
      <c r="VQK237" s="50"/>
      <c r="VQL237" s="50"/>
      <c r="VQM237" s="50"/>
      <c r="VQN237" s="50"/>
      <c r="VQO237" s="50"/>
      <c r="VQP237" s="50"/>
      <c r="VQQ237" s="50"/>
      <c r="VQR237" s="50"/>
      <c r="VQS237" s="50"/>
      <c r="VQT237" s="50"/>
      <c r="VQU237" s="50"/>
      <c r="VQV237" s="50"/>
      <c r="VQW237" s="50"/>
      <c r="VQX237" s="50"/>
      <c r="VQY237" s="50"/>
      <c r="VQZ237" s="50"/>
      <c r="VRA237" s="50"/>
      <c r="VRB237" s="50"/>
      <c r="VRC237" s="50"/>
      <c r="VRD237" s="50"/>
      <c r="VRE237" s="50"/>
      <c r="VRF237" s="50"/>
      <c r="VRG237" s="50"/>
      <c r="VRH237" s="50"/>
      <c r="VRI237" s="50"/>
      <c r="VRJ237" s="50"/>
      <c r="VRK237" s="50"/>
      <c r="VRL237" s="50"/>
      <c r="VRM237" s="50"/>
      <c r="VRN237" s="50"/>
      <c r="VRO237" s="50"/>
      <c r="VRP237" s="50"/>
      <c r="VRQ237" s="50"/>
      <c r="VRR237" s="50"/>
      <c r="VRS237" s="50"/>
      <c r="VRT237" s="50"/>
      <c r="VRU237" s="50"/>
      <c r="VRV237" s="50"/>
      <c r="VRW237" s="50"/>
      <c r="VRX237" s="50"/>
      <c r="VRY237" s="50"/>
      <c r="VRZ237" s="50"/>
      <c r="VSA237" s="50"/>
      <c r="VSB237" s="50"/>
      <c r="VSC237" s="50"/>
      <c r="VSD237" s="50"/>
      <c r="VSE237" s="50"/>
      <c r="VSF237" s="50"/>
      <c r="VSG237" s="50"/>
      <c r="VSH237" s="50"/>
      <c r="VSI237" s="50"/>
      <c r="VSJ237" s="50"/>
      <c r="VSK237" s="50"/>
      <c r="VSL237" s="50"/>
      <c r="VSM237" s="50"/>
      <c r="VSN237" s="50"/>
      <c r="VSO237" s="50"/>
      <c r="VSP237" s="50"/>
      <c r="VSQ237" s="50"/>
      <c r="VSR237" s="50"/>
      <c r="VSS237" s="50"/>
      <c r="VST237" s="50"/>
      <c r="VSU237" s="50"/>
      <c r="VSV237" s="50"/>
      <c r="VSW237" s="50"/>
      <c r="VSX237" s="50"/>
      <c r="VSY237" s="50"/>
      <c r="VSZ237" s="50"/>
      <c r="VTA237" s="50"/>
      <c r="VTB237" s="50"/>
      <c r="VTC237" s="50"/>
      <c r="VTD237" s="50"/>
      <c r="VTE237" s="50"/>
      <c r="VTF237" s="50"/>
      <c r="VTG237" s="50"/>
      <c r="VTH237" s="50"/>
      <c r="VTI237" s="50"/>
      <c r="VTJ237" s="50"/>
      <c r="VTK237" s="50"/>
      <c r="VTL237" s="50"/>
      <c r="VTM237" s="50"/>
      <c r="VTN237" s="50"/>
      <c r="VTO237" s="50"/>
      <c r="VTP237" s="50"/>
      <c r="VTQ237" s="50"/>
      <c r="VTR237" s="50"/>
      <c r="VTS237" s="50"/>
      <c r="VTT237" s="50"/>
      <c r="VTU237" s="50"/>
      <c r="VTV237" s="50"/>
      <c r="VTW237" s="50"/>
      <c r="VTX237" s="50"/>
      <c r="VTY237" s="50"/>
      <c r="VTZ237" s="50"/>
      <c r="VUA237" s="50"/>
      <c r="VUB237" s="50"/>
      <c r="VUC237" s="50"/>
      <c r="VUD237" s="50"/>
      <c r="VUE237" s="50"/>
      <c r="VUF237" s="50"/>
      <c r="VUG237" s="50"/>
      <c r="VUH237" s="50"/>
      <c r="VUI237" s="50"/>
      <c r="VUJ237" s="50"/>
      <c r="VUK237" s="50"/>
      <c r="VUL237" s="50"/>
      <c r="VUM237" s="50"/>
      <c r="VUN237" s="50"/>
      <c r="VUO237" s="50"/>
      <c r="VUP237" s="50"/>
      <c r="VUQ237" s="50"/>
      <c r="VUR237" s="50"/>
      <c r="VUS237" s="50"/>
      <c r="VUT237" s="50"/>
      <c r="VUU237" s="50"/>
      <c r="VUV237" s="50"/>
      <c r="VUW237" s="50"/>
      <c r="VUX237" s="50"/>
      <c r="VUY237" s="50"/>
      <c r="VUZ237" s="50"/>
      <c r="VVA237" s="50"/>
      <c r="VVB237" s="50"/>
      <c r="VVC237" s="50"/>
      <c r="VVD237" s="50"/>
      <c r="VVE237" s="50"/>
      <c r="VVF237" s="50"/>
      <c r="VVG237" s="50"/>
      <c r="VVH237" s="50"/>
      <c r="VVI237" s="50"/>
      <c r="VVJ237" s="50"/>
      <c r="VVK237" s="50"/>
      <c r="VVL237" s="50"/>
      <c r="VVM237" s="50"/>
      <c r="VVN237" s="50"/>
    </row>
    <row r="238" spans="2:100 15066:15458" s="1" customFormat="1" x14ac:dyDescent="0.25">
      <c r="B238" s="92"/>
      <c r="C238" s="132" t="s">
        <v>4</v>
      </c>
      <c r="D238" s="278"/>
      <c r="E238" s="1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L238" s="61" t="s">
        <v>4</v>
      </c>
      <c r="CV238" s="151"/>
      <c r="VGL238" s="50"/>
      <c r="VGM238" s="50"/>
      <c r="VGN238" s="50"/>
      <c r="VGO238" s="50"/>
      <c r="VGP238" s="50"/>
      <c r="VGQ238" s="50"/>
      <c r="VGR238" s="50"/>
      <c r="VGS238" s="50"/>
      <c r="VGT238" s="50"/>
      <c r="VGU238" s="50"/>
      <c r="VGV238" s="50"/>
      <c r="VGW238" s="50"/>
      <c r="VGX238" s="50"/>
      <c r="VGY238" s="50"/>
      <c r="VGZ238" s="50"/>
      <c r="VHA238" s="50"/>
      <c r="VHB238" s="50"/>
      <c r="VHC238" s="50"/>
      <c r="VHD238" s="50"/>
      <c r="VHE238" s="50"/>
      <c r="VHF238" s="50"/>
      <c r="VHG238" s="50"/>
      <c r="VHH238" s="50"/>
      <c r="VHI238" s="50"/>
      <c r="VHJ238" s="50"/>
      <c r="VHK238" s="50"/>
      <c r="VHL238" s="50"/>
      <c r="VHM238" s="50"/>
      <c r="VHN238" s="50"/>
      <c r="VHO238" s="50"/>
      <c r="VHP238" s="50"/>
      <c r="VHQ238" s="50"/>
      <c r="VHR238" s="50"/>
      <c r="VHS238" s="50"/>
      <c r="VHT238" s="50"/>
      <c r="VHU238" s="50"/>
      <c r="VHV238" s="50"/>
      <c r="VHW238" s="50"/>
      <c r="VHX238" s="50"/>
      <c r="VHY238" s="50"/>
      <c r="VHZ238" s="50"/>
      <c r="VIA238" s="50"/>
      <c r="VIB238" s="50"/>
      <c r="VIC238" s="50"/>
      <c r="VID238" s="50"/>
      <c r="VIE238" s="50"/>
      <c r="VIF238" s="50"/>
      <c r="VIG238" s="50"/>
      <c r="VIH238" s="50"/>
      <c r="VII238" s="50"/>
      <c r="VIJ238" s="50"/>
      <c r="VIK238" s="50"/>
      <c r="VIL238" s="50"/>
      <c r="VIM238" s="50"/>
      <c r="VIN238" s="50"/>
      <c r="VIO238" s="50"/>
      <c r="VIP238" s="50"/>
      <c r="VIQ238" s="50"/>
      <c r="VIR238" s="50"/>
      <c r="VIS238" s="50"/>
      <c r="VIT238" s="50"/>
      <c r="VIU238" s="50"/>
      <c r="VIV238" s="50"/>
      <c r="VIW238" s="50"/>
      <c r="VIX238" s="50"/>
      <c r="VIY238" s="50"/>
      <c r="VIZ238" s="50"/>
      <c r="VJA238" s="50"/>
      <c r="VJB238" s="50"/>
      <c r="VJC238" s="50"/>
      <c r="VJD238" s="50"/>
      <c r="VJE238" s="50"/>
      <c r="VJF238" s="50"/>
      <c r="VJG238" s="50"/>
      <c r="VJH238" s="50"/>
      <c r="VJI238" s="50"/>
      <c r="VJJ238" s="50"/>
      <c r="VJK238" s="50"/>
      <c r="VJL238" s="50"/>
      <c r="VJM238" s="50"/>
      <c r="VJN238" s="50"/>
      <c r="VJO238" s="50"/>
      <c r="VJP238" s="50"/>
      <c r="VJQ238" s="50"/>
      <c r="VJR238" s="50"/>
      <c r="VJS238" s="50"/>
      <c r="VJT238" s="50"/>
      <c r="VJU238" s="50"/>
      <c r="VJV238" s="50"/>
      <c r="VJW238" s="50"/>
      <c r="VJX238" s="50"/>
      <c r="VJY238" s="50"/>
      <c r="VJZ238" s="50"/>
      <c r="VKA238" s="50"/>
      <c r="VKB238" s="50"/>
      <c r="VKC238" s="50"/>
      <c r="VKD238" s="50"/>
      <c r="VKE238" s="50"/>
      <c r="VKF238" s="50"/>
      <c r="VKG238" s="50"/>
      <c r="VKH238" s="50"/>
      <c r="VKI238" s="50"/>
      <c r="VKJ238" s="50"/>
      <c r="VKK238" s="50"/>
      <c r="VKL238" s="50"/>
      <c r="VKM238" s="50"/>
      <c r="VKN238" s="50"/>
      <c r="VKO238" s="50"/>
      <c r="VKP238" s="50"/>
      <c r="VKQ238" s="50"/>
      <c r="VKR238" s="50"/>
      <c r="VKS238" s="50"/>
      <c r="VKT238" s="50"/>
      <c r="VKU238" s="50"/>
      <c r="VKV238" s="50"/>
      <c r="VKW238" s="50"/>
      <c r="VKX238" s="50"/>
      <c r="VKY238" s="50"/>
      <c r="VKZ238" s="50"/>
      <c r="VLA238" s="50"/>
      <c r="VLB238" s="50"/>
      <c r="VLC238" s="50"/>
      <c r="VLD238" s="50"/>
      <c r="VLE238" s="50"/>
      <c r="VLF238" s="50"/>
      <c r="VLG238" s="50"/>
      <c r="VLH238" s="50"/>
      <c r="VLI238" s="50"/>
      <c r="VLJ238" s="50"/>
      <c r="VLK238" s="50"/>
      <c r="VLL238" s="50"/>
      <c r="VLM238" s="50"/>
      <c r="VLN238" s="50"/>
      <c r="VLO238" s="50"/>
      <c r="VLP238" s="50"/>
      <c r="VLQ238" s="50"/>
      <c r="VLR238" s="50"/>
      <c r="VLS238" s="50"/>
      <c r="VLT238" s="50"/>
      <c r="VLU238" s="50"/>
      <c r="VLV238" s="50"/>
      <c r="VLW238" s="50"/>
      <c r="VLX238" s="50"/>
      <c r="VLY238" s="50"/>
      <c r="VLZ238" s="50"/>
      <c r="VMA238" s="50"/>
      <c r="VMB238" s="50"/>
      <c r="VMC238" s="50"/>
      <c r="VMD238" s="50"/>
      <c r="VME238" s="50"/>
      <c r="VMF238" s="50"/>
      <c r="VMG238" s="50"/>
      <c r="VMH238" s="50"/>
      <c r="VMI238" s="50"/>
      <c r="VMJ238" s="50"/>
      <c r="VMK238" s="50"/>
      <c r="VML238" s="50"/>
      <c r="VMM238" s="50"/>
      <c r="VMN238" s="50"/>
      <c r="VMO238" s="50"/>
      <c r="VMP238" s="50"/>
      <c r="VMQ238" s="50"/>
      <c r="VMR238" s="50"/>
      <c r="VMS238" s="50"/>
      <c r="VMT238" s="50"/>
      <c r="VMU238" s="50"/>
      <c r="VMV238" s="50"/>
      <c r="VMW238" s="50"/>
      <c r="VMX238" s="50"/>
      <c r="VMY238" s="50"/>
      <c r="VMZ238" s="50"/>
      <c r="VNA238" s="50"/>
      <c r="VNB238" s="50"/>
      <c r="VNC238" s="50"/>
      <c r="VND238" s="50"/>
      <c r="VNE238" s="50"/>
      <c r="VNF238" s="50"/>
      <c r="VNG238" s="50"/>
      <c r="VNH238" s="50"/>
      <c r="VNI238" s="50"/>
      <c r="VNJ238" s="50"/>
      <c r="VNK238" s="50"/>
      <c r="VNL238" s="50"/>
      <c r="VNM238" s="50"/>
      <c r="VNN238" s="50"/>
      <c r="VNO238" s="50"/>
      <c r="VNP238" s="50"/>
      <c r="VNQ238" s="50"/>
      <c r="VNR238" s="50"/>
      <c r="VNS238" s="50"/>
      <c r="VNT238" s="50"/>
      <c r="VNU238" s="50"/>
      <c r="VNV238" s="50"/>
      <c r="VNW238" s="50"/>
      <c r="VNX238" s="50"/>
      <c r="VNY238" s="50"/>
      <c r="VNZ238" s="50"/>
      <c r="VOA238" s="50"/>
      <c r="VOB238" s="50"/>
      <c r="VOC238" s="50"/>
      <c r="VOD238" s="50"/>
      <c r="VOE238" s="50"/>
      <c r="VOF238" s="50"/>
      <c r="VOG238" s="50"/>
      <c r="VOH238" s="50"/>
      <c r="VOI238" s="50"/>
      <c r="VOJ238" s="50"/>
      <c r="VOK238" s="50"/>
      <c r="VOL238" s="50"/>
      <c r="VOM238" s="50"/>
      <c r="VON238" s="50"/>
      <c r="VOO238" s="50"/>
      <c r="VOP238" s="50"/>
      <c r="VOQ238" s="50"/>
      <c r="VOR238" s="50"/>
      <c r="VOS238" s="50"/>
      <c r="VOT238" s="50"/>
      <c r="VOU238" s="50"/>
      <c r="VOV238" s="50"/>
      <c r="VOW238" s="50"/>
      <c r="VOX238" s="50"/>
      <c r="VOY238" s="50"/>
      <c r="VOZ238" s="50"/>
      <c r="VPA238" s="50"/>
      <c r="VPB238" s="50"/>
      <c r="VPC238" s="50"/>
      <c r="VPD238" s="50"/>
      <c r="VPE238" s="50"/>
      <c r="VPF238" s="50"/>
      <c r="VPG238" s="50"/>
      <c r="VPH238" s="50"/>
      <c r="VPI238" s="50"/>
      <c r="VPJ238" s="50"/>
      <c r="VPK238" s="50"/>
      <c r="VPL238" s="50"/>
      <c r="VPM238" s="50"/>
      <c r="VPN238" s="50"/>
      <c r="VPO238" s="50"/>
      <c r="VPP238" s="50"/>
      <c r="VPQ238" s="50"/>
      <c r="VPR238" s="50"/>
      <c r="VPS238" s="50"/>
      <c r="VPT238" s="50"/>
      <c r="VPU238" s="50"/>
      <c r="VPV238" s="50"/>
      <c r="VPW238" s="50"/>
      <c r="VPX238" s="50"/>
      <c r="VPY238" s="50"/>
      <c r="VPZ238" s="50"/>
      <c r="VQA238" s="50"/>
      <c r="VQB238" s="50"/>
      <c r="VQC238" s="50"/>
      <c r="VQD238" s="50"/>
      <c r="VQE238" s="50"/>
      <c r="VQF238" s="50"/>
      <c r="VQG238" s="50"/>
      <c r="VQH238" s="50"/>
      <c r="VQI238" s="50"/>
      <c r="VQJ238" s="50"/>
      <c r="VQK238" s="50"/>
      <c r="VQL238" s="50"/>
      <c r="VQM238" s="50"/>
      <c r="VQN238" s="50"/>
      <c r="VQO238" s="50"/>
      <c r="VQP238" s="50"/>
      <c r="VQQ238" s="50"/>
      <c r="VQR238" s="50"/>
      <c r="VQS238" s="50"/>
      <c r="VQT238" s="50"/>
      <c r="VQU238" s="50"/>
      <c r="VQV238" s="50"/>
      <c r="VQW238" s="50"/>
      <c r="VQX238" s="50"/>
      <c r="VQY238" s="50"/>
      <c r="VQZ238" s="50"/>
      <c r="VRA238" s="50"/>
      <c r="VRB238" s="50"/>
      <c r="VRC238" s="50"/>
      <c r="VRD238" s="50"/>
      <c r="VRE238" s="50"/>
      <c r="VRF238" s="50"/>
      <c r="VRG238" s="50"/>
      <c r="VRH238" s="50"/>
      <c r="VRI238" s="50"/>
      <c r="VRJ238" s="50"/>
      <c r="VRK238" s="50"/>
      <c r="VRL238" s="50"/>
      <c r="VRM238" s="50"/>
      <c r="VRN238" s="50"/>
      <c r="VRO238" s="50"/>
      <c r="VRP238" s="50"/>
      <c r="VRQ238" s="50"/>
      <c r="VRR238" s="50"/>
      <c r="VRS238" s="50"/>
      <c r="VRT238" s="50"/>
      <c r="VRU238" s="50"/>
      <c r="VRV238" s="50"/>
      <c r="VRW238" s="50"/>
      <c r="VRX238" s="50"/>
      <c r="VRY238" s="50"/>
      <c r="VRZ238" s="50"/>
      <c r="VSA238" s="50"/>
      <c r="VSB238" s="50"/>
      <c r="VSC238" s="50"/>
      <c r="VSD238" s="50"/>
      <c r="VSE238" s="50"/>
      <c r="VSF238" s="50"/>
      <c r="VSG238" s="50"/>
      <c r="VSH238" s="50"/>
      <c r="VSI238" s="50"/>
      <c r="VSJ238" s="50"/>
      <c r="VSK238" s="50"/>
      <c r="VSL238" s="50"/>
      <c r="VSM238" s="50"/>
      <c r="VSN238" s="50"/>
      <c r="VSO238" s="50"/>
      <c r="VSP238" s="50"/>
      <c r="VSQ238" s="50"/>
      <c r="VSR238" s="50"/>
      <c r="VSS238" s="50"/>
      <c r="VST238" s="50"/>
      <c r="VSU238" s="50"/>
      <c r="VSV238" s="50"/>
      <c r="VSW238" s="50"/>
      <c r="VSX238" s="50"/>
      <c r="VSY238" s="50"/>
      <c r="VSZ238" s="50"/>
      <c r="VTA238" s="50"/>
      <c r="VTB238" s="50"/>
      <c r="VTC238" s="50"/>
      <c r="VTD238" s="50"/>
      <c r="VTE238" s="50"/>
      <c r="VTF238" s="50"/>
      <c r="VTG238" s="50"/>
      <c r="VTH238" s="50"/>
      <c r="VTI238" s="50"/>
      <c r="VTJ238" s="50"/>
      <c r="VTK238" s="50"/>
      <c r="VTL238" s="50"/>
      <c r="VTM238" s="50"/>
      <c r="VTN238" s="50"/>
      <c r="VTO238" s="50"/>
      <c r="VTP238" s="50"/>
      <c r="VTQ238" s="50"/>
      <c r="VTR238" s="50"/>
      <c r="VTS238" s="50"/>
      <c r="VTT238" s="50"/>
      <c r="VTU238" s="50"/>
      <c r="VTV238" s="50"/>
      <c r="VTW238" s="50"/>
      <c r="VTX238" s="50"/>
      <c r="VTY238" s="50"/>
      <c r="VTZ238" s="50"/>
      <c r="VUA238" s="50"/>
      <c r="VUB238" s="50"/>
      <c r="VUC238" s="50"/>
      <c r="VUD238" s="50"/>
      <c r="VUE238" s="50"/>
      <c r="VUF238" s="50"/>
      <c r="VUG238" s="50"/>
      <c r="VUH238" s="50"/>
      <c r="VUI238" s="50"/>
      <c r="VUJ238" s="50"/>
      <c r="VUK238" s="50"/>
      <c r="VUL238" s="50"/>
      <c r="VUM238" s="50"/>
      <c r="VUN238" s="50"/>
      <c r="VUO238" s="50"/>
      <c r="VUP238" s="50"/>
      <c r="VUQ238" s="50"/>
      <c r="VUR238" s="50"/>
      <c r="VUS238" s="50"/>
      <c r="VUT238" s="50"/>
      <c r="VUU238" s="50"/>
      <c r="VUV238" s="50"/>
      <c r="VUW238" s="50"/>
      <c r="VUX238" s="50"/>
      <c r="VUY238" s="50"/>
      <c r="VUZ238" s="50"/>
      <c r="VVA238" s="50"/>
      <c r="VVB238" s="50"/>
      <c r="VVC238" s="50"/>
      <c r="VVD238" s="50"/>
      <c r="VVE238" s="50"/>
      <c r="VVF238" s="50"/>
      <c r="VVG238" s="50"/>
      <c r="VVH238" s="50"/>
      <c r="VVI238" s="50"/>
      <c r="VVJ238" s="50"/>
      <c r="VVK238" s="50"/>
      <c r="VVL238" s="50"/>
      <c r="VVM238" s="50"/>
      <c r="VVN238" s="50"/>
    </row>
    <row r="239" spans="2:100 15066:15458" s="1" customFormat="1" x14ac:dyDescent="0.25">
      <c r="B239" s="92"/>
      <c r="C239" s="247" t="s">
        <v>3</v>
      </c>
      <c r="D239" s="246">
        <v>28770</v>
      </c>
      <c r="E239" s="258" t="s">
        <v>2</v>
      </c>
      <c r="F239" s="290">
        <v>21700</v>
      </c>
      <c r="G239" s="290">
        <v>21800</v>
      </c>
      <c r="H239" s="290">
        <v>22800</v>
      </c>
      <c r="I239" s="290">
        <v>22300</v>
      </c>
      <c r="J239" s="290">
        <v>20900</v>
      </c>
      <c r="K239" s="290">
        <v>19800</v>
      </c>
      <c r="L239" s="290">
        <v>16300</v>
      </c>
      <c r="M239" s="290">
        <v>16800</v>
      </c>
      <c r="N239" s="290">
        <v>19200</v>
      </c>
      <c r="O239" s="290">
        <v>18000</v>
      </c>
      <c r="P239" s="290">
        <v>20800</v>
      </c>
      <c r="Q239" s="290">
        <v>20700</v>
      </c>
      <c r="R239" s="290">
        <v>20200</v>
      </c>
      <c r="S239" s="290">
        <v>20200</v>
      </c>
      <c r="T239" s="290">
        <v>17100</v>
      </c>
      <c r="U239" s="290"/>
      <c r="V239" s="290"/>
      <c r="W239" s="290"/>
      <c r="X239" s="290"/>
      <c r="Y239" s="290"/>
      <c r="Z239" s="290"/>
      <c r="AA239" s="290"/>
      <c r="AB239" s="290"/>
      <c r="AC239" s="290"/>
      <c r="AD239" s="290"/>
      <c r="AE239" s="290"/>
      <c r="AF239" s="290"/>
      <c r="AG239" s="290"/>
      <c r="AH239" s="290"/>
      <c r="AI239" s="290"/>
      <c r="AJ239" s="290"/>
      <c r="AL239" s="91">
        <f>SUM(F239:AJ239)</f>
        <v>298600</v>
      </c>
      <c r="AM239" s="183">
        <f>AL239/4</f>
        <v>74650</v>
      </c>
      <c r="AN239" s="71">
        <f>AM239/D239*100</f>
        <v>259.47167188043096</v>
      </c>
      <c r="CV239" s="151"/>
      <c r="VGL239" s="50"/>
      <c r="VGM239" s="50"/>
      <c r="VGN239" s="50"/>
      <c r="VGO239" s="50"/>
      <c r="VGP239" s="50"/>
      <c r="VGQ239" s="50"/>
      <c r="VGR239" s="50"/>
      <c r="VGS239" s="50"/>
      <c r="VGT239" s="50"/>
      <c r="VGU239" s="50"/>
      <c r="VGV239" s="50"/>
      <c r="VGW239" s="50"/>
      <c r="VGX239" s="50"/>
      <c r="VGY239" s="50"/>
      <c r="VGZ239" s="50"/>
      <c r="VHA239" s="50"/>
      <c r="VHB239" s="50"/>
      <c r="VHC239" s="50"/>
      <c r="VHD239" s="50"/>
      <c r="VHE239" s="50"/>
      <c r="VHF239" s="50"/>
      <c r="VHG239" s="50"/>
      <c r="VHH239" s="50"/>
      <c r="VHI239" s="50"/>
      <c r="VHJ239" s="50"/>
      <c r="VHK239" s="50"/>
      <c r="VHL239" s="50"/>
      <c r="VHM239" s="50"/>
      <c r="VHN239" s="50"/>
      <c r="VHO239" s="50"/>
      <c r="VHP239" s="50"/>
      <c r="VHQ239" s="50"/>
      <c r="VHR239" s="50"/>
      <c r="VHS239" s="50"/>
      <c r="VHT239" s="50"/>
      <c r="VHU239" s="50"/>
      <c r="VHV239" s="50"/>
      <c r="VHW239" s="50"/>
      <c r="VHX239" s="50"/>
      <c r="VHY239" s="50"/>
      <c r="VHZ239" s="50"/>
      <c r="VIA239" s="50"/>
      <c r="VIB239" s="50"/>
      <c r="VIC239" s="50"/>
      <c r="VID239" s="50"/>
      <c r="VIE239" s="50"/>
      <c r="VIF239" s="50"/>
      <c r="VIG239" s="50"/>
      <c r="VIH239" s="50"/>
      <c r="VII239" s="50"/>
      <c r="VIJ239" s="50"/>
      <c r="VIK239" s="50"/>
      <c r="VIL239" s="50"/>
      <c r="VIM239" s="50"/>
      <c r="VIN239" s="50"/>
      <c r="VIO239" s="50"/>
      <c r="VIP239" s="50"/>
      <c r="VIQ239" s="50"/>
      <c r="VIR239" s="50"/>
      <c r="VIS239" s="50"/>
      <c r="VIT239" s="50"/>
      <c r="VIU239" s="50"/>
      <c r="VIV239" s="50"/>
      <c r="VIW239" s="50"/>
      <c r="VIX239" s="50"/>
      <c r="VIY239" s="50"/>
      <c r="VIZ239" s="50"/>
      <c r="VJA239" s="50"/>
      <c r="VJB239" s="50"/>
      <c r="VJC239" s="50"/>
      <c r="VJD239" s="50"/>
      <c r="VJE239" s="50"/>
      <c r="VJF239" s="50"/>
      <c r="VJG239" s="50"/>
      <c r="VJH239" s="50"/>
      <c r="VJI239" s="50"/>
      <c r="VJJ239" s="50"/>
      <c r="VJK239" s="50"/>
      <c r="VJL239" s="50"/>
      <c r="VJM239" s="50"/>
      <c r="VJN239" s="50"/>
      <c r="VJO239" s="50"/>
      <c r="VJP239" s="50"/>
      <c r="VJQ239" s="50"/>
      <c r="VJR239" s="50"/>
      <c r="VJS239" s="50"/>
      <c r="VJT239" s="50"/>
      <c r="VJU239" s="50"/>
      <c r="VJV239" s="50"/>
      <c r="VJW239" s="50"/>
      <c r="VJX239" s="50"/>
      <c r="VJY239" s="50"/>
      <c r="VJZ239" s="50"/>
      <c r="VKA239" s="50"/>
      <c r="VKB239" s="50"/>
      <c r="VKC239" s="50"/>
      <c r="VKD239" s="50"/>
      <c r="VKE239" s="50"/>
      <c r="VKF239" s="50"/>
      <c r="VKG239" s="50"/>
      <c r="VKH239" s="50"/>
      <c r="VKI239" s="50"/>
      <c r="VKJ239" s="50"/>
      <c r="VKK239" s="50"/>
      <c r="VKL239" s="50"/>
      <c r="VKM239" s="50"/>
      <c r="VKN239" s="50"/>
      <c r="VKO239" s="50"/>
      <c r="VKP239" s="50"/>
      <c r="VKQ239" s="50"/>
      <c r="VKR239" s="50"/>
      <c r="VKS239" s="50"/>
      <c r="VKT239" s="50"/>
      <c r="VKU239" s="50"/>
      <c r="VKV239" s="50"/>
      <c r="VKW239" s="50"/>
      <c r="VKX239" s="50"/>
      <c r="VKY239" s="50"/>
      <c r="VKZ239" s="50"/>
      <c r="VLA239" s="50"/>
      <c r="VLB239" s="50"/>
      <c r="VLC239" s="50"/>
      <c r="VLD239" s="50"/>
      <c r="VLE239" s="50"/>
      <c r="VLF239" s="50"/>
      <c r="VLG239" s="50"/>
      <c r="VLH239" s="50"/>
      <c r="VLI239" s="50"/>
      <c r="VLJ239" s="50"/>
      <c r="VLK239" s="50"/>
      <c r="VLL239" s="50"/>
      <c r="VLM239" s="50"/>
      <c r="VLN239" s="50"/>
      <c r="VLO239" s="50"/>
      <c r="VLP239" s="50"/>
      <c r="VLQ239" s="50"/>
      <c r="VLR239" s="50"/>
      <c r="VLS239" s="50"/>
      <c r="VLT239" s="50"/>
      <c r="VLU239" s="50"/>
      <c r="VLV239" s="50"/>
      <c r="VLW239" s="50"/>
      <c r="VLX239" s="50"/>
      <c r="VLY239" s="50"/>
      <c r="VLZ239" s="50"/>
      <c r="VMA239" s="50"/>
      <c r="VMB239" s="50"/>
      <c r="VMC239" s="50"/>
      <c r="VMD239" s="50"/>
      <c r="VME239" s="50"/>
      <c r="VMF239" s="50"/>
      <c r="VMG239" s="50"/>
      <c r="VMH239" s="50"/>
      <c r="VMI239" s="50"/>
      <c r="VMJ239" s="50"/>
      <c r="VMK239" s="50"/>
      <c r="VML239" s="50"/>
      <c r="VMM239" s="50"/>
      <c r="VMN239" s="50"/>
      <c r="VMO239" s="50"/>
      <c r="VMP239" s="50"/>
      <c r="VMQ239" s="50"/>
      <c r="VMR239" s="50"/>
      <c r="VMS239" s="50"/>
      <c r="VMT239" s="50"/>
      <c r="VMU239" s="50"/>
      <c r="VMV239" s="50"/>
      <c r="VMW239" s="50"/>
      <c r="VMX239" s="50"/>
      <c r="VMY239" s="50"/>
      <c r="VMZ239" s="50"/>
      <c r="VNA239" s="50"/>
      <c r="VNB239" s="50"/>
      <c r="VNC239" s="50"/>
      <c r="VND239" s="50"/>
      <c r="VNE239" s="50"/>
      <c r="VNF239" s="50"/>
      <c r="VNG239" s="50"/>
      <c r="VNH239" s="50"/>
      <c r="VNI239" s="50"/>
      <c r="VNJ239" s="50"/>
      <c r="VNK239" s="50"/>
      <c r="VNL239" s="50"/>
      <c r="VNM239" s="50"/>
      <c r="VNN239" s="50"/>
      <c r="VNO239" s="50"/>
      <c r="VNP239" s="50"/>
      <c r="VNQ239" s="50"/>
      <c r="VNR239" s="50"/>
      <c r="VNS239" s="50"/>
      <c r="VNT239" s="50"/>
      <c r="VNU239" s="50"/>
      <c r="VNV239" s="50"/>
      <c r="VNW239" s="50"/>
      <c r="VNX239" s="50"/>
      <c r="VNY239" s="50"/>
      <c r="VNZ239" s="50"/>
      <c r="VOA239" s="50"/>
      <c r="VOB239" s="50"/>
      <c r="VOC239" s="50"/>
      <c r="VOD239" s="50"/>
      <c r="VOE239" s="50"/>
      <c r="VOF239" s="50"/>
      <c r="VOG239" s="50"/>
      <c r="VOH239" s="50"/>
      <c r="VOI239" s="50"/>
      <c r="VOJ239" s="50"/>
      <c r="VOK239" s="50"/>
      <c r="VOL239" s="50"/>
      <c r="VOM239" s="50"/>
      <c r="VON239" s="50"/>
      <c r="VOO239" s="50"/>
      <c r="VOP239" s="50"/>
      <c r="VOQ239" s="50"/>
      <c r="VOR239" s="50"/>
      <c r="VOS239" s="50"/>
      <c r="VOT239" s="50"/>
      <c r="VOU239" s="50"/>
      <c r="VOV239" s="50"/>
      <c r="VOW239" s="50"/>
      <c r="VOX239" s="50"/>
      <c r="VOY239" s="50"/>
      <c r="VOZ239" s="50"/>
      <c r="VPA239" s="50"/>
      <c r="VPB239" s="50"/>
      <c r="VPC239" s="50"/>
      <c r="VPD239" s="50"/>
      <c r="VPE239" s="50"/>
      <c r="VPF239" s="50"/>
      <c r="VPG239" s="50"/>
      <c r="VPH239" s="50"/>
      <c r="VPI239" s="50"/>
      <c r="VPJ239" s="50"/>
      <c r="VPK239" s="50"/>
      <c r="VPL239" s="50"/>
      <c r="VPM239" s="50"/>
      <c r="VPN239" s="50"/>
      <c r="VPO239" s="50"/>
      <c r="VPP239" s="50"/>
      <c r="VPQ239" s="50"/>
      <c r="VPR239" s="50"/>
      <c r="VPS239" s="50"/>
      <c r="VPT239" s="50"/>
      <c r="VPU239" s="50"/>
      <c r="VPV239" s="50"/>
      <c r="VPW239" s="50"/>
      <c r="VPX239" s="50"/>
      <c r="VPY239" s="50"/>
      <c r="VPZ239" s="50"/>
      <c r="VQA239" s="50"/>
      <c r="VQB239" s="50"/>
      <c r="VQC239" s="50"/>
      <c r="VQD239" s="50"/>
      <c r="VQE239" s="50"/>
      <c r="VQF239" s="50"/>
      <c r="VQG239" s="50"/>
      <c r="VQH239" s="50"/>
      <c r="VQI239" s="50"/>
      <c r="VQJ239" s="50"/>
      <c r="VQK239" s="50"/>
      <c r="VQL239" s="50"/>
      <c r="VQM239" s="50"/>
      <c r="VQN239" s="50"/>
      <c r="VQO239" s="50"/>
      <c r="VQP239" s="50"/>
      <c r="VQQ239" s="50"/>
      <c r="VQR239" s="50"/>
      <c r="VQS239" s="50"/>
      <c r="VQT239" s="50"/>
      <c r="VQU239" s="50"/>
      <c r="VQV239" s="50"/>
      <c r="VQW239" s="50"/>
      <c r="VQX239" s="50"/>
      <c r="VQY239" s="50"/>
      <c r="VQZ239" s="50"/>
      <c r="VRA239" s="50"/>
      <c r="VRB239" s="50"/>
      <c r="VRC239" s="50"/>
      <c r="VRD239" s="50"/>
      <c r="VRE239" s="50"/>
      <c r="VRF239" s="50"/>
      <c r="VRG239" s="50"/>
      <c r="VRH239" s="50"/>
      <c r="VRI239" s="50"/>
      <c r="VRJ239" s="50"/>
      <c r="VRK239" s="50"/>
      <c r="VRL239" s="50"/>
      <c r="VRM239" s="50"/>
      <c r="VRN239" s="50"/>
      <c r="VRO239" s="50"/>
      <c r="VRP239" s="50"/>
      <c r="VRQ239" s="50"/>
      <c r="VRR239" s="50"/>
      <c r="VRS239" s="50"/>
      <c r="VRT239" s="50"/>
      <c r="VRU239" s="50"/>
      <c r="VRV239" s="50"/>
      <c r="VRW239" s="50"/>
      <c r="VRX239" s="50"/>
      <c r="VRY239" s="50"/>
      <c r="VRZ239" s="50"/>
      <c r="VSA239" s="50"/>
      <c r="VSB239" s="50"/>
      <c r="VSC239" s="50"/>
      <c r="VSD239" s="50"/>
      <c r="VSE239" s="50"/>
      <c r="VSF239" s="50"/>
      <c r="VSG239" s="50"/>
      <c r="VSH239" s="50"/>
      <c r="VSI239" s="50"/>
      <c r="VSJ239" s="50"/>
      <c r="VSK239" s="50"/>
      <c r="VSL239" s="50"/>
      <c r="VSM239" s="50"/>
      <c r="VSN239" s="50"/>
      <c r="VSO239" s="50"/>
      <c r="VSP239" s="50"/>
      <c r="VSQ239" s="50"/>
      <c r="VSR239" s="50"/>
      <c r="VSS239" s="50"/>
      <c r="VST239" s="50"/>
      <c r="VSU239" s="50"/>
      <c r="VSV239" s="50"/>
      <c r="VSW239" s="50"/>
      <c r="VSX239" s="50"/>
      <c r="VSY239" s="50"/>
      <c r="VSZ239" s="50"/>
      <c r="VTA239" s="50"/>
      <c r="VTB239" s="50"/>
      <c r="VTC239" s="50"/>
      <c r="VTD239" s="50"/>
      <c r="VTE239" s="50"/>
      <c r="VTF239" s="50"/>
      <c r="VTG239" s="50"/>
      <c r="VTH239" s="50"/>
      <c r="VTI239" s="50"/>
      <c r="VTJ239" s="50"/>
      <c r="VTK239" s="50"/>
      <c r="VTL239" s="50"/>
      <c r="VTM239" s="50"/>
      <c r="VTN239" s="50"/>
      <c r="VTO239" s="50"/>
      <c r="VTP239" s="50"/>
      <c r="VTQ239" s="50"/>
      <c r="VTR239" s="50"/>
      <c r="VTS239" s="50"/>
      <c r="VTT239" s="50"/>
      <c r="VTU239" s="50"/>
      <c r="VTV239" s="50"/>
      <c r="VTW239" s="50"/>
      <c r="VTX239" s="50"/>
      <c r="VTY239" s="50"/>
      <c r="VTZ239" s="50"/>
      <c r="VUA239" s="50"/>
      <c r="VUB239" s="50"/>
      <c r="VUC239" s="50"/>
      <c r="VUD239" s="50"/>
      <c r="VUE239" s="50"/>
      <c r="VUF239" s="50"/>
      <c r="VUG239" s="50"/>
      <c r="VUH239" s="50"/>
      <c r="VUI239" s="50"/>
      <c r="VUJ239" s="50"/>
      <c r="VUK239" s="50"/>
      <c r="VUL239" s="50"/>
      <c r="VUM239" s="50"/>
      <c r="VUN239" s="50"/>
      <c r="VUO239" s="50"/>
      <c r="VUP239" s="50"/>
      <c r="VUQ239" s="50"/>
      <c r="VUR239" s="50"/>
      <c r="VUS239" s="50"/>
      <c r="VUT239" s="50"/>
      <c r="VUU239" s="50"/>
      <c r="VUV239" s="50"/>
      <c r="VUW239" s="50"/>
      <c r="VUX239" s="50"/>
      <c r="VUY239" s="50"/>
      <c r="VUZ239" s="50"/>
      <c r="VVA239" s="50"/>
      <c r="VVB239" s="50"/>
      <c r="VVC239" s="50"/>
      <c r="VVD239" s="50"/>
      <c r="VVE239" s="50"/>
      <c r="VVF239" s="50"/>
      <c r="VVG239" s="50"/>
      <c r="VVH239" s="50"/>
      <c r="VVI239" s="50"/>
      <c r="VVJ239" s="50"/>
      <c r="VVK239" s="50"/>
      <c r="VVL239" s="50"/>
      <c r="VVM239" s="50"/>
      <c r="VVN239" s="50"/>
    </row>
    <row r="240" spans="2:100 15066:15458" s="1" customFormat="1" x14ac:dyDescent="0.25">
      <c r="B240" s="92"/>
      <c r="C240" s="132" t="s">
        <v>1</v>
      </c>
      <c r="D240" s="274"/>
      <c r="E240" s="78" t="s">
        <v>0</v>
      </c>
      <c r="F240" s="297">
        <f>F239</f>
        <v>21700</v>
      </c>
      <c r="G240" s="297">
        <f>G239</f>
        <v>21800</v>
      </c>
      <c r="H240" s="297">
        <f t="shared" ref="H240:I240" si="64">H239</f>
        <v>22800</v>
      </c>
      <c r="I240" s="297">
        <f t="shared" si="64"/>
        <v>22300</v>
      </c>
      <c r="J240" s="297">
        <f t="shared" ref="J240:AJ240" si="65">J239</f>
        <v>20900</v>
      </c>
      <c r="K240" s="297">
        <f t="shared" si="65"/>
        <v>19800</v>
      </c>
      <c r="L240" s="297">
        <f t="shared" si="65"/>
        <v>16300</v>
      </c>
      <c r="M240" s="297">
        <f t="shared" si="65"/>
        <v>16800</v>
      </c>
      <c r="N240" s="297">
        <f t="shared" si="65"/>
        <v>19200</v>
      </c>
      <c r="O240" s="297">
        <f t="shared" si="65"/>
        <v>18000</v>
      </c>
      <c r="P240" s="297">
        <f t="shared" si="65"/>
        <v>20800</v>
      </c>
      <c r="Q240" s="297">
        <f t="shared" si="65"/>
        <v>20700</v>
      </c>
      <c r="R240" s="297">
        <f t="shared" si="65"/>
        <v>20200</v>
      </c>
      <c r="S240" s="297">
        <f t="shared" si="65"/>
        <v>20200</v>
      </c>
      <c r="T240" s="297">
        <f t="shared" si="65"/>
        <v>17100</v>
      </c>
      <c r="U240" s="297">
        <f t="shared" si="65"/>
        <v>0</v>
      </c>
      <c r="V240" s="297">
        <f t="shared" si="65"/>
        <v>0</v>
      </c>
      <c r="W240" s="297">
        <f t="shared" si="65"/>
        <v>0</v>
      </c>
      <c r="X240" s="297">
        <f t="shared" si="65"/>
        <v>0</v>
      </c>
      <c r="Y240" s="297">
        <f t="shared" si="65"/>
        <v>0</v>
      </c>
      <c r="Z240" s="297">
        <f t="shared" si="65"/>
        <v>0</v>
      </c>
      <c r="AA240" s="297">
        <f t="shared" si="65"/>
        <v>0</v>
      </c>
      <c r="AB240" s="297">
        <f t="shared" si="65"/>
        <v>0</v>
      </c>
      <c r="AC240" s="297">
        <f t="shared" si="65"/>
        <v>0</v>
      </c>
      <c r="AD240" s="297">
        <f t="shared" si="65"/>
        <v>0</v>
      </c>
      <c r="AE240" s="297">
        <f t="shared" si="65"/>
        <v>0</v>
      </c>
      <c r="AF240" s="297">
        <f t="shared" si="65"/>
        <v>0</v>
      </c>
      <c r="AG240" s="297">
        <f t="shared" si="65"/>
        <v>0</v>
      </c>
      <c r="AH240" s="297">
        <f t="shared" si="65"/>
        <v>0</v>
      </c>
      <c r="AI240" s="297">
        <f t="shared" si="65"/>
        <v>0</v>
      </c>
      <c r="AJ240" s="297">
        <f t="shared" si="65"/>
        <v>0</v>
      </c>
      <c r="AK240" s="71"/>
      <c r="AL240" s="91">
        <f>SUM(F240:AJ240)</f>
        <v>298600</v>
      </c>
      <c r="CV240" s="151"/>
      <c r="VGL240" s="50"/>
      <c r="VGM240" s="50"/>
      <c r="VGN240" s="50"/>
      <c r="VGO240" s="50"/>
      <c r="VGP240" s="50"/>
      <c r="VGQ240" s="50"/>
      <c r="VGR240" s="50"/>
      <c r="VGS240" s="50"/>
      <c r="VGT240" s="50"/>
      <c r="VGU240" s="50"/>
      <c r="VGV240" s="50"/>
      <c r="VGW240" s="50"/>
      <c r="VGX240" s="50"/>
      <c r="VGY240" s="50"/>
      <c r="VGZ240" s="50"/>
      <c r="VHA240" s="50"/>
      <c r="VHB240" s="50"/>
      <c r="VHC240" s="50"/>
      <c r="VHD240" s="50"/>
      <c r="VHE240" s="50"/>
      <c r="VHF240" s="50"/>
      <c r="VHG240" s="50"/>
      <c r="VHH240" s="50"/>
      <c r="VHI240" s="50"/>
      <c r="VHJ240" s="50"/>
      <c r="VHK240" s="50"/>
      <c r="VHL240" s="50"/>
      <c r="VHM240" s="50"/>
      <c r="VHN240" s="50"/>
      <c r="VHO240" s="50"/>
      <c r="VHP240" s="50"/>
      <c r="VHQ240" s="50"/>
      <c r="VHR240" s="50"/>
      <c r="VHS240" s="50"/>
      <c r="VHT240" s="50"/>
      <c r="VHU240" s="50"/>
      <c r="VHV240" s="50"/>
      <c r="VHW240" s="50"/>
      <c r="VHX240" s="50"/>
      <c r="VHY240" s="50"/>
      <c r="VHZ240" s="50"/>
      <c r="VIA240" s="50"/>
      <c r="VIB240" s="50"/>
      <c r="VIC240" s="50"/>
      <c r="VID240" s="50"/>
      <c r="VIE240" s="50"/>
      <c r="VIF240" s="50"/>
      <c r="VIG240" s="50"/>
      <c r="VIH240" s="50"/>
      <c r="VII240" s="50"/>
      <c r="VIJ240" s="50"/>
      <c r="VIK240" s="50"/>
      <c r="VIL240" s="50"/>
      <c r="VIM240" s="50"/>
      <c r="VIN240" s="50"/>
      <c r="VIO240" s="50"/>
      <c r="VIP240" s="50"/>
      <c r="VIQ240" s="50"/>
      <c r="VIR240" s="50"/>
      <c r="VIS240" s="50"/>
      <c r="VIT240" s="50"/>
      <c r="VIU240" s="50"/>
      <c r="VIV240" s="50"/>
      <c r="VIW240" s="50"/>
      <c r="VIX240" s="50"/>
      <c r="VIY240" s="50"/>
      <c r="VIZ240" s="50"/>
      <c r="VJA240" s="50"/>
      <c r="VJB240" s="50"/>
      <c r="VJC240" s="50"/>
      <c r="VJD240" s="50"/>
      <c r="VJE240" s="50"/>
      <c r="VJF240" s="50"/>
      <c r="VJG240" s="50"/>
      <c r="VJH240" s="50"/>
      <c r="VJI240" s="50"/>
      <c r="VJJ240" s="50"/>
      <c r="VJK240" s="50"/>
      <c r="VJL240" s="50"/>
      <c r="VJM240" s="50"/>
      <c r="VJN240" s="50"/>
      <c r="VJO240" s="50"/>
      <c r="VJP240" s="50"/>
      <c r="VJQ240" s="50"/>
      <c r="VJR240" s="50"/>
      <c r="VJS240" s="50"/>
      <c r="VJT240" s="50"/>
      <c r="VJU240" s="50"/>
      <c r="VJV240" s="50"/>
      <c r="VJW240" s="50"/>
      <c r="VJX240" s="50"/>
      <c r="VJY240" s="50"/>
      <c r="VJZ240" s="50"/>
      <c r="VKA240" s="50"/>
      <c r="VKB240" s="50"/>
      <c r="VKC240" s="50"/>
      <c r="VKD240" s="50"/>
      <c r="VKE240" s="50"/>
      <c r="VKF240" s="50"/>
      <c r="VKG240" s="50"/>
      <c r="VKH240" s="50"/>
      <c r="VKI240" s="50"/>
      <c r="VKJ240" s="50"/>
      <c r="VKK240" s="50"/>
      <c r="VKL240" s="50"/>
      <c r="VKM240" s="50"/>
      <c r="VKN240" s="50"/>
      <c r="VKO240" s="50"/>
      <c r="VKP240" s="50"/>
      <c r="VKQ240" s="50"/>
      <c r="VKR240" s="50"/>
      <c r="VKS240" s="50"/>
      <c r="VKT240" s="50"/>
      <c r="VKU240" s="50"/>
      <c r="VKV240" s="50"/>
      <c r="VKW240" s="50"/>
      <c r="VKX240" s="50"/>
      <c r="VKY240" s="50"/>
      <c r="VKZ240" s="50"/>
      <c r="VLA240" s="50"/>
      <c r="VLB240" s="50"/>
      <c r="VLC240" s="50"/>
      <c r="VLD240" s="50"/>
      <c r="VLE240" s="50"/>
      <c r="VLF240" s="50"/>
      <c r="VLG240" s="50"/>
      <c r="VLH240" s="50"/>
      <c r="VLI240" s="50"/>
      <c r="VLJ240" s="50"/>
      <c r="VLK240" s="50"/>
      <c r="VLL240" s="50"/>
      <c r="VLM240" s="50"/>
      <c r="VLN240" s="50"/>
      <c r="VLO240" s="50"/>
      <c r="VLP240" s="50"/>
      <c r="VLQ240" s="50"/>
      <c r="VLR240" s="50"/>
      <c r="VLS240" s="50"/>
      <c r="VLT240" s="50"/>
      <c r="VLU240" s="50"/>
      <c r="VLV240" s="50"/>
      <c r="VLW240" s="50"/>
      <c r="VLX240" s="50"/>
      <c r="VLY240" s="50"/>
      <c r="VLZ240" s="50"/>
      <c r="VMA240" s="50"/>
      <c r="VMB240" s="50"/>
      <c r="VMC240" s="50"/>
      <c r="VMD240" s="50"/>
      <c r="VME240" s="50"/>
      <c r="VMF240" s="50"/>
      <c r="VMG240" s="50"/>
      <c r="VMH240" s="50"/>
      <c r="VMI240" s="50"/>
      <c r="VMJ240" s="50"/>
      <c r="VMK240" s="50"/>
      <c r="VML240" s="50"/>
      <c r="VMM240" s="50"/>
      <c r="VMN240" s="50"/>
      <c r="VMO240" s="50"/>
      <c r="VMP240" s="50"/>
      <c r="VMQ240" s="50"/>
      <c r="VMR240" s="50"/>
      <c r="VMS240" s="50"/>
      <c r="VMT240" s="50"/>
      <c r="VMU240" s="50"/>
      <c r="VMV240" s="50"/>
      <c r="VMW240" s="50"/>
      <c r="VMX240" s="50"/>
      <c r="VMY240" s="50"/>
      <c r="VMZ240" s="50"/>
      <c r="VNA240" s="50"/>
      <c r="VNB240" s="50"/>
      <c r="VNC240" s="50"/>
      <c r="VND240" s="50"/>
      <c r="VNE240" s="50"/>
      <c r="VNF240" s="50"/>
      <c r="VNG240" s="50"/>
      <c r="VNH240" s="50"/>
      <c r="VNI240" s="50"/>
      <c r="VNJ240" s="50"/>
      <c r="VNK240" s="50"/>
      <c r="VNL240" s="50"/>
      <c r="VNM240" s="50"/>
      <c r="VNN240" s="50"/>
      <c r="VNO240" s="50"/>
      <c r="VNP240" s="50"/>
      <c r="VNQ240" s="50"/>
      <c r="VNR240" s="50"/>
      <c r="VNS240" s="50"/>
      <c r="VNT240" s="50"/>
      <c r="VNU240" s="50"/>
      <c r="VNV240" s="50"/>
      <c r="VNW240" s="50"/>
      <c r="VNX240" s="50"/>
      <c r="VNY240" s="50"/>
      <c r="VNZ240" s="50"/>
      <c r="VOA240" s="50"/>
      <c r="VOB240" s="50"/>
      <c r="VOC240" s="50"/>
      <c r="VOD240" s="50"/>
      <c r="VOE240" s="50"/>
      <c r="VOF240" s="50"/>
      <c r="VOG240" s="50"/>
      <c r="VOH240" s="50"/>
      <c r="VOI240" s="50"/>
      <c r="VOJ240" s="50"/>
      <c r="VOK240" s="50"/>
      <c r="VOL240" s="50"/>
      <c r="VOM240" s="50"/>
      <c r="VON240" s="50"/>
      <c r="VOO240" s="50"/>
      <c r="VOP240" s="50"/>
      <c r="VOQ240" s="50"/>
      <c r="VOR240" s="50"/>
      <c r="VOS240" s="50"/>
      <c r="VOT240" s="50"/>
      <c r="VOU240" s="50"/>
      <c r="VOV240" s="50"/>
      <c r="VOW240" s="50"/>
      <c r="VOX240" s="50"/>
      <c r="VOY240" s="50"/>
      <c r="VOZ240" s="50"/>
      <c r="VPA240" s="50"/>
      <c r="VPB240" s="50"/>
      <c r="VPC240" s="50"/>
      <c r="VPD240" s="50"/>
      <c r="VPE240" s="50"/>
      <c r="VPF240" s="50"/>
      <c r="VPG240" s="50"/>
      <c r="VPH240" s="50"/>
      <c r="VPI240" s="50"/>
      <c r="VPJ240" s="50"/>
      <c r="VPK240" s="50"/>
      <c r="VPL240" s="50"/>
      <c r="VPM240" s="50"/>
      <c r="VPN240" s="50"/>
      <c r="VPO240" s="50"/>
      <c r="VPP240" s="50"/>
      <c r="VPQ240" s="50"/>
      <c r="VPR240" s="50"/>
      <c r="VPS240" s="50"/>
      <c r="VPT240" s="50"/>
      <c r="VPU240" s="50"/>
      <c r="VPV240" s="50"/>
      <c r="VPW240" s="50"/>
      <c r="VPX240" s="50"/>
      <c r="VPY240" s="50"/>
      <c r="VPZ240" s="50"/>
      <c r="VQA240" s="50"/>
      <c r="VQB240" s="50"/>
      <c r="VQC240" s="50"/>
      <c r="VQD240" s="50"/>
      <c r="VQE240" s="50"/>
      <c r="VQF240" s="50"/>
      <c r="VQG240" s="50"/>
      <c r="VQH240" s="50"/>
      <c r="VQI240" s="50"/>
      <c r="VQJ240" s="50"/>
      <c r="VQK240" s="50"/>
      <c r="VQL240" s="50"/>
      <c r="VQM240" s="50"/>
      <c r="VQN240" s="50"/>
      <c r="VQO240" s="50"/>
      <c r="VQP240" s="50"/>
      <c r="VQQ240" s="50"/>
      <c r="VQR240" s="50"/>
      <c r="VQS240" s="50"/>
      <c r="VQT240" s="50"/>
      <c r="VQU240" s="50"/>
      <c r="VQV240" s="50"/>
      <c r="VQW240" s="50"/>
      <c r="VQX240" s="50"/>
      <c r="VQY240" s="50"/>
      <c r="VQZ240" s="50"/>
      <c r="VRA240" s="50"/>
      <c r="VRB240" s="50"/>
      <c r="VRC240" s="50"/>
      <c r="VRD240" s="50"/>
      <c r="VRE240" s="50"/>
      <c r="VRF240" s="50"/>
      <c r="VRG240" s="50"/>
      <c r="VRH240" s="50"/>
      <c r="VRI240" s="50"/>
      <c r="VRJ240" s="50"/>
      <c r="VRK240" s="50"/>
      <c r="VRL240" s="50"/>
      <c r="VRM240" s="50"/>
      <c r="VRN240" s="50"/>
      <c r="VRO240" s="50"/>
      <c r="VRP240" s="50"/>
      <c r="VRQ240" s="50"/>
      <c r="VRR240" s="50"/>
      <c r="VRS240" s="50"/>
      <c r="VRT240" s="50"/>
      <c r="VRU240" s="50"/>
      <c r="VRV240" s="50"/>
      <c r="VRW240" s="50"/>
      <c r="VRX240" s="50"/>
      <c r="VRY240" s="50"/>
      <c r="VRZ240" s="50"/>
      <c r="VSA240" s="50"/>
      <c r="VSB240" s="50"/>
      <c r="VSC240" s="50"/>
      <c r="VSD240" s="50"/>
      <c r="VSE240" s="50"/>
      <c r="VSF240" s="50"/>
      <c r="VSG240" s="50"/>
      <c r="VSH240" s="50"/>
      <c r="VSI240" s="50"/>
      <c r="VSJ240" s="50"/>
      <c r="VSK240" s="50"/>
      <c r="VSL240" s="50"/>
      <c r="VSM240" s="50"/>
      <c r="VSN240" s="50"/>
      <c r="VSO240" s="50"/>
      <c r="VSP240" s="50"/>
      <c r="VSQ240" s="50"/>
      <c r="VSR240" s="50"/>
      <c r="VSS240" s="50"/>
      <c r="VST240" s="50"/>
      <c r="VSU240" s="50"/>
      <c r="VSV240" s="50"/>
      <c r="VSW240" s="50"/>
      <c r="VSX240" s="50"/>
      <c r="VSY240" s="50"/>
      <c r="VSZ240" s="50"/>
      <c r="VTA240" s="50"/>
      <c r="VTB240" s="50"/>
      <c r="VTC240" s="50"/>
      <c r="VTD240" s="50"/>
      <c r="VTE240" s="50"/>
      <c r="VTF240" s="50"/>
      <c r="VTG240" s="50"/>
      <c r="VTH240" s="50"/>
      <c r="VTI240" s="50"/>
      <c r="VTJ240" s="50"/>
      <c r="VTK240" s="50"/>
      <c r="VTL240" s="50"/>
      <c r="VTM240" s="50"/>
      <c r="VTN240" s="50"/>
      <c r="VTO240" s="50"/>
      <c r="VTP240" s="50"/>
      <c r="VTQ240" s="50"/>
      <c r="VTR240" s="50"/>
      <c r="VTS240" s="50"/>
      <c r="VTT240" s="50"/>
      <c r="VTU240" s="50"/>
      <c r="VTV240" s="50"/>
      <c r="VTW240" s="50"/>
      <c r="VTX240" s="50"/>
      <c r="VTY240" s="50"/>
      <c r="VTZ240" s="50"/>
      <c r="VUA240" s="50"/>
      <c r="VUB240" s="50"/>
      <c r="VUC240" s="50"/>
      <c r="VUD240" s="50"/>
      <c r="VUE240" s="50"/>
      <c r="VUF240" s="50"/>
      <c r="VUG240" s="50"/>
      <c r="VUH240" s="50"/>
      <c r="VUI240" s="50"/>
      <c r="VUJ240" s="50"/>
      <c r="VUK240" s="50"/>
      <c r="VUL240" s="50"/>
      <c r="VUM240" s="50"/>
      <c r="VUN240" s="50"/>
      <c r="VUO240" s="50"/>
      <c r="VUP240" s="50"/>
      <c r="VUQ240" s="50"/>
      <c r="VUR240" s="50"/>
      <c r="VUS240" s="50"/>
      <c r="VUT240" s="50"/>
      <c r="VUU240" s="50"/>
      <c r="VUV240" s="50"/>
      <c r="VUW240" s="50"/>
      <c r="VUX240" s="50"/>
      <c r="VUY240" s="50"/>
      <c r="VUZ240" s="50"/>
      <c r="VVA240" s="50"/>
      <c r="VVB240" s="50"/>
      <c r="VVC240" s="50"/>
      <c r="VVD240" s="50"/>
      <c r="VVE240" s="50"/>
      <c r="VVF240" s="50"/>
      <c r="VVG240" s="50"/>
      <c r="VVH240" s="50"/>
      <c r="VVI240" s="50"/>
      <c r="VVJ240" s="50"/>
      <c r="VVK240" s="50"/>
      <c r="VVL240" s="50"/>
      <c r="VVM240" s="50"/>
      <c r="VVN240" s="50"/>
    </row>
    <row r="241" spans="2:100 15066:15458" s="1" customFormat="1" x14ac:dyDescent="0.25">
      <c r="B241" s="92"/>
      <c r="C241" s="132" t="s">
        <v>16</v>
      </c>
      <c r="D241" s="274"/>
      <c r="E241" s="78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7"/>
      <c r="Q241" s="297"/>
      <c r="R241" s="297"/>
      <c r="S241" s="297"/>
      <c r="T241" s="297"/>
      <c r="U241" s="297"/>
      <c r="V241" s="297"/>
      <c r="W241" s="297"/>
      <c r="X241" s="297"/>
      <c r="Y241" s="297"/>
      <c r="Z241" s="297"/>
      <c r="AA241" s="297"/>
      <c r="AB241" s="297"/>
      <c r="AC241" s="297"/>
      <c r="AD241" s="297"/>
      <c r="AE241" s="297"/>
      <c r="AF241" s="297"/>
      <c r="AG241" s="297"/>
      <c r="AH241" s="297"/>
      <c r="AI241" s="297"/>
      <c r="AJ241" s="297"/>
      <c r="AK241" s="71"/>
      <c r="AL241" s="134" t="s">
        <v>16</v>
      </c>
      <c r="CV241" s="151"/>
      <c r="VGL241" s="50"/>
      <c r="VGM241" s="50"/>
      <c r="VGN241" s="50"/>
      <c r="VGO241" s="50"/>
      <c r="VGP241" s="50"/>
      <c r="VGQ241" s="50"/>
      <c r="VGR241" s="50"/>
      <c r="VGS241" s="50"/>
      <c r="VGT241" s="50"/>
      <c r="VGU241" s="50"/>
      <c r="VGV241" s="50"/>
      <c r="VGW241" s="50"/>
      <c r="VGX241" s="50"/>
      <c r="VGY241" s="50"/>
      <c r="VGZ241" s="50"/>
      <c r="VHA241" s="50"/>
      <c r="VHB241" s="50"/>
      <c r="VHC241" s="50"/>
      <c r="VHD241" s="50"/>
      <c r="VHE241" s="50"/>
      <c r="VHF241" s="50"/>
      <c r="VHG241" s="50"/>
      <c r="VHH241" s="50"/>
      <c r="VHI241" s="50"/>
      <c r="VHJ241" s="50"/>
      <c r="VHK241" s="50"/>
      <c r="VHL241" s="50"/>
      <c r="VHM241" s="50"/>
      <c r="VHN241" s="50"/>
      <c r="VHO241" s="50"/>
      <c r="VHP241" s="50"/>
      <c r="VHQ241" s="50"/>
      <c r="VHR241" s="50"/>
      <c r="VHS241" s="50"/>
      <c r="VHT241" s="50"/>
      <c r="VHU241" s="50"/>
      <c r="VHV241" s="50"/>
      <c r="VHW241" s="50"/>
      <c r="VHX241" s="50"/>
      <c r="VHY241" s="50"/>
      <c r="VHZ241" s="50"/>
      <c r="VIA241" s="50"/>
      <c r="VIB241" s="50"/>
      <c r="VIC241" s="50"/>
      <c r="VID241" s="50"/>
      <c r="VIE241" s="50"/>
      <c r="VIF241" s="50"/>
      <c r="VIG241" s="50"/>
      <c r="VIH241" s="50"/>
      <c r="VII241" s="50"/>
      <c r="VIJ241" s="50"/>
      <c r="VIK241" s="50"/>
      <c r="VIL241" s="50"/>
      <c r="VIM241" s="50"/>
      <c r="VIN241" s="50"/>
      <c r="VIO241" s="50"/>
      <c r="VIP241" s="50"/>
      <c r="VIQ241" s="50"/>
      <c r="VIR241" s="50"/>
      <c r="VIS241" s="50"/>
      <c r="VIT241" s="50"/>
      <c r="VIU241" s="50"/>
      <c r="VIV241" s="50"/>
      <c r="VIW241" s="50"/>
      <c r="VIX241" s="50"/>
      <c r="VIY241" s="50"/>
      <c r="VIZ241" s="50"/>
      <c r="VJA241" s="50"/>
      <c r="VJB241" s="50"/>
      <c r="VJC241" s="50"/>
      <c r="VJD241" s="50"/>
      <c r="VJE241" s="50"/>
      <c r="VJF241" s="50"/>
      <c r="VJG241" s="50"/>
      <c r="VJH241" s="50"/>
      <c r="VJI241" s="50"/>
      <c r="VJJ241" s="50"/>
      <c r="VJK241" s="50"/>
      <c r="VJL241" s="50"/>
      <c r="VJM241" s="50"/>
      <c r="VJN241" s="50"/>
      <c r="VJO241" s="50"/>
      <c r="VJP241" s="50"/>
      <c r="VJQ241" s="50"/>
      <c r="VJR241" s="50"/>
      <c r="VJS241" s="50"/>
      <c r="VJT241" s="50"/>
      <c r="VJU241" s="50"/>
      <c r="VJV241" s="50"/>
      <c r="VJW241" s="50"/>
      <c r="VJX241" s="50"/>
      <c r="VJY241" s="50"/>
      <c r="VJZ241" s="50"/>
      <c r="VKA241" s="50"/>
      <c r="VKB241" s="50"/>
      <c r="VKC241" s="50"/>
      <c r="VKD241" s="50"/>
      <c r="VKE241" s="50"/>
      <c r="VKF241" s="50"/>
      <c r="VKG241" s="50"/>
      <c r="VKH241" s="50"/>
      <c r="VKI241" s="50"/>
      <c r="VKJ241" s="50"/>
      <c r="VKK241" s="50"/>
      <c r="VKL241" s="50"/>
      <c r="VKM241" s="50"/>
      <c r="VKN241" s="50"/>
      <c r="VKO241" s="50"/>
      <c r="VKP241" s="50"/>
      <c r="VKQ241" s="50"/>
      <c r="VKR241" s="50"/>
      <c r="VKS241" s="50"/>
      <c r="VKT241" s="50"/>
      <c r="VKU241" s="50"/>
      <c r="VKV241" s="50"/>
      <c r="VKW241" s="50"/>
      <c r="VKX241" s="50"/>
      <c r="VKY241" s="50"/>
      <c r="VKZ241" s="50"/>
      <c r="VLA241" s="50"/>
      <c r="VLB241" s="50"/>
      <c r="VLC241" s="50"/>
      <c r="VLD241" s="50"/>
      <c r="VLE241" s="50"/>
      <c r="VLF241" s="50"/>
      <c r="VLG241" s="50"/>
      <c r="VLH241" s="50"/>
      <c r="VLI241" s="50"/>
      <c r="VLJ241" s="50"/>
      <c r="VLK241" s="50"/>
      <c r="VLL241" s="50"/>
      <c r="VLM241" s="50"/>
      <c r="VLN241" s="50"/>
      <c r="VLO241" s="50"/>
      <c r="VLP241" s="50"/>
      <c r="VLQ241" s="50"/>
      <c r="VLR241" s="50"/>
      <c r="VLS241" s="50"/>
      <c r="VLT241" s="50"/>
      <c r="VLU241" s="50"/>
      <c r="VLV241" s="50"/>
      <c r="VLW241" s="50"/>
      <c r="VLX241" s="50"/>
      <c r="VLY241" s="50"/>
      <c r="VLZ241" s="50"/>
      <c r="VMA241" s="50"/>
      <c r="VMB241" s="50"/>
      <c r="VMC241" s="50"/>
      <c r="VMD241" s="50"/>
      <c r="VME241" s="50"/>
      <c r="VMF241" s="50"/>
      <c r="VMG241" s="50"/>
      <c r="VMH241" s="50"/>
      <c r="VMI241" s="50"/>
      <c r="VMJ241" s="50"/>
      <c r="VMK241" s="50"/>
      <c r="VML241" s="50"/>
      <c r="VMM241" s="50"/>
      <c r="VMN241" s="50"/>
      <c r="VMO241" s="50"/>
      <c r="VMP241" s="50"/>
      <c r="VMQ241" s="50"/>
      <c r="VMR241" s="50"/>
      <c r="VMS241" s="50"/>
      <c r="VMT241" s="50"/>
      <c r="VMU241" s="50"/>
      <c r="VMV241" s="50"/>
      <c r="VMW241" s="50"/>
      <c r="VMX241" s="50"/>
      <c r="VMY241" s="50"/>
      <c r="VMZ241" s="50"/>
      <c r="VNA241" s="50"/>
      <c r="VNB241" s="50"/>
      <c r="VNC241" s="50"/>
      <c r="VND241" s="50"/>
      <c r="VNE241" s="50"/>
      <c r="VNF241" s="50"/>
      <c r="VNG241" s="50"/>
      <c r="VNH241" s="50"/>
      <c r="VNI241" s="50"/>
      <c r="VNJ241" s="50"/>
      <c r="VNK241" s="50"/>
      <c r="VNL241" s="50"/>
      <c r="VNM241" s="50"/>
      <c r="VNN241" s="50"/>
      <c r="VNO241" s="50"/>
      <c r="VNP241" s="50"/>
      <c r="VNQ241" s="50"/>
      <c r="VNR241" s="50"/>
      <c r="VNS241" s="50"/>
      <c r="VNT241" s="50"/>
      <c r="VNU241" s="50"/>
      <c r="VNV241" s="50"/>
      <c r="VNW241" s="50"/>
      <c r="VNX241" s="50"/>
      <c r="VNY241" s="50"/>
      <c r="VNZ241" s="50"/>
      <c r="VOA241" s="50"/>
      <c r="VOB241" s="50"/>
      <c r="VOC241" s="50"/>
      <c r="VOD241" s="50"/>
      <c r="VOE241" s="50"/>
      <c r="VOF241" s="50"/>
      <c r="VOG241" s="50"/>
      <c r="VOH241" s="50"/>
      <c r="VOI241" s="50"/>
      <c r="VOJ241" s="50"/>
      <c r="VOK241" s="50"/>
      <c r="VOL241" s="50"/>
      <c r="VOM241" s="50"/>
      <c r="VON241" s="50"/>
      <c r="VOO241" s="50"/>
      <c r="VOP241" s="50"/>
      <c r="VOQ241" s="50"/>
      <c r="VOR241" s="50"/>
      <c r="VOS241" s="50"/>
      <c r="VOT241" s="50"/>
      <c r="VOU241" s="50"/>
      <c r="VOV241" s="50"/>
      <c r="VOW241" s="50"/>
      <c r="VOX241" s="50"/>
      <c r="VOY241" s="50"/>
      <c r="VOZ241" s="50"/>
      <c r="VPA241" s="50"/>
      <c r="VPB241" s="50"/>
      <c r="VPC241" s="50"/>
      <c r="VPD241" s="50"/>
      <c r="VPE241" s="50"/>
      <c r="VPF241" s="50"/>
      <c r="VPG241" s="50"/>
      <c r="VPH241" s="50"/>
      <c r="VPI241" s="50"/>
      <c r="VPJ241" s="50"/>
      <c r="VPK241" s="50"/>
      <c r="VPL241" s="50"/>
      <c r="VPM241" s="50"/>
      <c r="VPN241" s="50"/>
      <c r="VPO241" s="50"/>
      <c r="VPP241" s="50"/>
      <c r="VPQ241" s="50"/>
      <c r="VPR241" s="50"/>
      <c r="VPS241" s="50"/>
      <c r="VPT241" s="50"/>
      <c r="VPU241" s="50"/>
      <c r="VPV241" s="50"/>
      <c r="VPW241" s="50"/>
      <c r="VPX241" s="50"/>
      <c r="VPY241" s="50"/>
      <c r="VPZ241" s="50"/>
      <c r="VQA241" s="50"/>
      <c r="VQB241" s="50"/>
      <c r="VQC241" s="50"/>
      <c r="VQD241" s="50"/>
      <c r="VQE241" s="50"/>
      <c r="VQF241" s="50"/>
      <c r="VQG241" s="50"/>
      <c r="VQH241" s="50"/>
      <c r="VQI241" s="50"/>
      <c r="VQJ241" s="50"/>
      <c r="VQK241" s="50"/>
      <c r="VQL241" s="50"/>
      <c r="VQM241" s="50"/>
      <c r="VQN241" s="50"/>
      <c r="VQO241" s="50"/>
      <c r="VQP241" s="50"/>
      <c r="VQQ241" s="50"/>
      <c r="VQR241" s="50"/>
      <c r="VQS241" s="50"/>
      <c r="VQT241" s="50"/>
      <c r="VQU241" s="50"/>
      <c r="VQV241" s="50"/>
      <c r="VQW241" s="50"/>
      <c r="VQX241" s="50"/>
      <c r="VQY241" s="50"/>
      <c r="VQZ241" s="50"/>
      <c r="VRA241" s="50"/>
      <c r="VRB241" s="50"/>
      <c r="VRC241" s="50"/>
      <c r="VRD241" s="50"/>
      <c r="VRE241" s="50"/>
      <c r="VRF241" s="50"/>
      <c r="VRG241" s="50"/>
      <c r="VRH241" s="50"/>
      <c r="VRI241" s="50"/>
      <c r="VRJ241" s="50"/>
      <c r="VRK241" s="50"/>
      <c r="VRL241" s="50"/>
      <c r="VRM241" s="50"/>
      <c r="VRN241" s="50"/>
      <c r="VRO241" s="50"/>
      <c r="VRP241" s="50"/>
      <c r="VRQ241" s="50"/>
      <c r="VRR241" s="50"/>
      <c r="VRS241" s="50"/>
      <c r="VRT241" s="50"/>
      <c r="VRU241" s="50"/>
      <c r="VRV241" s="50"/>
      <c r="VRW241" s="50"/>
      <c r="VRX241" s="50"/>
      <c r="VRY241" s="50"/>
      <c r="VRZ241" s="50"/>
      <c r="VSA241" s="50"/>
      <c r="VSB241" s="50"/>
      <c r="VSC241" s="50"/>
      <c r="VSD241" s="50"/>
      <c r="VSE241" s="50"/>
      <c r="VSF241" s="50"/>
      <c r="VSG241" s="50"/>
      <c r="VSH241" s="50"/>
      <c r="VSI241" s="50"/>
      <c r="VSJ241" s="50"/>
      <c r="VSK241" s="50"/>
      <c r="VSL241" s="50"/>
      <c r="VSM241" s="50"/>
      <c r="VSN241" s="50"/>
      <c r="VSO241" s="50"/>
      <c r="VSP241" s="50"/>
      <c r="VSQ241" s="50"/>
      <c r="VSR241" s="50"/>
      <c r="VSS241" s="50"/>
      <c r="VST241" s="50"/>
      <c r="VSU241" s="50"/>
      <c r="VSV241" s="50"/>
      <c r="VSW241" s="50"/>
      <c r="VSX241" s="50"/>
      <c r="VSY241" s="50"/>
      <c r="VSZ241" s="50"/>
      <c r="VTA241" s="50"/>
      <c r="VTB241" s="50"/>
      <c r="VTC241" s="50"/>
      <c r="VTD241" s="50"/>
      <c r="VTE241" s="50"/>
      <c r="VTF241" s="50"/>
      <c r="VTG241" s="50"/>
      <c r="VTH241" s="50"/>
      <c r="VTI241" s="50"/>
      <c r="VTJ241" s="50"/>
      <c r="VTK241" s="50"/>
      <c r="VTL241" s="50"/>
      <c r="VTM241" s="50"/>
      <c r="VTN241" s="50"/>
      <c r="VTO241" s="50"/>
      <c r="VTP241" s="50"/>
      <c r="VTQ241" s="50"/>
      <c r="VTR241" s="50"/>
      <c r="VTS241" s="50"/>
      <c r="VTT241" s="50"/>
      <c r="VTU241" s="50"/>
      <c r="VTV241" s="50"/>
      <c r="VTW241" s="50"/>
      <c r="VTX241" s="50"/>
      <c r="VTY241" s="50"/>
      <c r="VTZ241" s="50"/>
      <c r="VUA241" s="50"/>
      <c r="VUB241" s="50"/>
      <c r="VUC241" s="50"/>
      <c r="VUD241" s="50"/>
      <c r="VUE241" s="50"/>
      <c r="VUF241" s="50"/>
      <c r="VUG241" s="50"/>
      <c r="VUH241" s="50"/>
      <c r="VUI241" s="50"/>
      <c r="VUJ241" s="50"/>
      <c r="VUK241" s="50"/>
      <c r="VUL241" s="50"/>
      <c r="VUM241" s="50"/>
      <c r="VUN241" s="50"/>
      <c r="VUO241" s="50"/>
      <c r="VUP241" s="50"/>
      <c r="VUQ241" s="50"/>
      <c r="VUR241" s="50"/>
      <c r="VUS241" s="50"/>
      <c r="VUT241" s="50"/>
      <c r="VUU241" s="50"/>
      <c r="VUV241" s="50"/>
      <c r="VUW241" s="50"/>
      <c r="VUX241" s="50"/>
      <c r="VUY241" s="50"/>
      <c r="VUZ241" s="50"/>
      <c r="VVA241" s="50"/>
      <c r="VVB241" s="50"/>
      <c r="VVC241" s="50"/>
      <c r="VVD241" s="50"/>
      <c r="VVE241" s="50"/>
      <c r="VVF241" s="50"/>
      <c r="VVG241" s="50"/>
      <c r="VVH241" s="50"/>
      <c r="VVI241" s="50"/>
      <c r="VVJ241" s="50"/>
      <c r="VVK241" s="50"/>
      <c r="VVL241" s="50"/>
      <c r="VVM241" s="50"/>
      <c r="VVN241" s="50"/>
    </row>
    <row r="242" spans="2:100 15066:15458" x14ac:dyDescent="0.25">
      <c r="B242" s="15"/>
      <c r="C242" s="259" t="s">
        <v>120</v>
      </c>
      <c r="D242" s="279">
        <v>5404.17</v>
      </c>
      <c r="E242" s="258" t="s">
        <v>2</v>
      </c>
      <c r="F242" s="290">
        <v>2600</v>
      </c>
      <c r="G242" s="290">
        <v>2900</v>
      </c>
      <c r="H242" s="290">
        <v>2800</v>
      </c>
      <c r="I242" s="290">
        <v>2900</v>
      </c>
      <c r="J242" s="290">
        <v>2000</v>
      </c>
      <c r="K242" s="290">
        <v>2500</v>
      </c>
      <c r="L242" s="290">
        <v>1600</v>
      </c>
      <c r="M242" s="290">
        <v>2000</v>
      </c>
      <c r="N242" s="290">
        <v>1800</v>
      </c>
      <c r="O242" s="290">
        <v>2500</v>
      </c>
      <c r="P242" s="290">
        <v>2500</v>
      </c>
      <c r="Q242" s="290">
        <v>2700</v>
      </c>
      <c r="R242" s="290">
        <v>2700</v>
      </c>
      <c r="S242" s="290">
        <v>2200</v>
      </c>
      <c r="T242" s="290">
        <v>2400</v>
      </c>
      <c r="U242" s="290"/>
      <c r="V242" s="290"/>
      <c r="W242" s="290"/>
      <c r="X242" s="290"/>
      <c r="Y242" s="290"/>
      <c r="Z242" s="290"/>
      <c r="AA242" s="290"/>
      <c r="AB242" s="290"/>
      <c r="AC242" s="290"/>
      <c r="AD242" s="290"/>
      <c r="AE242" s="290"/>
      <c r="AF242" s="290"/>
      <c r="AG242" s="290"/>
      <c r="AH242" s="290"/>
      <c r="AI242" s="290"/>
      <c r="AJ242" s="290"/>
      <c r="AL242" s="91">
        <f>SUM(F242:AJ242)</f>
        <v>36100</v>
      </c>
    </row>
    <row r="243" spans="2:100 15066:15458" x14ac:dyDescent="0.25">
      <c r="B243" s="15"/>
      <c r="C243" s="259" t="s">
        <v>121</v>
      </c>
      <c r="D243" s="279">
        <v>3850.42</v>
      </c>
      <c r="E243" s="258" t="s">
        <v>2</v>
      </c>
      <c r="F243" s="290">
        <v>2780</v>
      </c>
      <c r="G243" s="290">
        <v>2860</v>
      </c>
      <c r="H243" s="290">
        <v>2680</v>
      </c>
      <c r="I243" s="290">
        <v>2830</v>
      </c>
      <c r="J243" s="290">
        <v>2730</v>
      </c>
      <c r="K243" s="290">
        <v>2770</v>
      </c>
      <c r="L243" s="290">
        <v>2680</v>
      </c>
      <c r="M243" s="290">
        <v>2730</v>
      </c>
      <c r="N243" s="290">
        <v>2680</v>
      </c>
      <c r="O243" s="290">
        <v>2800</v>
      </c>
      <c r="P243" s="290">
        <v>2700</v>
      </c>
      <c r="Q243" s="290">
        <v>2750</v>
      </c>
      <c r="R243" s="290">
        <v>2740</v>
      </c>
      <c r="S243" s="290">
        <v>2630</v>
      </c>
      <c r="T243" s="290">
        <v>2900</v>
      </c>
      <c r="U243" s="290"/>
      <c r="V243" s="290"/>
      <c r="W243" s="290"/>
      <c r="X243" s="290"/>
      <c r="Y243" s="290"/>
      <c r="Z243" s="290"/>
      <c r="AA243" s="290"/>
      <c r="AB243" s="290"/>
      <c r="AC243" s="290"/>
      <c r="AD243" s="290"/>
      <c r="AE243" s="290"/>
      <c r="AF243" s="290"/>
      <c r="AG243" s="290"/>
      <c r="AH243" s="290"/>
      <c r="AI243" s="290"/>
      <c r="AJ243" s="290"/>
      <c r="AL243" s="91">
        <f>SUM(F243:AJ243)</f>
        <v>41260</v>
      </c>
    </row>
    <row r="244" spans="2:100 15066:15458" x14ac:dyDescent="0.25">
      <c r="B244" s="15"/>
      <c r="C244" s="47" t="s">
        <v>15</v>
      </c>
      <c r="D244" s="279"/>
      <c r="E244" s="48"/>
      <c r="F244" s="316"/>
      <c r="G244" s="316"/>
      <c r="H244" s="316"/>
      <c r="I244" s="316"/>
      <c r="J244" s="316"/>
      <c r="K244" s="316"/>
      <c r="L244" s="316"/>
      <c r="M244" s="316"/>
      <c r="N244" s="316"/>
      <c r="O244" s="316"/>
      <c r="P244" s="316"/>
      <c r="Q244" s="316"/>
      <c r="R244" s="316"/>
      <c r="S244" s="316"/>
      <c r="T244" s="316"/>
      <c r="U244" s="316"/>
      <c r="V244" s="316"/>
      <c r="W244" s="316"/>
      <c r="X244" s="316"/>
      <c r="Y244" s="316"/>
      <c r="Z244" s="316"/>
      <c r="AA244" s="316"/>
      <c r="AB244" s="316"/>
      <c r="AC244" s="316"/>
      <c r="AD244" s="316"/>
      <c r="AE244" s="316"/>
      <c r="AF244" s="316"/>
      <c r="AG244" s="316"/>
      <c r="AH244" s="316"/>
      <c r="AI244" s="316"/>
      <c r="AJ244" s="316"/>
      <c r="AL244" s="135" t="s">
        <v>15</v>
      </c>
    </row>
    <row r="245" spans="2:100 15066:15458" x14ac:dyDescent="0.25">
      <c r="B245" s="15"/>
      <c r="C245" s="259" t="s">
        <v>122</v>
      </c>
      <c r="D245" s="279">
        <v>5759.67</v>
      </c>
      <c r="E245" s="258" t="s">
        <v>2</v>
      </c>
      <c r="F245" s="290">
        <v>3600</v>
      </c>
      <c r="G245" s="290">
        <v>3700</v>
      </c>
      <c r="H245" s="290">
        <v>3700</v>
      </c>
      <c r="I245" s="290">
        <v>3800</v>
      </c>
      <c r="J245" s="290">
        <v>3700</v>
      </c>
      <c r="K245" s="290">
        <v>3300</v>
      </c>
      <c r="L245" s="290">
        <v>1600</v>
      </c>
      <c r="M245" s="290">
        <v>400</v>
      </c>
      <c r="N245" s="290">
        <v>2400</v>
      </c>
      <c r="O245" s="290">
        <v>1100</v>
      </c>
      <c r="P245" s="290">
        <v>3100</v>
      </c>
      <c r="Q245" s="290">
        <v>2200</v>
      </c>
      <c r="R245" s="290">
        <v>2900</v>
      </c>
      <c r="S245" s="290">
        <v>3400</v>
      </c>
      <c r="T245" s="290">
        <v>1300</v>
      </c>
      <c r="U245" s="290"/>
      <c r="V245" s="290"/>
      <c r="W245" s="290"/>
      <c r="X245" s="290"/>
      <c r="Y245" s="290"/>
      <c r="Z245" s="290"/>
      <c r="AA245" s="290"/>
      <c r="AB245" s="290"/>
      <c r="AC245" s="290"/>
      <c r="AD245" s="290"/>
      <c r="AE245" s="290"/>
      <c r="AF245" s="290"/>
      <c r="AG245" s="290"/>
      <c r="AH245" s="290"/>
      <c r="AI245" s="290"/>
      <c r="AJ245" s="290"/>
      <c r="AL245" s="91">
        <f>SUM(F245:AJ245)</f>
        <v>40200</v>
      </c>
    </row>
    <row r="246" spans="2:100 15066:15458" x14ac:dyDescent="0.25">
      <c r="B246" s="15"/>
      <c r="C246" s="259" t="s">
        <v>121</v>
      </c>
      <c r="D246" s="279">
        <v>1308.96</v>
      </c>
      <c r="E246" s="258" t="s">
        <v>2</v>
      </c>
      <c r="F246" s="290">
        <v>1012</v>
      </c>
      <c r="G246" s="290">
        <v>1047</v>
      </c>
      <c r="H246" s="290">
        <v>947</v>
      </c>
      <c r="I246" s="290">
        <v>954</v>
      </c>
      <c r="J246" s="290">
        <v>868</v>
      </c>
      <c r="K246" s="290">
        <v>832</v>
      </c>
      <c r="L246" s="290">
        <v>403</v>
      </c>
      <c r="M246" s="290">
        <v>157</v>
      </c>
      <c r="N246" s="290">
        <v>608</v>
      </c>
      <c r="O246" s="290">
        <v>274</v>
      </c>
      <c r="P246" s="290">
        <v>830</v>
      </c>
      <c r="Q246" s="290">
        <v>680</v>
      </c>
      <c r="R246" s="290">
        <v>812</v>
      </c>
      <c r="S246" s="290">
        <v>769</v>
      </c>
      <c r="T246" s="290">
        <v>286</v>
      </c>
      <c r="U246" s="290"/>
      <c r="V246" s="290"/>
      <c r="W246" s="290"/>
      <c r="X246" s="290"/>
      <c r="Y246" s="290"/>
      <c r="Z246" s="290"/>
      <c r="AA246" s="290"/>
      <c r="AB246" s="290"/>
      <c r="AC246" s="290"/>
      <c r="AD246" s="290"/>
      <c r="AE246" s="290"/>
      <c r="AF246" s="290"/>
      <c r="AG246" s="290"/>
      <c r="AH246" s="290"/>
      <c r="AI246" s="290"/>
      <c r="AJ246" s="290"/>
      <c r="AL246" s="91">
        <f>SUM(F246:AJ246)</f>
        <v>10479</v>
      </c>
    </row>
    <row r="247" spans="2:100 15066:15458" x14ac:dyDescent="0.25">
      <c r="B247" s="15"/>
      <c r="C247" s="47" t="s">
        <v>7</v>
      </c>
      <c r="D247" s="279"/>
      <c r="E247" s="70"/>
      <c r="F247" s="316"/>
      <c r="G247" s="316"/>
      <c r="H247" s="316"/>
      <c r="I247" s="316"/>
      <c r="J247" s="316"/>
      <c r="K247" s="316"/>
      <c r="L247" s="316"/>
      <c r="M247" s="316"/>
      <c r="N247" s="316"/>
      <c r="O247" s="316"/>
      <c r="P247" s="316"/>
      <c r="Q247" s="316"/>
      <c r="R247" s="316"/>
      <c r="S247" s="316"/>
      <c r="T247" s="316"/>
      <c r="U247" s="316"/>
      <c r="V247" s="316"/>
      <c r="W247" s="316"/>
      <c r="X247" s="316"/>
      <c r="Y247" s="316"/>
      <c r="Z247" s="316"/>
      <c r="AA247" s="316"/>
      <c r="AB247" s="316"/>
      <c r="AC247" s="316"/>
      <c r="AD247" s="316"/>
      <c r="AE247" s="316"/>
      <c r="AF247" s="316"/>
      <c r="AG247" s="316"/>
      <c r="AH247" s="316"/>
      <c r="AI247" s="316"/>
      <c r="AJ247" s="316"/>
      <c r="AL247" s="135" t="s">
        <v>7</v>
      </c>
    </row>
    <row r="248" spans="2:100 15066:15458" x14ac:dyDescent="0.25">
      <c r="B248" s="15"/>
      <c r="C248" s="259" t="s">
        <v>123</v>
      </c>
      <c r="D248" s="279">
        <v>11.81</v>
      </c>
      <c r="E248" s="258" t="s">
        <v>2</v>
      </c>
      <c r="F248" s="257">
        <v>22.13</v>
      </c>
      <c r="G248" s="257">
        <v>21.88</v>
      </c>
      <c r="H248" s="257">
        <v>51.49</v>
      </c>
      <c r="I248" s="257">
        <v>28.26</v>
      </c>
      <c r="J248" s="257">
        <v>59.36</v>
      </c>
      <c r="K248" s="257">
        <v>37.76</v>
      </c>
      <c r="L248" s="257">
        <v>6.89</v>
      </c>
      <c r="M248" s="257">
        <v>12.11</v>
      </c>
      <c r="N248" s="257">
        <v>30.2</v>
      </c>
      <c r="O248" s="257">
        <v>10.9</v>
      </c>
      <c r="P248" s="257">
        <v>20.309999999999999</v>
      </c>
      <c r="Q248" s="257">
        <v>44.4</v>
      </c>
      <c r="R248" s="257">
        <v>52.52</v>
      </c>
      <c r="S248" s="257">
        <v>30.45</v>
      </c>
      <c r="T248" s="257">
        <v>31.51</v>
      </c>
      <c r="U248" s="257"/>
      <c r="V248" s="257"/>
      <c r="W248" s="257"/>
      <c r="X248" s="257"/>
      <c r="Y248" s="257"/>
      <c r="Z248" s="257"/>
      <c r="AA248" s="257"/>
      <c r="AB248" s="257"/>
      <c r="AC248" s="257"/>
      <c r="AD248" s="257"/>
      <c r="AE248" s="257"/>
      <c r="AF248" s="257"/>
      <c r="AG248" s="257"/>
      <c r="AH248" s="257"/>
      <c r="AI248" s="257"/>
      <c r="AJ248" s="257"/>
      <c r="AL248" s="91">
        <f>SUM(F248:AJ248)</f>
        <v>460.1699999999999</v>
      </c>
    </row>
    <row r="249" spans="2:100 15066:15458" ht="15.75" thickBot="1" x14ac:dyDescent="0.3">
      <c r="B249" s="19"/>
      <c r="C249" s="260" t="s">
        <v>124</v>
      </c>
      <c r="D249" s="280">
        <v>241.12</v>
      </c>
      <c r="E249" s="261" t="s">
        <v>2</v>
      </c>
      <c r="F249" s="317">
        <v>270.3</v>
      </c>
      <c r="G249" s="317">
        <v>283.39999999999998</v>
      </c>
      <c r="H249" s="317">
        <v>264.7</v>
      </c>
      <c r="I249" s="317">
        <v>263</v>
      </c>
      <c r="J249" s="317">
        <v>257.3</v>
      </c>
      <c r="K249" s="317">
        <v>274.10000000000002</v>
      </c>
      <c r="L249" s="317">
        <v>257.89999999999998</v>
      </c>
      <c r="M249" s="317">
        <v>251.4</v>
      </c>
      <c r="N249" s="317">
        <v>264</v>
      </c>
      <c r="O249" s="317">
        <v>257.89999999999998</v>
      </c>
      <c r="P249" s="317">
        <v>268</v>
      </c>
      <c r="Q249" s="317">
        <v>264.60000000000002</v>
      </c>
      <c r="R249" s="317">
        <v>228.5</v>
      </c>
      <c r="S249" s="317">
        <v>254.2</v>
      </c>
      <c r="T249" s="317">
        <v>252.7</v>
      </c>
      <c r="U249" s="317"/>
      <c r="V249" s="317"/>
      <c r="W249" s="317"/>
      <c r="X249" s="317"/>
      <c r="Y249" s="317"/>
      <c r="Z249" s="317"/>
      <c r="AA249" s="317"/>
      <c r="AB249" s="317"/>
      <c r="AC249" s="317"/>
      <c r="AD249" s="317"/>
      <c r="AE249" s="317"/>
      <c r="AF249" s="317"/>
      <c r="AG249" s="317"/>
      <c r="AH249" s="317"/>
      <c r="AI249" s="317"/>
      <c r="AJ249" s="317"/>
      <c r="AL249" s="281">
        <f>SUM(F249:AJ249)</f>
        <v>3912</v>
      </c>
    </row>
    <row r="272" spans="2:100 15066:15458" s="1" customFormat="1" x14ac:dyDescent="0.25">
      <c r="B272" s="5"/>
      <c r="E272" s="2"/>
      <c r="Y272" s="49"/>
      <c r="CV272" s="151"/>
      <c r="VGL272" s="50"/>
      <c r="VGM272" s="50"/>
      <c r="VGN272" s="50"/>
      <c r="VGO272" s="50"/>
      <c r="VGP272" s="50"/>
      <c r="VGQ272" s="50"/>
      <c r="VGR272" s="50"/>
      <c r="VGS272" s="50"/>
      <c r="VGT272" s="50"/>
      <c r="VGU272" s="50"/>
      <c r="VGV272" s="50"/>
      <c r="VGW272" s="50"/>
      <c r="VGX272" s="50"/>
      <c r="VGY272" s="50"/>
      <c r="VGZ272" s="50"/>
      <c r="VHA272" s="50"/>
      <c r="VHB272" s="50"/>
      <c r="VHC272" s="50"/>
      <c r="VHD272" s="50"/>
      <c r="VHE272" s="50"/>
      <c r="VHF272" s="50"/>
      <c r="VHG272" s="50"/>
      <c r="VHH272" s="50"/>
      <c r="VHI272" s="50"/>
      <c r="VHJ272" s="50"/>
      <c r="VHK272" s="50"/>
      <c r="VHL272" s="50"/>
      <c r="VHM272" s="50"/>
      <c r="VHN272" s="50"/>
      <c r="VHO272" s="50"/>
      <c r="VHP272" s="50"/>
      <c r="VHQ272" s="50"/>
      <c r="VHR272" s="50"/>
      <c r="VHS272" s="50"/>
      <c r="VHT272" s="50"/>
      <c r="VHU272" s="50"/>
      <c r="VHV272" s="50"/>
      <c r="VHW272" s="50"/>
      <c r="VHX272" s="50"/>
      <c r="VHY272" s="50"/>
      <c r="VHZ272" s="50"/>
      <c r="VIA272" s="50"/>
      <c r="VIB272" s="50"/>
      <c r="VIC272" s="50"/>
      <c r="VID272" s="50"/>
      <c r="VIE272" s="50"/>
      <c r="VIF272" s="50"/>
      <c r="VIG272" s="50"/>
      <c r="VIH272" s="50"/>
      <c r="VII272" s="50"/>
      <c r="VIJ272" s="50"/>
      <c r="VIK272" s="50"/>
      <c r="VIL272" s="50"/>
      <c r="VIM272" s="50"/>
      <c r="VIN272" s="50"/>
      <c r="VIO272" s="50"/>
      <c r="VIP272" s="50"/>
      <c r="VIQ272" s="50"/>
      <c r="VIR272" s="50"/>
      <c r="VIS272" s="50"/>
      <c r="VIT272" s="50"/>
      <c r="VIU272" s="50"/>
      <c r="VIV272" s="50"/>
      <c r="VIW272" s="50"/>
      <c r="VIX272" s="50"/>
      <c r="VIY272" s="50"/>
      <c r="VIZ272" s="50"/>
      <c r="VJA272" s="50"/>
      <c r="VJB272" s="50"/>
      <c r="VJC272" s="50"/>
      <c r="VJD272" s="50"/>
      <c r="VJE272" s="50"/>
      <c r="VJF272" s="50"/>
      <c r="VJG272" s="50"/>
      <c r="VJH272" s="50"/>
      <c r="VJI272" s="50"/>
      <c r="VJJ272" s="50"/>
      <c r="VJK272" s="50"/>
      <c r="VJL272" s="50"/>
      <c r="VJM272" s="50"/>
      <c r="VJN272" s="50"/>
      <c r="VJO272" s="50"/>
      <c r="VJP272" s="50"/>
      <c r="VJQ272" s="50"/>
      <c r="VJR272" s="50"/>
      <c r="VJS272" s="50"/>
      <c r="VJT272" s="50"/>
      <c r="VJU272" s="50"/>
      <c r="VJV272" s="50"/>
      <c r="VJW272" s="50"/>
      <c r="VJX272" s="50"/>
      <c r="VJY272" s="50"/>
      <c r="VJZ272" s="50"/>
      <c r="VKA272" s="50"/>
      <c r="VKB272" s="50"/>
      <c r="VKC272" s="50"/>
      <c r="VKD272" s="50"/>
      <c r="VKE272" s="50"/>
      <c r="VKF272" s="50"/>
      <c r="VKG272" s="50"/>
      <c r="VKH272" s="50"/>
      <c r="VKI272" s="50"/>
      <c r="VKJ272" s="50"/>
      <c r="VKK272" s="50"/>
      <c r="VKL272" s="50"/>
      <c r="VKM272" s="50"/>
      <c r="VKN272" s="50"/>
      <c r="VKO272" s="50"/>
      <c r="VKP272" s="50"/>
      <c r="VKQ272" s="50"/>
      <c r="VKR272" s="50"/>
      <c r="VKS272" s="50"/>
      <c r="VKT272" s="50"/>
      <c r="VKU272" s="50"/>
      <c r="VKV272" s="50"/>
      <c r="VKW272" s="50"/>
      <c r="VKX272" s="50"/>
      <c r="VKY272" s="50"/>
      <c r="VKZ272" s="50"/>
      <c r="VLA272" s="50"/>
      <c r="VLB272" s="50"/>
      <c r="VLC272" s="50"/>
      <c r="VLD272" s="50"/>
      <c r="VLE272" s="50"/>
      <c r="VLF272" s="50"/>
      <c r="VLG272" s="50"/>
      <c r="VLH272" s="50"/>
      <c r="VLI272" s="50"/>
      <c r="VLJ272" s="50"/>
      <c r="VLK272" s="50"/>
      <c r="VLL272" s="50"/>
      <c r="VLM272" s="50"/>
      <c r="VLN272" s="50"/>
      <c r="VLO272" s="50"/>
      <c r="VLP272" s="50"/>
      <c r="VLQ272" s="50"/>
      <c r="VLR272" s="50"/>
      <c r="VLS272" s="50"/>
      <c r="VLT272" s="50"/>
      <c r="VLU272" s="50"/>
      <c r="VLV272" s="50"/>
      <c r="VLW272" s="50"/>
      <c r="VLX272" s="50"/>
      <c r="VLY272" s="50"/>
      <c r="VLZ272" s="50"/>
      <c r="VMA272" s="50"/>
      <c r="VMB272" s="50"/>
      <c r="VMC272" s="50"/>
      <c r="VMD272" s="50"/>
      <c r="VME272" s="50"/>
      <c r="VMF272" s="50"/>
      <c r="VMG272" s="50"/>
      <c r="VMH272" s="50"/>
      <c r="VMI272" s="50"/>
      <c r="VMJ272" s="50"/>
      <c r="VMK272" s="50"/>
      <c r="VML272" s="50"/>
      <c r="VMM272" s="50"/>
      <c r="VMN272" s="50"/>
      <c r="VMO272" s="50"/>
      <c r="VMP272" s="50"/>
      <c r="VMQ272" s="50"/>
      <c r="VMR272" s="50"/>
      <c r="VMS272" s="50"/>
      <c r="VMT272" s="50"/>
      <c r="VMU272" s="50"/>
      <c r="VMV272" s="50"/>
      <c r="VMW272" s="50"/>
      <c r="VMX272" s="50"/>
      <c r="VMY272" s="50"/>
      <c r="VMZ272" s="50"/>
      <c r="VNA272" s="50"/>
      <c r="VNB272" s="50"/>
      <c r="VNC272" s="50"/>
      <c r="VND272" s="50"/>
      <c r="VNE272" s="50"/>
      <c r="VNF272" s="50"/>
      <c r="VNG272" s="50"/>
      <c r="VNH272" s="50"/>
      <c r="VNI272" s="50"/>
      <c r="VNJ272" s="50"/>
      <c r="VNK272" s="50"/>
      <c r="VNL272" s="50"/>
      <c r="VNM272" s="50"/>
      <c r="VNN272" s="50"/>
      <c r="VNO272" s="50"/>
      <c r="VNP272" s="50"/>
      <c r="VNQ272" s="50"/>
      <c r="VNR272" s="50"/>
      <c r="VNS272" s="50"/>
      <c r="VNT272" s="50"/>
      <c r="VNU272" s="50"/>
      <c r="VNV272" s="50"/>
      <c r="VNW272" s="50"/>
      <c r="VNX272" s="50"/>
      <c r="VNY272" s="50"/>
      <c r="VNZ272" s="50"/>
      <c r="VOA272" s="50"/>
      <c r="VOB272" s="50"/>
      <c r="VOC272" s="50"/>
      <c r="VOD272" s="50"/>
      <c r="VOE272" s="50"/>
      <c r="VOF272" s="50"/>
      <c r="VOG272" s="50"/>
      <c r="VOH272" s="50"/>
      <c r="VOI272" s="50"/>
      <c r="VOJ272" s="50"/>
      <c r="VOK272" s="50"/>
      <c r="VOL272" s="50"/>
      <c r="VOM272" s="50"/>
      <c r="VON272" s="50"/>
      <c r="VOO272" s="50"/>
      <c r="VOP272" s="50"/>
      <c r="VOQ272" s="50"/>
      <c r="VOR272" s="50"/>
      <c r="VOS272" s="50"/>
      <c r="VOT272" s="50"/>
      <c r="VOU272" s="50"/>
      <c r="VOV272" s="50"/>
      <c r="VOW272" s="50"/>
      <c r="VOX272" s="50"/>
      <c r="VOY272" s="50"/>
      <c r="VOZ272" s="50"/>
      <c r="VPA272" s="50"/>
      <c r="VPB272" s="50"/>
      <c r="VPC272" s="50"/>
      <c r="VPD272" s="50"/>
      <c r="VPE272" s="50"/>
      <c r="VPF272" s="50"/>
      <c r="VPG272" s="50"/>
      <c r="VPH272" s="50"/>
      <c r="VPI272" s="50"/>
      <c r="VPJ272" s="50"/>
      <c r="VPK272" s="50"/>
      <c r="VPL272" s="50"/>
      <c r="VPM272" s="50"/>
      <c r="VPN272" s="50"/>
      <c r="VPO272" s="50"/>
      <c r="VPP272" s="50"/>
      <c r="VPQ272" s="50"/>
      <c r="VPR272" s="50"/>
      <c r="VPS272" s="50"/>
      <c r="VPT272" s="50"/>
      <c r="VPU272" s="50"/>
      <c r="VPV272" s="50"/>
      <c r="VPW272" s="50"/>
      <c r="VPX272" s="50"/>
      <c r="VPY272" s="50"/>
      <c r="VPZ272" s="50"/>
      <c r="VQA272" s="50"/>
      <c r="VQB272" s="50"/>
      <c r="VQC272" s="50"/>
      <c r="VQD272" s="50"/>
      <c r="VQE272" s="50"/>
      <c r="VQF272" s="50"/>
      <c r="VQG272" s="50"/>
      <c r="VQH272" s="50"/>
      <c r="VQI272" s="50"/>
      <c r="VQJ272" s="50"/>
      <c r="VQK272" s="50"/>
      <c r="VQL272" s="50"/>
      <c r="VQM272" s="50"/>
      <c r="VQN272" s="50"/>
      <c r="VQO272" s="50"/>
      <c r="VQP272" s="50"/>
      <c r="VQQ272" s="50"/>
      <c r="VQR272" s="50"/>
      <c r="VQS272" s="50"/>
      <c r="VQT272" s="50"/>
      <c r="VQU272" s="50"/>
      <c r="VQV272" s="50"/>
      <c r="VQW272" s="50"/>
      <c r="VQX272" s="50"/>
      <c r="VQY272" s="50"/>
      <c r="VQZ272" s="50"/>
      <c r="VRA272" s="50"/>
      <c r="VRB272" s="50"/>
      <c r="VRC272" s="50"/>
      <c r="VRD272" s="50"/>
      <c r="VRE272" s="50"/>
      <c r="VRF272" s="50"/>
      <c r="VRG272" s="50"/>
      <c r="VRH272" s="50"/>
      <c r="VRI272" s="50"/>
      <c r="VRJ272" s="50"/>
      <c r="VRK272" s="50"/>
      <c r="VRL272" s="50"/>
      <c r="VRM272" s="50"/>
      <c r="VRN272" s="50"/>
      <c r="VRO272" s="50"/>
      <c r="VRP272" s="50"/>
      <c r="VRQ272" s="50"/>
      <c r="VRR272" s="50"/>
      <c r="VRS272" s="50"/>
      <c r="VRT272" s="50"/>
      <c r="VRU272" s="50"/>
      <c r="VRV272" s="50"/>
      <c r="VRW272" s="50"/>
      <c r="VRX272" s="50"/>
      <c r="VRY272" s="50"/>
      <c r="VRZ272" s="50"/>
      <c r="VSA272" s="50"/>
      <c r="VSB272" s="50"/>
      <c r="VSC272" s="50"/>
      <c r="VSD272" s="50"/>
      <c r="VSE272" s="50"/>
      <c r="VSF272" s="50"/>
      <c r="VSG272" s="50"/>
      <c r="VSH272" s="50"/>
      <c r="VSI272" s="50"/>
      <c r="VSJ272" s="50"/>
      <c r="VSK272" s="50"/>
      <c r="VSL272" s="50"/>
      <c r="VSM272" s="50"/>
      <c r="VSN272" s="50"/>
      <c r="VSO272" s="50"/>
      <c r="VSP272" s="50"/>
      <c r="VSQ272" s="50"/>
      <c r="VSR272" s="50"/>
      <c r="VSS272" s="50"/>
      <c r="VST272" s="50"/>
      <c r="VSU272" s="50"/>
      <c r="VSV272" s="50"/>
      <c r="VSW272" s="50"/>
      <c r="VSX272" s="50"/>
      <c r="VSY272" s="50"/>
      <c r="VSZ272" s="50"/>
      <c r="VTA272" s="50"/>
      <c r="VTB272" s="50"/>
      <c r="VTC272" s="50"/>
      <c r="VTD272" s="50"/>
      <c r="VTE272" s="50"/>
      <c r="VTF272" s="50"/>
      <c r="VTG272" s="50"/>
      <c r="VTH272" s="50"/>
      <c r="VTI272" s="50"/>
      <c r="VTJ272" s="50"/>
      <c r="VTK272" s="50"/>
      <c r="VTL272" s="50"/>
      <c r="VTM272" s="50"/>
      <c r="VTN272" s="50"/>
      <c r="VTO272" s="50"/>
      <c r="VTP272" s="50"/>
      <c r="VTQ272" s="50"/>
      <c r="VTR272" s="50"/>
      <c r="VTS272" s="50"/>
      <c r="VTT272" s="50"/>
      <c r="VTU272" s="50"/>
      <c r="VTV272" s="50"/>
      <c r="VTW272" s="50"/>
      <c r="VTX272" s="50"/>
      <c r="VTY272" s="50"/>
      <c r="VTZ272" s="50"/>
      <c r="VUA272" s="50"/>
      <c r="VUB272" s="50"/>
      <c r="VUC272" s="50"/>
      <c r="VUD272" s="50"/>
      <c r="VUE272" s="50"/>
      <c r="VUF272" s="50"/>
      <c r="VUG272" s="50"/>
      <c r="VUH272" s="50"/>
      <c r="VUI272" s="50"/>
      <c r="VUJ272" s="50"/>
      <c r="VUK272" s="50"/>
      <c r="VUL272" s="50"/>
      <c r="VUM272" s="50"/>
      <c r="VUN272" s="50"/>
      <c r="VUO272" s="50"/>
      <c r="VUP272" s="50"/>
      <c r="VUQ272" s="50"/>
      <c r="VUR272" s="50"/>
      <c r="VUS272" s="50"/>
      <c r="VUT272" s="50"/>
      <c r="VUU272" s="50"/>
      <c r="VUV272" s="50"/>
      <c r="VUW272" s="50"/>
      <c r="VUX272" s="50"/>
      <c r="VUY272" s="50"/>
      <c r="VUZ272" s="50"/>
      <c r="VVA272" s="50"/>
      <c r="VVB272" s="50"/>
      <c r="VVC272" s="50"/>
      <c r="VVD272" s="50"/>
      <c r="VVE272" s="50"/>
      <c r="VVF272" s="50"/>
      <c r="VVG272" s="50"/>
      <c r="VVH272" s="50"/>
      <c r="VVI272" s="50"/>
      <c r="VVJ272" s="50"/>
      <c r="VVK272" s="50"/>
      <c r="VVL272" s="50"/>
      <c r="VVM272" s="50"/>
      <c r="VVN272" s="50"/>
    </row>
  </sheetData>
  <mergeCells count="7">
    <mergeCell ref="B1:AL1"/>
    <mergeCell ref="AL2:AL3"/>
    <mergeCell ref="F2:AJ2"/>
    <mergeCell ref="B2:B3"/>
    <mergeCell ref="C2:C3"/>
    <mergeCell ref="D2:D3"/>
    <mergeCell ref="E2:E3"/>
  </mergeCells>
  <pageMargins left="0.7" right="0.7" top="0.75" bottom="0.75" header="0.3" footer="0.3"/>
  <pageSetup paperSize="9" scale="10" orientation="portrait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C412-9087-4A94-8D27-D877EFCE0A2E}">
  <sheetPr>
    <pageSetUpPr fitToPage="1"/>
  </sheetPr>
  <dimension ref="A1:VVM272"/>
  <sheetViews>
    <sheetView topLeftCell="C1" zoomScale="85" zoomScaleNormal="85" workbookViewId="0">
      <pane xSplit="3" ySplit="3" topLeftCell="F28" activePane="bottomRight" state="frozen"/>
      <selection activeCell="C1" sqref="C1"/>
      <selection pane="topRight" activeCell="F1" sqref="F1"/>
      <selection pane="bottomLeft" activeCell="C4" sqref="C4"/>
      <selection pane="bottomRight" activeCell="BB43" sqref="BB43"/>
    </sheetView>
  </sheetViews>
  <sheetFormatPr defaultColWidth="9" defaultRowHeight="15" x14ac:dyDescent="0.25"/>
  <cols>
    <col min="1" max="1" width="3" style="1" customWidth="1"/>
    <col min="2" max="2" width="4.7109375" style="5" customWidth="1"/>
    <col min="3" max="3" width="41.28515625" style="1" customWidth="1"/>
    <col min="4" max="4" width="14.7109375" style="1" customWidth="1"/>
    <col min="5" max="5" width="9.5703125" style="2" customWidth="1"/>
    <col min="6" max="6" width="15.85546875" style="1" hidden="1" customWidth="1"/>
    <col min="7" max="7" width="15.28515625" style="1" hidden="1" customWidth="1"/>
    <col min="8" max="8" width="16.28515625" style="1" hidden="1" customWidth="1"/>
    <col min="9" max="9" width="16.42578125" style="1" hidden="1" customWidth="1"/>
    <col min="10" max="11" width="18" style="1" hidden="1" customWidth="1"/>
    <col min="12" max="14" width="13.5703125" style="1" hidden="1" customWidth="1"/>
    <col min="15" max="16" width="18.140625" style="1" hidden="1" customWidth="1"/>
    <col min="17" max="17" width="16" style="1" hidden="1" customWidth="1"/>
    <col min="18" max="18" width="15.7109375" style="1" hidden="1" customWidth="1"/>
    <col min="19" max="19" width="15.28515625" style="1" hidden="1" customWidth="1"/>
    <col min="20" max="20" width="15" style="1" hidden="1" customWidth="1"/>
    <col min="21" max="22" width="13.5703125" style="1" hidden="1" customWidth="1"/>
    <col min="23" max="23" width="15.7109375" style="1" hidden="1" customWidth="1"/>
    <col min="24" max="28" width="13.5703125" style="1" hidden="1" customWidth="1"/>
    <col min="29" max="30" width="15.42578125" style="1" hidden="1" customWidth="1"/>
    <col min="31" max="31" width="16.140625" style="1" hidden="1" customWidth="1"/>
    <col min="32" max="32" width="15.85546875" style="1" hidden="1" customWidth="1"/>
    <col min="33" max="33" width="15" style="1" hidden="1" customWidth="1"/>
    <col min="34" max="36" width="16" style="1" hidden="1" customWidth="1"/>
    <col min="37" max="37" width="3.85546875" style="1" customWidth="1"/>
    <col min="38" max="38" width="25.7109375" style="1" customWidth="1"/>
    <col min="39" max="39" width="15.7109375" style="1" hidden="1" customWidth="1"/>
    <col min="40" max="40" width="14.85546875" style="1" hidden="1" customWidth="1"/>
    <col min="41" max="41" width="10.5703125" style="1" hidden="1" customWidth="1"/>
    <col min="42" max="42" width="10" style="1" hidden="1" customWidth="1"/>
    <col min="43" max="43" width="8.140625" style="1" hidden="1" customWidth="1"/>
    <col min="44" max="44" width="12.42578125" style="1" bestFit="1" customWidth="1"/>
    <col min="45" max="60" width="8.140625" style="1" customWidth="1"/>
    <col min="61" max="62" width="7.5703125" style="1" customWidth="1"/>
    <col min="63" max="67" width="8.140625" style="1" customWidth="1"/>
    <col min="68" max="79" width="9" style="1"/>
    <col min="80" max="80" width="12.7109375" style="1" customWidth="1"/>
    <col min="81" max="81" width="12.140625" style="1" customWidth="1"/>
    <col min="82" max="82" width="9.140625" style="1" customWidth="1"/>
    <col min="83" max="83" width="9.85546875" style="1" customWidth="1"/>
    <col min="84" max="84" width="15.85546875" style="1" customWidth="1"/>
    <col min="85" max="85" width="12.85546875" style="1" customWidth="1"/>
    <col min="86" max="86" width="14.140625" style="1" customWidth="1"/>
    <col min="87" max="98" width="9" style="1"/>
    <col min="99" max="99" width="9.5703125" style="151" customWidth="1"/>
    <col min="100" max="100" width="12.42578125" style="1" customWidth="1"/>
    <col min="101" max="15064" width="9" style="1"/>
    <col min="15065" max="16384" width="9" style="50"/>
  </cols>
  <sheetData>
    <row r="1" spans="1:15112" ht="45" customHeight="1" thickBot="1" x14ac:dyDescent="0.3">
      <c r="B1" s="803" t="s">
        <v>86</v>
      </c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803"/>
      <c r="AA1" s="803"/>
      <c r="AB1" s="803"/>
      <c r="AC1" s="803"/>
      <c r="AD1" s="803"/>
      <c r="AE1" s="803"/>
      <c r="AF1" s="803"/>
      <c r="AG1" s="803"/>
      <c r="AH1" s="803"/>
      <c r="AI1" s="803"/>
      <c r="AJ1" s="803"/>
      <c r="AK1" s="803"/>
      <c r="AL1" s="803"/>
    </row>
    <row r="2" spans="1:15112" ht="30" customHeight="1" x14ac:dyDescent="0.25">
      <c r="B2" s="809" t="s">
        <v>100</v>
      </c>
      <c r="C2" s="811" t="s">
        <v>101</v>
      </c>
      <c r="D2" s="813" t="s">
        <v>102</v>
      </c>
      <c r="E2" s="815" t="s">
        <v>103</v>
      </c>
      <c r="F2" s="806" t="s">
        <v>250</v>
      </c>
      <c r="G2" s="807"/>
      <c r="H2" s="807"/>
      <c r="I2" s="807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07"/>
      <c r="U2" s="807"/>
      <c r="V2" s="807"/>
      <c r="W2" s="807"/>
      <c r="X2" s="807"/>
      <c r="Y2" s="807"/>
      <c r="Z2" s="807"/>
      <c r="AA2" s="807"/>
      <c r="AB2" s="807"/>
      <c r="AC2" s="807"/>
      <c r="AD2" s="807"/>
      <c r="AE2" s="807"/>
      <c r="AF2" s="807"/>
      <c r="AG2" s="807"/>
      <c r="AH2" s="807"/>
      <c r="AI2" s="807"/>
      <c r="AJ2" s="808"/>
      <c r="AL2" s="804" t="s">
        <v>127</v>
      </c>
    </row>
    <row r="3" spans="1:15112" s="400" customFormat="1" x14ac:dyDescent="0.25">
      <c r="A3" s="397"/>
      <c r="B3" s="810"/>
      <c r="C3" s="812"/>
      <c r="D3" s="814"/>
      <c r="E3" s="816"/>
      <c r="F3" s="388">
        <v>1</v>
      </c>
      <c r="G3" s="401">
        <v>2</v>
      </c>
      <c r="H3" s="402">
        <v>3</v>
      </c>
      <c r="I3" s="388">
        <v>4</v>
      </c>
      <c r="J3" s="388">
        <v>5</v>
      </c>
      <c r="K3" s="388">
        <v>6</v>
      </c>
      <c r="L3" s="388">
        <v>7</v>
      </c>
      <c r="M3" s="398">
        <v>8</v>
      </c>
      <c r="N3" s="388">
        <v>9</v>
      </c>
      <c r="O3" s="398">
        <v>10</v>
      </c>
      <c r="P3" s="398">
        <v>11</v>
      </c>
      <c r="Q3" s="398">
        <v>12</v>
      </c>
      <c r="R3" s="398">
        <v>13</v>
      </c>
      <c r="S3" s="398">
        <v>14</v>
      </c>
      <c r="T3" s="398">
        <v>15</v>
      </c>
      <c r="U3" s="398">
        <v>16</v>
      </c>
      <c r="V3" s="398">
        <v>17</v>
      </c>
      <c r="W3" s="398">
        <v>18</v>
      </c>
      <c r="X3" s="398">
        <v>19</v>
      </c>
      <c r="Y3" s="398">
        <v>20</v>
      </c>
      <c r="Z3" s="398">
        <v>21</v>
      </c>
      <c r="AA3" s="398">
        <v>22</v>
      </c>
      <c r="AB3" s="398">
        <v>23</v>
      </c>
      <c r="AC3" s="388">
        <v>24</v>
      </c>
      <c r="AD3" s="388">
        <v>25</v>
      </c>
      <c r="AE3" s="398">
        <v>26</v>
      </c>
      <c r="AF3" s="398">
        <v>27</v>
      </c>
      <c r="AG3" s="398">
        <v>28</v>
      </c>
      <c r="AH3" s="398">
        <v>29</v>
      </c>
      <c r="AI3" s="398">
        <v>30</v>
      </c>
      <c r="AJ3" s="398">
        <v>31</v>
      </c>
      <c r="AK3" s="397"/>
      <c r="AL3" s="805"/>
      <c r="AM3" s="397"/>
      <c r="AN3" s="397"/>
      <c r="AO3" s="397"/>
      <c r="AP3" s="397"/>
      <c r="AQ3" s="397"/>
      <c r="AR3" s="397"/>
      <c r="AS3" s="397"/>
      <c r="AT3" s="397"/>
      <c r="AU3" s="397"/>
      <c r="AV3" s="397"/>
      <c r="AW3" s="397"/>
      <c r="AX3" s="397"/>
      <c r="AY3" s="397"/>
      <c r="AZ3" s="397"/>
      <c r="BA3" s="397"/>
      <c r="BB3" s="397"/>
      <c r="BC3" s="397"/>
      <c r="BD3" s="397"/>
      <c r="BE3" s="397"/>
      <c r="BF3" s="397"/>
      <c r="BG3" s="397"/>
      <c r="BH3" s="397"/>
      <c r="BI3" s="397"/>
      <c r="BJ3" s="397"/>
      <c r="BK3" s="397"/>
      <c r="BL3" s="397"/>
      <c r="BM3" s="397"/>
      <c r="BN3" s="397"/>
      <c r="BO3" s="397"/>
      <c r="BP3" s="397"/>
      <c r="BQ3" s="397"/>
      <c r="BR3" s="397"/>
      <c r="BS3" s="397"/>
      <c r="BT3" s="397"/>
      <c r="BU3" s="397"/>
      <c r="BV3" s="397"/>
      <c r="BW3" s="397"/>
      <c r="BX3" s="397"/>
      <c r="BY3" s="397"/>
      <c r="BZ3" s="397"/>
      <c r="CA3" s="397"/>
      <c r="CB3" s="397"/>
      <c r="CC3" s="397"/>
      <c r="CD3" s="397"/>
      <c r="CE3" s="397"/>
      <c r="CF3" s="397"/>
      <c r="CG3" s="397"/>
      <c r="CH3" s="397"/>
      <c r="CI3" s="397"/>
      <c r="CJ3" s="397"/>
      <c r="CK3" s="397"/>
      <c r="CL3" s="397"/>
      <c r="CM3" s="397"/>
      <c r="CN3" s="397"/>
      <c r="CO3" s="397"/>
      <c r="CP3" s="397"/>
      <c r="CQ3" s="397"/>
      <c r="CR3" s="397"/>
      <c r="CS3" s="397"/>
      <c r="CT3" s="397"/>
      <c r="CU3" s="399"/>
      <c r="CV3" s="397"/>
      <c r="CW3" s="397"/>
      <c r="CX3" s="397"/>
      <c r="CY3" s="397"/>
      <c r="CZ3" s="397"/>
      <c r="DA3" s="397"/>
      <c r="DB3" s="397"/>
      <c r="DC3" s="397"/>
      <c r="DD3" s="397"/>
      <c r="DE3" s="397"/>
      <c r="DF3" s="397"/>
      <c r="DG3" s="397"/>
      <c r="DH3" s="397"/>
      <c r="DI3" s="397"/>
      <c r="DJ3" s="397"/>
      <c r="DK3" s="397"/>
      <c r="DL3" s="397"/>
      <c r="DM3" s="397"/>
      <c r="DN3" s="397"/>
      <c r="DO3" s="397"/>
      <c r="DP3" s="397"/>
      <c r="DQ3" s="397"/>
      <c r="DR3" s="397"/>
      <c r="DS3" s="397"/>
      <c r="DT3" s="397"/>
      <c r="DU3" s="397"/>
      <c r="DV3" s="397"/>
      <c r="DW3" s="397"/>
      <c r="DX3" s="397"/>
      <c r="DY3" s="397"/>
      <c r="DZ3" s="397"/>
      <c r="EA3" s="397"/>
      <c r="EB3" s="397"/>
      <c r="EC3" s="397"/>
      <c r="ED3" s="397"/>
      <c r="EE3" s="397"/>
      <c r="EF3" s="397"/>
      <c r="EG3" s="397"/>
      <c r="EH3" s="397"/>
      <c r="EI3" s="397"/>
      <c r="EJ3" s="397"/>
      <c r="EK3" s="397"/>
      <c r="EL3" s="397"/>
      <c r="EM3" s="397"/>
      <c r="EN3" s="397"/>
      <c r="EO3" s="397"/>
      <c r="EP3" s="397"/>
      <c r="EQ3" s="397"/>
      <c r="ER3" s="397"/>
      <c r="ES3" s="397"/>
      <c r="ET3" s="397"/>
      <c r="EU3" s="397"/>
      <c r="EV3" s="397"/>
      <c r="EW3" s="397"/>
      <c r="EX3" s="397"/>
      <c r="EY3" s="397"/>
      <c r="EZ3" s="397"/>
      <c r="FA3" s="397"/>
      <c r="FB3" s="397"/>
      <c r="FC3" s="397"/>
      <c r="FD3" s="397"/>
      <c r="FE3" s="397"/>
      <c r="FF3" s="397"/>
      <c r="FG3" s="397"/>
      <c r="FH3" s="397"/>
      <c r="FI3" s="397"/>
      <c r="FJ3" s="397"/>
      <c r="FK3" s="397"/>
      <c r="FL3" s="397"/>
      <c r="FM3" s="397"/>
      <c r="FN3" s="397"/>
      <c r="FO3" s="397"/>
      <c r="FP3" s="397"/>
      <c r="FQ3" s="397"/>
      <c r="FR3" s="397"/>
      <c r="FS3" s="397"/>
      <c r="FT3" s="397"/>
      <c r="FU3" s="397"/>
      <c r="FV3" s="397"/>
      <c r="FW3" s="397"/>
      <c r="FX3" s="397"/>
      <c r="FY3" s="397"/>
      <c r="FZ3" s="397"/>
      <c r="GA3" s="397"/>
      <c r="GB3" s="397"/>
      <c r="GC3" s="397"/>
      <c r="GD3" s="397"/>
      <c r="GE3" s="397"/>
      <c r="GF3" s="397"/>
      <c r="GG3" s="397"/>
      <c r="GH3" s="397"/>
      <c r="GI3" s="397"/>
      <c r="GJ3" s="397"/>
      <c r="GK3" s="397"/>
      <c r="GL3" s="397"/>
      <c r="GM3" s="397"/>
      <c r="GN3" s="397"/>
      <c r="GO3" s="397"/>
      <c r="GP3" s="397"/>
      <c r="GQ3" s="397"/>
      <c r="GR3" s="397"/>
      <c r="GS3" s="397"/>
      <c r="GT3" s="397"/>
      <c r="GU3" s="397"/>
      <c r="GV3" s="397"/>
      <c r="GW3" s="397"/>
      <c r="GX3" s="397"/>
      <c r="GY3" s="397"/>
      <c r="GZ3" s="397"/>
      <c r="HA3" s="397"/>
      <c r="HB3" s="397"/>
      <c r="HC3" s="397"/>
      <c r="HD3" s="397"/>
      <c r="HE3" s="397"/>
      <c r="HF3" s="397"/>
      <c r="HG3" s="397"/>
      <c r="HH3" s="397"/>
      <c r="HI3" s="397"/>
      <c r="HJ3" s="397"/>
      <c r="HK3" s="397"/>
      <c r="HL3" s="397"/>
      <c r="HM3" s="397"/>
      <c r="HN3" s="397"/>
      <c r="HO3" s="397"/>
      <c r="HP3" s="397"/>
      <c r="HQ3" s="397"/>
      <c r="HR3" s="397"/>
      <c r="HS3" s="397"/>
      <c r="HT3" s="397"/>
      <c r="HU3" s="397"/>
      <c r="HV3" s="397"/>
      <c r="HW3" s="397"/>
      <c r="HX3" s="397"/>
      <c r="HY3" s="397"/>
      <c r="HZ3" s="397"/>
      <c r="IA3" s="397"/>
      <c r="IB3" s="397"/>
      <c r="IC3" s="397"/>
      <c r="ID3" s="397"/>
      <c r="IE3" s="397"/>
      <c r="IF3" s="397"/>
      <c r="IG3" s="397"/>
      <c r="IH3" s="397"/>
      <c r="II3" s="397"/>
      <c r="IJ3" s="397"/>
      <c r="IK3" s="397"/>
      <c r="IL3" s="397"/>
      <c r="IM3" s="397"/>
      <c r="IN3" s="397"/>
      <c r="IO3" s="397"/>
      <c r="IP3" s="397"/>
      <c r="IQ3" s="397"/>
      <c r="IR3" s="397"/>
      <c r="IS3" s="397"/>
      <c r="IT3" s="397"/>
      <c r="IU3" s="397"/>
      <c r="IV3" s="397"/>
      <c r="IW3" s="397"/>
      <c r="IX3" s="397"/>
      <c r="IY3" s="397"/>
      <c r="IZ3" s="397"/>
      <c r="JA3" s="397"/>
      <c r="JB3" s="397"/>
      <c r="JC3" s="397"/>
      <c r="JD3" s="397"/>
      <c r="JE3" s="397"/>
      <c r="JF3" s="397"/>
      <c r="JG3" s="397"/>
      <c r="JH3" s="397"/>
      <c r="JI3" s="397"/>
      <c r="JJ3" s="397"/>
      <c r="JK3" s="397"/>
      <c r="JL3" s="397"/>
      <c r="JM3" s="397"/>
      <c r="JN3" s="397"/>
      <c r="JO3" s="397"/>
      <c r="JP3" s="397"/>
      <c r="JQ3" s="397"/>
      <c r="JR3" s="397"/>
      <c r="JS3" s="397"/>
      <c r="JT3" s="397"/>
      <c r="JU3" s="397"/>
      <c r="JV3" s="397"/>
      <c r="JW3" s="397"/>
      <c r="JX3" s="397"/>
      <c r="JY3" s="397"/>
      <c r="JZ3" s="397"/>
      <c r="KA3" s="397"/>
      <c r="KB3" s="397"/>
      <c r="KC3" s="397"/>
      <c r="KD3" s="397"/>
      <c r="KE3" s="397"/>
      <c r="KF3" s="397"/>
      <c r="KG3" s="397"/>
      <c r="KH3" s="397"/>
      <c r="KI3" s="397"/>
      <c r="KJ3" s="397"/>
      <c r="KK3" s="397"/>
      <c r="KL3" s="397"/>
      <c r="KM3" s="397"/>
      <c r="KN3" s="397"/>
      <c r="KO3" s="397"/>
      <c r="KP3" s="397"/>
      <c r="KQ3" s="397"/>
      <c r="KR3" s="397"/>
      <c r="KS3" s="397"/>
      <c r="KT3" s="397"/>
      <c r="KU3" s="397"/>
      <c r="KV3" s="397"/>
      <c r="KW3" s="397"/>
      <c r="KX3" s="397"/>
      <c r="KY3" s="397"/>
      <c r="KZ3" s="397"/>
      <c r="LA3" s="397"/>
      <c r="LB3" s="397"/>
      <c r="LC3" s="397"/>
      <c r="LD3" s="397"/>
      <c r="LE3" s="397"/>
      <c r="LF3" s="397"/>
      <c r="LG3" s="397"/>
      <c r="LH3" s="397"/>
      <c r="LI3" s="397"/>
      <c r="LJ3" s="397"/>
      <c r="LK3" s="397"/>
      <c r="LL3" s="397"/>
      <c r="LM3" s="397"/>
      <c r="LN3" s="397"/>
      <c r="LO3" s="397"/>
      <c r="LP3" s="397"/>
      <c r="LQ3" s="397"/>
      <c r="LR3" s="397"/>
      <c r="LS3" s="397"/>
      <c r="LT3" s="397"/>
      <c r="LU3" s="397"/>
      <c r="LV3" s="397"/>
      <c r="LW3" s="397"/>
      <c r="LX3" s="397"/>
      <c r="LY3" s="397"/>
      <c r="LZ3" s="397"/>
      <c r="MA3" s="397"/>
      <c r="MB3" s="397"/>
      <c r="MC3" s="397"/>
      <c r="MD3" s="397"/>
      <c r="ME3" s="397"/>
      <c r="MF3" s="397"/>
      <c r="MG3" s="397"/>
      <c r="MH3" s="397"/>
      <c r="MI3" s="397"/>
      <c r="MJ3" s="397"/>
      <c r="MK3" s="397"/>
      <c r="ML3" s="397"/>
      <c r="MM3" s="397"/>
      <c r="MN3" s="397"/>
      <c r="MO3" s="397"/>
      <c r="MP3" s="397"/>
      <c r="MQ3" s="397"/>
      <c r="MR3" s="397"/>
      <c r="MS3" s="397"/>
      <c r="MT3" s="397"/>
      <c r="MU3" s="397"/>
      <c r="MV3" s="397"/>
      <c r="MW3" s="397"/>
      <c r="MX3" s="397"/>
      <c r="MY3" s="397"/>
      <c r="MZ3" s="397"/>
      <c r="NA3" s="397"/>
      <c r="NB3" s="397"/>
      <c r="NC3" s="397"/>
      <c r="ND3" s="397"/>
      <c r="NE3" s="397"/>
      <c r="NF3" s="397"/>
      <c r="NG3" s="397"/>
      <c r="NH3" s="397"/>
      <c r="NI3" s="397"/>
      <c r="NJ3" s="397"/>
      <c r="NK3" s="397"/>
      <c r="NL3" s="397"/>
      <c r="NM3" s="397"/>
      <c r="NN3" s="397"/>
      <c r="NO3" s="397"/>
      <c r="NP3" s="397"/>
      <c r="NQ3" s="397"/>
      <c r="NR3" s="397"/>
      <c r="NS3" s="397"/>
      <c r="NT3" s="397"/>
      <c r="NU3" s="397"/>
      <c r="NV3" s="397"/>
      <c r="NW3" s="397"/>
      <c r="NX3" s="397"/>
      <c r="NY3" s="397"/>
      <c r="NZ3" s="397"/>
      <c r="OA3" s="397"/>
      <c r="OB3" s="397"/>
      <c r="OC3" s="397"/>
      <c r="OD3" s="397"/>
      <c r="OE3" s="397"/>
      <c r="OF3" s="397"/>
      <c r="OG3" s="397"/>
      <c r="OH3" s="397"/>
      <c r="OI3" s="397"/>
      <c r="OJ3" s="397"/>
      <c r="OK3" s="397"/>
      <c r="OL3" s="397"/>
      <c r="OM3" s="397"/>
      <c r="ON3" s="397"/>
      <c r="OO3" s="397"/>
      <c r="OP3" s="397"/>
      <c r="OQ3" s="397"/>
      <c r="OR3" s="397"/>
      <c r="OS3" s="397"/>
      <c r="OT3" s="397"/>
      <c r="OU3" s="397"/>
      <c r="OV3" s="397"/>
      <c r="OW3" s="397"/>
      <c r="OX3" s="397"/>
      <c r="OY3" s="397"/>
      <c r="OZ3" s="397"/>
      <c r="PA3" s="397"/>
      <c r="PB3" s="397"/>
      <c r="PC3" s="397"/>
      <c r="PD3" s="397"/>
      <c r="PE3" s="397"/>
      <c r="PF3" s="397"/>
      <c r="PG3" s="397"/>
      <c r="PH3" s="397"/>
      <c r="PI3" s="397"/>
      <c r="PJ3" s="397"/>
      <c r="PK3" s="397"/>
      <c r="PL3" s="397"/>
      <c r="PM3" s="397"/>
      <c r="PN3" s="397"/>
      <c r="PO3" s="397"/>
      <c r="PP3" s="397"/>
      <c r="PQ3" s="397"/>
      <c r="PR3" s="397"/>
      <c r="PS3" s="397"/>
      <c r="PT3" s="397"/>
      <c r="PU3" s="397"/>
      <c r="PV3" s="397"/>
      <c r="PW3" s="397"/>
      <c r="PX3" s="397"/>
      <c r="PY3" s="397"/>
      <c r="PZ3" s="397"/>
      <c r="QA3" s="397"/>
      <c r="QB3" s="397"/>
      <c r="QC3" s="397"/>
      <c r="QD3" s="397"/>
      <c r="QE3" s="397"/>
      <c r="QF3" s="397"/>
      <c r="QG3" s="397"/>
      <c r="QH3" s="397"/>
      <c r="QI3" s="397"/>
      <c r="QJ3" s="397"/>
      <c r="QK3" s="397"/>
      <c r="QL3" s="397"/>
      <c r="QM3" s="397"/>
      <c r="QN3" s="397"/>
      <c r="QO3" s="397"/>
      <c r="QP3" s="397"/>
      <c r="QQ3" s="397"/>
      <c r="QR3" s="397"/>
      <c r="QS3" s="397"/>
      <c r="QT3" s="397"/>
      <c r="QU3" s="397"/>
      <c r="QV3" s="397"/>
      <c r="QW3" s="397"/>
      <c r="QX3" s="397"/>
      <c r="QY3" s="397"/>
      <c r="QZ3" s="397"/>
      <c r="RA3" s="397"/>
      <c r="RB3" s="397"/>
      <c r="RC3" s="397"/>
      <c r="RD3" s="397"/>
      <c r="RE3" s="397"/>
      <c r="RF3" s="397"/>
      <c r="RG3" s="397"/>
      <c r="RH3" s="397"/>
      <c r="RI3" s="397"/>
      <c r="RJ3" s="397"/>
      <c r="RK3" s="397"/>
      <c r="RL3" s="397"/>
      <c r="RM3" s="397"/>
      <c r="RN3" s="397"/>
      <c r="RO3" s="397"/>
      <c r="RP3" s="397"/>
      <c r="RQ3" s="397"/>
      <c r="RR3" s="397"/>
      <c r="RS3" s="397"/>
      <c r="RT3" s="397"/>
      <c r="RU3" s="397"/>
      <c r="RV3" s="397"/>
      <c r="RW3" s="397"/>
      <c r="RX3" s="397"/>
      <c r="RY3" s="397"/>
      <c r="RZ3" s="397"/>
      <c r="SA3" s="397"/>
      <c r="SB3" s="397"/>
      <c r="SC3" s="397"/>
      <c r="SD3" s="397"/>
      <c r="SE3" s="397"/>
      <c r="SF3" s="397"/>
      <c r="SG3" s="397"/>
      <c r="SH3" s="397"/>
      <c r="SI3" s="397"/>
      <c r="SJ3" s="397"/>
      <c r="SK3" s="397"/>
      <c r="SL3" s="397"/>
      <c r="SM3" s="397"/>
      <c r="SN3" s="397"/>
      <c r="SO3" s="397"/>
      <c r="SP3" s="397"/>
      <c r="SQ3" s="397"/>
      <c r="SR3" s="397"/>
      <c r="SS3" s="397"/>
      <c r="ST3" s="397"/>
      <c r="SU3" s="397"/>
      <c r="SV3" s="397"/>
      <c r="SW3" s="397"/>
      <c r="SX3" s="397"/>
      <c r="SY3" s="397"/>
      <c r="SZ3" s="397"/>
      <c r="TA3" s="397"/>
      <c r="TB3" s="397"/>
      <c r="TC3" s="397"/>
      <c r="TD3" s="397"/>
      <c r="TE3" s="397"/>
      <c r="TF3" s="397"/>
      <c r="TG3" s="397"/>
      <c r="TH3" s="397"/>
      <c r="TI3" s="397"/>
      <c r="TJ3" s="397"/>
      <c r="TK3" s="397"/>
      <c r="TL3" s="397"/>
      <c r="TM3" s="397"/>
      <c r="TN3" s="397"/>
      <c r="TO3" s="397"/>
      <c r="TP3" s="397"/>
      <c r="TQ3" s="397"/>
      <c r="TR3" s="397"/>
      <c r="TS3" s="397"/>
      <c r="TT3" s="397"/>
      <c r="TU3" s="397"/>
      <c r="TV3" s="397"/>
      <c r="TW3" s="397"/>
      <c r="TX3" s="397"/>
      <c r="TY3" s="397"/>
      <c r="TZ3" s="397"/>
      <c r="UA3" s="397"/>
      <c r="UB3" s="397"/>
      <c r="UC3" s="397"/>
      <c r="UD3" s="397"/>
      <c r="UE3" s="397"/>
      <c r="UF3" s="397"/>
      <c r="UG3" s="397"/>
      <c r="UH3" s="397"/>
      <c r="UI3" s="397"/>
      <c r="UJ3" s="397"/>
      <c r="UK3" s="397"/>
      <c r="UL3" s="397"/>
      <c r="UM3" s="397"/>
      <c r="UN3" s="397"/>
      <c r="UO3" s="397"/>
      <c r="UP3" s="397"/>
      <c r="UQ3" s="397"/>
      <c r="UR3" s="397"/>
      <c r="US3" s="397"/>
      <c r="UT3" s="397"/>
      <c r="UU3" s="397"/>
      <c r="UV3" s="397"/>
      <c r="UW3" s="397"/>
      <c r="UX3" s="397"/>
      <c r="UY3" s="397"/>
      <c r="UZ3" s="397"/>
      <c r="VA3" s="397"/>
      <c r="VB3" s="397"/>
      <c r="VC3" s="397"/>
      <c r="VD3" s="397"/>
      <c r="VE3" s="397"/>
      <c r="VF3" s="397"/>
      <c r="VG3" s="397"/>
      <c r="VH3" s="397"/>
      <c r="VI3" s="397"/>
      <c r="VJ3" s="397"/>
      <c r="VK3" s="397"/>
      <c r="VL3" s="397"/>
      <c r="VM3" s="397"/>
      <c r="VN3" s="397"/>
      <c r="VO3" s="397"/>
      <c r="VP3" s="397"/>
      <c r="VQ3" s="397"/>
      <c r="VR3" s="397"/>
      <c r="VS3" s="397"/>
      <c r="VT3" s="397"/>
      <c r="VU3" s="397"/>
      <c r="VV3" s="397"/>
      <c r="VW3" s="397"/>
      <c r="VX3" s="397"/>
      <c r="VY3" s="397"/>
      <c r="VZ3" s="397"/>
      <c r="WA3" s="397"/>
      <c r="WB3" s="397"/>
      <c r="WC3" s="397"/>
      <c r="WD3" s="397"/>
      <c r="WE3" s="397"/>
      <c r="WF3" s="397"/>
      <c r="WG3" s="397"/>
      <c r="WH3" s="397"/>
      <c r="WI3" s="397"/>
      <c r="WJ3" s="397"/>
      <c r="WK3" s="397"/>
      <c r="WL3" s="397"/>
      <c r="WM3" s="397"/>
      <c r="WN3" s="397"/>
      <c r="WO3" s="397"/>
      <c r="WP3" s="397"/>
      <c r="WQ3" s="397"/>
      <c r="WR3" s="397"/>
      <c r="WS3" s="397"/>
      <c r="WT3" s="397"/>
      <c r="WU3" s="397"/>
      <c r="WV3" s="397"/>
      <c r="WW3" s="397"/>
      <c r="WX3" s="397"/>
      <c r="WY3" s="397"/>
      <c r="WZ3" s="397"/>
      <c r="XA3" s="397"/>
      <c r="XB3" s="397"/>
      <c r="XC3" s="397"/>
      <c r="XD3" s="397"/>
      <c r="XE3" s="397"/>
      <c r="XF3" s="397"/>
      <c r="XG3" s="397"/>
      <c r="XH3" s="397"/>
      <c r="XI3" s="397"/>
      <c r="XJ3" s="397"/>
      <c r="XK3" s="397"/>
      <c r="XL3" s="397"/>
      <c r="XM3" s="397"/>
      <c r="XN3" s="397"/>
      <c r="XO3" s="397"/>
      <c r="XP3" s="397"/>
      <c r="XQ3" s="397"/>
      <c r="XR3" s="397"/>
      <c r="XS3" s="397"/>
      <c r="XT3" s="397"/>
      <c r="XU3" s="397"/>
      <c r="XV3" s="397"/>
      <c r="XW3" s="397"/>
      <c r="XX3" s="397"/>
      <c r="XY3" s="397"/>
      <c r="XZ3" s="397"/>
      <c r="YA3" s="397"/>
      <c r="YB3" s="397"/>
      <c r="YC3" s="397"/>
      <c r="YD3" s="397"/>
      <c r="YE3" s="397"/>
      <c r="YF3" s="397"/>
      <c r="YG3" s="397"/>
      <c r="YH3" s="397"/>
      <c r="YI3" s="397"/>
      <c r="YJ3" s="397"/>
      <c r="YK3" s="397"/>
      <c r="YL3" s="397"/>
      <c r="YM3" s="397"/>
      <c r="YN3" s="397"/>
      <c r="YO3" s="397"/>
      <c r="YP3" s="397"/>
      <c r="YQ3" s="397"/>
      <c r="YR3" s="397"/>
      <c r="YS3" s="397"/>
      <c r="YT3" s="397"/>
      <c r="YU3" s="397"/>
      <c r="YV3" s="397"/>
      <c r="YW3" s="397"/>
      <c r="YX3" s="397"/>
      <c r="YY3" s="397"/>
      <c r="YZ3" s="397"/>
      <c r="ZA3" s="397"/>
      <c r="ZB3" s="397"/>
      <c r="ZC3" s="397"/>
      <c r="ZD3" s="397"/>
      <c r="ZE3" s="397"/>
      <c r="ZF3" s="397"/>
      <c r="ZG3" s="397"/>
      <c r="ZH3" s="397"/>
      <c r="ZI3" s="397"/>
      <c r="ZJ3" s="397"/>
      <c r="ZK3" s="397"/>
      <c r="ZL3" s="397"/>
      <c r="ZM3" s="397"/>
      <c r="ZN3" s="397"/>
      <c r="ZO3" s="397"/>
      <c r="ZP3" s="397"/>
      <c r="ZQ3" s="397"/>
      <c r="ZR3" s="397"/>
      <c r="ZS3" s="397"/>
      <c r="ZT3" s="397"/>
      <c r="ZU3" s="397"/>
      <c r="ZV3" s="397"/>
      <c r="ZW3" s="397"/>
      <c r="ZX3" s="397"/>
      <c r="ZY3" s="397"/>
      <c r="ZZ3" s="397"/>
      <c r="AAA3" s="397"/>
      <c r="AAB3" s="397"/>
      <c r="AAC3" s="397"/>
      <c r="AAD3" s="397"/>
      <c r="AAE3" s="397"/>
      <c r="AAF3" s="397"/>
      <c r="AAG3" s="397"/>
      <c r="AAH3" s="397"/>
      <c r="AAI3" s="397"/>
      <c r="AAJ3" s="397"/>
      <c r="AAK3" s="397"/>
      <c r="AAL3" s="397"/>
      <c r="AAM3" s="397"/>
      <c r="AAN3" s="397"/>
      <c r="AAO3" s="397"/>
      <c r="AAP3" s="397"/>
      <c r="AAQ3" s="397"/>
      <c r="AAR3" s="397"/>
      <c r="AAS3" s="397"/>
      <c r="AAT3" s="397"/>
      <c r="AAU3" s="397"/>
      <c r="AAV3" s="397"/>
      <c r="AAW3" s="397"/>
      <c r="AAX3" s="397"/>
      <c r="AAY3" s="397"/>
      <c r="AAZ3" s="397"/>
      <c r="ABA3" s="397"/>
      <c r="ABB3" s="397"/>
      <c r="ABC3" s="397"/>
      <c r="ABD3" s="397"/>
      <c r="ABE3" s="397"/>
      <c r="ABF3" s="397"/>
      <c r="ABG3" s="397"/>
      <c r="ABH3" s="397"/>
      <c r="ABI3" s="397"/>
      <c r="ABJ3" s="397"/>
      <c r="ABK3" s="397"/>
      <c r="ABL3" s="397"/>
      <c r="ABM3" s="397"/>
      <c r="ABN3" s="397"/>
      <c r="ABO3" s="397"/>
      <c r="ABP3" s="397"/>
      <c r="ABQ3" s="397"/>
      <c r="ABR3" s="397"/>
      <c r="ABS3" s="397"/>
      <c r="ABT3" s="397"/>
      <c r="ABU3" s="397"/>
      <c r="ABV3" s="397"/>
      <c r="ABW3" s="397"/>
      <c r="ABX3" s="397"/>
      <c r="ABY3" s="397"/>
      <c r="ABZ3" s="397"/>
      <c r="ACA3" s="397"/>
      <c r="ACB3" s="397"/>
      <c r="ACC3" s="397"/>
      <c r="ACD3" s="397"/>
      <c r="ACE3" s="397"/>
      <c r="ACF3" s="397"/>
      <c r="ACG3" s="397"/>
      <c r="ACH3" s="397"/>
      <c r="ACI3" s="397"/>
      <c r="ACJ3" s="397"/>
      <c r="ACK3" s="397"/>
      <c r="ACL3" s="397"/>
      <c r="ACM3" s="397"/>
      <c r="ACN3" s="397"/>
      <c r="ACO3" s="397"/>
      <c r="ACP3" s="397"/>
      <c r="ACQ3" s="397"/>
      <c r="ACR3" s="397"/>
      <c r="ACS3" s="397"/>
      <c r="ACT3" s="397"/>
      <c r="ACU3" s="397"/>
      <c r="ACV3" s="397"/>
      <c r="ACW3" s="397"/>
      <c r="ACX3" s="397"/>
      <c r="ACY3" s="397"/>
      <c r="ACZ3" s="397"/>
      <c r="ADA3" s="397"/>
      <c r="ADB3" s="397"/>
      <c r="ADC3" s="397"/>
      <c r="ADD3" s="397"/>
      <c r="ADE3" s="397"/>
      <c r="ADF3" s="397"/>
      <c r="ADG3" s="397"/>
      <c r="ADH3" s="397"/>
      <c r="ADI3" s="397"/>
      <c r="ADJ3" s="397"/>
      <c r="ADK3" s="397"/>
      <c r="ADL3" s="397"/>
      <c r="ADM3" s="397"/>
      <c r="ADN3" s="397"/>
      <c r="ADO3" s="397"/>
      <c r="ADP3" s="397"/>
      <c r="ADQ3" s="397"/>
      <c r="ADR3" s="397"/>
      <c r="ADS3" s="397"/>
      <c r="ADT3" s="397"/>
      <c r="ADU3" s="397"/>
      <c r="ADV3" s="397"/>
      <c r="ADW3" s="397"/>
      <c r="ADX3" s="397"/>
      <c r="ADY3" s="397"/>
      <c r="ADZ3" s="397"/>
      <c r="AEA3" s="397"/>
      <c r="AEB3" s="397"/>
      <c r="AEC3" s="397"/>
      <c r="AED3" s="397"/>
      <c r="AEE3" s="397"/>
      <c r="AEF3" s="397"/>
      <c r="AEG3" s="397"/>
      <c r="AEH3" s="397"/>
      <c r="AEI3" s="397"/>
      <c r="AEJ3" s="397"/>
      <c r="AEK3" s="397"/>
      <c r="AEL3" s="397"/>
      <c r="AEM3" s="397"/>
      <c r="AEN3" s="397"/>
      <c r="AEO3" s="397"/>
      <c r="AEP3" s="397"/>
      <c r="AEQ3" s="397"/>
      <c r="AER3" s="397"/>
      <c r="AES3" s="397"/>
      <c r="AET3" s="397"/>
      <c r="AEU3" s="397"/>
      <c r="AEV3" s="397"/>
      <c r="AEW3" s="397"/>
      <c r="AEX3" s="397"/>
      <c r="AEY3" s="397"/>
      <c r="AEZ3" s="397"/>
      <c r="AFA3" s="397"/>
      <c r="AFB3" s="397"/>
      <c r="AFC3" s="397"/>
      <c r="AFD3" s="397"/>
      <c r="AFE3" s="397"/>
      <c r="AFF3" s="397"/>
      <c r="AFG3" s="397"/>
      <c r="AFH3" s="397"/>
      <c r="AFI3" s="397"/>
      <c r="AFJ3" s="397"/>
      <c r="AFK3" s="397"/>
      <c r="AFL3" s="397"/>
      <c r="AFM3" s="397"/>
      <c r="AFN3" s="397"/>
      <c r="AFO3" s="397"/>
      <c r="AFP3" s="397"/>
      <c r="AFQ3" s="397"/>
      <c r="AFR3" s="397"/>
      <c r="AFS3" s="397"/>
      <c r="AFT3" s="397"/>
      <c r="AFU3" s="397"/>
      <c r="AFV3" s="397"/>
      <c r="AFW3" s="397"/>
      <c r="AFX3" s="397"/>
      <c r="AFY3" s="397"/>
      <c r="AFZ3" s="397"/>
      <c r="AGA3" s="397"/>
      <c r="AGB3" s="397"/>
      <c r="AGC3" s="397"/>
      <c r="AGD3" s="397"/>
      <c r="AGE3" s="397"/>
      <c r="AGF3" s="397"/>
      <c r="AGG3" s="397"/>
      <c r="AGH3" s="397"/>
      <c r="AGI3" s="397"/>
      <c r="AGJ3" s="397"/>
      <c r="AGK3" s="397"/>
      <c r="AGL3" s="397"/>
      <c r="AGM3" s="397"/>
      <c r="AGN3" s="397"/>
      <c r="AGO3" s="397"/>
      <c r="AGP3" s="397"/>
      <c r="AGQ3" s="397"/>
      <c r="AGR3" s="397"/>
      <c r="AGS3" s="397"/>
      <c r="AGT3" s="397"/>
      <c r="AGU3" s="397"/>
      <c r="AGV3" s="397"/>
      <c r="AGW3" s="397"/>
      <c r="AGX3" s="397"/>
      <c r="AGY3" s="397"/>
      <c r="AGZ3" s="397"/>
      <c r="AHA3" s="397"/>
      <c r="AHB3" s="397"/>
      <c r="AHC3" s="397"/>
      <c r="AHD3" s="397"/>
      <c r="AHE3" s="397"/>
      <c r="AHF3" s="397"/>
      <c r="AHG3" s="397"/>
      <c r="AHH3" s="397"/>
      <c r="AHI3" s="397"/>
      <c r="AHJ3" s="397"/>
      <c r="AHK3" s="397"/>
      <c r="AHL3" s="397"/>
      <c r="AHM3" s="397"/>
      <c r="AHN3" s="397"/>
      <c r="AHO3" s="397"/>
      <c r="AHP3" s="397"/>
      <c r="AHQ3" s="397"/>
      <c r="AHR3" s="397"/>
      <c r="AHS3" s="397"/>
      <c r="AHT3" s="397"/>
      <c r="AHU3" s="397"/>
      <c r="AHV3" s="397"/>
      <c r="AHW3" s="397"/>
      <c r="AHX3" s="397"/>
      <c r="AHY3" s="397"/>
      <c r="AHZ3" s="397"/>
      <c r="AIA3" s="397"/>
      <c r="AIB3" s="397"/>
      <c r="AIC3" s="397"/>
      <c r="AID3" s="397"/>
      <c r="AIE3" s="397"/>
      <c r="AIF3" s="397"/>
      <c r="AIG3" s="397"/>
      <c r="AIH3" s="397"/>
      <c r="AII3" s="397"/>
      <c r="AIJ3" s="397"/>
      <c r="AIK3" s="397"/>
      <c r="AIL3" s="397"/>
      <c r="AIM3" s="397"/>
      <c r="AIN3" s="397"/>
      <c r="AIO3" s="397"/>
      <c r="AIP3" s="397"/>
      <c r="AIQ3" s="397"/>
      <c r="AIR3" s="397"/>
      <c r="AIS3" s="397"/>
      <c r="AIT3" s="397"/>
      <c r="AIU3" s="397"/>
      <c r="AIV3" s="397"/>
      <c r="AIW3" s="397"/>
      <c r="AIX3" s="397"/>
      <c r="AIY3" s="397"/>
      <c r="AIZ3" s="397"/>
      <c r="AJA3" s="397"/>
      <c r="AJB3" s="397"/>
      <c r="AJC3" s="397"/>
      <c r="AJD3" s="397"/>
      <c r="AJE3" s="397"/>
      <c r="AJF3" s="397"/>
      <c r="AJG3" s="397"/>
      <c r="AJH3" s="397"/>
      <c r="AJI3" s="397"/>
      <c r="AJJ3" s="397"/>
      <c r="AJK3" s="397"/>
      <c r="AJL3" s="397"/>
      <c r="AJM3" s="397"/>
      <c r="AJN3" s="397"/>
      <c r="AJO3" s="397"/>
      <c r="AJP3" s="397"/>
      <c r="AJQ3" s="397"/>
      <c r="AJR3" s="397"/>
      <c r="AJS3" s="397"/>
      <c r="AJT3" s="397"/>
      <c r="AJU3" s="397"/>
      <c r="AJV3" s="397"/>
      <c r="AJW3" s="397"/>
      <c r="AJX3" s="397"/>
      <c r="AJY3" s="397"/>
      <c r="AJZ3" s="397"/>
      <c r="AKA3" s="397"/>
      <c r="AKB3" s="397"/>
      <c r="AKC3" s="397"/>
      <c r="AKD3" s="397"/>
      <c r="AKE3" s="397"/>
      <c r="AKF3" s="397"/>
      <c r="AKG3" s="397"/>
      <c r="AKH3" s="397"/>
      <c r="AKI3" s="397"/>
      <c r="AKJ3" s="397"/>
      <c r="AKK3" s="397"/>
      <c r="AKL3" s="397"/>
      <c r="AKM3" s="397"/>
      <c r="AKN3" s="397"/>
      <c r="AKO3" s="397"/>
      <c r="AKP3" s="397"/>
      <c r="AKQ3" s="397"/>
      <c r="AKR3" s="397"/>
      <c r="AKS3" s="397"/>
      <c r="AKT3" s="397"/>
      <c r="AKU3" s="397"/>
      <c r="AKV3" s="397"/>
      <c r="AKW3" s="397"/>
      <c r="AKX3" s="397"/>
      <c r="AKY3" s="397"/>
      <c r="AKZ3" s="397"/>
      <c r="ALA3" s="397"/>
      <c r="ALB3" s="397"/>
      <c r="ALC3" s="397"/>
      <c r="ALD3" s="397"/>
      <c r="ALE3" s="397"/>
      <c r="ALF3" s="397"/>
      <c r="ALG3" s="397"/>
      <c r="ALH3" s="397"/>
      <c r="ALI3" s="397"/>
      <c r="ALJ3" s="397"/>
      <c r="ALK3" s="397"/>
      <c r="ALL3" s="397"/>
      <c r="ALM3" s="397"/>
      <c r="ALN3" s="397"/>
      <c r="ALO3" s="397"/>
      <c r="ALP3" s="397"/>
      <c r="ALQ3" s="397"/>
      <c r="ALR3" s="397"/>
      <c r="ALS3" s="397"/>
      <c r="ALT3" s="397"/>
      <c r="ALU3" s="397"/>
      <c r="ALV3" s="397"/>
      <c r="ALW3" s="397"/>
      <c r="ALX3" s="397"/>
      <c r="ALY3" s="397"/>
      <c r="ALZ3" s="397"/>
      <c r="AMA3" s="397"/>
      <c r="AMB3" s="397"/>
      <c r="AMC3" s="397"/>
      <c r="AMD3" s="397"/>
      <c r="AME3" s="397"/>
      <c r="AMF3" s="397"/>
      <c r="AMG3" s="397"/>
      <c r="AMH3" s="397"/>
      <c r="AMI3" s="397"/>
      <c r="AMJ3" s="397"/>
      <c r="AMK3" s="397"/>
      <c r="AML3" s="397"/>
      <c r="AMM3" s="397"/>
      <c r="AMN3" s="397"/>
      <c r="AMO3" s="397"/>
      <c r="AMP3" s="397"/>
      <c r="AMQ3" s="397"/>
      <c r="AMR3" s="397"/>
      <c r="AMS3" s="397"/>
      <c r="AMT3" s="397"/>
      <c r="AMU3" s="397"/>
      <c r="AMV3" s="397"/>
      <c r="AMW3" s="397"/>
      <c r="AMX3" s="397"/>
      <c r="AMY3" s="397"/>
      <c r="AMZ3" s="397"/>
      <c r="ANA3" s="397"/>
      <c r="ANB3" s="397"/>
      <c r="ANC3" s="397"/>
      <c r="AND3" s="397"/>
      <c r="ANE3" s="397"/>
      <c r="ANF3" s="397"/>
      <c r="ANG3" s="397"/>
      <c r="ANH3" s="397"/>
      <c r="ANI3" s="397"/>
      <c r="ANJ3" s="397"/>
      <c r="ANK3" s="397"/>
      <c r="ANL3" s="397"/>
      <c r="ANM3" s="397"/>
      <c r="ANN3" s="397"/>
      <c r="ANO3" s="397"/>
      <c r="ANP3" s="397"/>
      <c r="ANQ3" s="397"/>
      <c r="ANR3" s="397"/>
      <c r="ANS3" s="397"/>
      <c r="ANT3" s="397"/>
      <c r="ANU3" s="397"/>
      <c r="ANV3" s="397"/>
      <c r="ANW3" s="397"/>
      <c r="ANX3" s="397"/>
      <c r="ANY3" s="397"/>
      <c r="ANZ3" s="397"/>
      <c r="AOA3" s="397"/>
      <c r="AOB3" s="397"/>
      <c r="AOC3" s="397"/>
      <c r="AOD3" s="397"/>
      <c r="AOE3" s="397"/>
      <c r="AOF3" s="397"/>
      <c r="AOG3" s="397"/>
      <c r="AOH3" s="397"/>
      <c r="AOI3" s="397"/>
      <c r="AOJ3" s="397"/>
      <c r="AOK3" s="397"/>
      <c r="AOL3" s="397"/>
      <c r="AOM3" s="397"/>
      <c r="AON3" s="397"/>
      <c r="AOO3" s="397"/>
      <c r="AOP3" s="397"/>
      <c r="AOQ3" s="397"/>
      <c r="AOR3" s="397"/>
      <c r="AOS3" s="397"/>
      <c r="AOT3" s="397"/>
      <c r="AOU3" s="397"/>
      <c r="AOV3" s="397"/>
      <c r="AOW3" s="397"/>
      <c r="AOX3" s="397"/>
      <c r="AOY3" s="397"/>
      <c r="AOZ3" s="397"/>
      <c r="APA3" s="397"/>
      <c r="APB3" s="397"/>
      <c r="APC3" s="397"/>
      <c r="APD3" s="397"/>
      <c r="APE3" s="397"/>
      <c r="APF3" s="397"/>
      <c r="APG3" s="397"/>
      <c r="APH3" s="397"/>
      <c r="API3" s="397"/>
      <c r="APJ3" s="397"/>
      <c r="APK3" s="397"/>
      <c r="APL3" s="397"/>
      <c r="APM3" s="397"/>
      <c r="APN3" s="397"/>
      <c r="APO3" s="397"/>
      <c r="APP3" s="397"/>
      <c r="APQ3" s="397"/>
      <c r="APR3" s="397"/>
      <c r="APS3" s="397"/>
      <c r="APT3" s="397"/>
      <c r="APU3" s="397"/>
      <c r="APV3" s="397"/>
      <c r="APW3" s="397"/>
      <c r="APX3" s="397"/>
      <c r="APY3" s="397"/>
      <c r="APZ3" s="397"/>
      <c r="AQA3" s="397"/>
      <c r="AQB3" s="397"/>
      <c r="AQC3" s="397"/>
      <c r="AQD3" s="397"/>
      <c r="AQE3" s="397"/>
      <c r="AQF3" s="397"/>
      <c r="AQG3" s="397"/>
      <c r="AQH3" s="397"/>
      <c r="AQI3" s="397"/>
      <c r="AQJ3" s="397"/>
      <c r="AQK3" s="397"/>
      <c r="AQL3" s="397"/>
      <c r="AQM3" s="397"/>
      <c r="AQN3" s="397"/>
      <c r="AQO3" s="397"/>
      <c r="AQP3" s="397"/>
      <c r="AQQ3" s="397"/>
      <c r="AQR3" s="397"/>
      <c r="AQS3" s="397"/>
      <c r="AQT3" s="397"/>
      <c r="AQU3" s="397"/>
      <c r="AQV3" s="397"/>
      <c r="AQW3" s="397"/>
      <c r="AQX3" s="397"/>
      <c r="AQY3" s="397"/>
      <c r="AQZ3" s="397"/>
      <c r="ARA3" s="397"/>
      <c r="ARB3" s="397"/>
      <c r="ARC3" s="397"/>
      <c r="ARD3" s="397"/>
      <c r="ARE3" s="397"/>
      <c r="ARF3" s="397"/>
      <c r="ARG3" s="397"/>
      <c r="ARH3" s="397"/>
      <c r="ARI3" s="397"/>
      <c r="ARJ3" s="397"/>
      <c r="ARK3" s="397"/>
      <c r="ARL3" s="397"/>
      <c r="ARM3" s="397"/>
      <c r="ARN3" s="397"/>
      <c r="ARO3" s="397"/>
      <c r="ARP3" s="397"/>
      <c r="ARQ3" s="397"/>
      <c r="ARR3" s="397"/>
      <c r="ARS3" s="397"/>
      <c r="ART3" s="397"/>
      <c r="ARU3" s="397"/>
      <c r="ARV3" s="397"/>
      <c r="ARW3" s="397"/>
      <c r="ARX3" s="397"/>
      <c r="ARY3" s="397"/>
      <c r="ARZ3" s="397"/>
      <c r="ASA3" s="397"/>
      <c r="ASB3" s="397"/>
      <c r="ASC3" s="397"/>
      <c r="ASD3" s="397"/>
      <c r="ASE3" s="397"/>
      <c r="ASF3" s="397"/>
      <c r="ASG3" s="397"/>
      <c r="ASH3" s="397"/>
      <c r="ASI3" s="397"/>
      <c r="ASJ3" s="397"/>
      <c r="ASK3" s="397"/>
      <c r="ASL3" s="397"/>
      <c r="ASM3" s="397"/>
      <c r="ASN3" s="397"/>
      <c r="ASO3" s="397"/>
      <c r="ASP3" s="397"/>
      <c r="ASQ3" s="397"/>
      <c r="ASR3" s="397"/>
      <c r="ASS3" s="397"/>
      <c r="AST3" s="397"/>
      <c r="ASU3" s="397"/>
      <c r="ASV3" s="397"/>
      <c r="ASW3" s="397"/>
      <c r="ASX3" s="397"/>
      <c r="ASY3" s="397"/>
      <c r="ASZ3" s="397"/>
      <c r="ATA3" s="397"/>
      <c r="ATB3" s="397"/>
      <c r="ATC3" s="397"/>
      <c r="ATD3" s="397"/>
      <c r="ATE3" s="397"/>
      <c r="ATF3" s="397"/>
      <c r="ATG3" s="397"/>
      <c r="ATH3" s="397"/>
      <c r="ATI3" s="397"/>
      <c r="ATJ3" s="397"/>
      <c r="ATK3" s="397"/>
      <c r="ATL3" s="397"/>
      <c r="ATM3" s="397"/>
      <c r="ATN3" s="397"/>
      <c r="ATO3" s="397"/>
      <c r="ATP3" s="397"/>
      <c r="ATQ3" s="397"/>
      <c r="ATR3" s="397"/>
      <c r="ATS3" s="397"/>
      <c r="ATT3" s="397"/>
      <c r="ATU3" s="397"/>
      <c r="ATV3" s="397"/>
      <c r="ATW3" s="397"/>
      <c r="ATX3" s="397"/>
      <c r="ATY3" s="397"/>
      <c r="ATZ3" s="397"/>
      <c r="AUA3" s="397"/>
      <c r="AUB3" s="397"/>
      <c r="AUC3" s="397"/>
      <c r="AUD3" s="397"/>
      <c r="AUE3" s="397"/>
      <c r="AUF3" s="397"/>
      <c r="AUG3" s="397"/>
      <c r="AUH3" s="397"/>
      <c r="AUI3" s="397"/>
      <c r="AUJ3" s="397"/>
      <c r="AUK3" s="397"/>
      <c r="AUL3" s="397"/>
      <c r="AUM3" s="397"/>
      <c r="AUN3" s="397"/>
      <c r="AUO3" s="397"/>
      <c r="AUP3" s="397"/>
      <c r="AUQ3" s="397"/>
      <c r="AUR3" s="397"/>
      <c r="AUS3" s="397"/>
      <c r="AUT3" s="397"/>
      <c r="AUU3" s="397"/>
      <c r="AUV3" s="397"/>
      <c r="AUW3" s="397"/>
      <c r="AUX3" s="397"/>
      <c r="AUY3" s="397"/>
      <c r="AUZ3" s="397"/>
      <c r="AVA3" s="397"/>
      <c r="AVB3" s="397"/>
      <c r="AVC3" s="397"/>
      <c r="AVD3" s="397"/>
      <c r="AVE3" s="397"/>
      <c r="AVF3" s="397"/>
      <c r="AVG3" s="397"/>
      <c r="AVH3" s="397"/>
      <c r="AVI3" s="397"/>
      <c r="AVJ3" s="397"/>
      <c r="AVK3" s="397"/>
      <c r="AVL3" s="397"/>
      <c r="AVM3" s="397"/>
      <c r="AVN3" s="397"/>
      <c r="AVO3" s="397"/>
      <c r="AVP3" s="397"/>
      <c r="AVQ3" s="397"/>
      <c r="AVR3" s="397"/>
      <c r="AVS3" s="397"/>
      <c r="AVT3" s="397"/>
      <c r="AVU3" s="397"/>
      <c r="AVV3" s="397"/>
      <c r="AVW3" s="397"/>
      <c r="AVX3" s="397"/>
      <c r="AVY3" s="397"/>
      <c r="AVZ3" s="397"/>
      <c r="AWA3" s="397"/>
      <c r="AWB3" s="397"/>
      <c r="AWC3" s="397"/>
      <c r="AWD3" s="397"/>
      <c r="AWE3" s="397"/>
      <c r="AWF3" s="397"/>
      <c r="AWG3" s="397"/>
      <c r="AWH3" s="397"/>
      <c r="AWI3" s="397"/>
      <c r="AWJ3" s="397"/>
      <c r="AWK3" s="397"/>
      <c r="AWL3" s="397"/>
      <c r="AWM3" s="397"/>
      <c r="AWN3" s="397"/>
      <c r="AWO3" s="397"/>
      <c r="AWP3" s="397"/>
      <c r="AWQ3" s="397"/>
      <c r="AWR3" s="397"/>
      <c r="AWS3" s="397"/>
      <c r="AWT3" s="397"/>
      <c r="AWU3" s="397"/>
      <c r="AWV3" s="397"/>
      <c r="AWW3" s="397"/>
      <c r="AWX3" s="397"/>
      <c r="AWY3" s="397"/>
      <c r="AWZ3" s="397"/>
      <c r="AXA3" s="397"/>
      <c r="AXB3" s="397"/>
      <c r="AXC3" s="397"/>
      <c r="AXD3" s="397"/>
      <c r="AXE3" s="397"/>
      <c r="AXF3" s="397"/>
      <c r="AXG3" s="397"/>
      <c r="AXH3" s="397"/>
      <c r="AXI3" s="397"/>
      <c r="AXJ3" s="397"/>
      <c r="AXK3" s="397"/>
      <c r="AXL3" s="397"/>
      <c r="AXM3" s="397"/>
      <c r="AXN3" s="397"/>
      <c r="AXO3" s="397"/>
      <c r="AXP3" s="397"/>
      <c r="AXQ3" s="397"/>
      <c r="AXR3" s="397"/>
      <c r="AXS3" s="397"/>
      <c r="AXT3" s="397"/>
      <c r="AXU3" s="397"/>
      <c r="AXV3" s="397"/>
      <c r="AXW3" s="397"/>
      <c r="AXX3" s="397"/>
      <c r="AXY3" s="397"/>
      <c r="AXZ3" s="397"/>
      <c r="AYA3" s="397"/>
      <c r="AYB3" s="397"/>
      <c r="AYC3" s="397"/>
      <c r="AYD3" s="397"/>
      <c r="AYE3" s="397"/>
      <c r="AYF3" s="397"/>
      <c r="AYG3" s="397"/>
      <c r="AYH3" s="397"/>
      <c r="AYI3" s="397"/>
      <c r="AYJ3" s="397"/>
      <c r="AYK3" s="397"/>
      <c r="AYL3" s="397"/>
      <c r="AYM3" s="397"/>
      <c r="AYN3" s="397"/>
      <c r="AYO3" s="397"/>
      <c r="AYP3" s="397"/>
      <c r="AYQ3" s="397"/>
      <c r="AYR3" s="397"/>
      <c r="AYS3" s="397"/>
      <c r="AYT3" s="397"/>
      <c r="AYU3" s="397"/>
      <c r="AYV3" s="397"/>
      <c r="AYW3" s="397"/>
      <c r="AYX3" s="397"/>
      <c r="AYY3" s="397"/>
      <c r="AYZ3" s="397"/>
      <c r="AZA3" s="397"/>
      <c r="AZB3" s="397"/>
      <c r="AZC3" s="397"/>
      <c r="AZD3" s="397"/>
      <c r="AZE3" s="397"/>
      <c r="AZF3" s="397"/>
      <c r="AZG3" s="397"/>
      <c r="AZH3" s="397"/>
      <c r="AZI3" s="397"/>
      <c r="AZJ3" s="397"/>
      <c r="AZK3" s="397"/>
      <c r="AZL3" s="397"/>
      <c r="AZM3" s="397"/>
      <c r="AZN3" s="397"/>
      <c r="AZO3" s="397"/>
      <c r="AZP3" s="397"/>
      <c r="AZQ3" s="397"/>
      <c r="AZR3" s="397"/>
      <c r="AZS3" s="397"/>
      <c r="AZT3" s="397"/>
      <c r="AZU3" s="397"/>
      <c r="AZV3" s="397"/>
      <c r="AZW3" s="397"/>
      <c r="AZX3" s="397"/>
      <c r="AZY3" s="397"/>
      <c r="AZZ3" s="397"/>
      <c r="BAA3" s="397"/>
      <c r="BAB3" s="397"/>
      <c r="BAC3" s="397"/>
      <c r="BAD3" s="397"/>
      <c r="BAE3" s="397"/>
      <c r="BAF3" s="397"/>
      <c r="BAG3" s="397"/>
      <c r="BAH3" s="397"/>
      <c r="BAI3" s="397"/>
      <c r="BAJ3" s="397"/>
      <c r="BAK3" s="397"/>
      <c r="BAL3" s="397"/>
      <c r="BAM3" s="397"/>
      <c r="BAN3" s="397"/>
      <c r="BAO3" s="397"/>
      <c r="BAP3" s="397"/>
      <c r="BAQ3" s="397"/>
      <c r="BAR3" s="397"/>
      <c r="BAS3" s="397"/>
      <c r="BAT3" s="397"/>
      <c r="BAU3" s="397"/>
      <c r="BAV3" s="397"/>
      <c r="BAW3" s="397"/>
      <c r="BAX3" s="397"/>
      <c r="BAY3" s="397"/>
      <c r="BAZ3" s="397"/>
      <c r="BBA3" s="397"/>
      <c r="BBB3" s="397"/>
      <c r="BBC3" s="397"/>
      <c r="BBD3" s="397"/>
      <c r="BBE3" s="397"/>
      <c r="BBF3" s="397"/>
      <c r="BBG3" s="397"/>
      <c r="BBH3" s="397"/>
      <c r="BBI3" s="397"/>
      <c r="BBJ3" s="397"/>
      <c r="BBK3" s="397"/>
      <c r="BBL3" s="397"/>
      <c r="BBM3" s="397"/>
      <c r="BBN3" s="397"/>
      <c r="BBO3" s="397"/>
      <c r="BBP3" s="397"/>
      <c r="BBQ3" s="397"/>
      <c r="BBR3" s="397"/>
      <c r="BBS3" s="397"/>
      <c r="BBT3" s="397"/>
      <c r="BBU3" s="397"/>
      <c r="BBV3" s="397"/>
      <c r="BBW3" s="397"/>
      <c r="BBX3" s="397"/>
      <c r="BBY3" s="397"/>
      <c r="BBZ3" s="397"/>
      <c r="BCA3" s="397"/>
      <c r="BCB3" s="397"/>
      <c r="BCC3" s="397"/>
      <c r="BCD3" s="397"/>
      <c r="BCE3" s="397"/>
      <c r="BCF3" s="397"/>
      <c r="BCG3" s="397"/>
      <c r="BCH3" s="397"/>
      <c r="BCI3" s="397"/>
      <c r="BCJ3" s="397"/>
      <c r="BCK3" s="397"/>
      <c r="BCL3" s="397"/>
      <c r="BCM3" s="397"/>
      <c r="BCN3" s="397"/>
      <c r="BCO3" s="397"/>
      <c r="BCP3" s="397"/>
      <c r="BCQ3" s="397"/>
      <c r="BCR3" s="397"/>
      <c r="BCS3" s="397"/>
      <c r="BCT3" s="397"/>
      <c r="BCU3" s="397"/>
      <c r="BCV3" s="397"/>
      <c r="BCW3" s="397"/>
      <c r="BCX3" s="397"/>
      <c r="BCY3" s="397"/>
      <c r="BCZ3" s="397"/>
      <c r="BDA3" s="397"/>
      <c r="BDB3" s="397"/>
      <c r="BDC3" s="397"/>
      <c r="BDD3" s="397"/>
      <c r="BDE3" s="397"/>
      <c r="BDF3" s="397"/>
      <c r="BDG3" s="397"/>
      <c r="BDH3" s="397"/>
      <c r="BDI3" s="397"/>
      <c r="BDJ3" s="397"/>
      <c r="BDK3" s="397"/>
      <c r="BDL3" s="397"/>
      <c r="BDM3" s="397"/>
      <c r="BDN3" s="397"/>
      <c r="BDO3" s="397"/>
      <c r="BDP3" s="397"/>
      <c r="BDQ3" s="397"/>
      <c r="BDR3" s="397"/>
      <c r="BDS3" s="397"/>
      <c r="BDT3" s="397"/>
      <c r="BDU3" s="397"/>
      <c r="BDV3" s="397"/>
      <c r="BDW3" s="397"/>
      <c r="BDX3" s="397"/>
      <c r="BDY3" s="397"/>
      <c r="BDZ3" s="397"/>
      <c r="BEA3" s="397"/>
      <c r="BEB3" s="397"/>
      <c r="BEC3" s="397"/>
      <c r="BED3" s="397"/>
      <c r="BEE3" s="397"/>
      <c r="BEF3" s="397"/>
      <c r="BEG3" s="397"/>
      <c r="BEH3" s="397"/>
      <c r="BEI3" s="397"/>
      <c r="BEJ3" s="397"/>
      <c r="BEK3" s="397"/>
      <c r="BEL3" s="397"/>
      <c r="BEM3" s="397"/>
      <c r="BEN3" s="397"/>
      <c r="BEO3" s="397"/>
      <c r="BEP3" s="397"/>
      <c r="BEQ3" s="397"/>
      <c r="BER3" s="397"/>
      <c r="BES3" s="397"/>
      <c r="BET3" s="397"/>
      <c r="BEU3" s="397"/>
      <c r="BEV3" s="397"/>
      <c r="BEW3" s="397"/>
      <c r="BEX3" s="397"/>
      <c r="BEY3" s="397"/>
      <c r="BEZ3" s="397"/>
      <c r="BFA3" s="397"/>
      <c r="BFB3" s="397"/>
      <c r="BFC3" s="397"/>
      <c r="BFD3" s="397"/>
      <c r="BFE3" s="397"/>
      <c r="BFF3" s="397"/>
      <c r="BFG3" s="397"/>
      <c r="BFH3" s="397"/>
      <c r="BFI3" s="397"/>
      <c r="BFJ3" s="397"/>
      <c r="BFK3" s="397"/>
      <c r="BFL3" s="397"/>
      <c r="BFM3" s="397"/>
      <c r="BFN3" s="397"/>
      <c r="BFO3" s="397"/>
      <c r="BFP3" s="397"/>
      <c r="BFQ3" s="397"/>
      <c r="BFR3" s="397"/>
      <c r="BFS3" s="397"/>
      <c r="BFT3" s="397"/>
      <c r="BFU3" s="397"/>
      <c r="BFV3" s="397"/>
      <c r="BFW3" s="397"/>
      <c r="BFX3" s="397"/>
      <c r="BFY3" s="397"/>
      <c r="BFZ3" s="397"/>
      <c r="BGA3" s="397"/>
      <c r="BGB3" s="397"/>
      <c r="BGC3" s="397"/>
      <c r="BGD3" s="397"/>
      <c r="BGE3" s="397"/>
      <c r="BGF3" s="397"/>
      <c r="BGG3" s="397"/>
      <c r="BGH3" s="397"/>
      <c r="BGI3" s="397"/>
      <c r="BGJ3" s="397"/>
      <c r="BGK3" s="397"/>
      <c r="BGL3" s="397"/>
      <c r="BGM3" s="397"/>
      <c r="BGN3" s="397"/>
      <c r="BGO3" s="397"/>
      <c r="BGP3" s="397"/>
      <c r="BGQ3" s="397"/>
      <c r="BGR3" s="397"/>
      <c r="BGS3" s="397"/>
      <c r="BGT3" s="397"/>
      <c r="BGU3" s="397"/>
      <c r="BGV3" s="397"/>
      <c r="BGW3" s="397"/>
      <c r="BGX3" s="397"/>
      <c r="BGY3" s="397"/>
      <c r="BGZ3" s="397"/>
      <c r="BHA3" s="397"/>
      <c r="BHB3" s="397"/>
      <c r="BHC3" s="397"/>
      <c r="BHD3" s="397"/>
      <c r="BHE3" s="397"/>
      <c r="BHF3" s="397"/>
      <c r="BHG3" s="397"/>
      <c r="BHH3" s="397"/>
      <c r="BHI3" s="397"/>
      <c r="BHJ3" s="397"/>
      <c r="BHK3" s="397"/>
      <c r="BHL3" s="397"/>
      <c r="BHM3" s="397"/>
      <c r="BHN3" s="397"/>
      <c r="BHO3" s="397"/>
      <c r="BHP3" s="397"/>
      <c r="BHQ3" s="397"/>
      <c r="BHR3" s="397"/>
      <c r="BHS3" s="397"/>
      <c r="BHT3" s="397"/>
      <c r="BHU3" s="397"/>
      <c r="BHV3" s="397"/>
      <c r="BHW3" s="397"/>
      <c r="BHX3" s="397"/>
      <c r="BHY3" s="397"/>
      <c r="BHZ3" s="397"/>
      <c r="BIA3" s="397"/>
      <c r="BIB3" s="397"/>
      <c r="BIC3" s="397"/>
      <c r="BID3" s="397"/>
      <c r="BIE3" s="397"/>
      <c r="BIF3" s="397"/>
      <c r="BIG3" s="397"/>
      <c r="BIH3" s="397"/>
      <c r="BII3" s="397"/>
      <c r="BIJ3" s="397"/>
      <c r="BIK3" s="397"/>
      <c r="BIL3" s="397"/>
      <c r="BIM3" s="397"/>
      <c r="BIN3" s="397"/>
      <c r="BIO3" s="397"/>
      <c r="BIP3" s="397"/>
      <c r="BIQ3" s="397"/>
      <c r="BIR3" s="397"/>
      <c r="BIS3" s="397"/>
      <c r="BIT3" s="397"/>
      <c r="BIU3" s="397"/>
      <c r="BIV3" s="397"/>
      <c r="BIW3" s="397"/>
      <c r="BIX3" s="397"/>
      <c r="BIY3" s="397"/>
      <c r="BIZ3" s="397"/>
      <c r="BJA3" s="397"/>
      <c r="BJB3" s="397"/>
      <c r="BJC3" s="397"/>
      <c r="BJD3" s="397"/>
      <c r="BJE3" s="397"/>
      <c r="BJF3" s="397"/>
      <c r="BJG3" s="397"/>
      <c r="BJH3" s="397"/>
      <c r="BJI3" s="397"/>
      <c r="BJJ3" s="397"/>
      <c r="BJK3" s="397"/>
      <c r="BJL3" s="397"/>
      <c r="BJM3" s="397"/>
      <c r="BJN3" s="397"/>
      <c r="BJO3" s="397"/>
      <c r="BJP3" s="397"/>
      <c r="BJQ3" s="397"/>
      <c r="BJR3" s="397"/>
      <c r="BJS3" s="397"/>
      <c r="BJT3" s="397"/>
      <c r="BJU3" s="397"/>
      <c r="BJV3" s="397"/>
      <c r="BJW3" s="397"/>
      <c r="BJX3" s="397"/>
      <c r="BJY3" s="397"/>
      <c r="BJZ3" s="397"/>
      <c r="BKA3" s="397"/>
      <c r="BKB3" s="397"/>
      <c r="BKC3" s="397"/>
      <c r="BKD3" s="397"/>
      <c r="BKE3" s="397"/>
      <c r="BKF3" s="397"/>
      <c r="BKG3" s="397"/>
      <c r="BKH3" s="397"/>
      <c r="BKI3" s="397"/>
      <c r="BKJ3" s="397"/>
      <c r="BKK3" s="397"/>
      <c r="BKL3" s="397"/>
      <c r="BKM3" s="397"/>
      <c r="BKN3" s="397"/>
      <c r="BKO3" s="397"/>
      <c r="BKP3" s="397"/>
      <c r="BKQ3" s="397"/>
      <c r="BKR3" s="397"/>
      <c r="BKS3" s="397"/>
      <c r="BKT3" s="397"/>
      <c r="BKU3" s="397"/>
      <c r="BKV3" s="397"/>
      <c r="BKW3" s="397"/>
      <c r="BKX3" s="397"/>
      <c r="BKY3" s="397"/>
      <c r="BKZ3" s="397"/>
      <c r="BLA3" s="397"/>
      <c r="BLB3" s="397"/>
      <c r="BLC3" s="397"/>
      <c r="BLD3" s="397"/>
      <c r="BLE3" s="397"/>
      <c r="BLF3" s="397"/>
      <c r="BLG3" s="397"/>
      <c r="BLH3" s="397"/>
      <c r="BLI3" s="397"/>
      <c r="BLJ3" s="397"/>
      <c r="BLK3" s="397"/>
      <c r="BLL3" s="397"/>
      <c r="BLM3" s="397"/>
      <c r="BLN3" s="397"/>
      <c r="BLO3" s="397"/>
      <c r="BLP3" s="397"/>
      <c r="BLQ3" s="397"/>
      <c r="BLR3" s="397"/>
      <c r="BLS3" s="397"/>
      <c r="BLT3" s="397"/>
      <c r="BLU3" s="397"/>
      <c r="BLV3" s="397"/>
      <c r="BLW3" s="397"/>
      <c r="BLX3" s="397"/>
      <c r="BLY3" s="397"/>
      <c r="BLZ3" s="397"/>
      <c r="BMA3" s="397"/>
      <c r="BMB3" s="397"/>
      <c r="BMC3" s="397"/>
      <c r="BMD3" s="397"/>
      <c r="BME3" s="397"/>
      <c r="BMF3" s="397"/>
      <c r="BMG3" s="397"/>
      <c r="BMH3" s="397"/>
      <c r="BMI3" s="397"/>
      <c r="BMJ3" s="397"/>
      <c r="BMK3" s="397"/>
      <c r="BML3" s="397"/>
      <c r="BMM3" s="397"/>
      <c r="BMN3" s="397"/>
      <c r="BMO3" s="397"/>
      <c r="BMP3" s="397"/>
      <c r="BMQ3" s="397"/>
      <c r="BMR3" s="397"/>
      <c r="BMS3" s="397"/>
      <c r="BMT3" s="397"/>
      <c r="BMU3" s="397"/>
      <c r="BMV3" s="397"/>
      <c r="BMW3" s="397"/>
      <c r="BMX3" s="397"/>
      <c r="BMY3" s="397"/>
      <c r="BMZ3" s="397"/>
      <c r="BNA3" s="397"/>
      <c r="BNB3" s="397"/>
      <c r="BNC3" s="397"/>
      <c r="BND3" s="397"/>
      <c r="BNE3" s="397"/>
      <c r="BNF3" s="397"/>
      <c r="BNG3" s="397"/>
      <c r="BNH3" s="397"/>
      <c r="BNI3" s="397"/>
      <c r="BNJ3" s="397"/>
      <c r="BNK3" s="397"/>
      <c r="BNL3" s="397"/>
      <c r="BNM3" s="397"/>
      <c r="BNN3" s="397"/>
      <c r="BNO3" s="397"/>
      <c r="BNP3" s="397"/>
      <c r="BNQ3" s="397"/>
      <c r="BNR3" s="397"/>
      <c r="BNS3" s="397"/>
      <c r="BNT3" s="397"/>
      <c r="BNU3" s="397"/>
      <c r="BNV3" s="397"/>
      <c r="BNW3" s="397"/>
      <c r="BNX3" s="397"/>
      <c r="BNY3" s="397"/>
      <c r="BNZ3" s="397"/>
      <c r="BOA3" s="397"/>
      <c r="BOB3" s="397"/>
      <c r="BOC3" s="397"/>
      <c r="BOD3" s="397"/>
      <c r="BOE3" s="397"/>
      <c r="BOF3" s="397"/>
      <c r="BOG3" s="397"/>
      <c r="BOH3" s="397"/>
      <c r="BOI3" s="397"/>
      <c r="BOJ3" s="397"/>
      <c r="BOK3" s="397"/>
      <c r="BOL3" s="397"/>
      <c r="BOM3" s="397"/>
      <c r="BON3" s="397"/>
      <c r="BOO3" s="397"/>
      <c r="BOP3" s="397"/>
      <c r="BOQ3" s="397"/>
      <c r="BOR3" s="397"/>
      <c r="BOS3" s="397"/>
      <c r="BOT3" s="397"/>
      <c r="BOU3" s="397"/>
      <c r="BOV3" s="397"/>
      <c r="BOW3" s="397"/>
      <c r="BOX3" s="397"/>
      <c r="BOY3" s="397"/>
      <c r="BOZ3" s="397"/>
      <c r="BPA3" s="397"/>
      <c r="BPB3" s="397"/>
      <c r="BPC3" s="397"/>
      <c r="BPD3" s="397"/>
      <c r="BPE3" s="397"/>
      <c r="BPF3" s="397"/>
      <c r="BPG3" s="397"/>
      <c r="BPH3" s="397"/>
      <c r="BPI3" s="397"/>
      <c r="BPJ3" s="397"/>
      <c r="BPK3" s="397"/>
      <c r="BPL3" s="397"/>
      <c r="BPM3" s="397"/>
      <c r="BPN3" s="397"/>
      <c r="BPO3" s="397"/>
      <c r="BPP3" s="397"/>
      <c r="BPQ3" s="397"/>
      <c r="BPR3" s="397"/>
      <c r="BPS3" s="397"/>
      <c r="BPT3" s="397"/>
      <c r="BPU3" s="397"/>
      <c r="BPV3" s="397"/>
      <c r="BPW3" s="397"/>
      <c r="BPX3" s="397"/>
      <c r="BPY3" s="397"/>
      <c r="BPZ3" s="397"/>
      <c r="BQA3" s="397"/>
      <c r="BQB3" s="397"/>
      <c r="BQC3" s="397"/>
      <c r="BQD3" s="397"/>
      <c r="BQE3" s="397"/>
      <c r="BQF3" s="397"/>
      <c r="BQG3" s="397"/>
      <c r="BQH3" s="397"/>
      <c r="BQI3" s="397"/>
      <c r="BQJ3" s="397"/>
      <c r="BQK3" s="397"/>
      <c r="BQL3" s="397"/>
      <c r="BQM3" s="397"/>
      <c r="BQN3" s="397"/>
      <c r="BQO3" s="397"/>
      <c r="BQP3" s="397"/>
      <c r="BQQ3" s="397"/>
      <c r="BQR3" s="397"/>
      <c r="BQS3" s="397"/>
      <c r="BQT3" s="397"/>
      <c r="BQU3" s="397"/>
      <c r="BQV3" s="397"/>
      <c r="BQW3" s="397"/>
      <c r="BQX3" s="397"/>
      <c r="BQY3" s="397"/>
      <c r="BQZ3" s="397"/>
      <c r="BRA3" s="397"/>
      <c r="BRB3" s="397"/>
      <c r="BRC3" s="397"/>
      <c r="BRD3" s="397"/>
      <c r="BRE3" s="397"/>
      <c r="BRF3" s="397"/>
      <c r="BRG3" s="397"/>
      <c r="BRH3" s="397"/>
      <c r="BRI3" s="397"/>
      <c r="BRJ3" s="397"/>
      <c r="BRK3" s="397"/>
      <c r="BRL3" s="397"/>
      <c r="BRM3" s="397"/>
      <c r="BRN3" s="397"/>
      <c r="BRO3" s="397"/>
      <c r="BRP3" s="397"/>
      <c r="BRQ3" s="397"/>
      <c r="BRR3" s="397"/>
      <c r="BRS3" s="397"/>
      <c r="BRT3" s="397"/>
      <c r="BRU3" s="397"/>
      <c r="BRV3" s="397"/>
      <c r="BRW3" s="397"/>
      <c r="BRX3" s="397"/>
      <c r="BRY3" s="397"/>
      <c r="BRZ3" s="397"/>
      <c r="BSA3" s="397"/>
      <c r="BSB3" s="397"/>
      <c r="BSC3" s="397"/>
      <c r="BSD3" s="397"/>
      <c r="BSE3" s="397"/>
      <c r="BSF3" s="397"/>
      <c r="BSG3" s="397"/>
      <c r="BSH3" s="397"/>
      <c r="BSI3" s="397"/>
      <c r="BSJ3" s="397"/>
      <c r="BSK3" s="397"/>
      <c r="BSL3" s="397"/>
      <c r="BSM3" s="397"/>
      <c r="BSN3" s="397"/>
      <c r="BSO3" s="397"/>
      <c r="BSP3" s="397"/>
      <c r="BSQ3" s="397"/>
      <c r="BSR3" s="397"/>
      <c r="BSS3" s="397"/>
      <c r="BST3" s="397"/>
      <c r="BSU3" s="397"/>
      <c r="BSV3" s="397"/>
      <c r="BSW3" s="397"/>
      <c r="BSX3" s="397"/>
      <c r="BSY3" s="397"/>
      <c r="BSZ3" s="397"/>
      <c r="BTA3" s="397"/>
      <c r="BTB3" s="397"/>
      <c r="BTC3" s="397"/>
      <c r="BTD3" s="397"/>
      <c r="BTE3" s="397"/>
      <c r="BTF3" s="397"/>
      <c r="BTG3" s="397"/>
      <c r="BTH3" s="397"/>
      <c r="BTI3" s="397"/>
      <c r="BTJ3" s="397"/>
      <c r="BTK3" s="397"/>
      <c r="BTL3" s="397"/>
      <c r="BTM3" s="397"/>
      <c r="BTN3" s="397"/>
      <c r="BTO3" s="397"/>
      <c r="BTP3" s="397"/>
      <c r="BTQ3" s="397"/>
      <c r="BTR3" s="397"/>
      <c r="BTS3" s="397"/>
      <c r="BTT3" s="397"/>
      <c r="BTU3" s="397"/>
      <c r="BTV3" s="397"/>
      <c r="BTW3" s="397"/>
      <c r="BTX3" s="397"/>
      <c r="BTY3" s="397"/>
      <c r="BTZ3" s="397"/>
      <c r="BUA3" s="397"/>
      <c r="BUB3" s="397"/>
      <c r="BUC3" s="397"/>
      <c r="BUD3" s="397"/>
      <c r="BUE3" s="397"/>
      <c r="BUF3" s="397"/>
      <c r="BUG3" s="397"/>
      <c r="BUH3" s="397"/>
      <c r="BUI3" s="397"/>
      <c r="BUJ3" s="397"/>
      <c r="BUK3" s="397"/>
      <c r="BUL3" s="397"/>
      <c r="BUM3" s="397"/>
      <c r="BUN3" s="397"/>
      <c r="BUO3" s="397"/>
      <c r="BUP3" s="397"/>
      <c r="BUQ3" s="397"/>
      <c r="BUR3" s="397"/>
      <c r="BUS3" s="397"/>
      <c r="BUT3" s="397"/>
      <c r="BUU3" s="397"/>
      <c r="BUV3" s="397"/>
      <c r="BUW3" s="397"/>
      <c r="BUX3" s="397"/>
      <c r="BUY3" s="397"/>
      <c r="BUZ3" s="397"/>
      <c r="BVA3" s="397"/>
      <c r="BVB3" s="397"/>
      <c r="BVC3" s="397"/>
      <c r="BVD3" s="397"/>
      <c r="BVE3" s="397"/>
      <c r="BVF3" s="397"/>
      <c r="BVG3" s="397"/>
      <c r="BVH3" s="397"/>
      <c r="BVI3" s="397"/>
      <c r="BVJ3" s="397"/>
      <c r="BVK3" s="397"/>
      <c r="BVL3" s="397"/>
      <c r="BVM3" s="397"/>
      <c r="BVN3" s="397"/>
      <c r="BVO3" s="397"/>
      <c r="BVP3" s="397"/>
      <c r="BVQ3" s="397"/>
      <c r="BVR3" s="397"/>
      <c r="BVS3" s="397"/>
      <c r="BVT3" s="397"/>
      <c r="BVU3" s="397"/>
      <c r="BVV3" s="397"/>
      <c r="BVW3" s="397"/>
      <c r="BVX3" s="397"/>
      <c r="BVY3" s="397"/>
      <c r="BVZ3" s="397"/>
      <c r="BWA3" s="397"/>
      <c r="BWB3" s="397"/>
      <c r="BWC3" s="397"/>
      <c r="BWD3" s="397"/>
      <c r="BWE3" s="397"/>
      <c r="BWF3" s="397"/>
      <c r="BWG3" s="397"/>
      <c r="BWH3" s="397"/>
      <c r="BWI3" s="397"/>
      <c r="BWJ3" s="397"/>
      <c r="BWK3" s="397"/>
      <c r="BWL3" s="397"/>
      <c r="BWM3" s="397"/>
      <c r="BWN3" s="397"/>
      <c r="BWO3" s="397"/>
      <c r="BWP3" s="397"/>
      <c r="BWQ3" s="397"/>
      <c r="BWR3" s="397"/>
      <c r="BWS3" s="397"/>
      <c r="BWT3" s="397"/>
      <c r="BWU3" s="397"/>
      <c r="BWV3" s="397"/>
      <c r="BWW3" s="397"/>
      <c r="BWX3" s="397"/>
      <c r="BWY3" s="397"/>
      <c r="BWZ3" s="397"/>
      <c r="BXA3" s="397"/>
      <c r="BXB3" s="397"/>
      <c r="BXC3" s="397"/>
      <c r="BXD3" s="397"/>
      <c r="BXE3" s="397"/>
      <c r="BXF3" s="397"/>
      <c r="BXG3" s="397"/>
      <c r="BXH3" s="397"/>
      <c r="BXI3" s="397"/>
      <c r="BXJ3" s="397"/>
      <c r="BXK3" s="397"/>
      <c r="BXL3" s="397"/>
      <c r="BXM3" s="397"/>
      <c r="BXN3" s="397"/>
      <c r="BXO3" s="397"/>
      <c r="BXP3" s="397"/>
      <c r="BXQ3" s="397"/>
      <c r="BXR3" s="397"/>
      <c r="BXS3" s="397"/>
      <c r="BXT3" s="397"/>
      <c r="BXU3" s="397"/>
      <c r="BXV3" s="397"/>
      <c r="BXW3" s="397"/>
      <c r="BXX3" s="397"/>
      <c r="BXY3" s="397"/>
      <c r="BXZ3" s="397"/>
      <c r="BYA3" s="397"/>
      <c r="BYB3" s="397"/>
      <c r="BYC3" s="397"/>
      <c r="BYD3" s="397"/>
      <c r="BYE3" s="397"/>
      <c r="BYF3" s="397"/>
      <c r="BYG3" s="397"/>
      <c r="BYH3" s="397"/>
      <c r="BYI3" s="397"/>
      <c r="BYJ3" s="397"/>
      <c r="BYK3" s="397"/>
      <c r="BYL3" s="397"/>
      <c r="BYM3" s="397"/>
      <c r="BYN3" s="397"/>
      <c r="BYO3" s="397"/>
      <c r="BYP3" s="397"/>
      <c r="BYQ3" s="397"/>
      <c r="BYR3" s="397"/>
      <c r="BYS3" s="397"/>
      <c r="BYT3" s="397"/>
      <c r="BYU3" s="397"/>
      <c r="BYV3" s="397"/>
      <c r="BYW3" s="397"/>
      <c r="BYX3" s="397"/>
      <c r="BYY3" s="397"/>
      <c r="BYZ3" s="397"/>
      <c r="BZA3" s="397"/>
      <c r="BZB3" s="397"/>
      <c r="BZC3" s="397"/>
      <c r="BZD3" s="397"/>
      <c r="BZE3" s="397"/>
      <c r="BZF3" s="397"/>
      <c r="BZG3" s="397"/>
      <c r="BZH3" s="397"/>
      <c r="BZI3" s="397"/>
      <c r="BZJ3" s="397"/>
      <c r="BZK3" s="397"/>
      <c r="BZL3" s="397"/>
      <c r="BZM3" s="397"/>
      <c r="BZN3" s="397"/>
      <c r="BZO3" s="397"/>
      <c r="BZP3" s="397"/>
      <c r="BZQ3" s="397"/>
      <c r="BZR3" s="397"/>
      <c r="BZS3" s="397"/>
      <c r="BZT3" s="397"/>
      <c r="BZU3" s="397"/>
      <c r="BZV3" s="397"/>
      <c r="BZW3" s="397"/>
      <c r="BZX3" s="397"/>
      <c r="BZY3" s="397"/>
      <c r="BZZ3" s="397"/>
      <c r="CAA3" s="397"/>
      <c r="CAB3" s="397"/>
      <c r="CAC3" s="397"/>
      <c r="CAD3" s="397"/>
      <c r="CAE3" s="397"/>
      <c r="CAF3" s="397"/>
      <c r="CAG3" s="397"/>
      <c r="CAH3" s="397"/>
      <c r="CAI3" s="397"/>
      <c r="CAJ3" s="397"/>
      <c r="CAK3" s="397"/>
      <c r="CAL3" s="397"/>
      <c r="CAM3" s="397"/>
      <c r="CAN3" s="397"/>
      <c r="CAO3" s="397"/>
      <c r="CAP3" s="397"/>
      <c r="CAQ3" s="397"/>
      <c r="CAR3" s="397"/>
      <c r="CAS3" s="397"/>
      <c r="CAT3" s="397"/>
      <c r="CAU3" s="397"/>
      <c r="CAV3" s="397"/>
      <c r="CAW3" s="397"/>
      <c r="CAX3" s="397"/>
      <c r="CAY3" s="397"/>
      <c r="CAZ3" s="397"/>
      <c r="CBA3" s="397"/>
      <c r="CBB3" s="397"/>
      <c r="CBC3" s="397"/>
      <c r="CBD3" s="397"/>
      <c r="CBE3" s="397"/>
      <c r="CBF3" s="397"/>
      <c r="CBG3" s="397"/>
      <c r="CBH3" s="397"/>
      <c r="CBI3" s="397"/>
      <c r="CBJ3" s="397"/>
      <c r="CBK3" s="397"/>
      <c r="CBL3" s="397"/>
      <c r="CBM3" s="397"/>
      <c r="CBN3" s="397"/>
      <c r="CBO3" s="397"/>
      <c r="CBP3" s="397"/>
      <c r="CBQ3" s="397"/>
      <c r="CBR3" s="397"/>
      <c r="CBS3" s="397"/>
      <c r="CBT3" s="397"/>
      <c r="CBU3" s="397"/>
      <c r="CBV3" s="397"/>
      <c r="CBW3" s="397"/>
      <c r="CBX3" s="397"/>
      <c r="CBY3" s="397"/>
      <c r="CBZ3" s="397"/>
      <c r="CCA3" s="397"/>
      <c r="CCB3" s="397"/>
      <c r="CCC3" s="397"/>
      <c r="CCD3" s="397"/>
      <c r="CCE3" s="397"/>
      <c r="CCF3" s="397"/>
      <c r="CCG3" s="397"/>
      <c r="CCH3" s="397"/>
      <c r="CCI3" s="397"/>
      <c r="CCJ3" s="397"/>
      <c r="CCK3" s="397"/>
      <c r="CCL3" s="397"/>
      <c r="CCM3" s="397"/>
      <c r="CCN3" s="397"/>
      <c r="CCO3" s="397"/>
      <c r="CCP3" s="397"/>
      <c r="CCQ3" s="397"/>
      <c r="CCR3" s="397"/>
      <c r="CCS3" s="397"/>
      <c r="CCT3" s="397"/>
      <c r="CCU3" s="397"/>
      <c r="CCV3" s="397"/>
      <c r="CCW3" s="397"/>
      <c r="CCX3" s="397"/>
      <c r="CCY3" s="397"/>
      <c r="CCZ3" s="397"/>
      <c r="CDA3" s="397"/>
      <c r="CDB3" s="397"/>
      <c r="CDC3" s="397"/>
      <c r="CDD3" s="397"/>
      <c r="CDE3" s="397"/>
      <c r="CDF3" s="397"/>
      <c r="CDG3" s="397"/>
      <c r="CDH3" s="397"/>
      <c r="CDI3" s="397"/>
      <c r="CDJ3" s="397"/>
      <c r="CDK3" s="397"/>
      <c r="CDL3" s="397"/>
      <c r="CDM3" s="397"/>
      <c r="CDN3" s="397"/>
      <c r="CDO3" s="397"/>
      <c r="CDP3" s="397"/>
      <c r="CDQ3" s="397"/>
      <c r="CDR3" s="397"/>
      <c r="CDS3" s="397"/>
      <c r="CDT3" s="397"/>
      <c r="CDU3" s="397"/>
      <c r="CDV3" s="397"/>
      <c r="CDW3" s="397"/>
      <c r="CDX3" s="397"/>
      <c r="CDY3" s="397"/>
      <c r="CDZ3" s="397"/>
      <c r="CEA3" s="397"/>
      <c r="CEB3" s="397"/>
      <c r="CEC3" s="397"/>
      <c r="CED3" s="397"/>
      <c r="CEE3" s="397"/>
      <c r="CEF3" s="397"/>
      <c r="CEG3" s="397"/>
      <c r="CEH3" s="397"/>
      <c r="CEI3" s="397"/>
      <c r="CEJ3" s="397"/>
      <c r="CEK3" s="397"/>
      <c r="CEL3" s="397"/>
      <c r="CEM3" s="397"/>
      <c r="CEN3" s="397"/>
      <c r="CEO3" s="397"/>
      <c r="CEP3" s="397"/>
      <c r="CEQ3" s="397"/>
      <c r="CER3" s="397"/>
      <c r="CES3" s="397"/>
      <c r="CET3" s="397"/>
      <c r="CEU3" s="397"/>
      <c r="CEV3" s="397"/>
      <c r="CEW3" s="397"/>
      <c r="CEX3" s="397"/>
      <c r="CEY3" s="397"/>
      <c r="CEZ3" s="397"/>
      <c r="CFA3" s="397"/>
      <c r="CFB3" s="397"/>
      <c r="CFC3" s="397"/>
      <c r="CFD3" s="397"/>
      <c r="CFE3" s="397"/>
      <c r="CFF3" s="397"/>
      <c r="CFG3" s="397"/>
      <c r="CFH3" s="397"/>
      <c r="CFI3" s="397"/>
      <c r="CFJ3" s="397"/>
      <c r="CFK3" s="397"/>
      <c r="CFL3" s="397"/>
      <c r="CFM3" s="397"/>
      <c r="CFN3" s="397"/>
      <c r="CFO3" s="397"/>
      <c r="CFP3" s="397"/>
      <c r="CFQ3" s="397"/>
      <c r="CFR3" s="397"/>
      <c r="CFS3" s="397"/>
      <c r="CFT3" s="397"/>
      <c r="CFU3" s="397"/>
      <c r="CFV3" s="397"/>
      <c r="CFW3" s="397"/>
      <c r="CFX3" s="397"/>
      <c r="CFY3" s="397"/>
      <c r="CFZ3" s="397"/>
      <c r="CGA3" s="397"/>
      <c r="CGB3" s="397"/>
      <c r="CGC3" s="397"/>
      <c r="CGD3" s="397"/>
      <c r="CGE3" s="397"/>
      <c r="CGF3" s="397"/>
      <c r="CGG3" s="397"/>
      <c r="CGH3" s="397"/>
      <c r="CGI3" s="397"/>
      <c r="CGJ3" s="397"/>
      <c r="CGK3" s="397"/>
      <c r="CGL3" s="397"/>
      <c r="CGM3" s="397"/>
      <c r="CGN3" s="397"/>
      <c r="CGO3" s="397"/>
      <c r="CGP3" s="397"/>
      <c r="CGQ3" s="397"/>
      <c r="CGR3" s="397"/>
      <c r="CGS3" s="397"/>
      <c r="CGT3" s="397"/>
      <c r="CGU3" s="397"/>
      <c r="CGV3" s="397"/>
      <c r="CGW3" s="397"/>
      <c r="CGX3" s="397"/>
      <c r="CGY3" s="397"/>
      <c r="CGZ3" s="397"/>
      <c r="CHA3" s="397"/>
      <c r="CHB3" s="397"/>
      <c r="CHC3" s="397"/>
      <c r="CHD3" s="397"/>
      <c r="CHE3" s="397"/>
      <c r="CHF3" s="397"/>
      <c r="CHG3" s="397"/>
      <c r="CHH3" s="397"/>
      <c r="CHI3" s="397"/>
      <c r="CHJ3" s="397"/>
      <c r="CHK3" s="397"/>
      <c r="CHL3" s="397"/>
      <c r="CHM3" s="397"/>
      <c r="CHN3" s="397"/>
      <c r="CHO3" s="397"/>
      <c r="CHP3" s="397"/>
      <c r="CHQ3" s="397"/>
      <c r="CHR3" s="397"/>
      <c r="CHS3" s="397"/>
      <c r="CHT3" s="397"/>
      <c r="CHU3" s="397"/>
      <c r="CHV3" s="397"/>
      <c r="CHW3" s="397"/>
      <c r="CHX3" s="397"/>
      <c r="CHY3" s="397"/>
      <c r="CHZ3" s="397"/>
      <c r="CIA3" s="397"/>
      <c r="CIB3" s="397"/>
      <c r="CIC3" s="397"/>
      <c r="CID3" s="397"/>
      <c r="CIE3" s="397"/>
      <c r="CIF3" s="397"/>
      <c r="CIG3" s="397"/>
      <c r="CIH3" s="397"/>
      <c r="CII3" s="397"/>
      <c r="CIJ3" s="397"/>
      <c r="CIK3" s="397"/>
      <c r="CIL3" s="397"/>
      <c r="CIM3" s="397"/>
      <c r="CIN3" s="397"/>
      <c r="CIO3" s="397"/>
      <c r="CIP3" s="397"/>
      <c r="CIQ3" s="397"/>
      <c r="CIR3" s="397"/>
      <c r="CIS3" s="397"/>
      <c r="CIT3" s="397"/>
      <c r="CIU3" s="397"/>
      <c r="CIV3" s="397"/>
      <c r="CIW3" s="397"/>
      <c r="CIX3" s="397"/>
      <c r="CIY3" s="397"/>
      <c r="CIZ3" s="397"/>
      <c r="CJA3" s="397"/>
      <c r="CJB3" s="397"/>
      <c r="CJC3" s="397"/>
      <c r="CJD3" s="397"/>
      <c r="CJE3" s="397"/>
      <c r="CJF3" s="397"/>
      <c r="CJG3" s="397"/>
      <c r="CJH3" s="397"/>
      <c r="CJI3" s="397"/>
      <c r="CJJ3" s="397"/>
      <c r="CJK3" s="397"/>
      <c r="CJL3" s="397"/>
      <c r="CJM3" s="397"/>
      <c r="CJN3" s="397"/>
      <c r="CJO3" s="397"/>
      <c r="CJP3" s="397"/>
      <c r="CJQ3" s="397"/>
      <c r="CJR3" s="397"/>
      <c r="CJS3" s="397"/>
      <c r="CJT3" s="397"/>
      <c r="CJU3" s="397"/>
      <c r="CJV3" s="397"/>
      <c r="CJW3" s="397"/>
      <c r="CJX3" s="397"/>
      <c r="CJY3" s="397"/>
      <c r="CJZ3" s="397"/>
      <c r="CKA3" s="397"/>
      <c r="CKB3" s="397"/>
      <c r="CKC3" s="397"/>
      <c r="CKD3" s="397"/>
      <c r="CKE3" s="397"/>
      <c r="CKF3" s="397"/>
      <c r="CKG3" s="397"/>
      <c r="CKH3" s="397"/>
      <c r="CKI3" s="397"/>
      <c r="CKJ3" s="397"/>
      <c r="CKK3" s="397"/>
      <c r="CKL3" s="397"/>
      <c r="CKM3" s="397"/>
      <c r="CKN3" s="397"/>
      <c r="CKO3" s="397"/>
      <c r="CKP3" s="397"/>
      <c r="CKQ3" s="397"/>
      <c r="CKR3" s="397"/>
      <c r="CKS3" s="397"/>
      <c r="CKT3" s="397"/>
      <c r="CKU3" s="397"/>
      <c r="CKV3" s="397"/>
      <c r="CKW3" s="397"/>
      <c r="CKX3" s="397"/>
      <c r="CKY3" s="397"/>
      <c r="CKZ3" s="397"/>
      <c r="CLA3" s="397"/>
      <c r="CLB3" s="397"/>
      <c r="CLC3" s="397"/>
      <c r="CLD3" s="397"/>
      <c r="CLE3" s="397"/>
      <c r="CLF3" s="397"/>
      <c r="CLG3" s="397"/>
      <c r="CLH3" s="397"/>
      <c r="CLI3" s="397"/>
      <c r="CLJ3" s="397"/>
      <c r="CLK3" s="397"/>
      <c r="CLL3" s="397"/>
      <c r="CLM3" s="397"/>
      <c r="CLN3" s="397"/>
      <c r="CLO3" s="397"/>
      <c r="CLP3" s="397"/>
      <c r="CLQ3" s="397"/>
      <c r="CLR3" s="397"/>
      <c r="CLS3" s="397"/>
      <c r="CLT3" s="397"/>
      <c r="CLU3" s="397"/>
      <c r="CLV3" s="397"/>
      <c r="CLW3" s="397"/>
      <c r="CLX3" s="397"/>
      <c r="CLY3" s="397"/>
      <c r="CLZ3" s="397"/>
      <c r="CMA3" s="397"/>
      <c r="CMB3" s="397"/>
      <c r="CMC3" s="397"/>
      <c r="CMD3" s="397"/>
      <c r="CME3" s="397"/>
      <c r="CMF3" s="397"/>
      <c r="CMG3" s="397"/>
      <c r="CMH3" s="397"/>
      <c r="CMI3" s="397"/>
      <c r="CMJ3" s="397"/>
      <c r="CMK3" s="397"/>
      <c r="CML3" s="397"/>
      <c r="CMM3" s="397"/>
      <c r="CMN3" s="397"/>
      <c r="CMO3" s="397"/>
      <c r="CMP3" s="397"/>
      <c r="CMQ3" s="397"/>
      <c r="CMR3" s="397"/>
      <c r="CMS3" s="397"/>
      <c r="CMT3" s="397"/>
      <c r="CMU3" s="397"/>
      <c r="CMV3" s="397"/>
      <c r="CMW3" s="397"/>
      <c r="CMX3" s="397"/>
      <c r="CMY3" s="397"/>
      <c r="CMZ3" s="397"/>
      <c r="CNA3" s="397"/>
      <c r="CNB3" s="397"/>
      <c r="CNC3" s="397"/>
      <c r="CND3" s="397"/>
      <c r="CNE3" s="397"/>
      <c r="CNF3" s="397"/>
      <c r="CNG3" s="397"/>
      <c r="CNH3" s="397"/>
      <c r="CNI3" s="397"/>
      <c r="CNJ3" s="397"/>
      <c r="CNK3" s="397"/>
      <c r="CNL3" s="397"/>
      <c r="CNM3" s="397"/>
      <c r="CNN3" s="397"/>
      <c r="CNO3" s="397"/>
      <c r="CNP3" s="397"/>
      <c r="CNQ3" s="397"/>
      <c r="CNR3" s="397"/>
      <c r="CNS3" s="397"/>
      <c r="CNT3" s="397"/>
      <c r="CNU3" s="397"/>
      <c r="CNV3" s="397"/>
      <c r="CNW3" s="397"/>
      <c r="CNX3" s="397"/>
      <c r="CNY3" s="397"/>
      <c r="CNZ3" s="397"/>
      <c r="COA3" s="397"/>
      <c r="COB3" s="397"/>
      <c r="COC3" s="397"/>
      <c r="COD3" s="397"/>
      <c r="COE3" s="397"/>
      <c r="COF3" s="397"/>
      <c r="COG3" s="397"/>
      <c r="COH3" s="397"/>
      <c r="COI3" s="397"/>
      <c r="COJ3" s="397"/>
      <c r="COK3" s="397"/>
      <c r="COL3" s="397"/>
      <c r="COM3" s="397"/>
      <c r="CON3" s="397"/>
      <c r="COO3" s="397"/>
      <c r="COP3" s="397"/>
      <c r="COQ3" s="397"/>
      <c r="COR3" s="397"/>
      <c r="COS3" s="397"/>
      <c r="COT3" s="397"/>
      <c r="COU3" s="397"/>
      <c r="COV3" s="397"/>
      <c r="COW3" s="397"/>
      <c r="COX3" s="397"/>
      <c r="COY3" s="397"/>
      <c r="COZ3" s="397"/>
      <c r="CPA3" s="397"/>
      <c r="CPB3" s="397"/>
      <c r="CPC3" s="397"/>
      <c r="CPD3" s="397"/>
      <c r="CPE3" s="397"/>
      <c r="CPF3" s="397"/>
      <c r="CPG3" s="397"/>
      <c r="CPH3" s="397"/>
      <c r="CPI3" s="397"/>
      <c r="CPJ3" s="397"/>
      <c r="CPK3" s="397"/>
      <c r="CPL3" s="397"/>
      <c r="CPM3" s="397"/>
      <c r="CPN3" s="397"/>
      <c r="CPO3" s="397"/>
      <c r="CPP3" s="397"/>
      <c r="CPQ3" s="397"/>
      <c r="CPR3" s="397"/>
      <c r="CPS3" s="397"/>
      <c r="CPT3" s="397"/>
      <c r="CPU3" s="397"/>
      <c r="CPV3" s="397"/>
      <c r="CPW3" s="397"/>
      <c r="CPX3" s="397"/>
      <c r="CPY3" s="397"/>
      <c r="CPZ3" s="397"/>
      <c r="CQA3" s="397"/>
      <c r="CQB3" s="397"/>
      <c r="CQC3" s="397"/>
      <c r="CQD3" s="397"/>
      <c r="CQE3" s="397"/>
      <c r="CQF3" s="397"/>
      <c r="CQG3" s="397"/>
      <c r="CQH3" s="397"/>
      <c r="CQI3" s="397"/>
      <c r="CQJ3" s="397"/>
      <c r="CQK3" s="397"/>
      <c r="CQL3" s="397"/>
      <c r="CQM3" s="397"/>
      <c r="CQN3" s="397"/>
      <c r="CQO3" s="397"/>
      <c r="CQP3" s="397"/>
      <c r="CQQ3" s="397"/>
      <c r="CQR3" s="397"/>
      <c r="CQS3" s="397"/>
      <c r="CQT3" s="397"/>
      <c r="CQU3" s="397"/>
      <c r="CQV3" s="397"/>
      <c r="CQW3" s="397"/>
      <c r="CQX3" s="397"/>
      <c r="CQY3" s="397"/>
      <c r="CQZ3" s="397"/>
      <c r="CRA3" s="397"/>
      <c r="CRB3" s="397"/>
      <c r="CRC3" s="397"/>
      <c r="CRD3" s="397"/>
      <c r="CRE3" s="397"/>
      <c r="CRF3" s="397"/>
      <c r="CRG3" s="397"/>
      <c r="CRH3" s="397"/>
      <c r="CRI3" s="397"/>
      <c r="CRJ3" s="397"/>
      <c r="CRK3" s="397"/>
      <c r="CRL3" s="397"/>
      <c r="CRM3" s="397"/>
      <c r="CRN3" s="397"/>
      <c r="CRO3" s="397"/>
      <c r="CRP3" s="397"/>
      <c r="CRQ3" s="397"/>
      <c r="CRR3" s="397"/>
      <c r="CRS3" s="397"/>
      <c r="CRT3" s="397"/>
      <c r="CRU3" s="397"/>
      <c r="CRV3" s="397"/>
      <c r="CRW3" s="397"/>
      <c r="CRX3" s="397"/>
      <c r="CRY3" s="397"/>
      <c r="CRZ3" s="397"/>
      <c r="CSA3" s="397"/>
      <c r="CSB3" s="397"/>
      <c r="CSC3" s="397"/>
      <c r="CSD3" s="397"/>
      <c r="CSE3" s="397"/>
      <c r="CSF3" s="397"/>
      <c r="CSG3" s="397"/>
      <c r="CSH3" s="397"/>
      <c r="CSI3" s="397"/>
      <c r="CSJ3" s="397"/>
      <c r="CSK3" s="397"/>
      <c r="CSL3" s="397"/>
      <c r="CSM3" s="397"/>
      <c r="CSN3" s="397"/>
      <c r="CSO3" s="397"/>
      <c r="CSP3" s="397"/>
      <c r="CSQ3" s="397"/>
      <c r="CSR3" s="397"/>
      <c r="CSS3" s="397"/>
      <c r="CST3" s="397"/>
      <c r="CSU3" s="397"/>
      <c r="CSV3" s="397"/>
      <c r="CSW3" s="397"/>
      <c r="CSX3" s="397"/>
      <c r="CSY3" s="397"/>
      <c r="CSZ3" s="397"/>
      <c r="CTA3" s="397"/>
      <c r="CTB3" s="397"/>
      <c r="CTC3" s="397"/>
      <c r="CTD3" s="397"/>
      <c r="CTE3" s="397"/>
      <c r="CTF3" s="397"/>
      <c r="CTG3" s="397"/>
      <c r="CTH3" s="397"/>
      <c r="CTI3" s="397"/>
      <c r="CTJ3" s="397"/>
      <c r="CTK3" s="397"/>
      <c r="CTL3" s="397"/>
      <c r="CTM3" s="397"/>
      <c r="CTN3" s="397"/>
      <c r="CTO3" s="397"/>
      <c r="CTP3" s="397"/>
      <c r="CTQ3" s="397"/>
      <c r="CTR3" s="397"/>
      <c r="CTS3" s="397"/>
      <c r="CTT3" s="397"/>
      <c r="CTU3" s="397"/>
      <c r="CTV3" s="397"/>
      <c r="CTW3" s="397"/>
      <c r="CTX3" s="397"/>
      <c r="CTY3" s="397"/>
      <c r="CTZ3" s="397"/>
      <c r="CUA3" s="397"/>
      <c r="CUB3" s="397"/>
      <c r="CUC3" s="397"/>
      <c r="CUD3" s="397"/>
      <c r="CUE3" s="397"/>
      <c r="CUF3" s="397"/>
      <c r="CUG3" s="397"/>
      <c r="CUH3" s="397"/>
      <c r="CUI3" s="397"/>
      <c r="CUJ3" s="397"/>
      <c r="CUK3" s="397"/>
      <c r="CUL3" s="397"/>
      <c r="CUM3" s="397"/>
      <c r="CUN3" s="397"/>
      <c r="CUO3" s="397"/>
      <c r="CUP3" s="397"/>
      <c r="CUQ3" s="397"/>
      <c r="CUR3" s="397"/>
      <c r="CUS3" s="397"/>
      <c r="CUT3" s="397"/>
      <c r="CUU3" s="397"/>
      <c r="CUV3" s="397"/>
      <c r="CUW3" s="397"/>
      <c r="CUX3" s="397"/>
      <c r="CUY3" s="397"/>
      <c r="CUZ3" s="397"/>
      <c r="CVA3" s="397"/>
      <c r="CVB3" s="397"/>
      <c r="CVC3" s="397"/>
      <c r="CVD3" s="397"/>
      <c r="CVE3" s="397"/>
      <c r="CVF3" s="397"/>
      <c r="CVG3" s="397"/>
      <c r="CVH3" s="397"/>
      <c r="CVI3" s="397"/>
      <c r="CVJ3" s="397"/>
      <c r="CVK3" s="397"/>
      <c r="CVL3" s="397"/>
      <c r="CVM3" s="397"/>
      <c r="CVN3" s="397"/>
      <c r="CVO3" s="397"/>
      <c r="CVP3" s="397"/>
      <c r="CVQ3" s="397"/>
      <c r="CVR3" s="397"/>
      <c r="CVS3" s="397"/>
      <c r="CVT3" s="397"/>
      <c r="CVU3" s="397"/>
      <c r="CVV3" s="397"/>
      <c r="CVW3" s="397"/>
      <c r="CVX3" s="397"/>
      <c r="CVY3" s="397"/>
      <c r="CVZ3" s="397"/>
      <c r="CWA3" s="397"/>
      <c r="CWB3" s="397"/>
      <c r="CWC3" s="397"/>
      <c r="CWD3" s="397"/>
      <c r="CWE3" s="397"/>
      <c r="CWF3" s="397"/>
      <c r="CWG3" s="397"/>
      <c r="CWH3" s="397"/>
      <c r="CWI3" s="397"/>
      <c r="CWJ3" s="397"/>
      <c r="CWK3" s="397"/>
      <c r="CWL3" s="397"/>
      <c r="CWM3" s="397"/>
      <c r="CWN3" s="397"/>
      <c r="CWO3" s="397"/>
      <c r="CWP3" s="397"/>
      <c r="CWQ3" s="397"/>
      <c r="CWR3" s="397"/>
      <c r="CWS3" s="397"/>
      <c r="CWT3" s="397"/>
      <c r="CWU3" s="397"/>
      <c r="CWV3" s="397"/>
      <c r="CWW3" s="397"/>
      <c r="CWX3" s="397"/>
      <c r="CWY3" s="397"/>
      <c r="CWZ3" s="397"/>
      <c r="CXA3" s="397"/>
      <c r="CXB3" s="397"/>
      <c r="CXC3" s="397"/>
      <c r="CXD3" s="397"/>
      <c r="CXE3" s="397"/>
      <c r="CXF3" s="397"/>
      <c r="CXG3" s="397"/>
      <c r="CXH3" s="397"/>
      <c r="CXI3" s="397"/>
      <c r="CXJ3" s="397"/>
      <c r="CXK3" s="397"/>
      <c r="CXL3" s="397"/>
      <c r="CXM3" s="397"/>
      <c r="CXN3" s="397"/>
      <c r="CXO3" s="397"/>
      <c r="CXP3" s="397"/>
      <c r="CXQ3" s="397"/>
      <c r="CXR3" s="397"/>
      <c r="CXS3" s="397"/>
      <c r="CXT3" s="397"/>
      <c r="CXU3" s="397"/>
      <c r="CXV3" s="397"/>
      <c r="CXW3" s="397"/>
      <c r="CXX3" s="397"/>
      <c r="CXY3" s="397"/>
      <c r="CXZ3" s="397"/>
      <c r="CYA3" s="397"/>
      <c r="CYB3" s="397"/>
      <c r="CYC3" s="397"/>
      <c r="CYD3" s="397"/>
      <c r="CYE3" s="397"/>
      <c r="CYF3" s="397"/>
      <c r="CYG3" s="397"/>
      <c r="CYH3" s="397"/>
      <c r="CYI3" s="397"/>
      <c r="CYJ3" s="397"/>
      <c r="CYK3" s="397"/>
      <c r="CYL3" s="397"/>
      <c r="CYM3" s="397"/>
      <c r="CYN3" s="397"/>
      <c r="CYO3" s="397"/>
      <c r="CYP3" s="397"/>
      <c r="CYQ3" s="397"/>
      <c r="CYR3" s="397"/>
      <c r="CYS3" s="397"/>
      <c r="CYT3" s="397"/>
      <c r="CYU3" s="397"/>
      <c r="CYV3" s="397"/>
      <c r="CYW3" s="397"/>
      <c r="CYX3" s="397"/>
      <c r="CYY3" s="397"/>
      <c r="CYZ3" s="397"/>
      <c r="CZA3" s="397"/>
      <c r="CZB3" s="397"/>
      <c r="CZC3" s="397"/>
      <c r="CZD3" s="397"/>
      <c r="CZE3" s="397"/>
      <c r="CZF3" s="397"/>
      <c r="CZG3" s="397"/>
      <c r="CZH3" s="397"/>
      <c r="CZI3" s="397"/>
      <c r="CZJ3" s="397"/>
      <c r="CZK3" s="397"/>
      <c r="CZL3" s="397"/>
      <c r="CZM3" s="397"/>
      <c r="CZN3" s="397"/>
      <c r="CZO3" s="397"/>
      <c r="CZP3" s="397"/>
      <c r="CZQ3" s="397"/>
      <c r="CZR3" s="397"/>
      <c r="CZS3" s="397"/>
      <c r="CZT3" s="397"/>
      <c r="CZU3" s="397"/>
      <c r="CZV3" s="397"/>
      <c r="CZW3" s="397"/>
      <c r="CZX3" s="397"/>
      <c r="CZY3" s="397"/>
      <c r="CZZ3" s="397"/>
      <c r="DAA3" s="397"/>
      <c r="DAB3" s="397"/>
      <c r="DAC3" s="397"/>
      <c r="DAD3" s="397"/>
      <c r="DAE3" s="397"/>
      <c r="DAF3" s="397"/>
      <c r="DAG3" s="397"/>
      <c r="DAH3" s="397"/>
      <c r="DAI3" s="397"/>
      <c r="DAJ3" s="397"/>
      <c r="DAK3" s="397"/>
      <c r="DAL3" s="397"/>
      <c r="DAM3" s="397"/>
      <c r="DAN3" s="397"/>
      <c r="DAO3" s="397"/>
      <c r="DAP3" s="397"/>
      <c r="DAQ3" s="397"/>
      <c r="DAR3" s="397"/>
      <c r="DAS3" s="397"/>
      <c r="DAT3" s="397"/>
      <c r="DAU3" s="397"/>
      <c r="DAV3" s="397"/>
      <c r="DAW3" s="397"/>
      <c r="DAX3" s="397"/>
      <c r="DAY3" s="397"/>
      <c r="DAZ3" s="397"/>
      <c r="DBA3" s="397"/>
      <c r="DBB3" s="397"/>
      <c r="DBC3" s="397"/>
      <c r="DBD3" s="397"/>
      <c r="DBE3" s="397"/>
      <c r="DBF3" s="397"/>
      <c r="DBG3" s="397"/>
      <c r="DBH3" s="397"/>
      <c r="DBI3" s="397"/>
      <c r="DBJ3" s="397"/>
      <c r="DBK3" s="397"/>
      <c r="DBL3" s="397"/>
      <c r="DBM3" s="397"/>
      <c r="DBN3" s="397"/>
      <c r="DBO3" s="397"/>
      <c r="DBP3" s="397"/>
      <c r="DBQ3" s="397"/>
      <c r="DBR3" s="397"/>
      <c r="DBS3" s="397"/>
      <c r="DBT3" s="397"/>
      <c r="DBU3" s="397"/>
      <c r="DBV3" s="397"/>
      <c r="DBW3" s="397"/>
      <c r="DBX3" s="397"/>
      <c r="DBY3" s="397"/>
      <c r="DBZ3" s="397"/>
      <c r="DCA3" s="397"/>
      <c r="DCB3" s="397"/>
      <c r="DCC3" s="397"/>
      <c r="DCD3" s="397"/>
      <c r="DCE3" s="397"/>
      <c r="DCF3" s="397"/>
      <c r="DCG3" s="397"/>
      <c r="DCH3" s="397"/>
      <c r="DCI3" s="397"/>
      <c r="DCJ3" s="397"/>
      <c r="DCK3" s="397"/>
      <c r="DCL3" s="397"/>
      <c r="DCM3" s="397"/>
      <c r="DCN3" s="397"/>
      <c r="DCO3" s="397"/>
      <c r="DCP3" s="397"/>
      <c r="DCQ3" s="397"/>
      <c r="DCR3" s="397"/>
      <c r="DCS3" s="397"/>
      <c r="DCT3" s="397"/>
      <c r="DCU3" s="397"/>
      <c r="DCV3" s="397"/>
      <c r="DCW3" s="397"/>
      <c r="DCX3" s="397"/>
      <c r="DCY3" s="397"/>
      <c r="DCZ3" s="397"/>
      <c r="DDA3" s="397"/>
      <c r="DDB3" s="397"/>
      <c r="DDC3" s="397"/>
      <c r="DDD3" s="397"/>
      <c r="DDE3" s="397"/>
      <c r="DDF3" s="397"/>
      <c r="DDG3" s="397"/>
      <c r="DDH3" s="397"/>
      <c r="DDI3" s="397"/>
      <c r="DDJ3" s="397"/>
      <c r="DDK3" s="397"/>
      <c r="DDL3" s="397"/>
      <c r="DDM3" s="397"/>
      <c r="DDN3" s="397"/>
      <c r="DDO3" s="397"/>
      <c r="DDP3" s="397"/>
      <c r="DDQ3" s="397"/>
      <c r="DDR3" s="397"/>
      <c r="DDS3" s="397"/>
      <c r="DDT3" s="397"/>
      <c r="DDU3" s="397"/>
      <c r="DDV3" s="397"/>
      <c r="DDW3" s="397"/>
      <c r="DDX3" s="397"/>
      <c r="DDY3" s="397"/>
      <c r="DDZ3" s="397"/>
      <c r="DEA3" s="397"/>
      <c r="DEB3" s="397"/>
      <c r="DEC3" s="397"/>
      <c r="DED3" s="397"/>
      <c r="DEE3" s="397"/>
      <c r="DEF3" s="397"/>
      <c r="DEG3" s="397"/>
      <c r="DEH3" s="397"/>
      <c r="DEI3" s="397"/>
      <c r="DEJ3" s="397"/>
      <c r="DEK3" s="397"/>
      <c r="DEL3" s="397"/>
      <c r="DEM3" s="397"/>
      <c r="DEN3" s="397"/>
      <c r="DEO3" s="397"/>
      <c r="DEP3" s="397"/>
      <c r="DEQ3" s="397"/>
      <c r="DER3" s="397"/>
      <c r="DES3" s="397"/>
      <c r="DET3" s="397"/>
      <c r="DEU3" s="397"/>
      <c r="DEV3" s="397"/>
      <c r="DEW3" s="397"/>
      <c r="DEX3" s="397"/>
      <c r="DEY3" s="397"/>
      <c r="DEZ3" s="397"/>
      <c r="DFA3" s="397"/>
      <c r="DFB3" s="397"/>
      <c r="DFC3" s="397"/>
      <c r="DFD3" s="397"/>
      <c r="DFE3" s="397"/>
      <c r="DFF3" s="397"/>
      <c r="DFG3" s="397"/>
      <c r="DFH3" s="397"/>
      <c r="DFI3" s="397"/>
      <c r="DFJ3" s="397"/>
      <c r="DFK3" s="397"/>
      <c r="DFL3" s="397"/>
      <c r="DFM3" s="397"/>
      <c r="DFN3" s="397"/>
      <c r="DFO3" s="397"/>
      <c r="DFP3" s="397"/>
      <c r="DFQ3" s="397"/>
      <c r="DFR3" s="397"/>
      <c r="DFS3" s="397"/>
      <c r="DFT3" s="397"/>
      <c r="DFU3" s="397"/>
      <c r="DFV3" s="397"/>
      <c r="DFW3" s="397"/>
      <c r="DFX3" s="397"/>
      <c r="DFY3" s="397"/>
      <c r="DFZ3" s="397"/>
      <c r="DGA3" s="397"/>
      <c r="DGB3" s="397"/>
      <c r="DGC3" s="397"/>
      <c r="DGD3" s="397"/>
      <c r="DGE3" s="397"/>
      <c r="DGF3" s="397"/>
      <c r="DGG3" s="397"/>
      <c r="DGH3" s="397"/>
      <c r="DGI3" s="397"/>
      <c r="DGJ3" s="397"/>
      <c r="DGK3" s="397"/>
      <c r="DGL3" s="397"/>
      <c r="DGM3" s="397"/>
      <c r="DGN3" s="397"/>
      <c r="DGO3" s="397"/>
      <c r="DGP3" s="397"/>
      <c r="DGQ3" s="397"/>
      <c r="DGR3" s="397"/>
      <c r="DGS3" s="397"/>
      <c r="DGT3" s="397"/>
      <c r="DGU3" s="397"/>
      <c r="DGV3" s="397"/>
      <c r="DGW3" s="397"/>
      <c r="DGX3" s="397"/>
      <c r="DGY3" s="397"/>
      <c r="DGZ3" s="397"/>
      <c r="DHA3" s="397"/>
      <c r="DHB3" s="397"/>
      <c r="DHC3" s="397"/>
      <c r="DHD3" s="397"/>
      <c r="DHE3" s="397"/>
      <c r="DHF3" s="397"/>
      <c r="DHG3" s="397"/>
      <c r="DHH3" s="397"/>
      <c r="DHI3" s="397"/>
      <c r="DHJ3" s="397"/>
      <c r="DHK3" s="397"/>
      <c r="DHL3" s="397"/>
      <c r="DHM3" s="397"/>
      <c r="DHN3" s="397"/>
      <c r="DHO3" s="397"/>
      <c r="DHP3" s="397"/>
      <c r="DHQ3" s="397"/>
      <c r="DHR3" s="397"/>
      <c r="DHS3" s="397"/>
      <c r="DHT3" s="397"/>
      <c r="DHU3" s="397"/>
      <c r="DHV3" s="397"/>
      <c r="DHW3" s="397"/>
      <c r="DHX3" s="397"/>
      <c r="DHY3" s="397"/>
      <c r="DHZ3" s="397"/>
      <c r="DIA3" s="397"/>
      <c r="DIB3" s="397"/>
      <c r="DIC3" s="397"/>
      <c r="DID3" s="397"/>
      <c r="DIE3" s="397"/>
      <c r="DIF3" s="397"/>
      <c r="DIG3" s="397"/>
      <c r="DIH3" s="397"/>
      <c r="DII3" s="397"/>
      <c r="DIJ3" s="397"/>
      <c r="DIK3" s="397"/>
      <c r="DIL3" s="397"/>
      <c r="DIM3" s="397"/>
      <c r="DIN3" s="397"/>
      <c r="DIO3" s="397"/>
      <c r="DIP3" s="397"/>
      <c r="DIQ3" s="397"/>
      <c r="DIR3" s="397"/>
      <c r="DIS3" s="397"/>
      <c r="DIT3" s="397"/>
      <c r="DIU3" s="397"/>
      <c r="DIV3" s="397"/>
      <c r="DIW3" s="397"/>
      <c r="DIX3" s="397"/>
      <c r="DIY3" s="397"/>
      <c r="DIZ3" s="397"/>
      <c r="DJA3" s="397"/>
      <c r="DJB3" s="397"/>
      <c r="DJC3" s="397"/>
      <c r="DJD3" s="397"/>
      <c r="DJE3" s="397"/>
      <c r="DJF3" s="397"/>
      <c r="DJG3" s="397"/>
      <c r="DJH3" s="397"/>
      <c r="DJI3" s="397"/>
      <c r="DJJ3" s="397"/>
      <c r="DJK3" s="397"/>
      <c r="DJL3" s="397"/>
      <c r="DJM3" s="397"/>
      <c r="DJN3" s="397"/>
      <c r="DJO3" s="397"/>
      <c r="DJP3" s="397"/>
      <c r="DJQ3" s="397"/>
      <c r="DJR3" s="397"/>
      <c r="DJS3" s="397"/>
      <c r="DJT3" s="397"/>
      <c r="DJU3" s="397"/>
      <c r="DJV3" s="397"/>
      <c r="DJW3" s="397"/>
      <c r="DJX3" s="397"/>
      <c r="DJY3" s="397"/>
      <c r="DJZ3" s="397"/>
      <c r="DKA3" s="397"/>
      <c r="DKB3" s="397"/>
      <c r="DKC3" s="397"/>
      <c r="DKD3" s="397"/>
      <c r="DKE3" s="397"/>
      <c r="DKF3" s="397"/>
      <c r="DKG3" s="397"/>
      <c r="DKH3" s="397"/>
      <c r="DKI3" s="397"/>
      <c r="DKJ3" s="397"/>
      <c r="DKK3" s="397"/>
      <c r="DKL3" s="397"/>
      <c r="DKM3" s="397"/>
      <c r="DKN3" s="397"/>
      <c r="DKO3" s="397"/>
      <c r="DKP3" s="397"/>
      <c r="DKQ3" s="397"/>
      <c r="DKR3" s="397"/>
      <c r="DKS3" s="397"/>
      <c r="DKT3" s="397"/>
      <c r="DKU3" s="397"/>
      <c r="DKV3" s="397"/>
      <c r="DKW3" s="397"/>
      <c r="DKX3" s="397"/>
      <c r="DKY3" s="397"/>
      <c r="DKZ3" s="397"/>
      <c r="DLA3" s="397"/>
      <c r="DLB3" s="397"/>
      <c r="DLC3" s="397"/>
      <c r="DLD3" s="397"/>
      <c r="DLE3" s="397"/>
      <c r="DLF3" s="397"/>
      <c r="DLG3" s="397"/>
      <c r="DLH3" s="397"/>
      <c r="DLI3" s="397"/>
      <c r="DLJ3" s="397"/>
      <c r="DLK3" s="397"/>
      <c r="DLL3" s="397"/>
      <c r="DLM3" s="397"/>
      <c r="DLN3" s="397"/>
      <c r="DLO3" s="397"/>
      <c r="DLP3" s="397"/>
      <c r="DLQ3" s="397"/>
      <c r="DLR3" s="397"/>
      <c r="DLS3" s="397"/>
      <c r="DLT3" s="397"/>
      <c r="DLU3" s="397"/>
      <c r="DLV3" s="397"/>
      <c r="DLW3" s="397"/>
      <c r="DLX3" s="397"/>
      <c r="DLY3" s="397"/>
      <c r="DLZ3" s="397"/>
      <c r="DMA3" s="397"/>
      <c r="DMB3" s="397"/>
      <c r="DMC3" s="397"/>
      <c r="DMD3" s="397"/>
      <c r="DME3" s="397"/>
      <c r="DMF3" s="397"/>
      <c r="DMG3" s="397"/>
      <c r="DMH3" s="397"/>
      <c r="DMI3" s="397"/>
      <c r="DMJ3" s="397"/>
      <c r="DMK3" s="397"/>
      <c r="DML3" s="397"/>
      <c r="DMM3" s="397"/>
      <c r="DMN3" s="397"/>
      <c r="DMO3" s="397"/>
      <c r="DMP3" s="397"/>
      <c r="DMQ3" s="397"/>
      <c r="DMR3" s="397"/>
      <c r="DMS3" s="397"/>
      <c r="DMT3" s="397"/>
      <c r="DMU3" s="397"/>
      <c r="DMV3" s="397"/>
      <c r="DMW3" s="397"/>
      <c r="DMX3" s="397"/>
      <c r="DMY3" s="397"/>
      <c r="DMZ3" s="397"/>
      <c r="DNA3" s="397"/>
      <c r="DNB3" s="397"/>
      <c r="DNC3" s="397"/>
      <c r="DND3" s="397"/>
      <c r="DNE3" s="397"/>
      <c r="DNF3" s="397"/>
      <c r="DNG3" s="397"/>
      <c r="DNH3" s="397"/>
      <c r="DNI3" s="397"/>
      <c r="DNJ3" s="397"/>
      <c r="DNK3" s="397"/>
      <c r="DNL3" s="397"/>
      <c r="DNM3" s="397"/>
      <c r="DNN3" s="397"/>
      <c r="DNO3" s="397"/>
      <c r="DNP3" s="397"/>
      <c r="DNQ3" s="397"/>
      <c r="DNR3" s="397"/>
      <c r="DNS3" s="397"/>
      <c r="DNT3" s="397"/>
      <c r="DNU3" s="397"/>
      <c r="DNV3" s="397"/>
      <c r="DNW3" s="397"/>
      <c r="DNX3" s="397"/>
      <c r="DNY3" s="397"/>
      <c r="DNZ3" s="397"/>
      <c r="DOA3" s="397"/>
      <c r="DOB3" s="397"/>
      <c r="DOC3" s="397"/>
      <c r="DOD3" s="397"/>
      <c r="DOE3" s="397"/>
      <c r="DOF3" s="397"/>
      <c r="DOG3" s="397"/>
      <c r="DOH3" s="397"/>
      <c r="DOI3" s="397"/>
      <c r="DOJ3" s="397"/>
      <c r="DOK3" s="397"/>
      <c r="DOL3" s="397"/>
      <c r="DOM3" s="397"/>
      <c r="DON3" s="397"/>
      <c r="DOO3" s="397"/>
      <c r="DOP3" s="397"/>
      <c r="DOQ3" s="397"/>
      <c r="DOR3" s="397"/>
      <c r="DOS3" s="397"/>
      <c r="DOT3" s="397"/>
      <c r="DOU3" s="397"/>
      <c r="DOV3" s="397"/>
      <c r="DOW3" s="397"/>
      <c r="DOX3" s="397"/>
      <c r="DOY3" s="397"/>
      <c r="DOZ3" s="397"/>
      <c r="DPA3" s="397"/>
      <c r="DPB3" s="397"/>
      <c r="DPC3" s="397"/>
      <c r="DPD3" s="397"/>
      <c r="DPE3" s="397"/>
      <c r="DPF3" s="397"/>
      <c r="DPG3" s="397"/>
      <c r="DPH3" s="397"/>
      <c r="DPI3" s="397"/>
      <c r="DPJ3" s="397"/>
      <c r="DPK3" s="397"/>
      <c r="DPL3" s="397"/>
      <c r="DPM3" s="397"/>
      <c r="DPN3" s="397"/>
      <c r="DPO3" s="397"/>
      <c r="DPP3" s="397"/>
      <c r="DPQ3" s="397"/>
      <c r="DPR3" s="397"/>
      <c r="DPS3" s="397"/>
      <c r="DPT3" s="397"/>
      <c r="DPU3" s="397"/>
      <c r="DPV3" s="397"/>
      <c r="DPW3" s="397"/>
      <c r="DPX3" s="397"/>
      <c r="DPY3" s="397"/>
      <c r="DPZ3" s="397"/>
      <c r="DQA3" s="397"/>
      <c r="DQB3" s="397"/>
      <c r="DQC3" s="397"/>
      <c r="DQD3" s="397"/>
      <c r="DQE3" s="397"/>
      <c r="DQF3" s="397"/>
      <c r="DQG3" s="397"/>
      <c r="DQH3" s="397"/>
      <c r="DQI3" s="397"/>
      <c r="DQJ3" s="397"/>
      <c r="DQK3" s="397"/>
      <c r="DQL3" s="397"/>
      <c r="DQM3" s="397"/>
      <c r="DQN3" s="397"/>
      <c r="DQO3" s="397"/>
      <c r="DQP3" s="397"/>
      <c r="DQQ3" s="397"/>
      <c r="DQR3" s="397"/>
      <c r="DQS3" s="397"/>
      <c r="DQT3" s="397"/>
      <c r="DQU3" s="397"/>
      <c r="DQV3" s="397"/>
      <c r="DQW3" s="397"/>
      <c r="DQX3" s="397"/>
      <c r="DQY3" s="397"/>
      <c r="DQZ3" s="397"/>
      <c r="DRA3" s="397"/>
      <c r="DRB3" s="397"/>
      <c r="DRC3" s="397"/>
      <c r="DRD3" s="397"/>
      <c r="DRE3" s="397"/>
      <c r="DRF3" s="397"/>
      <c r="DRG3" s="397"/>
      <c r="DRH3" s="397"/>
      <c r="DRI3" s="397"/>
      <c r="DRJ3" s="397"/>
      <c r="DRK3" s="397"/>
      <c r="DRL3" s="397"/>
      <c r="DRM3" s="397"/>
      <c r="DRN3" s="397"/>
      <c r="DRO3" s="397"/>
      <c r="DRP3" s="397"/>
      <c r="DRQ3" s="397"/>
      <c r="DRR3" s="397"/>
      <c r="DRS3" s="397"/>
      <c r="DRT3" s="397"/>
      <c r="DRU3" s="397"/>
      <c r="DRV3" s="397"/>
      <c r="DRW3" s="397"/>
      <c r="DRX3" s="397"/>
      <c r="DRY3" s="397"/>
      <c r="DRZ3" s="397"/>
      <c r="DSA3" s="397"/>
      <c r="DSB3" s="397"/>
      <c r="DSC3" s="397"/>
      <c r="DSD3" s="397"/>
      <c r="DSE3" s="397"/>
      <c r="DSF3" s="397"/>
      <c r="DSG3" s="397"/>
      <c r="DSH3" s="397"/>
      <c r="DSI3" s="397"/>
      <c r="DSJ3" s="397"/>
      <c r="DSK3" s="397"/>
      <c r="DSL3" s="397"/>
      <c r="DSM3" s="397"/>
      <c r="DSN3" s="397"/>
      <c r="DSO3" s="397"/>
      <c r="DSP3" s="397"/>
      <c r="DSQ3" s="397"/>
      <c r="DSR3" s="397"/>
      <c r="DSS3" s="397"/>
      <c r="DST3" s="397"/>
      <c r="DSU3" s="397"/>
      <c r="DSV3" s="397"/>
      <c r="DSW3" s="397"/>
      <c r="DSX3" s="397"/>
      <c r="DSY3" s="397"/>
      <c r="DSZ3" s="397"/>
      <c r="DTA3" s="397"/>
      <c r="DTB3" s="397"/>
      <c r="DTC3" s="397"/>
      <c r="DTD3" s="397"/>
      <c r="DTE3" s="397"/>
      <c r="DTF3" s="397"/>
      <c r="DTG3" s="397"/>
      <c r="DTH3" s="397"/>
      <c r="DTI3" s="397"/>
      <c r="DTJ3" s="397"/>
      <c r="DTK3" s="397"/>
      <c r="DTL3" s="397"/>
      <c r="DTM3" s="397"/>
      <c r="DTN3" s="397"/>
      <c r="DTO3" s="397"/>
      <c r="DTP3" s="397"/>
      <c r="DTQ3" s="397"/>
      <c r="DTR3" s="397"/>
      <c r="DTS3" s="397"/>
      <c r="DTT3" s="397"/>
      <c r="DTU3" s="397"/>
      <c r="DTV3" s="397"/>
      <c r="DTW3" s="397"/>
      <c r="DTX3" s="397"/>
      <c r="DTY3" s="397"/>
      <c r="DTZ3" s="397"/>
      <c r="DUA3" s="397"/>
      <c r="DUB3" s="397"/>
      <c r="DUC3" s="397"/>
      <c r="DUD3" s="397"/>
      <c r="DUE3" s="397"/>
      <c r="DUF3" s="397"/>
      <c r="DUG3" s="397"/>
      <c r="DUH3" s="397"/>
      <c r="DUI3" s="397"/>
      <c r="DUJ3" s="397"/>
      <c r="DUK3" s="397"/>
      <c r="DUL3" s="397"/>
      <c r="DUM3" s="397"/>
      <c r="DUN3" s="397"/>
      <c r="DUO3" s="397"/>
      <c r="DUP3" s="397"/>
      <c r="DUQ3" s="397"/>
      <c r="DUR3" s="397"/>
      <c r="DUS3" s="397"/>
      <c r="DUT3" s="397"/>
      <c r="DUU3" s="397"/>
      <c r="DUV3" s="397"/>
      <c r="DUW3" s="397"/>
      <c r="DUX3" s="397"/>
      <c r="DUY3" s="397"/>
      <c r="DUZ3" s="397"/>
      <c r="DVA3" s="397"/>
      <c r="DVB3" s="397"/>
      <c r="DVC3" s="397"/>
      <c r="DVD3" s="397"/>
      <c r="DVE3" s="397"/>
      <c r="DVF3" s="397"/>
      <c r="DVG3" s="397"/>
      <c r="DVH3" s="397"/>
      <c r="DVI3" s="397"/>
      <c r="DVJ3" s="397"/>
      <c r="DVK3" s="397"/>
      <c r="DVL3" s="397"/>
      <c r="DVM3" s="397"/>
      <c r="DVN3" s="397"/>
      <c r="DVO3" s="397"/>
      <c r="DVP3" s="397"/>
      <c r="DVQ3" s="397"/>
      <c r="DVR3" s="397"/>
      <c r="DVS3" s="397"/>
      <c r="DVT3" s="397"/>
      <c r="DVU3" s="397"/>
      <c r="DVV3" s="397"/>
      <c r="DVW3" s="397"/>
      <c r="DVX3" s="397"/>
      <c r="DVY3" s="397"/>
      <c r="DVZ3" s="397"/>
      <c r="DWA3" s="397"/>
      <c r="DWB3" s="397"/>
      <c r="DWC3" s="397"/>
      <c r="DWD3" s="397"/>
      <c r="DWE3" s="397"/>
      <c r="DWF3" s="397"/>
      <c r="DWG3" s="397"/>
      <c r="DWH3" s="397"/>
      <c r="DWI3" s="397"/>
      <c r="DWJ3" s="397"/>
      <c r="DWK3" s="397"/>
      <c r="DWL3" s="397"/>
      <c r="DWM3" s="397"/>
      <c r="DWN3" s="397"/>
      <c r="DWO3" s="397"/>
      <c r="DWP3" s="397"/>
      <c r="DWQ3" s="397"/>
      <c r="DWR3" s="397"/>
      <c r="DWS3" s="397"/>
      <c r="DWT3" s="397"/>
      <c r="DWU3" s="397"/>
      <c r="DWV3" s="397"/>
      <c r="DWW3" s="397"/>
      <c r="DWX3" s="397"/>
      <c r="DWY3" s="397"/>
      <c r="DWZ3" s="397"/>
      <c r="DXA3" s="397"/>
      <c r="DXB3" s="397"/>
      <c r="DXC3" s="397"/>
      <c r="DXD3" s="397"/>
      <c r="DXE3" s="397"/>
      <c r="DXF3" s="397"/>
      <c r="DXG3" s="397"/>
      <c r="DXH3" s="397"/>
      <c r="DXI3" s="397"/>
      <c r="DXJ3" s="397"/>
      <c r="DXK3" s="397"/>
      <c r="DXL3" s="397"/>
      <c r="DXM3" s="397"/>
      <c r="DXN3" s="397"/>
      <c r="DXO3" s="397"/>
      <c r="DXP3" s="397"/>
      <c r="DXQ3" s="397"/>
      <c r="DXR3" s="397"/>
      <c r="DXS3" s="397"/>
      <c r="DXT3" s="397"/>
      <c r="DXU3" s="397"/>
      <c r="DXV3" s="397"/>
      <c r="DXW3" s="397"/>
      <c r="DXX3" s="397"/>
      <c r="DXY3" s="397"/>
      <c r="DXZ3" s="397"/>
      <c r="DYA3" s="397"/>
      <c r="DYB3" s="397"/>
      <c r="DYC3" s="397"/>
      <c r="DYD3" s="397"/>
      <c r="DYE3" s="397"/>
      <c r="DYF3" s="397"/>
      <c r="DYG3" s="397"/>
      <c r="DYH3" s="397"/>
      <c r="DYI3" s="397"/>
      <c r="DYJ3" s="397"/>
      <c r="DYK3" s="397"/>
      <c r="DYL3" s="397"/>
      <c r="DYM3" s="397"/>
      <c r="DYN3" s="397"/>
      <c r="DYO3" s="397"/>
      <c r="DYP3" s="397"/>
      <c r="DYQ3" s="397"/>
      <c r="DYR3" s="397"/>
      <c r="DYS3" s="397"/>
      <c r="DYT3" s="397"/>
      <c r="DYU3" s="397"/>
      <c r="DYV3" s="397"/>
      <c r="DYW3" s="397"/>
      <c r="DYX3" s="397"/>
      <c r="DYY3" s="397"/>
      <c r="DYZ3" s="397"/>
      <c r="DZA3" s="397"/>
      <c r="DZB3" s="397"/>
      <c r="DZC3" s="397"/>
      <c r="DZD3" s="397"/>
      <c r="DZE3" s="397"/>
      <c r="DZF3" s="397"/>
      <c r="DZG3" s="397"/>
      <c r="DZH3" s="397"/>
      <c r="DZI3" s="397"/>
      <c r="DZJ3" s="397"/>
      <c r="DZK3" s="397"/>
      <c r="DZL3" s="397"/>
      <c r="DZM3" s="397"/>
      <c r="DZN3" s="397"/>
      <c r="DZO3" s="397"/>
      <c r="DZP3" s="397"/>
      <c r="DZQ3" s="397"/>
      <c r="DZR3" s="397"/>
      <c r="DZS3" s="397"/>
      <c r="DZT3" s="397"/>
      <c r="DZU3" s="397"/>
      <c r="DZV3" s="397"/>
      <c r="DZW3" s="397"/>
      <c r="DZX3" s="397"/>
      <c r="DZY3" s="397"/>
      <c r="DZZ3" s="397"/>
      <c r="EAA3" s="397"/>
      <c r="EAB3" s="397"/>
      <c r="EAC3" s="397"/>
      <c r="EAD3" s="397"/>
      <c r="EAE3" s="397"/>
      <c r="EAF3" s="397"/>
      <c r="EAG3" s="397"/>
      <c r="EAH3" s="397"/>
      <c r="EAI3" s="397"/>
      <c r="EAJ3" s="397"/>
      <c r="EAK3" s="397"/>
      <c r="EAL3" s="397"/>
      <c r="EAM3" s="397"/>
      <c r="EAN3" s="397"/>
      <c r="EAO3" s="397"/>
      <c r="EAP3" s="397"/>
      <c r="EAQ3" s="397"/>
      <c r="EAR3" s="397"/>
      <c r="EAS3" s="397"/>
      <c r="EAT3" s="397"/>
      <c r="EAU3" s="397"/>
      <c r="EAV3" s="397"/>
      <c r="EAW3" s="397"/>
      <c r="EAX3" s="397"/>
      <c r="EAY3" s="397"/>
      <c r="EAZ3" s="397"/>
      <c r="EBA3" s="397"/>
      <c r="EBB3" s="397"/>
      <c r="EBC3" s="397"/>
      <c r="EBD3" s="397"/>
      <c r="EBE3" s="397"/>
      <c r="EBF3" s="397"/>
      <c r="EBG3" s="397"/>
      <c r="EBH3" s="397"/>
      <c r="EBI3" s="397"/>
      <c r="EBJ3" s="397"/>
      <c r="EBK3" s="397"/>
      <c r="EBL3" s="397"/>
      <c r="EBM3" s="397"/>
      <c r="EBN3" s="397"/>
      <c r="EBO3" s="397"/>
      <c r="EBP3" s="397"/>
      <c r="EBQ3" s="397"/>
      <c r="EBR3" s="397"/>
      <c r="EBS3" s="397"/>
      <c r="EBT3" s="397"/>
      <c r="EBU3" s="397"/>
      <c r="EBV3" s="397"/>
      <c r="EBW3" s="397"/>
      <c r="EBX3" s="397"/>
      <c r="EBY3" s="397"/>
      <c r="EBZ3" s="397"/>
      <c r="ECA3" s="397"/>
      <c r="ECB3" s="397"/>
      <c r="ECC3" s="397"/>
      <c r="ECD3" s="397"/>
      <c r="ECE3" s="397"/>
      <c r="ECF3" s="397"/>
      <c r="ECG3" s="397"/>
      <c r="ECH3" s="397"/>
      <c r="ECI3" s="397"/>
      <c r="ECJ3" s="397"/>
      <c r="ECK3" s="397"/>
      <c r="ECL3" s="397"/>
      <c r="ECM3" s="397"/>
      <c r="ECN3" s="397"/>
      <c r="ECO3" s="397"/>
      <c r="ECP3" s="397"/>
      <c r="ECQ3" s="397"/>
      <c r="ECR3" s="397"/>
      <c r="ECS3" s="397"/>
      <c r="ECT3" s="397"/>
      <c r="ECU3" s="397"/>
      <c r="ECV3" s="397"/>
      <c r="ECW3" s="397"/>
      <c r="ECX3" s="397"/>
      <c r="ECY3" s="397"/>
      <c r="ECZ3" s="397"/>
      <c r="EDA3" s="397"/>
      <c r="EDB3" s="397"/>
      <c r="EDC3" s="397"/>
      <c r="EDD3" s="397"/>
      <c r="EDE3" s="397"/>
      <c r="EDF3" s="397"/>
      <c r="EDG3" s="397"/>
      <c r="EDH3" s="397"/>
      <c r="EDI3" s="397"/>
      <c r="EDJ3" s="397"/>
      <c r="EDK3" s="397"/>
      <c r="EDL3" s="397"/>
      <c r="EDM3" s="397"/>
      <c r="EDN3" s="397"/>
      <c r="EDO3" s="397"/>
      <c r="EDP3" s="397"/>
      <c r="EDQ3" s="397"/>
      <c r="EDR3" s="397"/>
      <c r="EDS3" s="397"/>
      <c r="EDT3" s="397"/>
      <c r="EDU3" s="397"/>
      <c r="EDV3" s="397"/>
      <c r="EDW3" s="397"/>
      <c r="EDX3" s="397"/>
      <c r="EDY3" s="397"/>
      <c r="EDZ3" s="397"/>
      <c r="EEA3" s="397"/>
      <c r="EEB3" s="397"/>
      <c r="EEC3" s="397"/>
      <c r="EED3" s="397"/>
      <c r="EEE3" s="397"/>
      <c r="EEF3" s="397"/>
      <c r="EEG3" s="397"/>
      <c r="EEH3" s="397"/>
      <c r="EEI3" s="397"/>
      <c r="EEJ3" s="397"/>
      <c r="EEK3" s="397"/>
      <c r="EEL3" s="397"/>
      <c r="EEM3" s="397"/>
      <c r="EEN3" s="397"/>
      <c r="EEO3" s="397"/>
      <c r="EEP3" s="397"/>
      <c r="EEQ3" s="397"/>
      <c r="EER3" s="397"/>
      <c r="EES3" s="397"/>
      <c r="EET3" s="397"/>
      <c r="EEU3" s="397"/>
      <c r="EEV3" s="397"/>
      <c r="EEW3" s="397"/>
      <c r="EEX3" s="397"/>
      <c r="EEY3" s="397"/>
      <c r="EEZ3" s="397"/>
      <c r="EFA3" s="397"/>
      <c r="EFB3" s="397"/>
      <c r="EFC3" s="397"/>
      <c r="EFD3" s="397"/>
      <c r="EFE3" s="397"/>
      <c r="EFF3" s="397"/>
      <c r="EFG3" s="397"/>
      <c r="EFH3" s="397"/>
      <c r="EFI3" s="397"/>
      <c r="EFJ3" s="397"/>
      <c r="EFK3" s="397"/>
      <c r="EFL3" s="397"/>
      <c r="EFM3" s="397"/>
      <c r="EFN3" s="397"/>
      <c r="EFO3" s="397"/>
      <c r="EFP3" s="397"/>
      <c r="EFQ3" s="397"/>
      <c r="EFR3" s="397"/>
      <c r="EFS3" s="397"/>
      <c r="EFT3" s="397"/>
      <c r="EFU3" s="397"/>
      <c r="EFV3" s="397"/>
      <c r="EFW3" s="397"/>
      <c r="EFX3" s="397"/>
      <c r="EFY3" s="397"/>
      <c r="EFZ3" s="397"/>
      <c r="EGA3" s="397"/>
      <c r="EGB3" s="397"/>
      <c r="EGC3" s="397"/>
      <c r="EGD3" s="397"/>
      <c r="EGE3" s="397"/>
      <c r="EGF3" s="397"/>
      <c r="EGG3" s="397"/>
      <c r="EGH3" s="397"/>
      <c r="EGI3" s="397"/>
      <c r="EGJ3" s="397"/>
      <c r="EGK3" s="397"/>
      <c r="EGL3" s="397"/>
      <c r="EGM3" s="397"/>
      <c r="EGN3" s="397"/>
      <c r="EGO3" s="397"/>
      <c r="EGP3" s="397"/>
      <c r="EGQ3" s="397"/>
      <c r="EGR3" s="397"/>
      <c r="EGS3" s="397"/>
      <c r="EGT3" s="397"/>
      <c r="EGU3" s="397"/>
      <c r="EGV3" s="397"/>
      <c r="EGW3" s="397"/>
      <c r="EGX3" s="397"/>
      <c r="EGY3" s="397"/>
      <c r="EGZ3" s="397"/>
      <c r="EHA3" s="397"/>
      <c r="EHB3" s="397"/>
      <c r="EHC3" s="397"/>
      <c r="EHD3" s="397"/>
      <c r="EHE3" s="397"/>
      <c r="EHF3" s="397"/>
      <c r="EHG3" s="397"/>
      <c r="EHH3" s="397"/>
      <c r="EHI3" s="397"/>
      <c r="EHJ3" s="397"/>
      <c r="EHK3" s="397"/>
      <c r="EHL3" s="397"/>
      <c r="EHM3" s="397"/>
      <c r="EHN3" s="397"/>
      <c r="EHO3" s="397"/>
      <c r="EHP3" s="397"/>
      <c r="EHQ3" s="397"/>
      <c r="EHR3" s="397"/>
      <c r="EHS3" s="397"/>
      <c r="EHT3" s="397"/>
      <c r="EHU3" s="397"/>
      <c r="EHV3" s="397"/>
      <c r="EHW3" s="397"/>
      <c r="EHX3" s="397"/>
      <c r="EHY3" s="397"/>
      <c r="EHZ3" s="397"/>
      <c r="EIA3" s="397"/>
      <c r="EIB3" s="397"/>
      <c r="EIC3" s="397"/>
      <c r="EID3" s="397"/>
      <c r="EIE3" s="397"/>
      <c r="EIF3" s="397"/>
      <c r="EIG3" s="397"/>
      <c r="EIH3" s="397"/>
      <c r="EII3" s="397"/>
      <c r="EIJ3" s="397"/>
      <c r="EIK3" s="397"/>
      <c r="EIL3" s="397"/>
      <c r="EIM3" s="397"/>
      <c r="EIN3" s="397"/>
      <c r="EIO3" s="397"/>
      <c r="EIP3" s="397"/>
      <c r="EIQ3" s="397"/>
      <c r="EIR3" s="397"/>
      <c r="EIS3" s="397"/>
      <c r="EIT3" s="397"/>
      <c r="EIU3" s="397"/>
      <c r="EIV3" s="397"/>
      <c r="EIW3" s="397"/>
      <c r="EIX3" s="397"/>
      <c r="EIY3" s="397"/>
      <c r="EIZ3" s="397"/>
      <c r="EJA3" s="397"/>
      <c r="EJB3" s="397"/>
      <c r="EJC3" s="397"/>
      <c r="EJD3" s="397"/>
      <c r="EJE3" s="397"/>
      <c r="EJF3" s="397"/>
      <c r="EJG3" s="397"/>
      <c r="EJH3" s="397"/>
      <c r="EJI3" s="397"/>
      <c r="EJJ3" s="397"/>
      <c r="EJK3" s="397"/>
      <c r="EJL3" s="397"/>
      <c r="EJM3" s="397"/>
      <c r="EJN3" s="397"/>
      <c r="EJO3" s="397"/>
      <c r="EJP3" s="397"/>
      <c r="EJQ3" s="397"/>
      <c r="EJR3" s="397"/>
      <c r="EJS3" s="397"/>
      <c r="EJT3" s="397"/>
      <c r="EJU3" s="397"/>
      <c r="EJV3" s="397"/>
      <c r="EJW3" s="397"/>
      <c r="EJX3" s="397"/>
      <c r="EJY3" s="397"/>
      <c r="EJZ3" s="397"/>
      <c r="EKA3" s="397"/>
      <c r="EKB3" s="397"/>
      <c r="EKC3" s="397"/>
      <c r="EKD3" s="397"/>
      <c r="EKE3" s="397"/>
      <c r="EKF3" s="397"/>
      <c r="EKG3" s="397"/>
      <c r="EKH3" s="397"/>
      <c r="EKI3" s="397"/>
      <c r="EKJ3" s="397"/>
      <c r="EKK3" s="397"/>
      <c r="EKL3" s="397"/>
      <c r="EKM3" s="397"/>
      <c r="EKN3" s="397"/>
      <c r="EKO3" s="397"/>
      <c r="EKP3" s="397"/>
      <c r="EKQ3" s="397"/>
      <c r="EKR3" s="397"/>
      <c r="EKS3" s="397"/>
      <c r="EKT3" s="397"/>
      <c r="EKU3" s="397"/>
      <c r="EKV3" s="397"/>
      <c r="EKW3" s="397"/>
      <c r="EKX3" s="397"/>
      <c r="EKY3" s="397"/>
      <c r="EKZ3" s="397"/>
      <c r="ELA3" s="397"/>
      <c r="ELB3" s="397"/>
      <c r="ELC3" s="397"/>
      <c r="ELD3" s="397"/>
      <c r="ELE3" s="397"/>
      <c r="ELF3" s="397"/>
      <c r="ELG3" s="397"/>
      <c r="ELH3" s="397"/>
      <c r="ELI3" s="397"/>
      <c r="ELJ3" s="397"/>
      <c r="ELK3" s="397"/>
      <c r="ELL3" s="397"/>
      <c r="ELM3" s="397"/>
      <c r="ELN3" s="397"/>
      <c r="ELO3" s="397"/>
      <c r="ELP3" s="397"/>
      <c r="ELQ3" s="397"/>
      <c r="ELR3" s="397"/>
      <c r="ELS3" s="397"/>
      <c r="ELT3" s="397"/>
      <c r="ELU3" s="397"/>
      <c r="ELV3" s="397"/>
      <c r="ELW3" s="397"/>
      <c r="ELX3" s="397"/>
      <c r="ELY3" s="397"/>
      <c r="ELZ3" s="397"/>
      <c r="EMA3" s="397"/>
      <c r="EMB3" s="397"/>
      <c r="EMC3" s="397"/>
      <c r="EMD3" s="397"/>
      <c r="EME3" s="397"/>
      <c r="EMF3" s="397"/>
      <c r="EMG3" s="397"/>
      <c r="EMH3" s="397"/>
      <c r="EMI3" s="397"/>
      <c r="EMJ3" s="397"/>
      <c r="EMK3" s="397"/>
      <c r="EML3" s="397"/>
      <c r="EMM3" s="397"/>
      <c r="EMN3" s="397"/>
      <c r="EMO3" s="397"/>
      <c r="EMP3" s="397"/>
      <c r="EMQ3" s="397"/>
      <c r="EMR3" s="397"/>
      <c r="EMS3" s="397"/>
      <c r="EMT3" s="397"/>
      <c r="EMU3" s="397"/>
      <c r="EMV3" s="397"/>
      <c r="EMW3" s="397"/>
      <c r="EMX3" s="397"/>
      <c r="EMY3" s="397"/>
      <c r="EMZ3" s="397"/>
      <c r="ENA3" s="397"/>
      <c r="ENB3" s="397"/>
      <c r="ENC3" s="397"/>
      <c r="END3" s="397"/>
      <c r="ENE3" s="397"/>
      <c r="ENF3" s="397"/>
      <c r="ENG3" s="397"/>
      <c r="ENH3" s="397"/>
      <c r="ENI3" s="397"/>
      <c r="ENJ3" s="397"/>
      <c r="ENK3" s="397"/>
      <c r="ENL3" s="397"/>
      <c r="ENM3" s="397"/>
      <c r="ENN3" s="397"/>
      <c r="ENO3" s="397"/>
      <c r="ENP3" s="397"/>
      <c r="ENQ3" s="397"/>
      <c r="ENR3" s="397"/>
      <c r="ENS3" s="397"/>
      <c r="ENT3" s="397"/>
      <c r="ENU3" s="397"/>
      <c r="ENV3" s="397"/>
      <c r="ENW3" s="397"/>
      <c r="ENX3" s="397"/>
      <c r="ENY3" s="397"/>
      <c r="ENZ3" s="397"/>
      <c r="EOA3" s="397"/>
      <c r="EOB3" s="397"/>
      <c r="EOC3" s="397"/>
      <c r="EOD3" s="397"/>
      <c r="EOE3" s="397"/>
      <c r="EOF3" s="397"/>
      <c r="EOG3" s="397"/>
      <c r="EOH3" s="397"/>
      <c r="EOI3" s="397"/>
      <c r="EOJ3" s="397"/>
      <c r="EOK3" s="397"/>
      <c r="EOL3" s="397"/>
      <c r="EOM3" s="397"/>
      <c r="EON3" s="397"/>
      <c r="EOO3" s="397"/>
      <c r="EOP3" s="397"/>
      <c r="EOQ3" s="397"/>
      <c r="EOR3" s="397"/>
      <c r="EOS3" s="397"/>
      <c r="EOT3" s="397"/>
      <c r="EOU3" s="397"/>
      <c r="EOV3" s="397"/>
      <c r="EOW3" s="397"/>
      <c r="EOX3" s="397"/>
      <c r="EOY3" s="397"/>
      <c r="EOZ3" s="397"/>
      <c r="EPA3" s="397"/>
      <c r="EPB3" s="397"/>
      <c r="EPC3" s="397"/>
      <c r="EPD3" s="397"/>
      <c r="EPE3" s="397"/>
      <c r="EPF3" s="397"/>
      <c r="EPG3" s="397"/>
      <c r="EPH3" s="397"/>
      <c r="EPI3" s="397"/>
      <c r="EPJ3" s="397"/>
      <c r="EPK3" s="397"/>
      <c r="EPL3" s="397"/>
      <c r="EPM3" s="397"/>
      <c r="EPN3" s="397"/>
      <c r="EPO3" s="397"/>
      <c r="EPP3" s="397"/>
      <c r="EPQ3" s="397"/>
      <c r="EPR3" s="397"/>
      <c r="EPS3" s="397"/>
      <c r="EPT3" s="397"/>
      <c r="EPU3" s="397"/>
      <c r="EPV3" s="397"/>
      <c r="EPW3" s="397"/>
      <c r="EPX3" s="397"/>
      <c r="EPY3" s="397"/>
      <c r="EPZ3" s="397"/>
      <c r="EQA3" s="397"/>
      <c r="EQB3" s="397"/>
      <c r="EQC3" s="397"/>
      <c r="EQD3" s="397"/>
      <c r="EQE3" s="397"/>
      <c r="EQF3" s="397"/>
      <c r="EQG3" s="397"/>
      <c r="EQH3" s="397"/>
      <c r="EQI3" s="397"/>
      <c r="EQJ3" s="397"/>
      <c r="EQK3" s="397"/>
      <c r="EQL3" s="397"/>
      <c r="EQM3" s="397"/>
      <c r="EQN3" s="397"/>
      <c r="EQO3" s="397"/>
      <c r="EQP3" s="397"/>
      <c r="EQQ3" s="397"/>
      <c r="EQR3" s="397"/>
      <c r="EQS3" s="397"/>
      <c r="EQT3" s="397"/>
      <c r="EQU3" s="397"/>
      <c r="EQV3" s="397"/>
      <c r="EQW3" s="397"/>
      <c r="EQX3" s="397"/>
      <c r="EQY3" s="397"/>
      <c r="EQZ3" s="397"/>
      <c r="ERA3" s="397"/>
      <c r="ERB3" s="397"/>
      <c r="ERC3" s="397"/>
      <c r="ERD3" s="397"/>
      <c r="ERE3" s="397"/>
      <c r="ERF3" s="397"/>
      <c r="ERG3" s="397"/>
      <c r="ERH3" s="397"/>
      <c r="ERI3" s="397"/>
      <c r="ERJ3" s="397"/>
      <c r="ERK3" s="397"/>
      <c r="ERL3" s="397"/>
      <c r="ERM3" s="397"/>
      <c r="ERN3" s="397"/>
      <c r="ERO3" s="397"/>
      <c r="ERP3" s="397"/>
      <c r="ERQ3" s="397"/>
      <c r="ERR3" s="397"/>
      <c r="ERS3" s="397"/>
      <c r="ERT3" s="397"/>
      <c r="ERU3" s="397"/>
      <c r="ERV3" s="397"/>
      <c r="ERW3" s="397"/>
      <c r="ERX3" s="397"/>
      <c r="ERY3" s="397"/>
      <c r="ERZ3" s="397"/>
      <c r="ESA3" s="397"/>
      <c r="ESB3" s="397"/>
      <c r="ESC3" s="397"/>
      <c r="ESD3" s="397"/>
      <c r="ESE3" s="397"/>
      <c r="ESF3" s="397"/>
      <c r="ESG3" s="397"/>
      <c r="ESH3" s="397"/>
      <c r="ESI3" s="397"/>
      <c r="ESJ3" s="397"/>
      <c r="ESK3" s="397"/>
      <c r="ESL3" s="397"/>
      <c r="ESM3" s="397"/>
      <c r="ESN3" s="397"/>
      <c r="ESO3" s="397"/>
      <c r="ESP3" s="397"/>
      <c r="ESQ3" s="397"/>
      <c r="ESR3" s="397"/>
      <c r="ESS3" s="397"/>
      <c r="EST3" s="397"/>
      <c r="ESU3" s="397"/>
      <c r="ESV3" s="397"/>
      <c r="ESW3" s="397"/>
      <c r="ESX3" s="397"/>
      <c r="ESY3" s="397"/>
      <c r="ESZ3" s="397"/>
      <c r="ETA3" s="397"/>
      <c r="ETB3" s="397"/>
      <c r="ETC3" s="397"/>
      <c r="ETD3" s="397"/>
      <c r="ETE3" s="397"/>
      <c r="ETF3" s="397"/>
      <c r="ETG3" s="397"/>
      <c r="ETH3" s="397"/>
      <c r="ETI3" s="397"/>
      <c r="ETJ3" s="397"/>
      <c r="ETK3" s="397"/>
      <c r="ETL3" s="397"/>
      <c r="ETM3" s="397"/>
      <c r="ETN3" s="397"/>
      <c r="ETO3" s="397"/>
      <c r="ETP3" s="397"/>
      <c r="ETQ3" s="397"/>
      <c r="ETR3" s="397"/>
      <c r="ETS3" s="397"/>
      <c r="ETT3" s="397"/>
      <c r="ETU3" s="397"/>
      <c r="ETV3" s="397"/>
      <c r="ETW3" s="397"/>
      <c r="ETX3" s="397"/>
      <c r="ETY3" s="397"/>
      <c r="ETZ3" s="397"/>
      <c r="EUA3" s="397"/>
      <c r="EUB3" s="397"/>
      <c r="EUC3" s="397"/>
      <c r="EUD3" s="397"/>
      <c r="EUE3" s="397"/>
      <c r="EUF3" s="397"/>
      <c r="EUG3" s="397"/>
      <c r="EUH3" s="397"/>
      <c r="EUI3" s="397"/>
      <c r="EUJ3" s="397"/>
      <c r="EUK3" s="397"/>
      <c r="EUL3" s="397"/>
      <c r="EUM3" s="397"/>
      <c r="EUN3" s="397"/>
      <c r="EUO3" s="397"/>
      <c r="EUP3" s="397"/>
      <c r="EUQ3" s="397"/>
      <c r="EUR3" s="397"/>
      <c r="EUS3" s="397"/>
      <c r="EUT3" s="397"/>
      <c r="EUU3" s="397"/>
      <c r="EUV3" s="397"/>
      <c r="EUW3" s="397"/>
      <c r="EUX3" s="397"/>
      <c r="EUY3" s="397"/>
      <c r="EUZ3" s="397"/>
      <c r="EVA3" s="397"/>
      <c r="EVB3" s="397"/>
      <c r="EVC3" s="397"/>
      <c r="EVD3" s="397"/>
      <c r="EVE3" s="397"/>
      <c r="EVF3" s="397"/>
      <c r="EVG3" s="397"/>
      <c r="EVH3" s="397"/>
      <c r="EVI3" s="397"/>
      <c r="EVJ3" s="397"/>
      <c r="EVK3" s="397"/>
      <c r="EVL3" s="397"/>
      <c r="EVM3" s="397"/>
      <c r="EVN3" s="397"/>
      <c r="EVO3" s="397"/>
      <c r="EVP3" s="397"/>
      <c r="EVQ3" s="397"/>
      <c r="EVR3" s="397"/>
      <c r="EVS3" s="397"/>
      <c r="EVT3" s="397"/>
      <c r="EVU3" s="397"/>
      <c r="EVV3" s="397"/>
      <c r="EVW3" s="397"/>
      <c r="EVX3" s="397"/>
      <c r="EVY3" s="397"/>
      <c r="EVZ3" s="397"/>
      <c r="EWA3" s="397"/>
      <c r="EWB3" s="397"/>
      <c r="EWC3" s="397"/>
      <c r="EWD3" s="397"/>
      <c r="EWE3" s="397"/>
      <c r="EWF3" s="397"/>
      <c r="EWG3" s="397"/>
      <c r="EWH3" s="397"/>
      <c r="EWI3" s="397"/>
      <c r="EWJ3" s="397"/>
      <c r="EWK3" s="397"/>
      <c r="EWL3" s="397"/>
      <c r="EWM3" s="397"/>
      <c r="EWN3" s="397"/>
      <c r="EWO3" s="397"/>
      <c r="EWP3" s="397"/>
      <c r="EWQ3" s="397"/>
      <c r="EWR3" s="397"/>
      <c r="EWS3" s="397"/>
      <c r="EWT3" s="397"/>
      <c r="EWU3" s="397"/>
      <c r="EWV3" s="397"/>
      <c r="EWW3" s="397"/>
      <c r="EWX3" s="397"/>
      <c r="EWY3" s="397"/>
      <c r="EWZ3" s="397"/>
      <c r="EXA3" s="397"/>
      <c r="EXB3" s="397"/>
      <c r="EXC3" s="397"/>
      <c r="EXD3" s="397"/>
      <c r="EXE3" s="397"/>
      <c r="EXF3" s="397"/>
      <c r="EXG3" s="397"/>
      <c r="EXH3" s="397"/>
      <c r="EXI3" s="397"/>
      <c r="EXJ3" s="397"/>
      <c r="EXK3" s="397"/>
      <c r="EXL3" s="397"/>
      <c r="EXM3" s="397"/>
      <c r="EXN3" s="397"/>
      <c r="EXO3" s="397"/>
      <c r="EXP3" s="397"/>
      <c r="EXQ3" s="397"/>
      <c r="EXR3" s="397"/>
      <c r="EXS3" s="397"/>
      <c r="EXT3" s="397"/>
      <c r="EXU3" s="397"/>
      <c r="EXV3" s="397"/>
      <c r="EXW3" s="397"/>
      <c r="EXX3" s="397"/>
      <c r="EXY3" s="397"/>
      <c r="EXZ3" s="397"/>
      <c r="EYA3" s="397"/>
      <c r="EYB3" s="397"/>
      <c r="EYC3" s="397"/>
      <c r="EYD3" s="397"/>
      <c r="EYE3" s="397"/>
      <c r="EYF3" s="397"/>
      <c r="EYG3" s="397"/>
      <c r="EYH3" s="397"/>
      <c r="EYI3" s="397"/>
      <c r="EYJ3" s="397"/>
      <c r="EYK3" s="397"/>
      <c r="EYL3" s="397"/>
      <c r="EYM3" s="397"/>
      <c r="EYN3" s="397"/>
      <c r="EYO3" s="397"/>
      <c r="EYP3" s="397"/>
      <c r="EYQ3" s="397"/>
      <c r="EYR3" s="397"/>
      <c r="EYS3" s="397"/>
      <c r="EYT3" s="397"/>
      <c r="EYU3" s="397"/>
      <c r="EYV3" s="397"/>
      <c r="EYW3" s="397"/>
      <c r="EYX3" s="397"/>
      <c r="EYY3" s="397"/>
      <c r="EYZ3" s="397"/>
      <c r="EZA3" s="397"/>
      <c r="EZB3" s="397"/>
      <c r="EZC3" s="397"/>
      <c r="EZD3" s="397"/>
      <c r="EZE3" s="397"/>
      <c r="EZF3" s="397"/>
      <c r="EZG3" s="397"/>
      <c r="EZH3" s="397"/>
      <c r="EZI3" s="397"/>
      <c r="EZJ3" s="397"/>
      <c r="EZK3" s="397"/>
      <c r="EZL3" s="397"/>
      <c r="EZM3" s="397"/>
      <c r="EZN3" s="397"/>
      <c r="EZO3" s="397"/>
      <c r="EZP3" s="397"/>
      <c r="EZQ3" s="397"/>
      <c r="EZR3" s="397"/>
      <c r="EZS3" s="397"/>
      <c r="EZT3" s="397"/>
      <c r="EZU3" s="397"/>
      <c r="EZV3" s="397"/>
      <c r="EZW3" s="397"/>
      <c r="EZX3" s="397"/>
      <c r="EZY3" s="397"/>
      <c r="EZZ3" s="397"/>
      <c r="FAA3" s="397"/>
      <c r="FAB3" s="397"/>
      <c r="FAC3" s="397"/>
      <c r="FAD3" s="397"/>
      <c r="FAE3" s="397"/>
      <c r="FAF3" s="397"/>
      <c r="FAG3" s="397"/>
      <c r="FAH3" s="397"/>
      <c r="FAI3" s="397"/>
      <c r="FAJ3" s="397"/>
      <c r="FAK3" s="397"/>
      <c r="FAL3" s="397"/>
      <c r="FAM3" s="397"/>
      <c r="FAN3" s="397"/>
      <c r="FAO3" s="397"/>
      <c r="FAP3" s="397"/>
      <c r="FAQ3" s="397"/>
      <c r="FAR3" s="397"/>
      <c r="FAS3" s="397"/>
      <c r="FAT3" s="397"/>
      <c r="FAU3" s="397"/>
      <c r="FAV3" s="397"/>
      <c r="FAW3" s="397"/>
      <c r="FAX3" s="397"/>
      <c r="FAY3" s="397"/>
      <c r="FAZ3" s="397"/>
      <c r="FBA3" s="397"/>
      <c r="FBB3" s="397"/>
      <c r="FBC3" s="397"/>
      <c r="FBD3" s="397"/>
      <c r="FBE3" s="397"/>
      <c r="FBF3" s="397"/>
      <c r="FBG3" s="397"/>
      <c r="FBH3" s="397"/>
      <c r="FBI3" s="397"/>
      <c r="FBJ3" s="397"/>
      <c r="FBK3" s="397"/>
      <c r="FBL3" s="397"/>
      <c r="FBM3" s="397"/>
      <c r="FBN3" s="397"/>
      <c r="FBO3" s="397"/>
      <c r="FBP3" s="397"/>
      <c r="FBQ3" s="397"/>
      <c r="FBR3" s="397"/>
      <c r="FBS3" s="397"/>
      <c r="FBT3" s="397"/>
      <c r="FBU3" s="397"/>
      <c r="FBV3" s="397"/>
      <c r="FBW3" s="397"/>
      <c r="FBX3" s="397"/>
      <c r="FBY3" s="397"/>
      <c r="FBZ3" s="397"/>
      <c r="FCA3" s="397"/>
      <c r="FCB3" s="397"/>
      <c r="FCC3" s="397"/>
      <c r="FCD3" s="397"/>
      <c r="FCE3" s="397"/>
      <c r="FCF3" s="397"/>
      <c r="FCG3" s="397"/>
      <c r="FCH3" s="397"/>
      <c r="FCI3" s="397"/>
      <c r="FCJ3" s="397"/>
      <c r="FCK3" s="397"/>
      <c r="FCL3" s="397"/>
      <c r="FCM3" s="397"/>
      <c r="FCN3" s="397"/>
      <c r="FCO3" s="397"/>
      <c r="FCP3" s="397"/>
      <c r="FCQ3" s="397"/>
      <c r="FCR3" s="397"/>
      <c r="FCS3" s="397"/>
      <c r="FCT3" s="397"/>
      <c r="FCU3" s="397"/>
      <c r="FCV3" s="397"/>
      <c r="FCW3" s="397"/>
      <c r="FCX3" s="397"/>
      <c r="FCY3" s="397"/>
      <c r="FCZ3" s="397"/>
      <c r="FDA3" s="397"/>
      <c r="FDB3" s="397"/>
      <c r="FDC3" s="397"/>
      <c r="FDD3" s="397"/>
      <c r="FDE3" s="397"/>
      <c r="FDF3" s="397"/>
      <c r="FDG3" s="397"/>
      <c r="FDH3" s="397"/>
      <c r="FDI3" s="397"/>
      <c r="FDJ3" s="397"/>
      <c r="FDK3" s="397"/>
      <c r="FDL3" s="397"/>
      <c r="FDM3" s="397"/>
      <c r="FDN3" s="397"/>
      <c r="FDO3" s="397"/>
      <c r="FDP3" s="397"/>
      <c r="FDQ3" s="397"/>
      <c r="FDR3" s="397"/>
      <c r="FDS3" s="397"/>
      <c r="FDT3" s="397"/>
      <c r="FDU3" s="397"/>
      <c r="FDV3" s="397"/>
      <c r="FDW3" s="397"/>
      <c r="FDX3" s="397"/>
      <c r="FDY3" s="397"/>
      <c r="FDZ3" s="397"/>
      <c r="FEA3" s="397"/>
      <c r="FEB3" s="397"/>
      <c r="FEC3" s="397"/>
      <c r="FED3" s="397"/>
      <c r="FEE3" s="397"/>
      <c r="FEF3" s="397"/>
      <c r="FEG3" s="397"/>
      <c r="FEH3" s="397"/>
      <c r="FEI3" s="397"/>
      <c r="FEJ3" s="397"/>
      <c r="FEK3" s="397"/>
      <c r="FEL3" s="397"/>
      <c r="FEM3" s="397"/>
      <c r="FEN3" s="397"/>
      <c r="FEO3" s="397"/>
      <c r="FEP3" s="397"/>
      <c r="FEQ3" s="397"/>
      <c r="FER3" s="397"/>
      <c r="FES3" s="397"/>
      <c r="FET3" s="397"/>
      <c r="FEU3" s="397"/>
      <c r="FEV3" s="397"/>
      <c r="FEW3" s="397"/>
      <c r="FEX3" s="397"/>
      <c r="FEY3" s="397"/>
      <c r="FEZ3" s="397"/>
      <c r="FFA3" s="397"/>
      <c r="FFB3" s="397"/>
      <c r="FFC3" s="397"/>
      <c r="FFD3" s="397"/>
      <c r="FFE3" s="397"/>
      <c r="FFF3" s="397"/>
      <c r="FFG3" s="397"/>
      <c r="FFH3" s="397"/>
      <c r="FFI3" s="397"/>
      <c r="FFJ3" s="397"/>
      <c r="FFK3" s="397"/>
      <c r="FFL3" s="397"/>
      <c r="FFM3" s="397"/>
      <c r="FFN3" s="397"/>
      <c r="FFO3" s="397"/>
      <c r="FFP3" s="397"/>
      <c r="FFQ3" s="397"/>
      <c r="FFR3" s="397"/>
      <c r="FFS3" s="397"/>
      <c r="FFT3" s="397"/>
      <c r="FFU3" s="397"/>
      <c r="FFV3" s="397"/>
      <c r="FFW3" s="397"/>
      <c r="FFX3" s="397"/>
      <c r="FFY3" s="397"/>
      <c r="FFZ3" s="397"/>
      <c r="FGA3" s="397"/>
      <c r="FGB3" s="397"/>
      <c r="FGC3" s="397"/>
      <c r="FGD3" s="397"/>
      <c r="FGE3" s="397"/>
      <c r="FGF3" s="397"/>
      <c r="FGG3" s="397"/>
      <c r="FGH3" s="397"/>
      <c r="FGI3" s="397"/>
      <c r="FGJ3" s="397"/>
      <c r="FGK3" s="397"/>
      <c r="FGL3" s="397"/>
      <c r="FGM3" s="397"/>
      <c r="FGN3" s="397"/>
      <c r="FGO3" s="397"/>
      <c r="FGP3" s="397"/>
      <c r="FGQ3" s="397"/>
      <c r="FGR3" s="397"/>
      <c r="FGS3" s="397"/>
      <c r="FGT3" s="397"/>
      <c r="FGU3" s="397"/>
      <c r="FGV3" s="397"/>
      <c r="FGW3" s="397"/>
      <c r="FGX3" s="397"/>
      <c r="FGY3" s="397"/>
      <c r="FGZ3" s="397"/>
      <c r="FHA3" s="397"/>
      <c r="FHB3" s="397"/>
      <c r="FHC3" s="397"/>
      <c r="FHD3" s="397"/>
      <c r="FHE3" s="397"/>
      <c r="FHF3" s="397"/>
      <c r="FHG3" s="397"/>
      <c r="FHH3" s="397"/>
      <c r="FHI3" s="397"/>
      <c r="FHJ3" s="397"/>
      <c r="FHK3" s="397"/>
      <c r="FHL3" s="397"/>
      <c r="FHM3" s="397"/>
      <c r="FHN3" s="397"/>
      <c r="FHO3" s="397"/>
      <c r="FHP3" s="397"/>
      <c r="FHQ3" s="397"/>
      <c r="FHR3" s="397"/>
      <c r="FHS3" s="397"/>
      <c r="FHT3" s="397"/>
      <c r="FHU3" s="397"/>
      <c r="FHV3" s="397"/>
      <c r="FHW3" s="397"/>
      <c r="FHX3" s="397"/>
      <c r="FHY3" s="397"/>
      <c r="FHZ3" s="397"/>
      <c r="FIA3" s="397"/>
      <c r="FIB3" s="397"/>
      <c r="FIC3" s="397"/>
      <c r="FID3" s="397"/>
      <c r="FIE3" s="397"/>
      <c r="FIF3" s="397"/>
      <c r="FIG3" s="397"/>
      <c r="FIH3" s="397"/>
      <c r="FII3" s="397"/>
      <c r="FIJ3" s="397"/>
      <c r="FIK3" s="397"/>
      <c r="FIL3" s="397"/>
      <c r="FIM3" s="397"/>
      <c r="FIN3" s="397"/>
      <c r="FIO3" s="397"/>
      <c r="FIP3" s="397"/>
      <c r="FIQ3" s="397"/>
      <c r="FIR3" s="397"/>
      <c r="FIS3" s="397"/>
      <c r="FIT3" s="397"/>
      <c r="FIU3" s="397"/>
      <c r="FIV3" s="397"/>
      <c r="FIW3" s="397"/>
      <c r="FIX3" s="397"/>
      <c r="FIY3" s="397"/>
      <c r="FIZ3" s="397"/>
      <c r="FJA3" s="397"/>
      <c r="FJB3" s="397"/>
      <c r="FJC3" s="397"/>
      <c r="FJD3" s="397"/>
      <c r="FJE3" s="397"/>
      <c r="FJF3" s="397"/>
      <c r="FJG3" s="397"/>
      <c r="FJH3" s="397"/>
      <c r="FJI3" s="397"/>
      <c r="FJJ3" s="397"/>
      <c r="FJK3" s="397"/>
      <c r="FJL3" s="397"/>
      <c r="FJM3" s="397"/>
      <c r="FJN3" s="397"/>
      <c r="FJO3" s="397"/>
      <c r="FJP3" s="397"/>
      <c r="FJQ3" s="397"/>
      <c r="FJR3" s="397"/>
      <c r="FJS3" s="397"/>
      <c r="FJT3" s="397"/>
      <c r="FJU3" s="397"/>
      <c r="FJV3" s="397"/>
      <c r="FJW3" s="397"/>
      <c r="FJX3" s="397"/>
      <c r="FJY3" s="397"/>
      <c r="FJZ3" s="397"/>
      <c r="FKA3" s="397"/>
      <c r="FKB3" s="397"/>
      <c r="FKC3" s="397"/>
      <c r="FKD3" s="397"/>
      <c r="FKE3" s="397"/>
      <c r="FKF3" s="397"/>
      <c r="FKG3" s="397"/>
      <c r="FKH3" s="397"/>
      <c r="FKI3" s="397"/>
      <c r="FKJ3" s="397"/>
      <c r="FKK3" s="397"/>
      <c r="FKL3" s="397"/>
      <c r="FKM3" s="397"/>
      <c r="FKN3" s="397"/>
      <c r="FKO3" s="397"/>
      <c r="FKP3" s="397"/>
      <c r="FKQ3" s="397"/>
      <c r="FKR3" s="397"/>
      <c r="FKS3" s="397"/>
      <c r="FKT3" s="397"/>
      <c r="FKU3" s="397"/>
      <c r="FKV3" s="397"/>
      <c r="FKW3" s="397"/>
      <c r="FKX3" s="397"/>
      <c r="FKY3" s="397"/>
      <c r="FKZ3" s="397"/>
      <c r="FLA3" s="397"/>
      <c r="FLB3" s="397"/>
      <c r="FLC3" s="397"/>
      <c r="FLD3" s="397"/>
      <c r="FLE3" s="397"/>
      <c r="FLF3" s="397"/>
      <c r="FLG3" s="397"/>
      <c r="FLH3" s="397"/>
      <c r="FLI3" s="397"/>
      <c r="FLJ3" s="397"/>
      <c r="FLK3" s="397"/>
      <c r="FLL3" s="397"/>
      <c r="FLM3" s="397"/>
      <c r="FLN3" s="397"/>
      <c r="FLO3" s="397"/>
      <c r="FLP3" s="397"/>
      <c r="FLQ3" s="397"/>
      <c r="FLR3" s="397"/>
      <c r="FLS3" s="397"/>
      <c r="FLT3" s="397"/>
      <c r="FLU3" s="397"/>
      <c r="FLV3" s="397"/>
      <c r="FLW3" s="397"/>
      <c r="FLX3" s="397"/>
      <c r="FLY3" s="397"/>
      <c r="FLZ3" s="397"/>
      <c r="FMA3" s="397"/>
      <c r="FMB3" s="397"/>
      <c r="FMC3" s="397"/>
      <c r="FMD3" s="397"/>
      <c r="FME3" s="397"/>
      <c r="FMF3" s="397"/>
      <c r="FMG3" s="397"/>
      <c r="FMH3" s="397"/>
      <c r="FMI3" s="397"/>
      <c r="FMJ3" s="397"/>
      <c r="FMK3" s="397"/>
      <c r="FML3" s="397"/>
      <c r="FMM3" s="397"/>
      <c r="FMN3" s="397"/>
      <c r="FMO3" s="397"/>
      <c r="FMP3" s="397"/>
      <c r="FMQ3" s="397"/>
      <c r="FMR3" s="397"/>
      <c r="FMS3" s="397"/>
      <c r="FMT3" s="397"/>
      <c r="FMU3" s="397"/>
      <c r="FMV3" s="397"/>
      <c r="FMW3" s="397"/>
      <c r="FMX3" s="397"/>
      <c r="FMY3" s="397"/>
      <c r="FMZ3" s="397"/>
      <c r="FNA3" s="397"/>
      <c r="FNB3" s="397"/>
      <c r="FNC3" s="397"/>
      <c r="FND3" s="397"/>
      <c r="FNE3" s="397"/>
      <c r="FNF3" s="397"/>
      <c r="FNG3" s="397"/>
      <c r="FNH3" s="397"/>
      <c r="FNI3" s="397"/>
      <c r="FNJ3" s="397"/>
      <c r="FNK3" s="397"/>
      <c r="FNL3" s="397"/>
      <c r="FNM3" s="397"/>
      <c r="FNN3" s="397"/>
      <c r="FNO3" s="397"/>
      <c r="FNP3" s="397"/>
      <c r="FNQ3" s="397"/>
      <c r="FNR3" s="397"/>
      <c r="FNS3" s="397"/>
      <c r="FNT3" s="397"/>
      <c r="FNU3" s="397"/>
      <c r="FNV3" s="397"/>
      <c r="FNW3" s="397"/>
      <c r="FNX3" s="397"/>
      <c r="FNY3" s="397"/>
      <c r="FNZ3" s="397"/>
      <c r="FOA3" s="397"/>
      <c r="FOB3" s="397"/>
      <c r="FOC3" s="397"/>
      <c r="FOD3" s="397"/>
      <c r="FOE3" s="397"/>
      <c r="FOF3" s="397"/>
      <c r="FOG3" s="397"/>
      <c r="FOH3" s="397"/>
      <c r="FOI3" s="397"/>
      <c r="FOJ3" s="397"/>
      <c r="FOK3" s="397"/>
      <c r="FOL3" s="397"/>
      <c r="FOM3" s="397"/>
      <c r="FON3" s="397"/>
      <c r="FOO3" s="397"/>
      <c r="FOP3" s="397"/>
      <c r="FOQ3" s="397"/>
      <c r="FOR3" s="397"/>
      <c r="FOS3" s="397"/>
      <c r="FOT3" s="397"/>
      <c r="FOU3" s="397"/>
      <c r="FOV3" s="397"/>
      <c r="FOW3" s="397"/>
      <c r="FOX3" s="397"/>
      <c r="FOY3" s="397"/>
      <c r="FOZ3" s="397"/>
      <c r="FPA3" s="397"/>
      <c r="FPB3" s="397"/>
      <c r="FPC3" s="397"/>
      <c r="FPD3" s="397"/>
      <c r="FPE3" s="397"/>
      <c r="FPF3" s="397"/>
      <c r="FPG3" s="397"/>
      <c r="FPH3" s="397"/>
      <c r="FPI3" s="397"/>
      <c r="FPJ3" s="397"/>
      <c r="FPK3" s="397"/>
      <c r="FPL3" s="397"/>
      <c r="FPM3" s="397"/>
      <c r="FPN3" s="397"/>
      <c r="FPO3" s="397"/>
      <c r="FPP3" s="397"/>
      <c r="FPQ3" s="397"/>
      <c r="FPR3" s="397"/>
      <c r="FPS3" s="397"/>
      <c r="FPT3" s="397"/>
      <c r="FPU3" s="397"/>
      <c r="FPV3" s="397"/>
      <c r="FPW3" s="397"/>
      <c r="FPX3" s="397"/>
      <c r="FPY3" s="397"/>
      <c r="FPZ3" s="397"/>
      <c r="FQA3" s="397"/>
      <c r="FQB3" s="397"/>
      <c r="FQC3" s="397"/>
      <c r="FQD3" s="397"/>
      <c r="FQE3" s="397"/>
      <c r="FQF3" s="397"/>
      <c r="FQG3" s="397"/>
      <c r="FQH3" s="397"/>
      <c r="FQI3" s="397"/>
      <c r="FQJ3" s="397"/>
      <c r="FQK3" s="397"/>
      <c r="FQL3" s="397"/>
      <c r="FQM3" s="397"/>
      <c r="FQN3" s="397"/>
      <c r="FQO3" s="397"/>
      <c r="FQP3" s="397"/>
      <c r="FQQ3" s="397"/>
      <c r="FQR3" s="397"/>
      <c r="FQS3" s="397"/>
      <c r="FQT3" s="397"/>
      <c r="FQU3" s="397"/>
      <c r="FQV3" s="397"/>
      <c r="FQW3" s="397"/>
      <c r="FQX3" s="397"/>
      <c r="FQY3" s="397"/>
      <c r="FQZ3" s="397"/>
      <c r="FRA3" s="397"/>
      <c r="FRB3" s="397"/>
      <c r="FRC3" s="397"/>
      <c r="FRD3" s="397"/>
      <c r="FRE3" s="397"/>
      <c r="FRF3" s="397"/>
      <c r="FRG3" s="397"/>
      <c r="FRH3" s="397"/>
      <c r="FRI3" s="397"/>
      <c r="FRJ3" s="397"/>
      <c r="FRK3" s="397"/>
      <c r="FRL3" s="397"/>
      <c r="FRM3" s="397"/>
      <c r="FRN3" s="397"/>
      <c r="FRO3" s="397"/>
      <c r="FRP3" s="397"/>
      <c r="FRQ3" s="397"/>
      <c r="FRR3" s="397"/>
      <c r="FRS3" s="397"/>
      <c r="FRT3" s="397"/>
      <c r="FRU3" s="397"/>
      <c r="FRV3" s="397"/>
      <c r="FRW3" s="397"/>
      <c r="FRX3" s="397"/>
      <c r="FRY3" s="397"/>
      <c r="FRZ3" s="397"/>
      <c r="FSA3" s="397"/>
      <c r="FSB3" s="397"/>
      <c r="FSC3" s="397"/>
      <c r="FSD3" s="397"/>
      <c r="FSE3" s="397"/>
      <c r="FSF3" s="397"/>
      <c r="FSG3" s="397"/>
      <c r="FSH3" s="397"/>
      <c r="FSI3" s="397"/>
      <c r="FSJ3" s="397"/>
      <c r="FSK3" s="397"/>
      <c r="FSL3" s="397"/>
      <c r="FSM3" s="397"/>
      <c r="FSN3" s="397"/>
      <c r="FSO3" s="397"/>
      <c r="FSP3" s="397"/>
      <c r="FSQ3" s="397"/>
      <c r="FSR3" s="397"/>
      <c r="FSS3" s="397"/>
      <c r="FST3" s="397"/>
      <c r="FSU3" s="397"/>
      <c r="FSV3" s="397"/>
      <c r="FSW3" s="397"/>
      <c r="FSX3" s="397"/>
      <c r="FSY3" s="397"/>
      <c r="FSZ3" s="397"/>
      <c r="FTA3" s="397"/>
      <c r="FTB3" s="397"/>
      <c r="FTC3" s="397"/>
      <c r="FTD3" s="397"/>
      <c r="FTE3" s="397"/>
      <c r="FTF3" s="397"/>
      <c r="FTG3" s="397"/>
      <c r="FTH3" s="397"/>
      <c r="FTI3" s="397"/>
      <c r="FTJ3" s="397"/>
      <c r="FTK3" s="397"/>
      <c r="FTL3" s="397"/>
      <c r="FTM3" s="397"/>
      <c r="FTN3" s="397"/>
      <c r="FTO3" s="397"/>
      <c r="FTP3" s="397"/>
      <c r="FTQ3" s="397"/>
      <c r="FTR3" s="397"/>
      <c r="FTS3" s="397"/>
      <c r="FTT3" s="397"/>
      <c r="FTU3" s="397"/>
      <c r="FTV3" s="397"/>
      <c r="FTW3" s="397"/>
      <c r="FTX3" s="397"/>
      <c r="FTY3" s="397"/>
      <c r="FTZ3" s="397"/>
      <c r="FUA3" s="397"/>
      <c r="FUB3" s="397"/>
      <c r="FUC3" s="397"/>
      <c r="FUD3" s="397"/>
      <c r="FUE3" s="397"/>
      <c r="FUF3" s="397"/>
      <c r="FUG3" s="397"/>
      <c r="FUH3" s="397"/>
      <c r="FUI3" s="397"/>
      <c r="FUJ3" s="397"/>
      <c r="FUK3" s="397"/>
      <c r="FUL3" s="397"/>
      <c r="FUM3" s="397"/>
      <c r="FUN3" s="397"/>
      <c r="FUO3" s="397"/>
      <c r="FUP3" s="397"/>
      <c r="FUQ3" s="397"/>
      <c r="FUR3" s="397"/>
      <c r="FUS3" s="397"/>
      <c r="FUT3" s="397"/>
      <c r="FUU3" s="397"/>
      <c r="FUV3" s="397"/>
      <c r="FUW3" s="397"/>
      <c r="FUX3" s="397"/>
      <c r="FUY3" s="397"/>
      <c r="FUZ3" s="397"/>
      <c r="FVA3" s="397"/>
      <c r="FVB3" s="397"/>
      <c r="FVC3" s="397"/>
      <c r="FVD3" s="397"/>
      <c r="FVE3" s="397"/>
      <c r="FVF3" s="397"/>
      <c r="FVG3" s="397"/>
      <c r="FVH3" s="397"/>
      <c r="FVI3" s="397"/>
      <c r="FVJ3" s="397"/>
      <c r="FVK3" s="397"/>
      <c r="FVL3" s="397"/>
      <c r="FVM3" s="397"/>
      <c r="FVN3" s="397"/>
      <c r="FVO3" s="397"/>
      <c r="FVP3" s="397"/>
      <c r="FVQ3" s="397"/>
      <c r="FVR3" s="397"/>
      <c r="FVS3" s="397"/>
      <c r="FVT3" s="397"/>
      <c r="FVU3" s="397"/>
      <c r="FVV3" s="397"/>
      <c r="FVW3" s="397"/>
      <c r="FVX3" s="397"/>
      <c r="FVY3" s="397"/>
      <c r="FVZ3" s="397"/>
      <c r="FWA3" s="397"/>
      <c r="FWB3" s="397"/>
      <c r="FWC3" s="397"/>
      <c r="FWD3" s="397"/>
      <c r="FWE3" s="397"/>
      <c r="FWF3" s="397"/>
      <c r="FWG3" s="397"/>
      <c r="FWH3" s="397"/>
      <c r="FWI3" s="397"/>
      <c r="FWJ3" s="397"/>
      <c r="FWK3" s="397"/>
      <c r="FWL3" s="397"/>
      <c r="FWM3" s="397"/>
      <c r="FWN3" s="397"/>
      <c r="FWO3" s="397"/>
      <c r="FWP3" s="397"/>
      <c r="FWQ3" s="397"/>
      <c r="FWR3" s="397"/>
      <c r="FWS3" s="397"/>
      <c r="FWT3" s="397"/>
      <c r="FWU3" s="397"/>
      <c r="FWV3" s="397"/>
      <c r="FWW3" s="397"/>
      <c r="FWX3" s="397"/>
      <c r="FWY3" s="397"/>
      <c r="FWZ3" s="397"/>
      <c r="FXA3" s="397"/>
      <c r="FXB3" s="397"/>
      <c r="FXC3" s="397"/>
      <c r="FXD3" s="397"/>
      <c r="FXE3" s="397"/>
      <c r="FXF3" s="397"/>
      <c r="FXG3" s="397"/>
      <c r="FXH3" s="397"/>
      <c r="FXI3" s="397"/>
      <c r="FXJ3" s="397"/>
      <c r="FXK3" s="397"/>
      <c r="FXL3" s="397"/>
      <c r="FXM3" s="397"/>
      <c r="FXN3" s="397"/>
      <c r="FXO3" s="397"/>
      <c r="FXP3" s="397"/>
      <c r="FXQ3" s="397"/>
      <c r="FXR3" s="397"/>
      <c r="FXS3" s="397"/>
      <c r="FXT3" s="397"/>
      <c r="FXU3" s="397"/>
      <c r="FXV3" s="397"/>
      <c r="FXW3" s="397"/>
      <c r="FXX3" s="397"/>
      <c r="FXY3" s="397"/>
      <c r="FXZ3" s="397"/>
      <c r="FYA3" s="397"/>
      <c r="FYB3" s="397"/>
      <c r="FYC3" s="397"/>
      <c r="FYD3" s="397"/>
      <c r="FYE3" s="397"/>
      <c r="FYF3" s="397"/>
      <c r="FYG3" s="397"/>
      <c r="FYH3" s="397"/>
      <c r="FYI3" s="397"/>
      <c r="FYJ3" s="397"/>
      <c r="FYK3" s="397"/>
      <c r="FYL3" s="397"/>
      <c r="FYM3" s="397"/>
      <c r="FYN3" s="397"/>
      <c r="FYO3" s="397"/>
      <c r="FYP3" s="397"/>
      <c r="FYQ3" s="397"/>
      <c r="FYR3" s="397"/>
      <c r="FYS3" s="397"/>
      <c r="FYT3" s="397"/>
      <c r="FYU3" s="397"/>
      <c r="FYV3" s="397"/>
      <c r="FYW3" s="397"/>
      <c r="FYX3" s="397"/>
      <c r="FYY3" s="397"/>
      <c r="FYZ3" s="397"/>
      <c r="FZA3" s="397"/>
      <c r="FZB3" s="397"/>
      <c r="FZC3" s="397"/>
      <c r="FZD3" s="397"/>
      <c r="FZE3" s="397"/>
      <c r="FZF3" s="397"/>
      <c r="FZG3" s="397"/>
      <c r="FZH3" s="397"/>
      <c r="FZI3" s="397"/>
      <c r="FZJ3" s="397"/>
      <c r="FZK3" s="397"/>
      <c r="FZL3" s="397"/>
      <c r="FZM3" s="397"/>
      <c r="FZN3" s="397"/>
      <c r="FZO3" s="397"/>
      <c r="FZP3" s="397"/>
      <c r="FZQ3" s="397"/>
      <c r="FZR3" s="397"/>
      <c r="FZS3" s="397"/>
      <c r="FZT3" s="397"/>
      <c r="FZU3" s="397"/>
      <c r="FZV3" s="397"/>
      <c r="FZW3" s="397"/>
      <c r="FZX3" s="397"/>
      <c r="FZY3" s="397"/>
      <c r="FZZ3" s="397"/>
      <c r="GAA3" s="397"/>
      <c r="GAB3" s="397"/>
      <c r="GAC3" s="397"/>
      <c r="GAD3" s="397"/>
      <c r="GAE3" s="397"/>
      <c r="GAF3" s="397"/>
      <c r="GAG3" s="397"/>
      <c r="GAH3" s="397"/>
      <c r="GAI3" s="397"/>
      <c r="GAJ3" s="397"/>
      <c r="GAK3" s="397"/>
      <c r="GAL3" s="397"/>
      <c r="GAM3" s="397"/>
      <c r="GAN3" s="397"/>
      <c r="GAO3" s="397"/>
      <c r="GAP3" s="397"/>
      <c r="GAQ3" s="397"/>
      <c r="GAR3" s="397"/>
      <c r="GAS3" s="397"/>
      <c r="GAT3" s="397"/>
      <c r="GAU3" s="397"/>
      <c r="GAV3" s="397"/>
      <c r="GAW3" s="397"/>
      <c r="GAX3" s="397"/>
      <c r="GAY3" s="397"/>
      <c r="GAZ3" s="397"/>
      <c r="GBA3" s="397"/>
      <c r="GBB3" s="397"/>
      <c r="GBC3" s="397"/>
      <c r="GBD3" s="397"/>
      <c r="GBE3" s="397"/>
      <c r="GBF3" s="397"/>
      <c r="GBG3" s="397"/>
      <c r="GBH3" s="397"/>
      <c r="GBI3" s="397"/>
      <c r="GBJ3" s="397"/>
      <c r="GBK3" s="397"/>
      <c r="GBL3" s="397"/>
      <c r="GBM3" s="397"/>
      <c r="GBN3" s="397"/>
      <c r="GBO3" s="397"/>
      <c r="GBP3" s="397"/>
      <c r="GBQ3" s="397"/>
      <c r="GBR3" s="397"/>
      <c r="GBS3" s="397"/>
      <c r="GBT3" s="397"/>
      <c r="GBU3" s="397"/>
      <c r="GBV3" s="397"/>
      <c r="GBW3" s="397"/>
      <c r="GBX3" s="397"/>
      <c r="GBY3" s="397"/>
      <c r="GBZ3" s="397"/>
      <c r="GCA3" s="397"/>
      <c r="GCB3" s="397"/>
      <c r="GCC3" s="397"/>
      <c r="GCD3" s="397"/>
      <c r="GCE3" s="397"/>
      <c r="GCF3" s="397"/>
      <c r="GCG3" s="397"/>
      <c r="GCH3" s="397"/>
      <c r="GCI3" s="397"/>
      <c r="GCJ3" s="397"/>
      <c r="GCK3" s="397"/>
      <c r="GCL3" s="397"/>
      <c r="GCM3" s="397"/>
      <c r="GCN3" s="397"/>
      <c r="GCO3" s="397"/>
      <c r="GCP3" s="397"/>
      <c r="GCQ3" s="397"/>
      <c r="GCR3" s="397"/>
      <c r="GCS3" s="397"/>
      <c r="GCT3" s="397"/>
      <c r="GCU3" s="397"/>
      <c r="GCV3" s="397"/>
      <c r="GCW3" s="397"/>
      <c r="GCX3" s="397"/>
      <c r="GCY3" s="397"/>
      <c r="GCZ3" s="397"/>
      <c r="GDA3" s="397"/>
      <c r="GDB3" s="397"/>
      <c r="GDC3" s="397"/>
      <c r="GDD3" s="397"/>
      <c r="GDE3" s="397"/>
      <c r="GDF3" s="397"/>
      <c r="GDG3" s="397"/>
      <c r="GDH3" s="397"/>
      <c r="GDI3" s="397"/>
      <c r="GDJ3" s="397"/>
      <c r="GDK3" s="397"/>
      <c r="GDL3" s="397"/>
      <c r="GDM3" s="397"/>
      <c r="GDN3" s="397"/>
      <c r="GDO3" s="397"/>
      <c r="GDP3" s="397"/>
      <c r="GDQ3" s="397"/>
      <c r="GDR3" s="397"/>
      <c r="GDS3" s="397"/>
      <c r="GDT3" s="397"/>
      <c r="GDU3" s="397"/>
      <c r="GDV3" s="397"/>
      <c r="GDW3" s="397"/>
      <c r="GDX3" s="397"/>
      <c r="GDY3" s="397"/>
      <c r="GDZ3" s="397"/>
      <c r="GEA3" s="397"/>
      <c r="GEB3" s="397"/>
      <c r="GEC3" s="397"/>
      <c r="GED3" s="397"/>
      <c r="GEE3" s="397"/>
      <c r="GEF3" s="397"/>
      <c r="GEG3" s="397"/>
      <c r="GEH3" s="397"/>
      <c r="GEI3" s="397"/>
      <c r="GEJ3" s="397"/>
      <c r="GEK3" s="397"/>
      <c r="GEL3" s="397"/>
      <c r="GEM3" s="397"/>
      <c r="GEN3" s="397"/>
      <c r="GEO3" s="397"/>
      <c r="GEP3" s="397"/>
      <c r="GEQ3" s="397"/>
      <c r="GER3" s="397"/>
      <c r="GES3" s="397"/>
      <c r="GET3" s="397"/>
      <c r="GEU3" s="397"/>
      <c r="GEV3" s="397"/>
      <c r="GEW3" s="397"/>
      <c r="GEX3" s="397"/>
      <c r="GEY3" s="397"/>
      <c r="GEZ3" s="397"/>
      <c r="GFA3" s="397"/>
      <c r="GFB3" s="397"/>
      <c r="GFC3" s="397"/>
      <c r="GFD3" s="397"/>
      <c r="GFE3" s="397"/>
      <c r="GFF3" s="397"/>
      <c r="GFG3" s="397"/>
      <c r="GFH3" s="397"/>
      <c r="GFI3" s="397"/>
      <c r="GFJ3" s="397"/>
      <c r="GFK3" s="397"/>
      <c r="GFL3" s="397"/>
      <c r="GFM3" s="397"/>
      <c r="GFN3" s="397"/>
      <c r="GFO3" s="397"/>
      <c r="GFP3" s="397"/>
      <c r="GFQ3" s="397"/>
      <c r="GFR3" s="397"/>
      <c r="GFS3" s="397"/>
      <c r="GFT3" s="397"/>
      <c r="GFU3" s="397"/>
      <c r="GFV3" s="397"/>
      <c r="GFW3" s="397"/>
      <c r="GFX3" s="397"/>
      <c r="GFY3" s="397"/>
      <c r="GFZ3" s="397"/>
      <c r="GGA3" s="397"/>
      <c r="GGB3" s="397"/>
      <c r="GGC3" s="397"/>
      <c r="GGD3" s="397"/>
      <c r="GGE3" s="397"/>
      <c r="GGF3" s="397"/>
      <c r="GGG3" s="397"/>
      <c r="GGH3" s="397"/>
      <c r="GGI3" s="397"/>
      <c r="GGJ3" s="397"/>
      <c r="GGK3" s="397"/>
      <c r="GGL3" s="397"/>
      <c r="GGM3" s="397"/>
      <c r="GGN3" s="397"/>
      <c r="GGO3" s="397"/>
      <c r="GGP3" s="397"/>
      <c r="GGQ3" s="397"/>
      <c r="GGR3" s="397"/>
      <c r="GGS3" s="397"/>
      <c r="GGT3" s="397"/>
      <c r="GGU3" s="397"/>
      <c r="GGV3" s="397"/>
      <c r="GGW3" s="397"/>
      <c r="GGX3" s="397"/>
      <c r="GGY3" s="397"/>
      <c r="GGZ3" s="397"/>
      <c r="GHA3" s="397"/>
      <c r="GHB3" s="397"/>
      <c r="GHC3" s="397"/>
      <c r="GHD3" s="397"/>
      <c r="GHE3" s="397"/>
      <c r="GHF3" s="397"/>
      <c r="GHG3" s="397"/>
      <c r="GHH3" s="397"/>
      <c r="GHI3" s="397"/>
      <c r="GHJ3" s="397"/>
      <c r="GHK3" s="397"/>
      <c r="GHL3" s="397"/>
      <c r="GHM3" s="397"/>
      <c r="GHN3" s="397"/>
      <c r="GHO3" s="397"/>
      <c r="GHP3" s="397"/>
      <c r="GHQ3" s="397"/>
      <c r="GHR3" s="397"/>
      <c r="GHS3" s="397"/>
      <c r="GHT3" s="397"/>
      <c r="GHU3" s="397"/>
      <c r="GHV3" s="397"/>
      <c r="GHW3" s="397"/>
      <c r="GHX3" s="397"/>
      <c r="GHY3" s="397"/>
      <c r="GHZ3" s="397"/>
      <c r="GIA3" s="397"/>
      <c r="GIB3" s="397"/>
      <c r="GIC3" s="397"/>
      <c r="GID3" s="397"/>
      <c r="GIE3" s="397"/>
      <c r="GIF3" s="397"/>
      <c r="GIG3" s="397"/>
      <c r="GIH3" s="397"/>
      <c r="GII3" s="397"/>
      <c r="GIJ3" s="397"/>
      <c r="GIK3" s="397"/>
      <c r="GIL3" s="397"/>
      <c r="GIM3" s="397"/>
      <c r="GIN3" s="397"/>
      <c r="GIO3" s="397"/>
      <c r="GIP3" s="397"/>
      <c r="GIQ3" s="397"/>
      <c r="GIR3" s="397"/>
      <c r="GIS3" s="397"/>
      <c r="GIT3" s="397"/>
      <c r="GIU3" s="397"/>
      <c r="GIV3" s="397"/>
      <c r="GIW3" s="397"/>
      <c r="GIX3" s="397"/>
      <c r="GIY3" s="397"/>
      <c r="GIZ3" s="397"/>
      <c r="GJA3" s="397"/>
      <c r="GJB3" s="397"/>
      <c r="GJC3" s="397"/>
      <c r="GJD3" s="397"/>
      <c r="GJE3" s="397"/>
      <c r="GJF3" s="397"/>
      <c r="GJG3" s="397"/>
      <c r="GJH3" s="397"/>
      <c r="GJI3" s="397"/>
      <c r="GJJ3" s="397"/>
      <c r="GJK3" s="397"/>
      <c r="GJL3" s="397"/>
      <c r="GJM3" s="397"/>
      <c r="GJN3" s="397"/>
      <c r="GJO3" s="397"/>
      <c r="GJP3" s="397"/>
      <c r="GJQ3" s="397"/>
      <c r="GJR3" s="397"/>
      <c r="GJS3" s="397"/>
      <c r="GJT3" s="397"/>
      <c r="GJU3" s="397"/>
      <c r="GJV3" s="397"/>
      <c r="GJW3" s="397"/>
      <c r="GJX3" s="397"/>
      <c r="GJY3" s="397"/>
      <c r="GJZ3" s="397"/>
      <c r="GKA3" s="397"/>
      <c r="GKB3" s="397"/>
      <c r="GKC3" s="397"/>
      <c r="GKD3" s="397"/>
      <c r="GKE3" s="397"/>
      <c r="GKF3" s="397"/>
      <c r="GKG3" s="397"/>
      <c r="GKH3" s="397"/>
      <c r="GKI3" s="397"/>
      <c r="GKJ3" s="397"/>
      <c r="GKK3" s="397"/>
      <c r="GKL3" s="397"/>
      <c r="GKM3" s="397"/>
      <c r="GKN3" s="397"/>
      <c r="GKO3" s="397"/>
      <c r="GKP3" s="397"/>
      <c r="GKQ3" s="397"/>
      <c r="GKR3" s="397"/>
      <c r="GKS3" s="397"/>
      <c r="GKT3" s="397"/>
      <c r="GKU3" s="397"/>
      <c r="GKV3" s="397"/>
      <c r="GKW3" s="397"/>
      <c r="GKX3" s="397"/>
      <c r="GKY3" s="397"/>
      <c r="GKZ3" s="397"/>
      <c r="GLA3" s="397"/>
      <c r="GLB3" s="397"/>
      <c r="GLC3" s="397"/>
      <c r="GLD3" s="397"/>
      <c r="GLE3" s="397"/>
      <c r="GLF3" s="397"/>
      <c r="GLG3" s="397"/>
      <c r="GLH3" s="397"/>
      <c r="GLI3" s="397"/>
      <c r="GLJ3" s="397"/>
      <c r="GLK3" s="397"/>
      <c r="GLL3" s="397"/>
      <c r="GLM3" s="397"/>
      <c r="GLN3" s="397"/>
      <c r="GLO3" s="397"/>
      <c r="GLP3" s="397"/>
      <c r="GLQ3" s="397"/>
      <c r="GLR3" s="397"/>
      <c r="GLS3" s="397"/>
      <c r="GLT3" s="397"/>
      <c r="GLU3" s="397"/>
      <c r="GLV3" s="397"/>
      <c r="GLW3" s="397"/>
      <c r="GLX3" s="397"/>
      <c r="GLY3" s="397"/>
      <c r="GLZ3" s="397"/>
      <c r="GMA3" s="397"/>
      <c r="GMB3" s="397"/>
      <c r="GMC3" s="397"/>
      <c r="GMD3" s="397"/>
      <c r="GME3" s="397"/>
      <c r="GMF3" s="397"/>
      <c r="GMG3" s="397"/>
      <c r="GMH3" s="397"/>
      <c r="GMI3" s="397"/>
      <c r="GMJ3" s="397"/>
      <c r="GMK3" s="397"/>
      <c r="GML3" s="397"/>
      <c r="GMM3" s="397"/>
      <c r="GMN3" s="397"/>
      <c r="GMO3" s="397"/>
      <c r="GMP3" s="397"/>
      <c r="GMQ3" s="397"/>
      <c r="GMR3" s="397"/>
      <c r="GMS3" s="397"/>
      <c r="GMT3" s="397"/>
      <c r="GMU3" s="397"/>
      <c r="GMV3" s="397"/>
      <c r="GMW3" s="397"/>
      <c r="GMX3" s="397"/>
      <c r="GMY3" s="397"/>
      <c r="GMZ3" s="397"/>
      <c r="GNA3" s="397"/>
      <c r="GNB3" s="397"/>
      <c r="GNC3" s="397"/>
      <c r="GND3" s="397"/>
      <c r="GNE3" s="397"/>
      <c r="GNF3" s="397"/>
      <c r="GNG3" s="397"/>
      <c r="GNH3" s="397"/>
      <c r="GNI3" s="397"/>
      <c r="GNJ3" s="397"/>
      <c r="GNK3" s="397"/>
      <c r="GNL3" s="397"/>
      <c r="GNM3" s="397"/>
      <c r="GNN3" s="397"/>
      <c r="GNO3" s="397"/>
      <c r="GNP3" s="397"/>
      <c r="GNQ3" s="397"/>
      <c r="GNR3" s="397"/>
      <c r="GNS3" s="397"/>
      <c r="GNT3" s="397"/>
      <c r="GNU3" s="397"/>
      <c r="GNV3" s="397"/>
      <c r="GNW3" s="397"/>
      <c r="GNX3" s="397"/>
      <c r="GNY3" s="397"/>
      <c r="GNZ3" s="397"/>
      <c r="GOA3" s="397"/>
      <c r="GOB3" s="397"/>
      <c r="GOC3" s="397"/>
      <c r="GOD3" s="397"/>
      <c r="GOE3" s="397"/>
      <c r="GOF3" s="397"/>
      <c r="GOG3" s="397"/>
      <c r="GOH3" s="397"/>
      <c r="GOI3" s="397"/>
      <c r="GOJ3" s="397"/>
      <c r="GOK3" s="397"/>
      <c r="GOL3" s="397"/>
      <c r="GOM3" s="397"/>
      <c r="GON3" s="397"/>
      <c r="GOO3" s="397"/>
      <c r="GOP3" s="397"/>
      <c r="GOQ3" s="397"/>
      <c r="GOR3" s="397"/>
      <c r="GOS3" s="397"/>
      <c r="GOT3" s="397"/>
      <c r="GOU3" s="397"/>
      <c r="GOV3" s="397"/>
      <c r="GOW3" s="397"/>
      <c r="GOX3" s="397"/>
      <c r="GOY3" s="397"/>
      <c r="GOZ3" s="397"/>
      <c r="GPA3" s="397"/>
      <c r="GPB3" s="397"/>
      <c r="GPC3" s="397"/>
      <c r="GPD3" s="397"/>
      <c r="GPE3" s="397"/>
      <c r="GPF3" s="397"/>
      <c r="GPG3" s="397"/>
      <c r="GPH3" s="397"/>
      <c r="GPI3" s="397"/>
      <c r="GPJ3" s="397"/>
      <c r="GPK3" s="397"/>
      <c r="GPL3" s="397"/>
      <c r="GPM3" s="397"/>
      <c r="GPN3" s="397"/>
      <c r="GPO3" s="397"/>
      <c r="GPP3" s="397"/>
      <c r="GPQ3" s="397"/>
      <c r="GPR3" s="397"/>
      <c r="GPS3" s="397"/>
      <c r="GPT3" s="397"/>
      <c r="GPU3" s="397"/>
      <c r="GPV3" s="397"/>
      <c r="GPW3" s="397"/>
      <c r="GPX3" s="397"/>
      <c r="GPY3" s="397"/>
      <c r="GPZ3" s="397"/>
      <c r="GQA3" s="397"/>
      <c r="GQB3" s="397"/>
      <c r="GQC3" s="397"/>
      <c r="GQD3" s="397"/>
      <c r="GQE3" s="397"/>
      <c r="GQF3" s="397"/>
      <c r="GQG3" s="397"/>
      <c r="GQH3" s="397"/>
      <c r="GQI3" s="397"/>
      <c r="GQJ3" s="397"/>
      <c r="GQK3" s="397"/>
      <c r="GQL3" s="397"/>
      <c r="GQM3" s="397"/>
      <c r="GQN3" s="397"/>
      <c r="GQO3" s="397"/>
      <c r="GQP3" s="397"/>
      <c r="GQQ3" s="397"/>
      <c r="GQR3" s="397"/>
      <c r="GQS3" s="397"/>
      <c r="GQT3" s="397"/>
      <c r="GQU3" s="397"/>
      <c r="GQV3" s="397"/>
      <c r="GQW3" s="397"/>
      <c r="GQX3" s="397"/>
      <c r="GQY3" s="397"/>
      <c r="GQZ3" s="397"/>
      <c r="GRA3" s="397"/>
      <c r="GRB3" s="397"/>
      <c r="GRC3" s="397"/>
      <c r="GRD3" s="397"/>
      <c r="GRE3" s="397"/>
      <c r="GRF3" s="397"/>
      <c r="GRG3" s="397"/>
      <c r="GRH3" s="397"/>
      <c r="GRI3" s="397"/>
      <c r="GRJ3" s="397"/>
      <c r="GRK3" s="397"/>
      <c r="GRL3" s="397"/>
      <c r="GRM3" s="397"/>
      <c r="GRN3" s="397"/>
      <c r="GRO3" s="397"/>
      <c r="GRP3" s="397"/>
      <c r="GRQ3" s="397"/>
      <c r="GRR3" s="397"/>
      <c r="GRS3" s="397"/>
      <c r="GRT3" s="397"/>
      <c r="GRU3" s="397"/>
      <c r="GRV3" s="397"/>
      <c r="GRW3" s="397"/>
      <c r="GRX3" s="397"/>
      <c r="GRY3" s="397"/>
      <c r="GRZ3" s="397"/>
      <c r="GSA3" s="397"/>
      <c r="GSB3" s="397"/>
      <c r="GSC3" s="397"/>
      <c r="GSD3" s="397"/>
      <c r="GSE3" s="397"/>
      <c r="GSF3" s="397"/>
      <c r="GSG3" s="397"/>
      <c r="GSH3" s="397"/>
      <c r="GSI3" s="397"/>
      <c r="GSJ3" s="397"/>
      <c r="GSK3" s="397"/>
      <c r="GSL3" s="397"/>
      <c r="GSM3" s="397"/>
      <c r="GSN3" s="397"/>
      <c r="GSO3" s="397"/>
      <c r="GSP3" s="397"/>
      <c r="GSQ3" s="397"/>
      <c r="GSR3" s="397"/>
      <c r="GSS3" s="397"/>
      <c r="GST3" s="397"/>
      <c r="GSU3" s="397"/>
      <c r="GSV3" s="397"/>
      <c r="GSW3" s="397"/>
      <c r="GSX3" s="397"/>
      <c r="GSY3" s="397"/>
      <c r="GSZ3" s="397"/>
      <c r="GTA3" s="397"/>
      <c r="GTB3" s="397"/>
      <c r="GTC3" s="397"/>
      <c r="GTD3" s="397"/>
      <c r="GTE3" s="397"/>
      <c r="GTF3" s="397"/>
      <c r="GTG3" s="397"/>
      <c r="GTH3" s="397"/>
      <c r="GTI3" s="397"/>
      <c r="GTJ3" s="397"/>
      <c r="GTK3" s="397"/>
      <c r="GTL3" s="397"/>
      <c r="GTM3" s="397"/>
      <c r="GTN3" s="397"/>
      <c r="GTO3" s="397"/>
      <c r="GTP3" s="397"/>
      <c r="GTQ3" s="397"/>
      <c r="GTR3" s="397"/>
      <c r="GTS3" s="397"/>
      <c r="GTT3" s="397"/>
      <c r="GTU3" s="397"/>
      <c r="GTV3" s="397"/>
      <c r="GTW3" s="397"/>
      <c r="GTX3" s="397"/>
      <c r="GTY3" s="397"/>
      <c r="GTZ3" s="397"/>
      <c r="GUA3" s="397"/>
      <c r="GUB3" s="397"/>
      <c r="GUC3" s="397"/>
      <c r="GUD3" s="397"/>
      <c r="GUE3" s="397"/>
      <c r="GUF3" s="397"/>
      <c r="GUG3" s="397"/>
      <c r="GUH3" s="397"/>
      <c r="GUI3" s="397"/>
      <c r="GUJ3" s="397"/>
      <c r="GUK3" s="397"/>
      <c r="GUL3" s="397"/>
      <c r="GUM3" s="397"/>
      <c r="GUN3" s="397"/>
      <c r="GUO3" s="397"/>
      <c r="GUP3" s="397"/>
      <c r="GUQ3" s="397"/>
      <c r="GUR3" s="397"/>
      <c r="GUS3" s="397"/>
      <c r="GUT3" s="397"/>
      <c r="GUU3" s="397"/>
      <c r="GUV3" s="397"/>
      <c r="GUW3" s="397"/>
      <c r="GUX3" s="397"/>
      <c r="GUY3" s="397"/>
      <c r="GUZ3" s="397"/>
      <c r="GVA3" s="397"/>
      <c r="GVB3" s="397"/>
      <c r="GVC3" s="397"/>
      <c r="GVD3" s="397"/>
      <c r="GVE3" s="397"/>
      <c r="GVF3" s="397"/>
      <c r="GVG3" s="397"/>
      <c r="GVH3" s="397"/>
      <c r="GVI3" s="397"/>
      <c r="GVJ3" s="397"/>
      <c r="GVK3" s="397"/>
      <c r="GVL3" s="397"/>
      <c r="GVM3" s="397"/>
      <c r="GVN3" s="397"/>
      <c r="GVO3" s="397"/>
      <c r="GVP3" s="397"/>
      <c r="GVQ3" s="397"/>
      <c r="GVR3" s="397"/>
      <c r="GVS3" s="397"/>
      <c r="GVT3" s="397"/>
      <c r="GVU3" s="397"/>
      <c r="GVV3" s="397"/>
      <c r="GVW3" s="397"/>
      <c r="GVX3" s="397"/>
      <c r="GVY3" s="397"/>
      <c r="GVZ3" s="397"/>
      <c r="GWA3" s="397"/>
      <c r="GWB3" s="397"/>
      <c r="GWC3" s="397"/>
      <c r="GWD3" s="397"/>
      <c r="GWE3" s="397"/>
      <c r="GWF3" s="397"/>
      <c r="GWG3" s="397"/>
      <c r="GWH3" s="397"/>
      <c r="GWI3" s="397"/>
      <c r="GWJ3" s="397"/>
      <c r="GWK3" s="397"/>
      <c r="GWL3" s="397"/>
      <c r="GWM3" s="397"/>
      <c r="GWN3" s="397"/>
      <c r="GWO3" s="397"/>
      <c r="GWP3" s="397"/>
      <c r="GWQ3" s="397"/>
      <c r="GWR3" s="397"/>
      <c r="GWS3" s="397"/>
      <c r="GWT3" s="397"/>
      <c r="GWU3" s="397"/>
      <c r="GWV3" s="397"/>
      <c r="GWW3" s="397"/>
      <c r="GWX3" s="397"/>
      <c r="GWY3" s="397"/>
      <c r="GWZ3" s="397"/>
      <c r="GXA3" s="397"/>
      <c r="GXB3" s="397"/>
      <c r="GXC3" s="397"/>
      <c r="GXD3" s="397"/>
      <c r="GXE3" s="397"/>
      <c r="GXF3" s="397"/>
      <c r="GXG3" s="397"/>
      <c r="GXH3" s="397"/>
      <c r="GXI3" s="397"/>
      <c r="GXJ3" s="397"/>
      <c r="GXK3" s="397"/>
      <c r="GXL3" s="397"/>
      <c r="GXM3" s="397"/>
      <c r="GXN3" s="397"/>
      <c r="GXO3" s="397"/>
      <c r="GXP3" s="397"/>
      <c r="GXQ3" s="397"/>
      <c r="GXR3" s="397"/>
      <c r="GXS3" s="397"/>
      <c r="GXT3" s="397"/>
      <c r="GXU3" s="397"/>
      <c r="GXV3" s="397"/>
      <c r="GXW3" s="397"/>
      <c r="GXX3" s="397"/>
      <c r="GXY3" s="397"/>
      <c r="GXZ3" s="397"/>
      <c r="GYA3" s="397"/>
      <c r="GYB3" s="397"/>
      <c r="GYC3" s="397"/>
      <c r="GYD3" s="397"/>
      <c r="GYE3" s="397"/>
      <c r="GYF3" s="397"/>
      <c r="GYG3" s="397"/>
      <c r="GYH3" s="397"/>
      <c r="GYI3" s="397"/>
      <c r="GYJ3" s="397"/>
      <c r="GYK3" s="397"/>
      <c r="GYL3" s="397"/>
      <c r="GYM3" s="397"/>
      <c r="GYN3" s="397"/>
      <c r="GYO3" s="397"/>
      <c r="GYP3" s="397"/>
      <c r="GYQ3" s="397"/>
      <c r="GYR3" s="397"/>
      <c r="GYS3" s="397"/>
      <c r="GYT3" s="397"/>
      <c r="GYU3" s="397"/>
      <c r="GYV3" s="397"/>
      <c r="GYW3" s="397"/>
      <c r="GYX3" s="397"/>
      <c r="GYY3" s="397"/>
      <c r="GYZ3" s="397"/>
      <c r="GZA3" s="397"/>
      <c r="GZB3" s="397"/>
      <c r="GZC3" s="397"/>
      <c r="GZD3" s="397"/>
      <c r="GZE3" s="397"/>
      <c r="GZF3" s="397"/>
      <c r="GZG3" s="397"/>
      <c r="GZH3" s="397"/>
      <c r="GZI3" s="397"/>
      <c r="GZJ3" s="397"/>
      <c r="GZK3" s="397"/>
      <c r="GZL3" s="397"/>
      <c r="GZM3" s="397"/>
      <c r="GZN3" s="397"/>
      <c r="GZO3" s="397"/>
      <c r="GZP3" s="397"/>
      <c r="GZQ3" s="397"/>
      <c r="GZR3" s="397"/>
      <c r="GZS3" s="397"/>
      <c r="GZT3" s="397"/>
      <c r="GZU3" s="397"/>
      <c r="GZV3" s="397"/>
      <c r="GZW3" s="397"/>
      <c r="GZX3" s="397"/>
      <c r="GZY3" s="397"/>
      <c r="GZZ3" s="397"/>
      <c r="HAA3" s="397"/>
      <c r="HAB3" s="397"/>
      <c r="HAC3" s="397"/>
      <c r="HAD3" s="397"/>
      <c r="HAE3" s="397"/>
      <c r="HAF3" s="397"/>
      <c r="HAG3" s="397"/>
      <c r="HAH3" s="397"/>
      <c r="HAI3" s="397"/>
      <c r="HAJ3" s="397"/>
      <c r="HAK3" s="397"/>
      <c r="HAL3" s="397"/>
      <c r="HAM3" s="397"/>
      <c r="HAN3" s="397"/>
      <c r="HAO3" s="397"/>
      <c r="HAP3" s="397"/>
      <c r="HAQ3" s="397"/>
      <c r="HAR3" s="397"/>
      <c r="HAS3" s="397"/>
      <c r="HAT3" s="397"/>
      <c r="HAU3" s="397"/>
      <c r="HAV3" s="397"/>
      <c r="HAW3" s="397"/>
      <c r="HAX3" s="397"/>
      <c r="HAY3" s="397"/>
      <c r="HAZ3" s="397"/>
      <c r="HBA3" s="397"/>
      <c r="HBB3" s="397"/>
      <c r="HBC3" s="397"/>
      <c r="HBD3" s="397"/>
      <c r="HBE3" s="397"/>
      <c r="HBF3" s="397"/>
      <c r="HBG3" s="397"/>
      <c r="HBH3" s="397"/>
      <c r="HBI3" s="397"/>
      <c r="HBJ3" s="397"/>
      <c r="HBK3" s="397"/>
      <c r="HBL3" s="397"/>
      <c r="HBM3" s="397"/>
      <c r="HBN3" s="397"/>
      <c r="HBO3" s="397"/>
      <c r="HBP3" s="397"/>
      <c r="HBQ3" s="397"/>
      <c r="HBR3" s="397"/>
      <c r="HBS3" s="397"/>
      <c r="HBT3" s="397"/>
      <c r="HBU3" s="397"/>
      <c r="HBV3" s="397"/>
      <c r="HBW3" s="397"/>
      <c r="HBX3" s="397"/>
      <c r="HBY3" s="397"/>
      <c r="HBZ3" s="397"/>
      <c r="HCA3" s="397"/>
      <c r="HCB3" s="397"/>
      <c r="HCC3" s="397"/>
      <c r="HCD3" s="397"/>
      <c r="HCE3" s="397"/>
      <c r="HCF3" s="397"/>
      <c r="HCG3" s="397"/>
      <c r="HCH3" s="397"/>
      <c r="HCI3" s="397"/>
      <c r="HCJ3" s="397"/>
      <c r="HCK3" s="397"/>
      <c r="HCL3" s="397"/>
      <c r="HCM3" s="397"/>
      <c r="HCN3" s="397"/>
      <c r="HCO3" s="397"/>
      <c r="HCP3" s="397"/>
      <c r="HCQ3" s="397"/>
      <c r="HCR3" s="397"/>
      <c r="HCS3" s="397"/>
      <c r="HCT3" s="397"/>
      <c r="HCU3" s="397"/>
      <c r="HCV3" s="397"/>
      <c r="HCW3" s="397"/>
      <c r="HCX3" s="397"/>
      <c r="HCY3" s="397"/>
      <c r="HCZ3" s="397"/>
      <c r="HDA3" s="397"/>
      <c r="HDB3" s="397"/>
      <c r="HDC3" s="397"/>
      <c r="HDD3" s="397"/>
      <c r="HDE3" s="397"/>
      <c r="HDF3" s="397"/>
      <c r="HDG3" s="397"/>
      <c r="HDH3" s="397"/>
      <c r="HDI3" s="397"/>
      <c r="HDJ3" s="397"/>
      <c r="HDK3" s="397"/>
      <c r="HDL3" s="397"/>
      <c r="HDM3" s="397"/>
      <c r="HDN3" s="397"/>
      <c r="HDO3" s="397"/>
      <c r="HDP3" s="397"/>
      <c r="HDQ3" s="397"/>
      <c r="HDR3" s="397"/>
      <c r="HDS3" s="397"/>
      <c r="HDT3" s="397"/>
      <c r="HDU3" s="397"/>
      <c r="HDV3" s="397"/>
      <c r="HDW3" s="397"/>
      <c r="HDX3" s="397"/>
      <c r="HDY3" s="397"/>
      <c r="HDZ3" s="397"/>
      <c r="HEA3" s="397"/>
      <c r="HEB3" s="397"/>
      <c r="HEC3" s="397"/>
      <c r="HED3" s="397"/>
      <c r="HEE3" s="397"/>
      <c r="HEF3" s="397"/>
      <c r="HEG3" s="397"/>
      <c r="HEH3" s="397"/>
      <c r="HEI3" s="397"/>
      <c r="HEJ3" s="397"/>
      <c r="HEK3" s="397"/>
      <c r="HEL3" s="397"/>
      <c r="HEM3" s="397"/>
      <c r="HEN3" s="397"/>
      <c r="HEO3" s="397"/>
      <c r="HEP3" s="397"/>
      <c r="HEQ3" s="397"/>
      <c r="HER3" s="397"/>
      <c r="HES3" s="397"/>
      <c r="HET3" s="397"/>
      <c r="HEU3" s="397"/>
      <c r="HEV3" s="397"/>
      <c r="HEW3" s="397"/>
      <c r="HEX3" s="397"/>
      <c r="HEY3" s="397"/>
      <c r="HEZ3" s="397"/>
      <c r="HFA3" s="397"/>
      <c r="HFB3" s="397"/>
      <c r="HFC3" s="397"/>
      <c r="HFD3" s="397"/>
      <c r="HFE3" s="397"/>
      <c r="HFF3" s="397"/>
      <c r="HFG3" s="397"/>
      <c r="HFH3" s="397"/>
      <c r="HFI3" s="397"/>
      <c r="HFJ3" s="397"/>
      <c r="HFK3" s="397"/>
      <c r="HFL3" s="397"/>
      <c r="HFM3" s="397"/>
      <c r="HFN3" s="397"/>
      <c r="HFO3" s="397"/>
      <c r="HFP3" s="397"/>
      <c r="HFQ3" s="397"/>
      <c r="HFR3" s="397"/>
      <c r="HFS3" s="397"/>
      <c r="HFT3" s="397"/>
      <c r="HFU3" s="397"/>
      <c r="HFV3" s="397"/>
      <c r="HFW3" s="397"/>
      <c r="HFX3" s="397"/>
      <c r="HFY3" s="397"/>
      <c r="HFZ3" s="397"/>
      <c r="HGA3" s="397"/>
      <c r="HGB3" s="397"/>
      <c r="HGC3" s="397"/>
      <c r="HGD3" s="397"/>
      <c r="HGE3" s="397"/>
      <c r="HGF3" s="397"/>
      <c r="HGG3" s="397"/>
      <c r="HGH3" s="397"/>
      <c r="HGI3" s="397"/>
      <c r="HGJ3" s="397"/>
      <c r="HGK3" s="397"/>
      <c r="HGL3" s="397"/>
      <c r="HGM3" s="397"/>
      <c r="HGN3" s="397"/>
      <c r="HGO3" s="397"/>
      <c r="HGP3" s="397"/>
      <c r="HGQ3" s="397"/>
      <c r="HGR3" s="397"/>
      <c r="HGS3" s="397"/>
      <c r="HGT3" s="397"/>
      <c r="HGU3" s="397"/>
      <c r="HGV3" s="397"/>
      <c r="HGW3" s="397"/>
      <c r="HGX3" s="397"/>
      <c r="HGY3" s="397"/>
      <c r="HGZ3" s="397"/>
      <c r="HHA3" s="397"/>
      <c r="HHB3" s="397"/>
      <c r="HHC3" s="397"/>
      <c r="HHD3" s="397"/>
      <c r="HHE3" s="397"/>
      <c r="HHF3" s="397"/>
      <c r="HHG3" s="397"/>
      <c r="HHH3" s="397"/>
      <c r="HHI3" s="397"/>
      <c r="HHJ3" s="397"/>
      <c r="HHK3" s="397"/>
      <c r="HHL3" s="397"/>
      <c r="HHM3" s="397"/>
      <c r="HHN3" s="397"/>
      <c r="HHO3" s="397"/>
      <c r="HHP3" s="397"/>
      <c r="HHQ3" s="397"/>
      <c r="HHR3" s="397"/>
      <c r="HHS3" s="397"/>
      <c r="HHT3" s="397"/>
      <c r="HHU3" s="397"/>
      <c r="HHV3" s="397"/>
      <c r="HHW3" s="397"/>
      <c r="HHX3" s="397"/>
      <c r="HHY3" s="397"/>
      <c r="HHZ3" s="397"/>
      <c r="HIA3" s="397"/>
      <c r="HIB3" s="397"/>
      <c r="HIC3" s="397"/>
      <c r="HID3" s="397"/>
      <c r="HIE3" s="397"/>
      <c r="HIF3" s="397"/>
      <c r="HIG3" s="397"/>
      <c r="HIH3" s="397"/>
      <c r="HII3" s="397"/>
      <c r="HIJ3" s="397"/>
      <c r="HIK3" s="397"/>
      <c r="HIL3" s="397"/>
      <c r="HIM3" s="397"/>
      <c r="HIN3" s="397"/>
      <c r="HIO3" s="397"/>
      <c r="HIP3" s="397"/>
      <c r="HIQ3" s="397"/>
      <c r="HIR3" s="397"/>
      <c r="HIS3" s="397"/>
      <c r="HIT3" s="397"/>
      <c r="HIU3" s="397"/>
      <c r="HIV3" s="397"/>
      <c r="HIW3" s="397"/>
      <c r="HIX3" s="397"/>
      <c r="HIY3" s="397"/>
      <c r="HIZ3" s="397"/>
      <c r="HJA3" s="397"/>
      <c r="HJB3" s="397"/>
      <c r="HJC3" s="397"/>
      <c r="HJD3" s="397"/>
      <c r="HJE3" s="397"/>
      <c r="HJF3" s="397"/>
      <c r="HJG3" s="397"/>
      <c r="HJH3" s="397"/>
      <c r="HJI3" s="397"/>
      <c r="HJJ3" s="397"/>
      <c r="HJK3" s="397"/>
      <c r="HJL3" s="397"/>
      <c r="HJM3" s="397"/>
      <c r="HJN3" s="397"/>
      <c r="HJO3" s="397"/>
      <c r="HJP3" s="397"/>
      <c r="HJQ3" s="397"/>
      <c r="HJR3" s="397"/>
      <c r="HJS3" s="397"/>
      <c r="HJT3" s="397"/>
      <c r="HJU3" s="397"/>
      <c r="HJV3" s="397"/>
      <c r="HJW3" s="397"/>
      <c r="HJX3" s="397"/>
      <c r="HJY3" s="397"/>
      <c r="HJZ3" s="397"/>
      <c r="HKA3" s="397"/>
      <c r="HKB3" s="397"/>
      <c r="HKC3" s="397"/>
      <c r="HKD3" s="397"/>
      <c r="HKE3" s="397"/>
      <c r="HKF3" s="397"/>
      <c r="HKG3" s="397"/>
      <c r="HKH3" s="397"/>
      <c r="HKI3" s="397"/>
      <c r="HKJ3" s="397"/>
      <c r="HKK3" s="397"/>
      <c r="HKL3" s="397"/>
      <c r="HKM3" s="397"/>
      <c r="HKN3" s="397"/>
      <c r="HKO3" s="397"/>
      <c r="HKP3" s="397"/>
      <c r="HKQ3" s="397"/>
      <c r="HKR3" s="397"/>
      <c r="HKS3" s="397"/>
      <c r="HKT3" s="397"/>
      <c r="HKU3" s="397"/>
      <c r="HKV3" s="397"/>
      <c r="HKW3" s="397"/>
      <c r="HKX3" s="397"/>
      <c r="HKY3" s="397"/>
      <c r="HKZ3" s="397"/>
      <c r="HLA3" s="397"/>
      <c r="HLB3" s="397"/>
      <c r="HLC3" s="397"/>
      <c r="HLD3" s="397"/>
      <c r="HLE3" s="397"/>
      <c r="HLF3" s="397"/>
      <c r="HLG3" s="397"/>
      <c r="HLH3" s="397"/>
      <c r="HLI3" s="397"/>
      <c r="HLJ3" s="397"/>
      <c r="HLK3" s="397"/>
      <c r="HLL3" s="397"/>
      <c r="HLM3" s="397"/>
      <c r="HLN3" s="397"/>
      <c r="HLO3" s="397"/>
      <c r="HLP3" s="397"/>
      <c r="HLQ3" s="397"/>
      <c r="HLR3" s="397"/>
      <c r="HLS3" s="397"/>
      <c r="HLT3" s="397"/>
      <c r="HLU3" s="397"/>
      <c r="HLV3" s="397"/>
      <c r="HLW3" s="397"/>
      <c r="HLX3" s="397"/>
      <c r="HLY3" s="397"/>
      <c r="HLZ3" s="397"/>
      <c r="HMA3" s="397"/>
      <c r="HMB3" s="397"/>
      <c r="HMC3" s="397"/>
      <c r="HMD3" s="397"/>
      <c r="HME3" s="397"/>
      <c r="HMF3" s="397"/>
      <c r="HMG3" s="397"/>
      <c r="HMH3" s="397"/>
      <c r="HMI3" s="397"/>
      <c r="HMJ3" s="397"/>
      <c r="HMK3" s="397"/>
      <c r="HML3" s="397"/>
      <c r="HMM3" s="397"/>
      <c r="HMN3" s="397"/>
      <c r="HMO3" s="397"/>
      <c r="HMP3" s="397"/>
      <c r="HMQ3" s="397"/>
      <c r="HMR3" s="397"/>
      <c r="HMS3" s="397"/>
      <c r="HMT3" s="397"/>
      <c r="HMU3" s="397"/>
      <c r="HMV3" s="397"/>
      <c r="HMW3" s="397"/>
      <c r="HMX3" s="397"/>
      <c r="HMY3" s="397"/>
      <c r="HMZ3" s="397"/>
      <c r="HNA3" s="397"/>
      <c r="HNB3" s="397"/>
      <c r="HNC3" s="397"/>
      <c r="HND3" s="397"/>
      <c r="HNE3" s="397"/>
      <c r="HNF3" s="397"/>
      <c r="HNG3" s="397"/>
      <c r="HNH3" s="397"/>
      <c r="HNI3" s="397"/>
      <c r="HNJ3" s="397"/>
      <c r="HNK3" s="397"/>
      <c r="HNL3" s="397"/>
      <c r="HNM3" s="397"/>
      <c r="HNN3" s="397"/>
      <c r="HNO3" s="397"/>
      <c r="HNP3" s="397"/>
      <c r="HNQ3" s="397"/>
      <c r="HNR3" s="397"/>
      <c r="HNS3" s="397"/>
      <c r="HNT3" s="397"/>
      <c r="HNU3" s="397"/>
      <c r="HNV3" s="397"/>
      <c r="HNW3" s="397"/>
      <c r="HNX3" s="397"/>
      <c r="HNY3" s="397"/>
      <c r="HNZ3" s="397"/>
      <c r="HOA3" s="397"/>
      <c r="HOB3" s="397"/>
      <c r="HOC3" s="397"/>
      <c r="HOD3" s="397"/>
      <c r="HOE3" s="397"/>
      <c r="HOF3" s="397"/>
      <c r="HOG3" s="397"/>
      <c r="HOH3" s="397"/>
      <c r="HOI3" s="397"/>
      <c r="HOJ3" s="397"/>
      <c r="HOK3" s="397"/>
      <c r="HOL3" s="397"/>
      <c r="HOM3" s="397"/>
      <c r="HON3" s="397"/>
      <c r="HOO3" s="397"/>
      <c r="HOP3" s="397"/>
      <c r="HOQ3" s="397"/>
      <c r="HOR3" s="397"/>
      <c r="HOS3" s="397"/>
      <c r="HOT3" s="397"/>
      <c r="HOU3" s="397"/>
      <c r="HOV3" s="397"/>
      <c r="HOW3" s="397"/>
      <c r="HOX3" s="397"/>
      <c r="HOY3" s="397"/>
      <c r="HOZ3" s="397"/>
      <c r="HPA3" s="397"/>
      <c r="HPB3" s="397"/>
      <c r="HPC3" s="397"/>
      <c r="HPD3" s="397"/>
      <c r="HPE3" s="397"/>
      <c r="HPF3" s="397"/>
      <c r="HPG3" s="397"/>
      <c r="HPH3" s="397"/>
      <c r="HPI3" s="397"/>
      <c r="HPJ3" s="397"/>
      <c r="HPK3" s="397"/>
      <c r="HPL3" s="397"/>
      <c r="HPM3" s="397"/>
      <c r="HPN3" s="397"/>
      <c r="HPO3" s="397"/>
      <c r="HPP3" s="397"/>
      <c r="HPQ3" s="397"/>
      <c r="HPR3" s="397"/>
      <c r="HPS3" s="397"/>
      <c r="HPT3" s="397"/>
      <c r="HPU3" s="397"/>
      <c r="HPV3" s="397"/>
      <c r="HPW3" s="397"/>
      <c r="HPX3" s="397"/>
      <c r="HPY3" s="397"/>
      <c r="HPZ3" s="397"/>
      <c r="HQA3" s="397"/>
      <c r="HQB3" s="397"/>
      <c r="HQC3" s="397"/>
      <c r="HQD3" s="397"/>
      <c r="HQE3" s="397"/>
      <c r="HQF3" s="397"/>
      <c r="HQG3" s="397"/>
      <c r="HQH3" s="397"/>
      <c r="HQI3" s="397"/>
      <c r="HQJ3" s="397"/>
      <c r="HQK3" s="397"/>
      <c r="HQL3" s="397"/>
      <c r="HQM3" s="397"/>
      <c r="HQN3" s="397"/>
      <c r="HQO3" s="397"/>
      <c r="HQP3" s="397"/>
      <c r="HQQ3" s="397"/>
      <c r="HQR3" s="397"/>
      <c r="HQS3" s="397"/>
      <c r="HQT3" s="397"/>
      <c r="HQU3" s="397"/>
      <c r="HQV3" s="397"/>
      <c r="HQW3" s="397"/>
      <c r="HQX3" s="397"/>
      <c r="HQY3" s="397"/>
      <c r="HQZ3" s="397"/>
      <c r="HRA3" s="397"/>
      <c r="HRB3" s="397"/>
      <c r="HRC3" s="397"/>
      <c r="HRD3" s="397"/>
      <c r="HRE3" s="397"/>
      <c r="HRF3" s="397"/>
      <c r="HRG3" s="397"/>
      <c r="HRH3" s="397"/>
      <c r="HRI3" s="397"/>
      <c r="HRJ3" s="397"/>
      <c r="HRK3" s="397"/>
      <c r="HRL3" s="397"/>
      <c r="HRM3" s="397"/>
      <c r="HRN3" s="397"/>
      <c r="HRO3" s="397"/>
      <c r="HRP3" s="397"/>
      <c r="HRQ3" s="397"/>
      <c r="HRR3" s="397"/>
      <c r="HRS3" s="397"/>
      <c r="HRT3" s="397"/>
      <c r="HRU3" s="397"/>
      <c r="HRV3" s="397"/>
      <c r="HRW3" s="397"/>
      <c r="HRX3" s="397"/>
      <c r="HRY3" s="397"/>
      <c r="HRZ3" s="397"/>
      <c r="HSA3" s="397"/>
      <c r="HSB3" s="397"/>
      <c r="HSC3" s="397"/>
      <c r="HSD3" s="397"/>
      <c r="HSE3" s="397"/>
      <c r="HSF3" s="397"/>
      <c r="HSG3" s="397"/>
      <c r="HSH3" s="397"/>
      <c r="HSI3" s="397"/>
      <c r="HSJ3" s="397"/>
      <c r="HSK3" s="397"/>
      <c r="HSL3" s="397"/>
      <c r="HSM3" s="397"/>
      <c r="HSN3" s="397"/>
      <c r="HSO3" s="397"/>
      <c r="HSP3" s="397"/>
      <c r="HSQ3" s="397"/>
      <c r="HSR3" s="397"/>
      <c r="HSS3" s="397"/>
      <c r="HST3" s="397"/>
      <c r="HSU3" s="397"/>
      <c r="HSV3" s="397"/>
      <c r="HSW3" s="397"/>
      <c r="HSX3" s="397"/>
      <c r="HSY3" s="397"/>
      <c r="HSZ3" s="397"/>
      <c r="HTA3" s="397"/>
      <c r="HTB3" s="397"/>
      <c r="HTC3" s="397"/>
      <c r="HTD3" s="397"/>
      <c r="HTE3" s="397"/>
      <c r="HTF3" s="397"/>
      <c r="HTG3" s="397"/>
      <c r="HTH3" s="397"/>
      <c r="HTI3" s="397"/>
      <c r="HTJ3" s="397"/>
      <c r="HTK3" s="397"/>
      <c r="HTL3" s="397"/>
      <c r="HTM3" s="397"/>
      <c r="HTN3" s="397"/>
      <c r="HTO3" s="397"/>
      <c r="HTP3" s="397"/>
      <c r="HTQ3" s="397"/>
      <c r="HTR3" s="397"/>
      <c r="HTS3" s="397"/>
      <c r="HTT3" s="397"/>
      <c r="HTU3" s="397"/>
      <c r="HTV3" s="397"/>
      <c r="HTW3" s="397"/>
      <c r="HTX3" s="397"/>
      <c r="HTY3" s="397"/>
      <c r="HTZ3" s="397"/>
      <c r="HUA3" s="397"/>
      <c r="HUB3" s="397"/>
      <c r="HUC3" s="397"/>
      <c r="HUD3" s="397"/>
      <c r="HUE3" s="397"/>
      <c r="HUF3" s="397"/>
      <c r="HUG3" s="397"/>
      <c r="HUH3" s="397"/>
      <c r="HUI3" s="397"/>
      <c r="HUJ3" s="397"/>
      <c r="HUK3" s="397"/>
      <c r="HUL3" s="397"/>
      <c r="HUM3" s="397"/>
      <c r="HUN3" s="397"/>
      <c r="HUO3" s="397"/>
      <c r="HUP3" s="397"/>
      <c r="HUQ3" s="397"/>
      <c r="HUR3" s="397"/>
      <c r="HUS3" s="397"/>
      <c r="HUT3" s="397"/>
      <c r="HUU3" s="397"/>
      <c r="HUV3" s="397"/>
      <c r="HUW3" s="397"/>
      <c r="HUX3" s="397"/>
      <c r="HUY3" s="397"/>
      <c r="HUZ3" s="397"/>
      <c r="HVA3" s="397"/>
      <c r="HVB3" s="397"/>
      <c r="HVC3" s="397"/>
      <c r="HVD3" s="397"/>
      <c r="HVE3" s="397"/>
      <c r="HVF3" s="397"/>
      <c r="HVG3" s="397"/>
      <c r="HVH3" s="397"/>
      <c r="HVI3" s="397"/>
      <c r="HVJ3" s="397"/>
      <c r="HVK3" s="397"/>
      <c r="HVL3" s="397"/>
      <c r="HVM3" s="397"/>
      <c r="HVN3" s="397"/>
      <c r="HVO3" s="397"/>
      <c r="HVP3" s="397"/>
      <c r="HVQ3" s="397"/>
      <c r="HVR3" s="397"/>
      <c r="HVS3" s="397"/>
      <c r="HVT3" s="397"/>
      <c r="HVU3" s="397"/>
      <c r="HVV3" s="397"/>
      <c r="HVW3" s="397"/>
      <c r="HVX3" s="397"/>
      <c r="HVY3" s="397"/>
      <c r="HVZ3" s="397"/>
      <c r="HWA3" s="397"/>
      <c r="HWB3" s="397"/>
      <c r="HWC3" s="397"/>
      <c r="HWD3" s="397"/>
      <c r="HWE3" s="397"/>
      <c r="HWF3" s="397"/>
      <c r="HWG3" s="397"/>
      <c r="HWH3" s="397"/>
      <c r="HWI3" s="397"/>
      <c r="HWJ3" s="397"/>
      <c r="HWK3" s="397"/>
      <c r="HWL3" s="397"/>
      <c r="HWM3" s="397"/>
      <c r="HWN3" s="397"/>
      <c r="HWO3" s="397"/>
      <c r="HWP3" s="397"/>
      <c r="HWQ3" s="397"/>
      <c r="HWR3" s="397"/>
      <c r="HWS3" s="397"/>
      <c r="HWT3" s="397"/>
      <c r="HWU3" s="397"/>
      <c r="HWV3" s="397"/>
      <c r="HWW3" s="397"/>
      <c r="HWX3" s="397"/>
      <c r="HWY3" s="397"/>
      <c r="HWZ3" s="397"/>
      <c r="HXA3" s="397"/>
      <c r="HXB3" s="397"/>
      <c r="HXC3" s="397"/>
      <c r="HXD3" s="397"/>
      <c r="HXE3" s="397"/>
      <c r="HXF3" s="397"/>
      <c r="HXG3" s="397"/>
      <c r="HXH3" s="397"/>
      <c r="HXI3" s="397"/>
      <c r="HXJ3" s="397"/>
      <c r="HXK3" s="397"/>
      <c r="HXL3" s="397"/>
      <c r="HXM3" s="397"/>
      <c r="HXN3" s="397"/>
      <c r="HXO3" s="397"/>
      <c r="HXP3" s="397"/>
      <c r="HXQ3" s="397"/>
      <c r="HXR3" s="397"/>
      <c r="HXS3" s="397"/>
      <c r="HXT3" s="397"/>
      <c r="HXU3" s="397"/>
      <c r="HXV3" s="397"/>
      <c r="HXW3" s="397"/>
      <c r="HXX3" s="397"/>
      <c r="HXY3" s="397"/>
      <c r="HXZ3" s="397"/>
      <c r="HYA3" s="397"/>
      <c r="HYB3" s="397"/>
      <c r="HYC3" s="397"/>
      <c r="HYD3" s="397"/>
      <c r="HYE3" s="397"/>
      <c r="HYF3" s="397"/>
      <c r="HYG3" s="397"/>
      <c r="HYH3" s="397"/>
      <c r="HYI3" s="397"/>
      <c r="HYJ3" s="397"/>
      <c r="HYK3" s="397"/>
      <c r="HYL3" s="397"/>
      <c r="HYM3" s="397"/>
      <c r="HYN3" s="397"/>
      <c r="HYO3" s="397"/>
      <c r="HYP3" s="397"/>
      <c r="HYQ3" s="397"/>
      <c r="HYR3" s="397"/>
      <c r="HYS3" s="397"/>
      <c r="HYT3" s="397"/>
      <c r="HYU3" s="397"/>
      <c r="HYV3" s="397"/>
      <c r="HYW3" s="397"/>
      <c r="HYX3" s="397"/>
      <c r="HYY3" s="397"/>
      <c r="HYZ3" s="397"/>
      <c r="HZA3" s="397"/>
      <c r="HZB3" s="397"/>
      <c r="HZC3" s="397"/>
      <c r="HZD3" s="397"/>
      <c r="HZE3" s="397"/>
      <c r="HZF3" s="397"/>
      <c r="HZG3" s="397"/>
      <c r="HZH3" s="397"/>
      <c r="HZI3" s="397"/>
      <c r="HZJ3" s="397"/>
      <c r="HZK3" s="397"/>
      <c r="HZL3" s="397"/>
      <c r="HZM3" s="397"/>
      <c r="HZN3" s="397"/>
      <c r="HZO3" s="397"/>
      <c r="HZP3" s="397"/>
      <c r="HZQ3" s="397"/>
      <c r="HZR3" s="397"/>
      <c r="HZS3" s="397"/>
      <c r="HZT3" s="397"/>
      <c r="HZU3" s="397"/>
      <c r="HZV3" s="397"/>
      <c r="HZW3" s="397"/>
      <c r="HZX3" s="397"/>
      <c r="HZY3" s="397"/>
      <c r="HZZ3" s="397"/>
      <c r="IAA3" s="397"/>
      <c r="IAB3" s="397"/>
      <c r="IAC3" s="397"/>
      <c r="IAD3" s="397"/>
      <c r="IAE3" s="397"/>
      <c r="IAF3" s="397"/>
      <c r="IAG3" s="397"/>
      <c r="IAH3" s="397"/>
      <c r="IAI3" s="397"/>
      <c r="IAJ3" s="397"/>
      <c r="IAK3" s="397"/>
      <c r="IAL3" s="397"/>
      <c r="IAM3" s="397"/>
      <c r="IAN3" s="397"/>
      <c r="IAO3" s="397"/>
      <c r="IAP3" s="397"/>
      <c r="IAQ3" s="397"/>
      <c r="IAR3" s="397"/>
      <c r="IAS3" s="397"/>
      <c r="IAT3" s="397"/>
      <c r="IAU3" s="397"/>
      <c r="IAV3" s="397"/>
      <c r="IAW3" s="397"/>
      <c r="IAX3" s="397"/>
      <c r="IAY3" s="397"/>
      <c r="IAZ3" s="397"/>
      <c r="IBA3" s="397"/>
      <c r="IBB3" s="397"/>
      <c r="IBC3" s="397"/>
      <c r="IBD3" s="397"/>
      <c r="IBE3" s="397"/>
      <c r="IBF3" s="397"/>
      <c r="IBG3" s="397"/>
      <c r="IBH3" s="397"/>
      <c r="IBI3" s="397"/>
      <c r="IBJ3" s="397"/>
      <c r="IBK3" s="397"/>
      <c r="IBL3" s="397"/>
      <c r="IBM3" s="397"/>
      <c r="IBN3" s="397"/>
      <c r="IBO3" s="397"/>
      <c r="IBP3" s="397"/>
      <c r="IBQ3" s="397"/>
      <c r="IBR3" s="397"/>
      <c r="IBS3" s="397"/>
      <c r="IBT3" s="397"/>
      <c r="IBU3" s="397"/>
      <c r="IBV3" s="397"/>
      <c r="IBW3" s="397"/>
      <c r="IBX3" s="397"/>
      <c r="IBY3" s="397"/>
      <c r="IBZ3" s="397"/>
      <c r="ICA3" s="397"/>
      <c r="ICB3" s="397"/>
      <c r="ICC3" s="397"/>
      <c r="ICD3" s="397"/>
      <c r="ICE3" s="397"/>
      <c r="ICF3" s="397"/>
      <c r="ICG3" s="397"/>
      <c r="ICH3" s="397"/>
      <c r="ICI3" s="397"/>
      <c r="ICJ3" s="397"/>
      <c r="ICK3" s="397"/>
      <c r="ICL3" s="397"/>
      <c r="ICM3" s="397"/>
      <c r="ICN3" s="397"/>
      <c r="ICO3" s="397"/>
      <c r="ICP3" s="397"/>
      <c r="ICQ3" s="397"/>
      <c r="ICR3" s="397"/>
      <c r="ICS3" s="397"/>
      <c r="ICT3" s="397"/>
      <c r="ICU3" s="397"/>
      <c r="ICV3" s="397"/>
      <c r="ICW3" s="397"/>
      <c r="ICX3" s="397"/>
      <c r="ICY3" s="397"/>
      <c r="ICZ3" s="397"/>
      <c r="IDA3" s="397"/>
      <c r="IDB3" s="397"/>
      <c r="IDC3" s="397"/>
      <c r="IDD3" s="397"/>
      <c r="IDE3" s="397"/>
      <c r="IDF3" s="397"/>
      <c r="IDG3" s="397"/>
      <c r="IDH3" s="397"/>
      <c r="IDI3" s="397"/>
      <c r="IDJ3" s="397"/>
      <c r="IDK3" s="397"/>
      <c r="IDL3" s="397"/>
      <c r="IDM3" s="397"/>
      <c r="IDN3" s="397"/>
      <c r="IDO3" s="397"/>
      <c r="IDP3" s="397"/>
      <c r="IDQ3" s="397"/>
      <c r="IDR3" s="397"/>
      <c r="IDS3" s="397"/>
      <c r="IDT3" s="397"/>
      <c r="IDU3" s="397"/>
      <c r="IDV3" s="397"/>
      <c r="IDW3" s="397"/>
      <c r="IDX3" s="397"/>
      <c r="IDY3" s="397"/>
      <c r="IDZ3" s="397"/>
      <c r="IEA3" s="397"/>
      <c r="IEB3" s="397"/>
      <c r="IEC3" s="397"/>
      <c r="IED3" s="397"/>
      <c r="IEE3" s="397"/>
      <c r="IEF3" s="397"/>
      <c r="IEG3" s="397"/>
      <c r="IEH3" s="397"/>
      <c r="IEI3" s="397"/>
      <c r="IEJ3" s="397"/>
      <c r="IEK3" s="397"/>
      <c r="IEL3" s="397"/>
      <c r="IEM3" s="397"/>
      <c r="IEN3" s="397"/>
      <c r="IEO3" s="397"/>
      <c r="IEP3" s="397"/>
      <c r="IEQ3" s="397"/>
      <c r="IER3" s="397"/>
      <c r="IES3" s="397"/>
      <c r="IET3" s="397"/>
      <c r="IEU3" s="397"/>
      <c r="IEV3" s="397"/>
      <c r="IEW3" s="397"/>
      <c r="IEX3" s="397"/>
      <c r="IEY3" s="397"/>
      <c r="IEZ3" s="397"/>
      <c r="IFA3" s="397"/>
      <c r="IFB3" s="397"/>
      <c r="IFC3" s="397"/>
      <c r="IFD3" s="397"/>
      <c r="IFE3" s="397"/>
      <c r="IFF3" s="397"/>
      <c r="IFG3" s="397"/>
      <c r="IFH3" s="397"/>
      <c r="IFI3" s="397"/>
      <c r="IFJ3" s="397"/>
      <c r="IFK3" s="397"/>
      <c r="IFL3" s="397"/>
      <c r="IFM3" s="397"/>
      <c r="IFN3" s="397"/>
      <c r="IFO3" s="397"/>
      <c r="IFP3" s="397"/>
      <c r="IFQ3" s="397"/>
      <c r="IFR3" s="397"/>
      <c r="IFS3" s="397"/>
      <c r="IFT3" s="397"/>
      <c r="IFU3" s="397"/>
      <c r="IFV3" s="397"/>
      <c r="IFW3" s="397"/>
      <c r="IFX3" s="397"/>
      <c r="IFY3" s="397"/>
      <c r="IFZ3" s="397"/>
      <c r="IGA3" s="397"/>
      <c r="IGB3" s="397"/>
      <c r="IGC3" s="397"/>
      <c r="IGD3" s="397"/>
      <c r="IGE3" s="397"/>
      <c r="IGF3" s="397"/>
      <c r="IGG3" s="397"/>
      <c r="IGH3" s="397"/>
      <c r="IGI3" s="397"/>
      <c r="IGJ3" s="397"/>
      <c r="IGK3" s="397"/>
      <c r="IGL3" s="397"/>
      <c r="IGM3" s="397"/>
      <c r="IGN3" s="397"/>
      <c r="IGO3" s="397"/>
      <c r="IGP3" s="397"/>
      <c r="IGQ3" s="397"/>
      <c r="IGR3" s="397"/>
      <c r="IGS3" s="397"/>
      <c r="IGT3" s="397"/>
      <c r="IGU3" s="397"/>
      <c r="IGV3" s="397"/>
      <c r="IGW3" s="397"/>
      <c r="IGX3" s="397"/>
      <c r="IGY3" s="397"/>
      <c r="IGZ3" s="397"/>
      <c r="IHA3" s="397"/>
      <c r="IHB3" s="397"/>
      <c r="IHC3" s="397"/>
      <c r="IHD3" s="397"/>
      <c r="IHE3" s="397"/>
      <c r="IHF3" s="397"/>
      <c r="IHG3" s="397"/>
      <c r="IHH3" s="397"/>
      <c r="IHI3" s="397"/>
      <c r="IHJ3" s="397"/>
      <c r="IHK3" s="397"/>
      <c r="IHL3" s="397"/>
      <c r="IHM3" s="397"/>
      <c r="IHN3" s="397"/>
      <c r="IHO3" s="397"/>
      <c r="IHP3" s="397"/>
      <c r="IHQ3" s="397"/>
      <c r="IHR3" s="397"/>
      <c r="IHS3" s="397"/>
      <c r="IHT3" s="397"/>
      <c r="IHU3" s="397"/>
      <c r="IHV3" s="397"/>
      <c r="IHW3" s="397"/>
      <c r="IHX3" s="397"/>
      <c r="IHY3" s="397"/>
      <c r="IHZ3" s="397"/>
      <c r="IIA3" s="397"/>
      <c r="IIB3" s="397"/>
      <c r="IIC3" s="397"/>
      <c r="IID3" s="397"/>
      <c r="IIE3" s="397"/>
      <c r="IIF3" s="397"/>
      <c r="IIG3" s="397"/>
      <c r="IIH3" s="397"/>
      <c r="III3" s="397"/>
      <c r="IIJ3" s="397"/>
      <c r="IIK3" s="397"/>
      <c r="IIL3" s="397"/>
      <c r="IIM3" s="397"/>
      <c r="IIN3" s="397"/>
      <c r="IIO3" s="397"/>
      <c r="IIP3" s="397"/>
      <c r="IIQ3" s="397"/>
      <c r="IIR3" s="397"/>
      <c r="IIS3" s="397"/>
      <c r="IIT3" s="397"/>
      <c r="IIU3" s="397"/>
      <c r="IIV3" s="397"/>
      <c r="IIW3" s="397"/>
      <c r="IIX3" s="397"/>
      <c r="IIY3" s="397"/>
      <c r="IIZ3" s="397"/>
      <c r="IJA3" s="397"/>
      <c r="IJB3" s="397"/>
      <c r="IJC3" s="397"/>
      <c r="IJD3" s="397"/>
      <c r="IJE3" s="397"/>
      <c r="IJF3" s="397"/>
      <c r="IJG3" s="397"/>
      <c r="IJH3" s="397"/>
      <c r="IJI3" s="397"/>
      <c r="IJJ3" s="397"/>
      <c r="IJK3" s="397"/>
      <c r="IJL3" s="397"/>
      <c r="IJM3" s="397"/>
      <c r="IJN3" s="397"/>
      <c r="IJO3" s="397"/>
      <c r="IJP3" s="397"/>
      <c r="IJQ3" s="397"/>
      <c r="IJR3" s="397"/>
      <c r="IJS3" s="397"/>
      <c r="IJT3" s="397"/>
      <c r="IJU3" s="397"/>
      <c r="IJV3" s="397"/>
      <c r="IJW3" s="397"/>
      <c r="IJX3" s="397"/>
      <c r="IJY3" s="397"/>
      <c r="IJZ3" s="397"/>
      <c r="IKA3" s="397"/>
      <c r="IKB3" s="397"/>
      <c r="IKC3" s="397"/>
      <c r="IKD3" s="397"/>
      <c r="IKE3" s="397"/>
      <c r="IKF3" s="397"/>
      <c r="IKG3" s="397"/>
      <c r="IKH3" s="397"/>
      <c r="IKI3" s="397"/>
      <c r="IKJ3" s="397"/>
      <c r="IKK3" s="397"/>
      <c r="IKL3" s="397"/>
      <c r="IKM3" s="397"/>
      <c r="IKN3" s="397"/>
      <c r="IKO3" s="397"/>
      <c r="IKP3" s="397"/>
      <c r="IKQ3" s="397"/>
      <c r="IKR3" s="397"/>
      <c r="IKS3" s="397"/>
      <c r="IKT3" s="397"/>
      <c r="IKU3" s="397"/>
      <c r="IKV3" s="397"/>
      <c r="IKW3" s="397"/>
      <c r="IKX3" s="397"/>
      <c r="IKY3" s="397"/>
      <c r="IKZ3" s="397"/>
      <c r="ILA3" s="397"/>
      <c r="ILB3" s="397"/>
      <c r="ILC3" s="397"/>
      <c r="ILD3" s="397"/>
      <c r="ILE3" s="397"/>
      <c r="ILF3" s="397"/>
      <c r="ILG3" s="397"/>
      <c r="ILH3" s="397"/>
      <c r="ILI3" s="397"/>
      <c r="ILJ3" s="397"/>
      <c r="ILK3" s="397"/>
      <c r="ILL3" s="397"/>
      <c r="ILM3" s="397"/>
      <c r="ILN3" s="397"/>
      <c r="ILO3" s="397"/>
      <c r="ILP3" s="397"/>
      <c r="ILQ3" s="397"/>
      <c r="ILR3" s="397"/>
      <c r="ILS3" s="397"/>
      <c r="ILT3" s="397"/>
      <c r="ILU3" s="397"/>
      <c r="ILV3" s="397"/>
      <c r="ILW3" s="397"/>
      <c r="ILX3" s="397"/>
      <c r="ILY3" s="397"/>
      <c r="ILZ3" s="397"/>
      <c r="IMA3" s="397"/>
      <c r="IMB3" s="397"/>
      <c r="IMC3" s="397"/>
      <c r="IMD3" s="397"/>
      <c r="IME3" s="397"/>
      <c r="IMF3" s="397"/>
      <c r="IMG3" s="397"/>
      <c r="IMH3" s="397"/>
      <c r="IMI3" s="397"/>
      <c r="IMJ3" s="397"/>
      <c r="IMK3" s="397"/>
      <c r="IML3" s="397"/>
      <c r="IMM3" s="397"/>
      <c r="IMN3" s="397"/>
      <c r="IMO3" s="397"/>
      <c r="IMP3" s="397"/>
      <c r="IMQ3" s="397"/>
      <c r="IMR3" s="397"/>
      <c r="IMS3" s="397"/>
      <c r="IMT3" s="397"/>
      <c r="IMU3" s="397"/>
      <c r="IMV3" s="397"/>
      <c r="IMW3" s="397"/>
      <c r="IMX3" s="397"/>
      <c r="IMY3" s="397"/>
      <c r="IMZ3" s="397"/>
      <c r="INA3" s="397"/>
      <c r="INB3" s="397"/>
      <c r="INC3" s="397"/>
      <c r="IND3" s="397"/>
      <c r="INE3" s="397"/>
      <c r="INF3" s="397"/>
      <c r="ING3" s="397"/>
      <c r="INH3" s="397"/>
      <c r="INI3" s="397"/>
      <c r="INJ3" s="397"/>
      <c r="INK3" s="397"/>
      <c r="INL3" s="397"/>
      <c r="INM3" s="397"/>
      <c r="INN3" s="397"/>
      <c r="INO3" s="397"/>
      <c r="INP3" s="397"/>
      <c r="INQ3" s="397"/>
      <c r="INR3" s="397"/>
      <c r="INS3" s="397"/>
      <c r="INT3" s="397"/>
      <c r="INU3" s="397"/>
      <c r="INV3" s="397"/>
      <c r="INW3" s="397"/>
      <c r="INX3" s="397"/>
      <c r="INY3" s="397"/>
      <c r="INZ3" s="397"/>
      <c r="IOA3" s="397"/>
      <c r="IOB3" s="397"/>
      <c r="IOC3" s="397"/>
      <c r="IOD3" s="397"/>
      <c r="IOE3" s="397"/>
      <c r="IOF3" s="397"/>
      <c r="IOG3" s="397"/>
      <c r="IOH3" s="397"/>
      <c r="IOI3" s="397"/>
      <c r="IOJ3" s="397"/>
      <c r="IOK3" s="397"/>
      <c r="IOL3" s="397"/>
      <c r="IOM3" s="397"/>
      <c r="ION3" s="397"/>
      <c r="IOO3" s="397"/>
      <c r="IOP3" s="397"/>
      <c r="IOQ3" s="397"/>
      <c r="IOR3" s="397"/>
      <c r="IOS3" s="397"/>
      <c r="IOT3" s="397"/>
      <c r="IOU3" s="397"/>
      <c r="IOV3" s="397"/>
      <c r="IOW3" s="397"/>
      <c r="IOX3" s="397"/>
      <c r="IOY3" s="397"/>
      <c r="IOZ3" s="397"/>
      <c r="IPA3" s="397"/>
      <c r="IPB3" s="397"/>
      <c r="IPC3" s="397"/>
      <c r="IPD3" s="397"/>
      <c r="IPE3" s="397"/>
      <c r="IPF3" s="397"/>
      <c r="IPG3" s="397"/>
      <c r="IPH3" s="397"/>
      <c r="IPI3" s="397"/>
      <c r="IPJ3" s="397"/>
      <c r="IPK3" s="397"/>
      <c r="IPL3" s="397"/>
      <c r="IPM3" s="397"/>
      <c r="IPN3" s="397"/>
      <c r="IPO3" s="397"/>
      <c r="IPP3" s="397"/>
      <c r="IPQ3" s="397"/>
      <c r="IPR3" s="397"/>
      <c r="IPS3" s="397"/>
      <c r="IPT3" s="397"/>
      <c r="IPU3" s="397"/>
      <c r="IPV3" s="397"/>
      <c r="IPW3" s="397"/>
      <c r="IPX3" s="397"/>
      <c r="IPY3" s="397"/>
      <c r="IPZ3" s="397"/>
      <c r="IQA3" s="397"/>
      <c r="IQB3" s="397"/>
      <c r="IQC3" s="397"/>
      <c r="IQD3" s="397"/>
      <c r="IQE3" s="397"/>
      <c r="IQF3" s="397"/>
      <c r="IQG3" s="397"/>
      <c r="IQH3" s="397"/>
      <c r="IQI3" s="397"/>
      <c r="IQJ3" s="397"/>
      <c r="IQK3" s="397"/>
      <c r="IQL3" s="397"/>
      <c r="IQM3" s="397"/>
      <c r="IQN3" s="397"/>
      <c r="IQO3" s="397"/>
      <c r="IQP3" s="397"/>
      <c r="IQQ3" s="397"/>
      <c r="IQR3" s="397"/>
      <c r="IQS3" s="397"/>
      <c r="IQT3" s="397"/>
      <c r="IQU3" s="397"/>
      <c r="IQV3" s="397"/>
      <c r="IQW3" s="397"/>
      <c r="IQX3" s="397"/>
      <c r="IQY3" s="397"/>
      <c r="IQZ3" s="397"/>
      <c r="IRA3" s="397"/>
      <c r="IRB3" s="397"/>
      <c r="IRC3" s="397"/>
      <c r="IRD3" s="397"/>
      <c r="IRE3" s="397"/>
      <c r="IRF3" s="397"/>
      <c r="IRG3" s="397"/>
      <c r="IRH3" s="397"/>
      <c r="IRI3" s="397"/>
      <c r="IRJ3" s="397"/>
      <c r="IRK3" s="397"/>
      <c r="IRL3" s="397"/>
      <c r="IRM3" s="397"/>
      <c r="IRN3" s="397"/>
      <c r="IRO3" s="397"/>
      <c r="IRP3" s="397"/>
      <c r="IRQ3" s="397"/>
      <c r="IRR3" s="397"/>
      <c r="IRS3" s="397"/>
      <c r="IRT3" s="397"/>
      <c r="IRU3" s="397"/>
      <c r="IRV3" s="397"/>
      <c r="IRW3" s="397"/>
      <c r="IRX3" s="397"/>
      <c r="IRY3" s="397"/>
      <c r="IRZ3" s="397"/>
      <c r="ISA3" s="397"/>
      <c r="ISB3" s="397"/>
      <c r="ISC3" s="397"/>
      <c r="ISD3" s="397"/>
      <c r="ISE3" s="397"/>
      <c r="ISF3" s="397"/>
      <c r="ISG3" s="397"/>
      <c r="ISH3" s="397"/>
      <c r="ISI3" s="397"/>
      <c r="ISJ3" s="397"/>
      <c r="ISK3" s="397"/>
      <c r="ISL3" s="397"/>
      <c r="ISM3" s="397"/>
      <c r="ISN3" s="397"/>
      <c r="ISO3" s="397"/>
      <c r="ISP3" s="397"/>
      <c r="ISQ3" s="397"/>
      <c r="ISR3" s="397"/>
      <c r="ISS3" s="397"/>
      <c r="IST3" s="397"/>
      <c r="ISU3" s="397"/>
      <c r="ISV3" s="397"/>
      <c r="ISW3" s="397"/>
      <c r="ISX3" s="397"/>
      <c r="ISY3" s="397"/>
      <c r="ISZ3" s="397"/>
      <c r="ITA3" s="397"/>
      <c r="ITB3" s="397"/>
      <c r="ITC3" s="397"/>
      <c r="ITD3" s="397"/>
      <c r="ITE3" s="397"/>
      <c r="ITF3" s="397"/>
      <c r="ITG3" s="397"/>
      <c r="ITH3" s="397"/>
      <c r="ITI3" s="397"/>
      <c r="ITJ3" s="397"/>
      <c r="ITK3" s="397"/>
      <c r="ITL3" s="397"/>
      <c r="ITM3" s="397"/>
      <c r="ITN3" s="397"/>
      <c r="ITO3" s="397"/>
      <c r="ITP3" s="397"/>
      <c r="ITQ3" s="397"/>
      <c r="ITR3" s="397"/>
      <c r="ITS3" s="397"/>
      <c r="ITT3" s="397"/>
      <c r="ITU3" s="397"/>
      <c r="ITV3" s="397"/>
      <c r="ITW3" s="397"/>
      <c r="ITX3" s="397"/>
      <c r="ITY3" s="397"/>
      <c r="ITZ3" s="397"/>
      <c r="IUA3" s="397"/>
      <c r="IUB3" s="397"/>
      <c r="IUC3" s="397"/>
      <c r="IUD3" s="397"/>
      <c r="IUE3" s="397"/>
      <c r="IUF3" s="397"/>
      <c r="IUG3" s="397"/>
      <c r="IUH3" s="397"/>
      <c r="IUI3" s="397"/>
      <c r="IUJ3" s="397"/>
      <c r="IUK3" s="397"/>
      <c r="IUL3" s="397"/>
      <c r="IUM3" s="397"/>
      <c r="IUN3" s="397"/>
      <c r="IUO3" s="397"/>
      <c r="IUP3" s="397"/>
      <c r="IUQ3" s="397"/>
      <c r="IUR3" s="397"/>
      <c r="IUS3" s="397"/>
      <c r="IUT3" s="397"/>
      <c r="IUU3" s="397"/>
      <c r="IUV3" s="397"/>
      <c r="IUW3" s="397"/>
      <c r="IUX3" s="397"/>
      <c r="IUY3" s="397"/>
      <c r="IUZ3" s="397"/>
      <c r="IVA3" s="397"/>
      <c r="IVB3" s="397"/>
      <c r="IVC3" s="397"/>
      <c r="IVD3" s="397"/>
      <c r="IVE3" s="397"/>
      <c r="IVF3" s="397"/>
      <c r="IVG3" s="397"/>
      <c r="IVH3" s="397"/>
      <c r="IVI3" s="397"/>
      <c r="IVJ3" s="397"/>
      <c r="IVK3" s="397"/>
      <c r="IVL3" s="397"/>
      <c r="IVM3" s="397"/>
      <c r="IVN3" s="397"/>
      <c r="IVO3" s="397"/>
      <c r="IVP3" s="397"/>
      <c r="IVQ3" s="397"/>
      <c r="IVR3" s="397"/>
      <c r="IVS3" s="397"/>
      <c r="IVT3" s="397"/>
      <c r="IVU3" s="397"/>
      <c r="IVV3" s="397"/>
      <c r="IVW3" s="397"/>
      <c r="IVX3" s="397"/>
      <c r="IVY3" s="397"/>
      <c r="IVZ3" s="397"/>
      <c r="IWA3" s="397"/>
      <c r="IWB3" s="397"/>
      <c r="IWC3" s="397"/>
      <c r="IWD3" s="397"/>
      <c r="IWE3" s="397"/>
      <c r="IWF3" s="397"/>
      <c r="IWG3" s="397"/>
      <c r="IWH3" s="397"/>
      <c r="IWI3" s="397"/>
      <c r="IWJ3" s="397"/>
      <c r="IWK3" s="397"/>
      <c r="IWL3" s="397"/>
      <c r="IWM3" s="397"/>
      <c r="IWN3" s="397"/>
      <c r="IWO3" s="397"/>
      <c r="IWP3" s="397"/>
      <c r="IWQ3" s="397"/>
      <c r="IWR3" s="397"/>
      <c r="IWS3" s="397"/>
      <c r="IWT3" s="397"/>
      <c r="IWU3" s="397"/>
      <c r="IWV3" s="397"/>
      <c r="IWW3" s="397"/>
      <c r="IWX3" s="397"/>
      <c r="IWY3" s="397"/>
      <c r="IWZ3" s="397"/>
      <c r="IXA3" s="397"/>
      <c r="IXB3" s="397"/>
      <c r="IXC3" s="397"/>
      <c r="IXD3" s="397"/>
      <c r="IXE3" s="397"/>
      <c r="IXF3" s="397"/>
      <c r="IXG3" s="397"/>
      <c r="IXH3" s="397"/>
      <c r="IXI3" s="397"/>
      <c r="IXJ3" s="397"/>
      <c r="IXK3" s="397"/>
      <c r="IXL3" s="397"/>
      <c r="IXM3" s="397"/>
      <c r="IXN3" s="397"/>
      <c r="IXO3" s="397"/>
      <c r="IXP3" s="397"/>
      <c r="IXQ3" s="397"/>
      <c r="IXR3" s="397"/>
      <c r="IXS3" s="397"/>
      <c r="IXT3" s="397"/>
      <c r="IXU3" s="397"/>
      <c r="IXV3" s="397"/>
      <c r="IXW3" s="397"/>
      <c r="IXX3" s="397"/>
      <c r="IXY3" s="397"/>
      <c r="IXZ3" s="397"/>
      <c r="IYA3" s="397"/>
      <c r="IYB3" s="397"/>
      <c r="IYC3" s="397"/>
      <c r="IYD3" s="397"/>
      <c r="IYE3" s="397"/>
      <c r="IYF3" s="397"/>
      <c r="IYG3" s="397"/>
      <c r="IYH3" s="397"/>
      <c r="IYI3" s="397"/>
      <c r="IYJ3" s="397"/>
      <c r="IYK3" s="397"/>
      <c r="IYL3" s="397"/>
      <c r="IYM3" s="397"/>
      <c r="IYN3" s="397"/>
      <c r="IYO3" s="397"/>
      <c r="IYP3" s="397"/>
      <c r="IYQ3" s="397"/>
      <c r="IYR3" s="397"/>
      <c r="IYS3" s="397"/>
      <c r="IYT3" s="397"/>
      <c r="IYU3" s="397"/>
      <c r="IYV3" s="397"/>
      <c r="IYW3" s="397"/>
      <c r="IYX3" s="397"/>
      <c r="IYY3" s="397"/>
      <c r="IYZ3" s="397"/>
      <c r="IZA3" s="397"/>
      <c r="IZB3" s="397"/>
      <c r="IZC3" s="397"/>
      <c r="IZD3" s="397"/>
      <c r="IZE3" s="397"/>
      <c r="IZF3" s="397"/>
      <c r="IZG3" s="397"/>
      <c r="IZH3" s="397"/>
      <c r="IZI3" s="397"/>
      <c r="IZJ3" s="397"/>
      <c r="IZK3" s="397"/>
      <c r="IZL3" s="397"/>
      <c r="IZM3" s="397"/>
      <c r="IZN3" s="397"/>
      <c r="IZO3" s="397"/>
      <c r="IZP3" s="397"/>
      <c r="IZQ3" s="397"/>
      <c r="IZR3" s="397"/>
      <c r="IZS3" s="397"/>
      <c r="IZT3" s="397"/>
      <c r="IZU3" s="397"/>
      <c r="IZV3" s="397"/>
      <c r="IZW3" s="397"/>
      <c r="IZX3" s="397"/>
      <c r="IZY3" s="397"/>
      <c r="IZZ3" s="397"/>
      <c r="JAA3" s="397"/>
      <c r="JAB3" s="397"/>
      <c r="JAC3" s="397"/>
      <c r="JAD3" s="397"/>
      <c r="JAE3" s="397"/>
      <c r="JAF3" s="397"/>
      <c r="JAG3" s="397"/>
      <c r="JAH3" s="397"/>
      <c r="JAI3" s="397"/>
      <c r="JAJ3" s="397"/>
      <c r="JAK3" s="397"/>
      <c r="JAL3" s="397"/>
      <c r="JAM3" s="397"/>
      <c r="JAN3" s="397"/>
      <c r="JAO3" s="397"/>
      <c r="JAP3" s="397"/>
      <c r="JAQ3" s="397"/>
      <c r="JAR3" s="397"/>
      <c r="JAS3" s="397"/>
      <c r="JAT3" s="397"/>
      <c r="JAU3" s="397"/>
      <c r="JAV3" s="397"/>
      <c r="JAW3" s="397"/>
      <c r="JAX3" s="397"/>
      <c r="JAY3" s="397"/>
      <c r="JAZ3" s="397"/>
      <c r="JBA3" s="397"/>
      <c r="JBB3" s="397"/>
      <c r="JBC3" s="397"/>
      <c r="JBD3" s="397"/>
      <c r="JBE3" s="397"/>
      <c r="JBF3" s="397"/>
      <c r="JBG3" s="397"/>
      <c r="JBH3" s="397"/>
      <c r="JBI3" s="397"/>
      <c r="JBJ3" s="397"/>
      <c r="JBK3" s="397"/>
      <c r="JBL3" s="397"/>
      <c r="JBM3" s="397"/>
      <c r="JBN3" s="397"/>
      <c r="JBO3" s="397"/>
      <c r="JBP3" s="397"/>
      <c r="JBQ3" s="397"/>
      <c r="JBR3" s="397"/>
      <c r="JBS3" s="397"/>
      <c r="JBT3" s="397"/>
      <c r="JBU3" s="397"/>
      <c r="JBV3" s="397"/>
      <c r="JBW3" s="397"/>
      <c r="JBX3" s="397"/>
      <c r="JBY3" s="397"/>
      <c r="JBZ3" s="397"/>
      <c r="JCA3" s="397"/>
      <c r="JCB3" s="397"/>
      <c r="JCC3" s="397"/>
      <c r="JCD3" s="397"/>
      <c r="JCE3" s="397"/>
      <c r="JCF3" s="397"/>
      <c r="JCG3" s="397"/>
      <c r="JCH3" s="397"/>
      <c r="JCI3" s="397"/>
      <c r="JCJ3" s="397"/>
      <c r="JCK3" s="397"/>
      <c r="JCL3" s="397"/>
      <c r="JCM3" s="397"/>
      <c r="JCN3" s="397"/>
      <c r="JCO3" s="397"/>
      <c r="JCP3" s="397"/>
      <c r="JCQ3" s="397"/>
      <c r="JCR3" s="397"/>
      <c r="JCS3" s="397"/>
      <c r="JCT3" s="397"/>
      <c r="JCU3" s="397"/>
      <c r="JCV3" s="397"/>
      <c r="JCW3" s="397"/>
      <c r="JCX3" s="397"/>
      <c r="JCY3" s="397"/>
      <c r="JCZ3" s="397"/>
      <c r="JDA3" s="397"/>
      <c r="JDB3" s="397"/>
      <c r="JDC3" s="397"/>
      <c r="JDD3" s="397"/>
      <c r="JDE3" s="397"/>
      <c r="JDF3" s="397"/>
      <c r="JDG3" s="397"/>
      <c r="JDH3" s="397"/>
      <c r="JDI3" s="397"/>
      <c r="JDJ3" s="397"/>
      <c r="JDK3" s="397"/>
      <c r="JDL3" s="397"/>
      <c r="JDM3" s="397"/>
      <c r="JDN3" s="397"/>
      <c r="JDO3" s="397"/>
      <c r="JDP3" s="397"/>
      <c r="JDQ3" s="397"/>
      <c r="JDR3" s="397"/>
      <c r="JDS3" s="397"/>
      <c r="JDT3" s="397"/>
      <c r="JDU3" s="397"/>
      <c r="JDV3" s="397"/>
      <c r="JDW3" s="397"/>
      <c r="JDX3" s="397"/>
      <c r="JDY3" s="397"/>
      <c r="JDZ3" s="397"/>
      <c r="JEA3" s="397"/>
      <c r="JEB3" s="397"/>
      <c r="JEC3" s="397"/>
      <c r="JED3" s="397"/>
      <c r="JEE3" s="397"/>
      <c r="JEF3" s="397"/>
      <c r="JEG3" s="397"/>
      <c r="JEH3" s="397"/>
      <c r="JEI3" s="397"/>
      <c r="JEJ3" s="397"/>
      <c r="JEK3" s="397"/>
      <c r="JEL3" s="397"/>
      <c r="JEM3" s="397"/>
      <c r="JEN3" s="397"/>
      <c r="JEO3" s="397"/>
      <c r="JEP3" s="397"/>
      <c r="JEQ3" s="397"/>
      <c r="JER3" s="397"/>
      <c r="JES3" s="397"/>
      <c r="JET3" s="397"/>
      <c r="JEU3" s="397"/>
      <c r="JEV3" s="397"/>
      <c r="JEW3" s="397"/>
      <c r="JEX3" s="397"/>
      <c r="JEY3" s="397"/>
      <c r="JEZ3" s="397"/>
      <c r="JFA3" s="397"/>
      <c r="JFB3" s="397"/>
      <c r="JFC3" s="397"/>
      <c r="JFD3" s="397"/>
      <c r="JFE3" s="397"/>
      <c r="JFF3" s="397"/>
      <c r="JFG3" s="397"/>
      <c r="JFH3" s="397"/>
      <c r="JFI3" s="397"/>
      <c r="JFJ3" s="397"/>
      <c r="JFK3" s="397"/>
      <c r="JFL3" s="397"/>
      <c r="JFM3" s="397"/>
      <c r="JFN3" s="397"/>
      <c r="JFO3" s="397"/>
      <c r="JFP3" s="397"/>
      <c r="JFQ3" s="397"/>
      <c r="JFR3" s="397"/>
      <c r="JFS3" s="397"/>
      <c r="JFT3" s="397"/>
      <c r="JFU3" s="397"/>
      <c r="JFV3" s="397"/>
      <c r="JFW3" s="397"/>
      <c r="JFX3" s="397"/>
      <c r="JFY3" s="397"/>
      <c r="JFZ3" s="397"/>
      <c r="JGA3" s="397"/>
      <c r="JGB3" s="397"/>
      <c r="JGC3" s="397"/>
      <c r="JGD3" s="397"/>
      <c r="JGE3" s="397"/>
      <c r="JGF3" s="397"/>
      <c r="JGG3" s="397"/>
      <c r="JGH3" s="397"/>
      <c r="JGI3" s="397"/>
      <c r="JGJ3" s="397"/>
      <c r="JGK3" s="397"/>
      <c r="JGL3" s="397"/>
      <c r="JGM3" s="397"/>
      <c r="JGN3" s="397"/>
      <c r="JGO3" s="397"/>
      <c r="JGP3" s="397"/>
      <c r="JGQ3" s="397"/>
      <c r="JGR3" s="397"/>
      <c r="JGS3" s="397"/>
      <c r="JGT3" s="397"/>
      <c r="JGU3" s="397"/>
      <c r="JGV3" s="397"/>
      <c r="JGW3" s="397"/>
      <c r="JGX3" s="397"/>
      <c r="JGY3" s="397"/>
      <c r="JGZ3" s="397"/>
      <c r="JHA3" s="397"/>
      <c r="JHB3" s="397"/>
      <c r="JHC3" s="397"/>
      <c r="JHD3" s="397"/>
      <c r="JHE3" s="397"/>
      <c r="JHF3" s="397"/>
      <c r="JHG3" s="397"/>
      <c r="JHH3" s="397"/>
      <c r="JHI3" s="397"/>
      <c r="JHJ3" s="397"/>
      <c r="JHK3" s="397"/>
      <c r="JHL3" s="397"/>
      <c r="JHM3" s="397"/>
      <c r="JHN3" s="397"/>
      <c r="JHO3" s="397"/>
      <c r="JHP3" s="397"/>
      <c r="JHQ3" s="397"/>
      <c r="JHR3" s="397"/>
      <c r="JHS3" s="397"/>
      <c r="JHT3" s="397"/>
      <c r="JHU3" s="397"/>
      <c r="JHV3" s="397"/>
      <c r="JHW3" s="397"/>
      <c r="JHX3" s="397"/>
      <c r="JHY3" s="397"/>
      <c r="JHZ3" s="397"/>
      <c r="JIA3" s="397"/>
      <c r="JIB3" s="397"/>
      <c r="JIC3" s="397"/>
      <c r="JID3" s="397"/>
      <c r="JIE3" s="397"/>
      <c r="JIF3" s="397"/>
      <c r="JIG3" s="397"/>
      <c r="JIH3" s="397"/>
      <c r="JII3" s="397"/>
      <c r="JIJ3" s="397"/>
      <c r="JIK3" s="397"/>
      <c r="JIL3" s="397"/>
      <c r="JIM3" s="397"/>
      <c r="JIN3" s="397"/>
      <c r="JIO3" s="397"/>
      <c r="JIP3" s="397"/>
      <c r="JIQ3" s="397"/>
      <c r="JIR3" s="397"/>
      <c r="JIS3" s="397"/>
      <c r="JIT3" s="397"/>
      <c r="JIU3" s="397"/>
      <c r="JIV3" s="397"/>
      <c r="JIW3" s="397"/>
      <c r="JIX3" s="397"/>
      <c r="JIY3" s="397"/>
      <c r="JIZ3" s="397"/>
      <c r="JJA3" s="397"/>
      <c r="JJB3" s="397"/>
      <c r="JJC3" s="397"/>
      <c r="JJD3" s="397"/>
      <c r="JJE3" s="397"/>
      <c r="JJF3" s="397"/>
      <c r="JJG3" s="397"/>
      <c r="JJH3" s="397"/>
      <c r="JJI3" s="397"/>
      <c r="JJJ3" s="397"/>
      <c r="JJK3" s="397"/>
      <c r="JJL3" s="397"/>
      <c r="JJM3" s="397"/>
      <c r="JJN3" s="397"/>
      <c r="JJO3" s="397"/>
      <c r="JJP3" s="397"/>
      <c r="JJQ3" s="397"/>
      <c r="JJR3" s="397"/>
      <c r="JJS3" s="397"/>
      <c r="JJT3" s="397"/>
      <c r="JJU3" s="397"/>
      <c r="JJV3" s="397"/>
      <c r="JJW3" s="397"/>
      <c r="JJX3" s="397"/>
      <c r="JJY3" s="397"/>
      <c r="JJZ3" s="397"/>
      <c r="JKA3" s="397"/>
      <c r="JKB3" s="397"/>
      <c r="JKC3" s="397"/>
      <c r="JKD3" s="397"/>
      <c r="JKE3" s="397"/>
      <c r="JKF3" s="397"/>
      <c r="JKG3" s="397"/>
      <c r="JKH3" s="397"/>
      <c r="JKI3" s="397"/>
      <c r="JKJ3" s="397"/>
      <c r="JKK3" s="397"/>
      <c r="JKL3" s="397"/>
      <c r="JKM3" s="397"/>
      <c r="JKN3" s="397"/>
      <c r="JKO3" s="397"/>
      <c r="JKP3" s="397"/>
      <c r="JKQ3" s="397"/>
      <c r="JKR3" s="397"/>
      <c r="JKS3" s="397"/>
      <c r="JKT3" s="397"/>
      <c r="JKU3" s="397"/>
      <c r="JKV3" s="397"/>
      <c r="JKW3" s="397"/>
      <c r="JKX3" s="397"/>
      <c r="JKY3" s="397"/>
      <c r="JKZ3" s="397"/>
      <c r="JLA3" s="397"/>
      <c r="JLB3" s="397"/>
      <c r="JLC3" s="397"/>
      <c r="JLD3" s="397"/>
      <c r="JLE3" s="397"/>
      <c r="JLF3" s="397"/>
      <c r="JLG3" s="397"/>
      <c r="JLH3" s="397"/>
      <c r="JLI3" s="397"/>
      <c r="JLJ3" s="397"/>
      <c r="JLK3" s="397"/>
      <c r="JLL3" s="397"/>
      <c r="JLM3" s="397"/>
      <c r="JLN3" s="397"/>
      <c r="JLO3" s="397"/>
      <c r="JLP3" s="397"/>
      <c r="JLQ3" s="397"/>
      <c r="JLR3" s="397"/>
      <c r="JLS3" s="397"/>
      <c r="JLT3" s="397"/>
      <c r="JLU3" s="397"/>
      <c r="JLV3" s="397"/>
      <c r="JLW3" s="397"/>
      <c r="JLX3" s="397"/>
      <c r="JLY3" s="397"/>
      <c r="JLZ3" s="397"/>
      <c r="JMA3" s="397"/>
      <c r="JMB3" s="397"/>
      <c r="JMC3" s="397"/>
      <c r="JMD3" s="397"/>
      <c r="JME3" s="397"/>
      <c r="JMF3" s="397"/>
      <c r="JMG3" s="397"/>
      <c r="JMH3" s="397"/>
      <c r="JMI3" s="397"/>
      <c r="JMJ3" s="397"/>
      <c r="JMK3" s="397"/>
      <c r="JML3" s="397"/>
      <c r="JMM3" s="397"/>
      <c r="JMN3" s="397"/>
      <c r="JMO3" s="397"/>
      <c r="JMP3" s="397"/>
      <c r="JMQ3" s="397"/>
      <c r="JMR3" s="397"/>
      <c r="JMS3" s="397"/>
      <c r="JMT3" s="397"/>
      <c r="JMU3" s="397"/>
      <c r="JMV3" s="397"/>
      <c r="JMW3" s="397"/>
      <c r="JMX3" s="397"/>
      <c r="JMY3" s="397"/>
      <c r="JMZ3" s="397"/>
      <c r="JNA3" s="397"/>
      <c r="JNB3" s="397"/>
      <c r="JNC3" s="397"/>
      <c r="JND3" s="397"/>
      <c r="JNE3" s="397"/>
      <c r="JNF3" s="397"/>
      <c r="JNG3" s="397"/>
      <c r="JNH3" s="397"/>
      <c r="JNI3" s="397"/>
      <c r="JNJ3" s="397"/>
      <c r="JNK3" s="397"/>
      <c r="JNL3" s="397"/>
      <c r="JNM3" s="397"/>
      <c r="JNN3" s="397"/>
      <c r="JNO3" s="397"/>
      <c r="JNP3" s="397"/>
      <c r="JNQ3" s="397"/>
      <c r="JNR3" s="397"/>
      <c r="JNS3" s="397"/>
      <c r="JNT3" s="397"/>
      <c r="JNU3" s="397"/>
      <c r="JNV3" s="397"/>
      <c r="JNW3" s="397"/>
      <c r="JNX3" s="397"/>
      <c r="JNY3" s="397"/>
      <c r="JNZ3" s="397"/>
      <c r="JOA3" s="397"/>
      <c r="JOB3" s="397"/>
      <c r="JOC3" s="397"/>
      <c r="JOD3" s="397"/>
      <c r="JOE3" s="397"/>
      <c r="JOF3" s="397"/>
      <c r="JOG3" s="397"/>
      <c r="JOH3" s="397"/>
      <c r="JOI3" s="397"/>
      <c r="JOJ3" s="397"/>
      <c r="JOK3" s="397"/>
      <c r="JOL3" s="397"/>
      <c r="JOM3" s="397"/>
      <c r="JON3" s="397"/>
      <c r="JOO3" s="397"/>
      <c r="JOP3" s="397"/>
      <c r="JOQ3" s="397"/>
      <c r="JOR3" s="397"/>
      <c r="JOS3" s="397"/>
      <c r="JOT3" s="397"/>
      <c r="JOU3" s="397"/>
      <c r="JOV3" s="397"/>
      <c r="JOW3" s="397"/>
      <c r="JOX3" s="397"/>
      <c r="JOY3" s="397"/>
      <c r="JOZ3" s="397"/>
      <c r="JPA3" s="397"/>
      <c r="JPB3" s="397"/>
      <c r="JPC3" s="397"/>
      <c r="JPD3" s="397"/>
      <c r="JPE3" s="397"/>
      <c r="JPF3" s="397"/>
      <c r="JPG3" s="397"/>
      <c r="JPH3" s="397"/>
      <c r="JPI3" s="397"/>
      <c r="JPJ3" s="397"/>
      <c r="JPK3" s="397"/>
      <c r="JPL3" s="397"/>
      <c r="JPM3" s="397"/>
      <c r="JPN3" s="397"/>
      <c r="JPO3" s="397"/>
      <c r="JPP3" s="397"/>
      <c r="JPQ3" s="397"/>
      <c r="JPR3" s="397"/>
      <c r="JPS3" s="397"/>
      <c r="JPT3" s="397"/>
      <c r="JPU3" s="397"/>
      <c r="JPV3" s="397"/>
      <c r="JPW3" s="397"/>
      <c r="JPX3" s="397"/>
      <c r="JPY3" s="397"/>
      <c r="JPZ3" s="397"/>
      <c r="JQA3" s="397"/>
      <c r="JQB3" s="397"/>
      <c r="JQC3" s="397"/>
      <c r="JQD3" s="397"/>
      <c r="JQE3" s="397"/>
      <c r="JQF3" s="397"/>
      <c r="JQG3" s="397"/>
      <c r="JQH3" s="397"/>
      <c r="JQI3" s="397"/>
      <c r="JQJ3" s="397"/>
      <c r="JQK3" s="397"/>
      <c r="JQL3" s="397"/>
      <c r="JQM3" s="397"/>
      <c r="JQN3" s="397"/>
      <c r="JQO3" s="397"/>
      <c r="JQP3" s="397"/>
      <c r="JQQ3" s="397"/>
      <c r="JQR3" s="397"/>
      <c r="JQS3" s="397"/>
      <c r="JQT3" s="397"/>
      <c r="JQU3" s="397"/>
      <c r="JQV3" s="397"/>
      <c r="JQW3" s="397"/>
      <c r="JQX3" s="397"/>
      <c r="JQY3" s="397"/>
      <c r="JQZ3" s="397"/>
      <c r="JRA3" s="397"/>
      <c r="JRB3" s="397"/>
      <c r="JRC3" s="397"/>
      <c r="JRD3" s="397"/>
      <c r="JRE3" s="397"/>
      <c r="JRF3" s="397"/>
      <c r="JRG3" s="397"/>
      <c r="JRH3" s="397"/>
      <c r="JRI3" s="397"/>
      <c r="JRJ3" s="397"/>
      <c r="JRK3" s="397"/>
      <c r="JRL3" s="397"/>
      <c r="JRM3" s="397"/>
      <c r="JRN3" s="397"/>
      <c r="JRO3" s="397"/>
      <c r="JRP3" s="397"/>
      <c r="JRQ3" s="397"/>
      <c r="JRR3" s="397"/>
      <c r="JRS3" s="397"/>
      <c r="JRT3" s="397"/>
      <c r="JRU3" s="397"/>
      <c r="JRV3" s="397"/>
      <c r="JRW3" s="397"/>
      <c r="JRX3" s="397"/>
      <c r="JRY3" s="397"/>
      <c r="JRZ3" s="397"/>
      <c r="JSA3" s="397"/>
      <c r="JSB3" s="397"/>
      <c r="JSC3" s="397"/>
      <c r="JSD3" s="397"/>
      <c r="JSE3" s="397"/>
      <c r="JSF3" s="397"/>
      <c r="JSG3" s="397"/>
      <c r="JSH3" s="397"/>
      <c r="JSI3" s="397"/>
      <c r="JSJ3" s="397"/>
      <c r="JSK3" s="397"/>
      <c r="JSL3" s="397"/>
      <c r="JSM3" s="397"/>
      <c r="JSN3" s="397"/>
      <c r="JSO3" s="397"/>
      <c r="JSP3" s="397"/>
      <c r="JSQ3" s="397"/>
      <c r="JSR3" s="397"/>
      <c r="JSS3" s="397"/>
      <c r="JST3" s="397"/>
      <c r="JSU3" s="397"/>
      <c r="JSV3" s="397"/>
      <c r="JSW3" s="397"/>
      <c r="JSX3" s="397"/>
      <c r="JSY3" s="397"/>
      <c r="JSZ3" s="397"/>
      <c r="JTA3" s="397"/>
      <c r="JTB3" s="397"/>
      <c r="JTC3" s="397"/>
      <c r="JTD3" s="397"/>
      <c r="JTE3" s="397"/>
      <c r="JTF3" s="397"/>
      <c r="JTG3" s="397"/>
      <c r="JTH3" s="397"/>
      <c r="JTI3" s="397"/>
      <c r="JTJ3" s="397"/>
      <c r="JTK3" s="397"/>
      <c r="JTL3" s="397"/>
      <c r="JTM3" s="397"/>
      <c r="JTN3" s="397"/>
      <c r="JTO3" s="397"/>
      <c r="JTP3" s="397"/>
      <c r="JTQ3" s="397"/>
      <c r="JTR3" s="397"/>
      <c r="JTS3" s="397"/>
      <c r="JTT3" s="397"/>
      <c r="JTU3" s="397"/>
      <c r="JTV3" s="397"/>
      <c r="JTW3" s="397"/>
      <c r="JTX3" s="397"/>
      <c r="JTY3" s="397"/>
      <c r="JTZ3" s="397"/>
      <c r="JUA3" s="397"/>
      <c r="JUB3" s="397"/>
      <c r="JUC3" s="397"/>
      <c r="JUD3" s="397"/>
      <c r="JUE3" s="397"/>
      <c r="JUF3" s="397"/>
      <c r="JUG3" s="397"/>
      <c r="JUH3" s="397"/>
      <c r="JUI3" s="397"/>
      <c r="JUJ3" s="397"/>
      <c r="JUK3" s="397"/>
      <c r="JUL3" s="397"/>
      <c r="JUM3" s="397"/>
      <c r="JUN3" s="397"/>
      <c r="JUO3" s="397"/>
      <c r="JUP3" s="397"/>
      <c r="JUQ3" s="397"/>
      <c r="JUR3" s="397"/>
      <c r="JUS3" s="397"/>
      <c r="JUT3" s="397"/>
      <c r="JUU3" s="397"/>
      <c r="JUV3" s="397"/>
      <c r="JUW3" s="397"/>
      <c r="JUX3" s="397"/>
      <c r="JUY3" s="397"/>
      <c r="JUZ3" s="397"/>
      <c r="JVA3" s="397"/>
      <c r="JVB3" s="397"/>
      <c r="JVC3" s="397"/>
      <c r="JVD3" s="397"/>
      <c r="JVE3" s="397"/>
      <c r="JVF3" s="397"/>
      <c r="JVG3" s="397"/>
      <c r="JVH3" s="397"/>
      <c r="JVI3" s="397"/>
      <c r="JVJ3" s="397"/>
      <c r="JVK3" s="397"/>
      <c r="JVL3" s="397"/>
      <c r="JVM3" s="397"/>
      <c r="JVN3" s="397"/>
      <c r="JVO3" s="397"/>
      <c r="JVP3" s="397"/>
      <c r="JVQ3" s="397"/>
      <c r="JVR3" s="397"/>
      <c r="JVS3" s="397"/>
      <c r="JVT3" s="397"/>
      <c r="JVU3" s="397"/>
      <c r="JVV3" s="397"/>
      <c r="JVW3" s="397"/>
      <c r="JVX3" s="397"/>
      <c r="JVY3" s="397"/>
      <c r="JVZ3" s="397"/>
      <c r="JWA3" s="397"/>
      <c r="JWB3" s="397"/>
      <c r="JWC3" s="397"/>
      <c r="JWD3" s="397"/>
      <c r="JWE3" s="397"/>
      <c r="JWF3" s="397"/>
      <c r="JWG3" s="397"/>
      <c r="JWH3" s="397"/>
      <c r="JWI3" s="397"/>
      <c r="JWJ3" s="397"/>
      <c r="JWK3" s="397"/>
      <c r="JWL3" s="397"/>
      <c r="JWM3" s="397"/>
      <c r="JWN3" s="397"/>
      <c r="JWO3" s="397"/>
      <c r="JWP3" s="397"/>
      <c r="JWQ3" s="397"/>
      <c r="JWR3" s="397"/>
      <c r="JWS3" s="397"/>
      <c r="JWT3" s="397"/>
      <c r="JWU3" s="397"/>
      <c r="JWV3" s="397"/>
      <c r="JWW3" s="397"/>
      <c r="JWX3" s="397"/>
      <c r="JWY3" s="397"/>
      <c r="JWZ3" s="397"/>
      <c r="JXA3" s="397"/>
      <c r="JXB3" s="397"/>
      <c r="JXC3" s="397"/>
      <c r="JXD3" s="397"/>
      <c r="JXE3" s="397"/>
      <c r="JXF3" s="397"/>
      <c r="JXG3" s="397"/>
      <c r="JXH3" s="397"/>
      <c r="JXI3" s="397"/>
      <c r="JXJ3" s="397"/>
      <c r="JXK3" s="397"/>
      <c r="JXL3" s="397"/>
      <c r="JXM3" s="397"/>
      <c r="JXN3" s="397"/>
      <c r="JXO3" s="397"/>
      <c r="JXP3" s="397"/>
      <c r="JXQ3" s="397"/>
      <c r="JXR3" s="397"/>
      <c r="JXS3" s="397"/>
      <c r="JXT3" s="397"/>
      <c r="JXU3" s="397"/>
      <c r="JXV3" s="397"/>
      <c r="JXW3" s="397"/>
      <c r="JXX3" s="397"/>
      <c r="JXY3" s="397"/>
      <c r="JXZ3" s="397"/>
      <c r="JYA3" s="397"/>
      <c r="JYB3" s="397"/>
      <c r="JYC3" s="397"/>
      <c r="JYD3" s="397"/>
      <c r="JYE3" s="397"/>
      <c r="JYF3" s="397"/>
      <c r="JYG3" s="397"/>
      <c r="JYH3" s="397"/>
      <c r="JYI3" s="397"/>
      <c r="JYJ3" s="397"/>
      <c r="JYK3" s="397"/>
      <c r="JYL3" s="397"/>
      <c r="JYM3" s="397"/>
      <c r="JYN3" s="397"/>
      <c r="JYO3" s="397"/>
      <c r="JYP3" s="397"/>
      <c r="JYQ3" s="397"/>
      <c r="JYR3" s="397"/>
      <c r="JYS3" s="397"/>
      <c r="JYT3" s="397"/>
      <c r="JYU3" s="397"/>
      <c r="JYV3" s="397"/>
      <c r="JYW3" s="397"/>
      <c r="JYX3" s="397"/>
      <c r="JYY3" s="397"/>
      <c r="JYZ3" s="397"/>
      <c r="JZA3" s="397"/>
      <c r="JZB3" s="397"/>
      <c r="JZC3" s="397"/>
      <c r="JZD3" s="397"/>
      <c r="JZE3" s="397"/>
      <c r="JZF3" s="397"/>
      <c r="JZG3" s="397"/>
      <c r="JZH3" s="397"/>
      <c r="JZI3" s="397"/>
      <c r="JZJ3" s="397"/>
      <c r="JZK3" s="397"/>
      <c r="JZL3" s="397"/>
      <c r="JZM3" s="397"/>
      <c r="JZN3" s="397"/>
      <c r="JZO3" s="397"/>
      <c r="JZP3" s="397"/>
      <c r="JZQ3" s="397"/>
      <c r="JZR3" s="397"/>
      <c r="JZS3" s="397"/>
      <c r="JZT3" s="397"/>
      <c r="JZU3" s="397"/>
      <c r="JZV3" s="397"/>
      <c r="JZW3" s="397"/>
      <c r="JZX3" s="397"/>
      <c r="JZY3" s="397"/>
      <c r="JZZ3" s="397"/>
      <c r="KAA3" s="397"/>
      <c r="KAB3" s="397"/>
      <c r="KAC3" s="397"/>
      <c r="KAD3" s="397"/>
      <c r="KAE3" s="397"/>
      <c r="KAF3" s="397"/>
      <c r="KAG3" s="397"/>
      <c r="KAH3" s="397"/>
      <c r="KAI3" s="397"/>
      <c r="KAJ3" s="397"/>
      <c r="KAK3" s="397"/>
      <c r="KAL3" s="397"/>
      <c r="KAM3" s="397"/>
      <c r="KAN3" s="397"/>
      <c r="KAO3" s="397"/>
      <c r="KAP3" s="397"/>
      <c r="KAQ3" s="397"/>
      <c r="KAR3" s="397"/>
      <c r="KAS3" s="397"/>
      <c r="KAT3" s="397"/>
      <c r="KAU3" s="397"/>
      <c r="KAV3" s="397"/>
      <c r="KAW3" s="397"/>
      <c r="KAX3" s="397"/>
      <c r="KAY3" s="397"/>
      <c r="KAZ3" s="397"/>
      <c r="KBA3" s="397"/>
      <c r="KBB3" s="397"/>
      <c r="KBC3" s="397"/>
      <c r="KBD3" s="397"/>
      <c r="KBE3" s="397"/>
      <c r="KBF3" s="397"/>
      <c r="KBG3" s="397"/>
      <c r="KBH3" s="397"/>
      <c r="KBI3" s="397"/>
      <c r="KBJ3" s="397"/>
      <c r="KBK3" s="397"/>
      <c r="KBL3" s="397"/>
      <c r="KBM3" s="397"/>
      <c r="KBN3" s="397"/>
      <c r="KBO3" s="397"/>
      <c r="KBP3" s="397"/>
      <c r="KBQ3" s="397"/>
      <c r="KBR3" s="397"/>
      <c r="KBS3" s="397"/>
      <c r="KBT3" s="397"/>
      <c r="KBU3" s="397"/>
      <c r="KBV3" s="397"/>
      <c r="KBW3" s="397"/>
      <c r="KBX3" s="397"/>
      <c r="KBY3" s="397"/>
      <c r="KBZ3" s="397"/>
      <c r="KCA3" s="397"/>
      <c r="KCB3" s="397"/>
      <c r="KCC3" s="397"/>
      <c r="KCD3" s="397"/>
      <c r="KCE3" s="397"/>
      <c r="KCF3" s="397"/>
      <c r="KCG3" s="397"/>
      <c r="KCH3" s="397"/>
      <c r="KCI3" s="397"/>
      <c r="KCJ3" s="397"/>
      <c r="KCK3" s="397"/>
      <c r="KCL3" s="397"/>
      <c r="KCM3" s="397"/>
      <c r="KCN3" s="397"/>
      <c r="KCO3" s="397"/>
      <c r="KCP3" s="397"/>
      <c r="KCQ3" s="397"/>
      <c r="KCR3" s="397"/>
      <c r="KCS3" s="397"/>
      <c r="KCT3" s="397"/>
      <c r="KCU3" s="397"/>
      <c r="KCV3" s="397"/>
      <c r="KCW3" s="397"/>
      <c r="KCX3" s="397"/>
      <c r="KCY3" s="397"/>
      <c r="KCZ3" s="397"/>
      <c r="KDA3" s="397"/>
      <c r="KDB3" s="397"/>
      <c r="KDC3" s="397"/>
      <c r="KDD3" s="397"/>
      <c r="KDE3" s="397"/>
      <c r="KDF3" s="397"/>
      <c r="KDG3" s="397"/>
      <c r="KDH3" s="397"/>
      <c r="KDI3" s="397"/>
      <c r="KDJ3" s="397"/>
      <c r="KDK3" s="397"/>
      <c r="KDL3" s="397"/>
      <c r="KDM3" s="397"/>
      <c r="KDN3" s="397"/>
      <c r="KDO3" s="397"/>
      <c r="KDP3" s="397"/>
      <c r="KDQ3" s="397"/>
      <c r="KDR3" s="397"/>
      <c r="KDS3" s="397"/>
      <c r="KDT3" s="397"/>
      <c r="KDU3" s="397"/>
      <c r="KDV3" s="397"/>
      <c r="KDW3" s="397"/>
      <c r="KDX3" s="397"/>
      <c r="KDY3" s="397"/>
      <c r="KDZ3" s="397"/>
      <c r="KEA3" s="397"/>
      <c r="KEB3" s="397"/>
      <c r="KEC3" s="397"/>
      <c r="KED3" s="397"/>
      <c r="KEE3" s="397"/>
      <c r="KEF3" s="397"/>
      <c r="KEG3" s="397"/>
      <c r="KEH3" s="397"/>
      <c r="KEI3" s="397"/>
      <c r="KEJ3" s="397"/>
      <c r="KEK3" s="397"/>
      <c r="KEL3" s="397"/>
      <c r="KEM3" s="397"/>
      <c r="KEN3" s="397"/>
      <c r="KEO3" s="397"/>
      <c r="KEP3" s="397"/>
      <c r="KEQ3" s="397"/>
      <c r="KER3" s="397"/>
      <c r="KES3" s="397"/>
      <c r="KET3" s="397"/>
      <c r="KEU3" s="397"/>
      <c r="KEV3" s="397"/>
      <c r="KEW3" s="397"/>
      <c r="KEX3" s="397"/>
      <c r="KEY3" s="397"/>
      <c r="KEZ3" s="397"/>
      <c r="KFA3" s="397"/>
      <c r="KFB3" s="397"/>
      <c r="KFC3" s="397"/>
      <c r="KFD3" s="397"/>
      <c r="KFE3" s="397"/>
      <c r="KFF3" s="397"/>
      <c r="KFG3" s="397"/>
      <c r="KFH3" s="397"/>
      <c r="KFI3" s="397"/>
      <c r="KFJ3" s="397"/>
      <c r="KFK3" s="397"/>
      <c r="KFL3" s="397"/>
      <c r="KFM3" s="397"/>
      <c r="KFN3" s="397"/>
      <c r="KFO3" s="397"/>
      <c r="KFP3" s="397"/>
      <c r="KFQ3" s="397"/>
      <c r="KFR3" s="397"/>
      <c r="KFS3" s="397"/>
      <c r="KFT3" s="397"/>
      <c r="KFU3" s="397"/>
      <c r="KFV3" s="397"/>
      <c r="KFW3" s="397"/>
      <c r="KFX3" s="397"/>
      <c r="KFY3" s="397"/>
      <c r="KFZ3" s="397"/>
      <c r="KGA3" s="397"/>
      <c r="KGB3" s="397"/>
      <c r="KGC3" s="397"/>
      <c r="KGD3" s="397"/>
      <c r="KGE3" s="397"/>
      <c r="KGF3" s="397"/>
      <c r="KGG3" s="397"/>
      <c r="KGH3" s="397"/>
      <c r="KGI3" s="397"/>
      <c r="KGJ3" s="397"/>
      <c r="KGK3" s="397"/>
      <c r="KGL3" s="397"/>
      <c r="KGM3" s="397"/>
      <c r="KGN3" s="397"/>
      <c r="KGO3" s="397"/>
      <c r="KGP3" s="397"/>
      <c r="KGQ3" s="397"/>
      <c r="KGR3" s="397"/>
      <c r="KGS3" s="397"/>
      <c r="KGT3" s="397"/>
      <c r="KGU3" s="397"/>
      <c r="KGV3" s="397"/>
      <c r="KGW3" s="397"/>
      <c r="KGX3" s="397"/>
      <c r="KGY3" s="397"/>
      <c r="KGZ3" s="397"/>
      <c r="KHA3" s="397"/>
      <c r="KHB3" s="397"/>
      <c r="KHC3" s="397"/>
      <c r="KHD3" s="397"/>
      <c r="KHE3" s="397"/>
      <c r="KHF3" s="397"/>
      <c r="KHG3" s="397"/>
      <c r="KHH3" s="397"/>
      <c r="KHI3" s="397"/>
      <c r="KHJ3" s="397"/>
      <c r="KHK3" s="397"/>
      <c r="KHL3" s="397"/>
      <c r="KHM3" s="397"/>
      <c r="KHN3" s="397"/>
      <c r="KHO3" s="397"/>
      <c r="KHP3" s="397"/>
      <c r="KHQ3" s="397"/>
      <c r="KHR3" s="397"/>
      <c r="KHS3" s="397"/>
      <c r="KHT3" s="397"/>
      <c r="KHU3" s="397"/>
      <c r="KHV3" s="397"/>
      <c r="KHW3" s="397"/>
      <c r="KHX3" s="397"/>
      <c r="KHY3" s="397"/>
      <c r="KHZ3" s="397"/>
      <c r="KIA3" s="397"/>
      <c r="KIB3" s="397"/>
      <c r="KIC3" s="397"/>
      <c r="KID3" s="397"/>
      <c r="KIE3" s="397"/>
      <c r="KIF3" s="397"/>
      <c r="KIG3" s="397"/>
      <c r="KIH3" s="397"/>
      <c r="KII3" s="397"/>
      <c r="KIJ3" s="397"/>
      <c r="KIK3" s="397"/>
      <c r="KIL3" s="397"/>
      <c r="KIM3" s="397"/>
      <c r="KIN3" s="397"/>
      <c r="KIO3" s="397"/>
      <c r="KIP3" s="397"/>
      <c r="KIQ3" s="397"/>
      <c r="KIR3" s="397"/>
      <c r="KIS3" s="397"/>
      <c r="KIT3" s="397"/>
      <c r="KIU3" s="397"/>
      <c r="KIV3" s="397"/>
      <c r="KIW3" s="397"/>
      <c r="KIX3" s="397"/>
      <c r="KIY3" s="397"/>
      <c r="KIZ3" s="397"/>
      <c r="KJA3" s="397"/>
      <c r="KJB3" s="397"/>
      <c r="KJC3" s="397"/>
      <c r="KJD3" s="397"/>
      <c r="KJE3" s="397"/>
      <c r="KJF3" s="397"/>
      <c r="KJG3" s="397"/>
      <c r="KJH3" s="397"/>
      <c r="KJI3" s="397"/>
      <c r="KJJ3" s="397"/>
      <c r="KJK3" s="397"/>
      <c r="KJL3" s="397"/>
      <c r="KJM3" s="397"/>
      <c r="KJN3" s="397"/>
      <c r="KJO3" s="397"/>
      <c r="KJP3" s="397"/>
      <c r="KJQ3" s="397"/>
      <c r="KJR3" s="397"/>
      <c r="KJS3" s="397"/>
      <c r="KJT3" s="397"/>
      <c r="KJU3" s="397"/>
      <c r="KJV3" s="397"/>
      <c r="KJW3" s="397"/>
      <c r="KJX3" s="397"/>
      <c r="KJY3" s="397"/>
      <c r="KJZ3" s="397"/>
      <c r="KKA3" s="397"/>
      <c r="KKB3" s="397"/>
      <c r="KKC3" s="397"/>
      <c r="KKD3" s="397"/>
      <c r="KKE3" s="397"/>
      <c r="KKF3" s="397"/>
      <c r="KKG3" s="397"/>
      <c r="KKH3" s="397"/>
      <c r="KKI3" s="397"/>
      <c r="KKJ3" s="397"/>
      <c r="KKK3" s="397"/>
      <c r="KKL3" s="397"/>
      <c r="KKM3" s="397"/>
      <c r="KKN3" s="397"/>
      <c r="KKO3" s="397"/>
      <c r="KKP3" s="397"/>
      <c r="KKQ3" s="397"/>
      <c r="KKR3" s="397"/>
      <c r="KKS3" s="397"/>
      <c r="KKT3" s="397"/>
      <c r="KKU3" s="397"/>
      <c r="KKV3" s="397"/>
      <c r="KKW3" s="397"/>
      <c r="KKX3" s="397"/>
      <c r="KKY3" s="397"/>
      <c r="KKZ3" s="397"/>
      <c r="KLA3" s="397"/>
      <c r="KLB3" s="397"/>
      <c r="KLC3" s="397"/>
      <c r="KLD3" s="397"/>
      <c r="KLE3" s="397"/>
      <c r="KLF3" s="397"/>
      <c r="KLG3" s="397"/>
      <c r="KLH3" s="397"/>
      <c r="KLI3" s="397"/>
      <c r="KLJ3" s="397"/>
      <c r="KLK3" s="397"/>
      <c r="KLL3" s="397"/>
      <c r="KLM3" s="397"/>
      <c r="KLN3" s="397"/>
      <c r="KLO3" s="397"/>
      <c r="KLP3" s="397"/>
      <c r="KLQ3" s="397"/>
      <c r="KLR3" s="397"/>
      <c r="KLS3" s="397"/>
      <c r="KLT3" s="397"/>
      <c r="KLU3" s="397"/>
      <c r="KLV3" s="397"/>
      <c r="KLW3" s="397"/>
      <c r="KLX3" s="397"/>
      <c r="KLY3" s="397"/>
      <c r="KLZ3" s="397"/>
      <c r="KMA3" s="397"/>
      <c r="KMB3" s="397"/>
      <c r="KMC3" s="397"/>
      <c r="KMD3" s="397"/>
      <c r="KME3" s="397"/>
      <c r="KMF3" s="397"/>
      <c r="KMG3" s="397"/>
      <c r="KMH3" s="397"/>
      <c r="KMI3" s="397"/>
      <c r="KMJ3" s="397"/>
      <c r="KMK3" s="397"/>
      <c r="KML3" s="397"/>
      <c r="KMM3" s="397"/>
      <c r="KMN3" s="397"/>
      <c r="KMO3" s="397"/>
      <c r="KMP3" s="397"/>
      <c r="KMQ3" s="397"/>
      <c r="KMR3" s="397"/>
      <c r="KMS3" s="397"/>
      <c r="KMT3" s="397"/>
      <c r="KMU3" s="397"/>
      <c r="KMV3" s="397"/>
      <c r="KMW3" s="397"/>
      <c r="KMX3" s="397"/>
      <c r="KMY3" s="397"/>
      <c r="KMZ3" s="397"/>
      <c r="KNA3" s="397"/>
      <c r="KNB3" s="397"/>
      <c r="KNC3" s="397"/>
      <c r="KND3" s="397"/>
      <c r="KNE3" s="397"/>
      <c r="KNF3" s="397"/>
      <c r="KNG3" s="397"/>
      <c r="KNH3" s="397"/>
      <c r="KNI3" s="397"/>
      <c r="KNJ3" s="397"/>
      <c r="KNK3" s="397"/>
      <c r="KNL3" s="397"/>
      <c r="KNM3" s="397"/>
      <c r="KNN3" s="397"/>
      <c r="KNO3" s="397"/>
      <c r="KNP3" s="397"/>
      <c r="KNQ3" s="397"/>
      <c r="KNR3" s="397"/>
      <c r="KNS3" s="397"/>
      <c r="KNT3" s="397"/>
      <c r="KNU3" s="397"/>
      <c r="KNV3" s="397"/>
      <c r="KNW3" s="397"/>
      <c r="KNX3" s="397"/>
      <c r="KNY3" s="397"/>
      <c r="KNZ3" s="397"/>
      <c r="KOA3" s="397"/>
      <c r="KOB3" s="397"/>
      <c r="KOC3" s="397"/>
      <c r="KOD3" s="397"/>
      <c r="KOE3" s="397"/>
      <c r="KOF3" s="397"/>
      <c r="KOG3" s="397"/>
      <c r="KOH3" s="397"/>
      <c r="KOI3" s="397"/>
      <c r="KOJ3" s="397"/>
      <c r="KOK3" s="397"/>
      <c r="KOL3" s="397"/>
      <c r="KOM3" s="397"/>
      <c r="KON3" s="397"/>
      <c r="KOO3" s="397"/>
      <c r="KOP3" s="397"/>
      <c r="KOQ3" s="397"/>
      <c r="KOR3" s="397"/>
      <c r="KOS3" s="397"/>
      <c r="KOT3" s="397"/>
      <c r="KOU3" s="397"/>
      <c r="KOV3" s="397"/>
      <c r="KOW3" s="397"/>
      <c r="KOX3" s="397"/>
      <c r="KOY3" s="397"/>
      <c r="KOZ3" s="397"/>
      <c r="KPA3" s="397"/>
      <c r="KPB3" s="397"/>
      <c r="KPC3" s="397"/>
      <c r="KPD3" s="397"/>
      <c r="KPE3" s="397"/>
      <c r="KPF3" s="397"/>
      <c r="KPG3" s="397"/>
      <c r="KPH3" s="397"/>
      <c r="KPI3" s="397"/>
      <c r="KPJ3" s="397"/>
      <c r="KPK3" s="397"/>
      <c r="KPL3" s="397"/>
      <c r="KPM3" s="397"/>
      <c r="KPN3" s="397"/>
      <c r="KPO3" s="397"/>
      <c r="KPP3" s="397"/>
      <c r="KPQ3" s="397"/>
      <c r="KPR3" s="397"/>
      <c r="KPS3" s="397"/>
      <c r="KPT3" s="397"/>
      <c r="KPU3" s="397"/>
      <c r="KPV3" s="397"/>
      <c r="KPW3" s="397"/>
      <c r="KPX3" s="397"/>
      <c r="KPY3" s="397"/>
      <c r="KPZ3" s="397"/>
      <c r="KQA3" s="397"/>
      <c r="KQB3" s="397"/>
      <c r="KQC3" s="397"/>
      <c r="KQD3" s="397"/>
      <c r="KQE3" s="397"/>
      <c r="KQF3" s="397"/>
      <c r="KQG3" s="397"/>
      <c r="KQH3" s="397"/>
      <c r="KQI3" s="397"/>
      <c r="KQJ3" s="397"/>
      <c r="KQK3" s="397"/>
      <c r="KQL3" s="397"/>
      <c r="KQM3" s="397"/>
      <c r="KQN3" s="397"/>
      <c r="KQO3" s="397"/>
      <c r="KQP3" s="397"/>
      <c r="KQQ3" s="397"/>
      <c r="KQR3" s="397"/>
      <c r="KQS3" s="397"/>
      <c r="KQT3" s="397"/>
      <c r="KQU3" s="397"/>
      <c r="KQV3" s="397"/>
      <c r="KQW3" s="397"/>
      <c r="KQX3" s="397"/>
      <c r="KQY3" s="397"/>
      <c r="KQZ3" s="397"/>
      <c r="KRA3" s="397"/>
      <c r="KRB3" s="397"/>
      <c r="KRC3" s="397"/>
      <c r="KRD3" s="397"/>
      <c r="KRE3" s="397"/>
      <c r="KRF3" s="397"/>
      <c r="KRG3" s="397"/>
      <c r="KRH3" s="397"/>
      <c r="KRI3" s="397"/>
      <c r="KRJ3" s="397"/>
      <c r="KRK3" s="397"/>
      <c r="KRL3" s="397"/>
      <c r="KRM3" s="397"/>
      <c r="KRN3" s="397"/>
      <c r="KRO3" s="397"/>
      <c r="KRP3" s="397"/>
      <c r="KRQ3" s="397"/>
      <c r="KRR3" s="397"/>
      <c r="KRS3" s="397"/>
      <c r="KRT3" s="397"/>
      <c r="KRU3" s="397"/>
      <c r="KRV3" s="397"/>
      <c r="KRW3" s="397"/>
      <c r="KRX3" s="397"/>
      <c r="KRY3" s="397"/>
      <c r="KRZ3" s="397"/>
      <c r="KSA3" s="397"/>
      <c r="KSB3" s="397"/>
      <c r="KSC3" s="397"/>
      <c r="KSD3" s="397"/>
      <c r="KSE3" s="397"/>
      <c r="KSF3" s="397"/>
      <c r="KSG3" s="397"/>
      <c r="KSH3" s="397"/>
      <c r="KSI3" s="397"/>
      <c r="KSJ3" s="397"/>
      <c r="KSK3" s="397"/>
      <c r="KSL3" s="397"/>
      <c r="KSM3" s="397"/>
      <c r="KSN3" s="397"/>
      <c r="KSO3" s="397"/>
      <c r="KSP3" s="397"/>
      <c r="KSQ3" s="397"/>
      <c r="KSR3" s="397"/>
      <c r="KSS3" s="397"/>
      <c r="KST3" s="397"/>
      <c r="KSU3" s="397"/>
      <c r="KSV3" s="397"/>
      <c r="KSW3" s="397"/>
      <c r="KSX3" s="397"/>
      <c r="KSY3" s="397"/>
      <c r="KSZ3" s="397"/>
      <c r="KTA3" s="397"/>
      <c r="KTB3" s="397"/>
      <c r="KTC3" s="397"/>
      <c r="KTD3" s="397"/>
      <c r="KTE3" s="397"/>
      <c r="KTF3" s="397"/>
      <c r="KTG3" s="397"/>
      <c r="KTH3" s="397"/>
      <c r="KTI3" s="397"/>
      <c r="KTJ3" s="397"/>
      <c r="KTK3" s="397"/>
      <c r="KTL3" s="397"/>
      <c r="KTM3" s="397"/>
      <c r="KTN3" s="397"/>
      <c r="KTO3" s="397"/>
      <c r="KTP3" s="397"/>
      <c r="KTQ3" s="397"/>
      <c r="KTR3" s="397"/>
      <c r="KTS3" s="397"/>
      <c r="KTT3" s="397"/>
      <c r="KTU3" s="397"/>
      <c r="KTV3" s="397"/>
      <c r="KTW3" s="397"/>
      <c r="KTX3" s="397"/>
      <c r="KTY3" s="397"/>
      <c r="KTZ3" s="397"/>
      <c r="KUA3" s="397"/>
      <c r="KUB3" s="397"/>
      <c r="KUC3" s="397"/>
      <c r="KUD3" s="397"/>
      <c r="KUE3" s="397"/>
      <c r="KUF3" s="397"/>
      <c r="KUG3" s="397"/>
      <c r="KUH3" s="397"/>
      <c r="KUI3" s="397"/>
      <c r="KUJ3" s="397"/>
      <c r="KUK3" s="397"/>
      <c r="KUL3" s="397"/>
      <c r="KUM3" s="397"/>
      <c r="KUN3" s="397"/>
      <c r="KUO3" s="397"/>
      <c r="KUP3" s="397"/>
      <c r="KUQ3" s="397"/>
      <c r="KUR3" s="397"/>
      <c r="KUS3" s="397"/>
      <c r="KUT3" s="397"/>
      <c r="KUU3" s="397"/>
      <c r="KUV3" s="397"/>
      <c r="KUW3" s="397"/>
      <c r="KUX3" s="397"/>
      <c r="KUY3" s="397"/>
      <c r="KUZ3" s="397"/>
      <c r="KVA3" s="397"/>
      <c r="KVB3" s="397"/>
      <c r="KVC3" s="397"/>
      <c r="KVD3" s="397"/>
      <c r="KVE3" s="397"/>
      <c r="KVF3" s="397"/>
      <c r="KVG3" s="397"/>
      <c r="KVH3" s="397"/>
      <c r="KVI3" s="397"/>
      <c r="KVJ3" s="397"/>
      <c r="KVK3" s="397"/>
      <c r="KVL3" s="397"/>
      <c r="KVM3" s="397"/>
      <c r="KVN3" s="397"/>
      <c r="KVO3" s="397"/>
      <c r="KVP3" s="397"/>
      <c r="KVQ3" s="397"/>
      <c r="KVR3" s="397"/>
      <c r="KVS3" s="397"/>
      <c r="KVT3" s="397"/>
      <c r="KVU3" s="397"/>
      <c r="KVV3" s="397"/>
      <c r="KVW3" s="397"/>
      <c r="KVX3" s="397"/>
      <c r="KVY3" s="397"/>
      <c r="KVZ3" s="397"/>
      <c r="KWA3" s="397"/>
      <c r="KWB3" s="397"/>
      <c r="KWC3" s="397"/>
      <c r="KWD3" s="397"/>
      <c r="KWE3" s="397"/>
      <c r="KWF3" s="397"/>
      <c r="KWG3" s="397"/>
      <c r="KWH3" s="397"/>
      <c r="KWI3" s="397"/>
      <c r="KWJ3" s="397"/>
      <c r="KWK3" s="397"/>
      <c r="KWL3" s="397"/>
      <c r="KWM3" s="397"/>
      <c r="KWN3" s="397"/>
      <c r="KWO3" s="397"/>
      <c r="KWP3" s="397"/>
      <c r="KWQ3" s="397"/>
      <c r="KWR3" s="397"/>
      <c r="KWS3" s="397"/>
      <c r="KWT3" s="397"/>
      <c r="KWU3" s="397"/>
      <c r="KWV3" s="397"/>
      <c r="KWW3" s="397"/>
      <c r="KWX3" s="397"/>
      <c r="KWY3" s="397"/>
      <c r="KWZ3" s="397"/>
      <c r="KXA3" s="397"/>
      <c r="KXB3" s="397"/>
      <c r="KXC3" s="397"/>
      <c r="KXD3" s="397"/>
      <c r="KXE3" s="397"/>
      <c r="KXF3" s="397"/>
      <c r="KXG3" s="397"/>
      <c r="KXH3" s="397"/>
      <c r="KXI3" s="397"/>
      <c r="KXJ3" s="397"/>
      <c r="KXK3" s="397"/>
      <c r="KXL3" s="397"/>
      <c r="KXM3" s="397"/>
      <c r="KXN3" s="397"/>
      <c r="KXO3" s="397"/>
      <c r="KXP3" s="397"/>
      <c r="KXQ3" s="397"/>
      <c r="KXR3" s="397"/>
      <c r="KXS3" s="397"/>
      <c r="KXT3" s="397"/>
      <c r="KXU3" s="397"/>
      <c r="KXV3" s="397"/>
      <c r="KXW3" s="397"/>
      <c r="KXX3" s="397"/>
      <c r="KXY3" s="397"/>
      <c r="KXZ3" s="397"/>
      <c r="KYA3" s="397"/>
      <c r="KYB3" s="397"/>
      <c r="KYC3" s="397"/>
      <c r="KYD3" s="397"/>
      <c r="KYE3" s="397"/>
      <c r="KYF3" s="397"/>
      <c r="KYG3" s="397"/>
      <c r="KYH3" s="397"/>
      <c r="KYI3" s="397"/>
      <c r="KYJ3" s="397"/>
      <c r="KYK3" s="397"/>
      <c r="KYL3" s="397"/>
      <c r="KYM3" s="397"/>
      <c r="KYN3" s="397"/>
      <c r="KYO3" s="397"/>
      <c r="KYP3" s="397"/>
      <c r="KYQ3" s="397"/>
      <c r="KYR3" s="397"/>
      <c r="KYS3" s="397"/>
      <c r="KYT3" s="397"/>
      <c r="KYU3" s="397"/>
      <c r="KYV3" s="397"/>
      <c r="KYW3" s="397"/>
      <c r="KYX3" s="397"/>
      <c r="KYY3" s="397"/>
      <c r="KYZ3" s="397"/>
      <c r="KZA3" s="397"/>
      <c r="KZB3" s="397"/>
      <c r="KZC3" s="397"/>
      <c r="KZD3" s="397"/>
      <c r="KZE3" s="397"/>
      <c r="KZF3" s="397"/>
      <c r="KZG3" s="397"/>
      <c r="KZH3" s="397"/>
      <c r="KZI3" s="397"/>
      <c r="KZJ3" s="397"/>
      <c r="KZK3" s="397"/>
      <c r="KZL3" s="397"/>
      <c r="KZM3" s="397"/>
      <c r="KZN3" s="397"/>
      <c r="KZO3" s="397"/>
      <c r="KZP3" s="397"/>
      <c r="KZQ3" s="397"/>
      <c r="KZR3" s="397"/>
      <c r="KZS3" s="397"/>
      <c r="KZT3" s="397"/>
      <c r="KZU3" s="397"/>
      <c r="KZV3" s="397"/>
      <c r="KZW3" s="397"/>
      <c r="KZX3" s="397"/>
      <c r="KZY3" s="397"/>
      <c r="KZZ3" s="397"/>
      <c r="LAA3" s="397"/>
      <c r="LAB3" s="397"/>
      <c r="LAC3" s="397"/>
      <c r="LAD3" s="397"/>
      <c r="LAE3" s="397"/>
      <c r="LAF3" s="397"/>
      <c r="LAG3" s="397"/>
      <c r="LAH3" s="397"/>
      <c r="LAI3" s="397"/>
      <c r="LAJ3" s="397"/>
      <c r="LAK3" s="397"/>
      <c r="LAL3" s="397"/>
      <c r="LAM3" s="397"/>
      <c r="LAN3" s="397"/>
      <c r="LAO3" s="397"/>
      <c r="LAP3" s="397"/>
      <c r="LAQ3" s="397"/>
      <c r="LAR3" s="397"/>
      <c r="LAS3" s="397"/>
      <c r="LAT3" s="397"/>
      <c r="LAU3" s="397"/>
      <c r="LAV3" s="397"/>
      <c r="LAW3" s="397"/>
      <c r="LAX3" s="397"/>
      <c r="LAY3" s="397"/>
      <c r="LAZ3" s="397"/>
      <c r="LBA3" s="397"/>
      <c r="LBB3" s="397"/>
      <c r="LBC3" s="397"/>
      <c r="LBD3" s="397"/>
      <c r="LBE3" s="397"/>
      <c r="LBF3" s="397"/>
      <c r="LBG3" s="397"/>
      <c r="LBH3" s="397"/>
      <c r="LBI3" s="397"/>
      <c r="LBJ3" s="397"/>
      <c r="LBK3" s="397"/>
      <c r="LBL3" s="397"/>
      <c r="LBM3" s="397"/>
      <c r="LBN3" s="397"/>
      <c r="LBO3" s="397"/>
      <c r="LBP3" s="397"/>
      <c r="LBQ3" s="397"/>
      <c r="LBR3" s="397"/>
      <c r="LBS3" s="397"/>
      <c r="LBT3" s="397"/>
      <c r="LBU3" s="397"/>
      <c r="LBV3" s="397"/>
      <c r="LBW3" s="397"/>
      <c r="LBX3" s="397"/>
      <c r="LBY3" s="397"/>
      <c r="LBZ3" s="397"/>
      <c r="LCA3" s="397"/>
      <c r="LCB3" s="397"/>
      <c r="LCC3" s="397"/>
      <c r="LCD3" s="397"/>
      <c r="LCE3" s="397"/>
      <c r="LCF3" s="397"/>
      <c r="LCG3" s="397"/>
      <c r="LCH3" s="397"/>
      <c r="LCI3" s="397"/>
      <c r="LCJ3" s="397"/>
      <c r="LCK3" s="397"/>
      <c r="LCL3" s="397"/>
      <c r="LCM3" s="397"/>
      <c r="LCN3" s="397"/>
      <c r="LCO3" s="397"/>
      <c r="LCP3" s="397"/>
      <c r="LCQ3" s="397"/>
      <c r="LCR3" s="397"/>
      <c r="LCS3" s="397"/>
      <c r="LCT3" s="397"/>
      <c r="LCU3" s="397"/>
      <c r="LCV3" s="397"/>
      <c r="LCW3" s="397"/>
      <c r="LCX3" s="397"/>
      <c r="LCY3" s="397"/>
      <c r="LCZ3" s="397"/>
      <c r="LDA3" s="397"/>
      <c r="LDB3" s="397"/>
      <c r="LDC3" s="397"/>
      <c r="LDD3" s="397"/>
      <c r="LDE3" s="397"/>
      <c r="LDF3" s="397"/>
      <c r="LDG3" s="397"/>
      <c r="LDH3" s="397"/>
      <c r="LDI3" s="397"/>
      <c r="LDJ3" s="397"/>
      <c r="LDK3" s="397"/>
      <c r="LDL3" s="397"/>
      <c r="LDM3" s="397"/>
      <c r="LDN3" s="397"/>
      <c r="LDO3" s="397"/>
      <c r="LDP3" s="397"/>
      <c r="LDQ3" s="397"/>
      <c r="LDR3" s="397"/>
      <c r="LDS3" s="397"/>
      <c r="LDT3" s="397"/>
      <c r="LDU3" s="397"/>
      <c r="LDV3" s="397"/>
      <c r="LDW3" s="397"/>
      <c r="LDX3" s="397"/>
      <c r="LDY3" s="397"/>
      <c r="LDZ3" s="397"/>
      <c r="LEA3" s="397"/>
      <c r="LEB3" s="397"/>
      <c r="LEC3" s="397"/>
      <c r="LED3" s="397"/>
      <c r="LEE3" s="397"/>
      <c r="LEF3" s="397"/>
      <c r="LEG3" s="397"/>
      <c r="LEH3" s="397"/>
      <c r="LEI3" s="397"/>
      <c r="LEJ3" s="397"/>
      <c r="LEK3" s="397"/>
      <c r="LEL3" s="397"/>
      <c r="LEM3" s="397"/>
      <c r="LEN3" s="397"/>
      <c r="LEO3" s="397"/>
      <c r="LEP3" s="397"/>
      <c r="LEQ3" s="397"/>
      <c r="LER3" s="397"/>
      <c r="LES3" s="397"/>
      <c r="LET3" s="397"/>
      <c r="LEU3" s="397"/>
      <c r="LEV3" s="397"/>
      <c r="LEW3" s="397"/>
      <c r="LEX3" s="397"/>
      <c r="LEY3" s="397"/>
      <c r="LEZ3" s="397"/>
      <c r="LFA3" s="397"/>
      <c r="LFB3" s="397"/>
      <c r="LFC3" s="397"/>
      <c r="LFD3" s="397"/>
      <c r="LFE3" s="397"/>
      <c r="LFF3" s="397"/>
      <c r="LFG3" s="397"/>
      <c r="LFH3" s="397"/>
      <c r="LFI3" s="397"/>
      <c r="LFJ3" s="397"/>
      <c r="LFK3" s="397"/>
      <c r="LFL3" s="397"/>
      <c r="LFM3" s="397"/>
      <c r="LFN3" s="397"/>
      <c r="LFO3" s="397"/>
      <c r="LFP3" s="397"/>
      <c r="LFQ3" s="397"/>
      <c r="LFR3" s="397"/>
      <c r="LFS3" s="397"/>
      <c r="LFT3" s="397"/>
      <c r="LFU3" s="397"/>
      <c r="LFV3" s="397"/>
      <c r="LFW3" s="397"/>
      <c r="LFX3" s="397"/>
      <c r="LFY3" s="397"/>
      <c r="LFZ3" s="397"/>
      <c r="LGA3" s="397"/>
      <c r="LGB3" s="397"/>
      <c r="LGC3" s="397"/>
      <c r="LGD3" s="397"/>
      <c r="LGE3" s="397"/>
      <c r="LGF3" s="397"/>
      <c r="LGG3" s="397"/>
      <c r="LGH3" s="397"/>
      <c r="LGI3" s="397"/>
      <c r="LGJ3" s="397"/>
      <c r="LGK3" s="397"/>
      <c r="LGL3" s="397"/>
      <c r="LGM3" s="397"/>
      <c r="LGN3" s="397"/>
      <c r="LGO3" s="397"/>
      <c r="LGP3" s="397"/>
      <c r="LGQ3" s="397"/>
      <c r="LGR3" s="397"/>
      <c r="LGS3" s="397"/>
      <c r="LGT3" s="397"/>
      <c r="LGU3" s="397"/>
      <c r="LGV3" s="397"/>
      <c r="LGW3" s="397"/>
      <c r="LGX3" s="397"/>
      <c r="LGY3" s="397"/>
      <c r="LGZ3" s="397"/>
      <c r="LHA3" s="397"/>
      <c r="LHB3" s="397"/>
      <c r="LHC3" s="397"/>
      <c r="LHD3" s="397"/>
      <c r="LHE3" s="397"/>
      <c r="LHF3" s="397"/>
      <c r="LHG3" s="397"/>
      <c r="LHH3" s="397"/>
      <c r="LHI3" s="397"/>
      <c r="LHJ3" s="397"/>
      <c r="LHK3" s="397"/>
      <c r="LHL3" s="397"/>
      <c r="LHM3" s="397"/>
      <c r="LHN3" s="397"/>
      <c r="LHO3" s="397"/>
      <c r="LHP3" s="397"/>
      <c r="LHQ3" s="397"/>
      <c r="LHR3" s="397"/>
      <c r="LHS3" s="397"/>
      <c r="LHT3" s="397"/>
      <c r="LHU3" s="397"/>
      <c r="LHV3" s="397"/>
      <c r="LHW3" s="397"/>
      <c r="LHX3" s="397"/>
      <c r="LHY3" s="397"/>
      <c r="LHZ3" s="397"/>
      <c r="LIA3" s="397"/>
      <c r="LIB3" s="397"/>
      <c r="LIC3" s="397"/>
      <c r="LID3" s="397"/>
      <c r="LIE3" s="397"/>
      <c r="LIF3" s="397"/>
      <c r="LIG3" s="397"/>
      <c r="LIH3" s="397"/>
      <c r="LII3" s="397"/>
      <c r="LIJ3" s="397"/>
      <c r="LIK3" s="397"/>
      <c r="LIL3" s="397"/>
      <c r="LIM3" s="397"/>
      <c r="LIN3" s="397"/>
      <c r="LIO3" s="397"/>
      <c r="LIP3" s="397"/>
      <c r="LIQ3" s="397"/>
      <c r="LIR3" s="397"/>
      <c r="LIS3" s="397"/>
      <c r="LIT3" s="397"/>
      <c r="LIU3" s="397"/>
      <c r="LIV3" s="397"/>
      <c r="LIW3" s="397"/>
      <c r="LIX3" s="397"/>
      <c r="LIY3" s="397"/>
      <c r="LIZ3" s="397"/>
      <c r="LJA3" s="397"/>
      <c r="LJB3" s="397"/>
      <c r="LJC3" s="397"/>
      <c r="LJD3" s="397"/>
      <c r="LJE3" s="397"/>
      <c r="LJF3" s="397"/>
      <c r="LJG3" s="397"/>
      <c r="LJH3" s="397"/>
      <c r="LJI3" s="397"/>
      <c r="LJJ3" s="397"/>
      <c r="LJK3" s="397"/>
      <c r="LJL3" s="397"/>
      <c r="LJM3" s="397"/>
      <c r="LJN3" s="397"/>
      <c r="LJO3" s="397"/>
      <c r="LJP3" s="397"/>
      <c r="LJQ3" s="397"/>
      <c r="LJR3" s="397"/>
      <c r="LJS3" s="397"/>
      <c r="LJT3" s="397"/>
      <c r="LJU3" s="397"/>
      <c r="LJV3" s="397"/>
      <c r="LJW3" s="397"/>
      <c r="LJX3" s="397"/>
      <c r="LJY3" s="397"/>
      <c r="LJZ3" s="397"/>
      <c r="LKA3" s="397"/>
      <c r="LKB3" s="397"/>
      <c r="LKC3" s="397"/>
      <c r="LKD3" s="397"/>
      <c r="LKE3" s="397"/>
      <c r="LKF3" s="397"/>
      <c r="LKG3" s="397"/>
      <c r="LKH3" s="397"/>
      <c r="LKI3" s="397"/>
      <c r="LKJ3" s="397"/>
      <c r="LKK3" s="397"/>
      <c r="LKL3" s="397"/>
      <c r="LKM3" s="397"/>
      <c r="LKN3" s="397"/>
      <c r="LKO3" s="397"/>
      <c r="LKP3" s="397"/>
      <c r="LKQ3" s="397"/>
      <c r="LKR3" s="397"/>
      <c r="LKS3" s="397"/>
      <c r="LKT3" s="397"/>
      <c r="LKU3" s="397"/>
      <c r="LKV3" s="397"/>
      <c r="LKW3" s="397"/>
      <c r="LKX3" s="397"/>
      <c r="LKY3" s="397"/>
      <c r="LKZ3" s="397"/>
      <c r="LLA3" s="397"/>
      <c r="LLB3" s="397"/>
      <c r="LLC3" s="397"/>
      <c r="LLD3" s="397"/>
      <c r="LLE3" s="397"/>
      <c r="LLF3" s="397"/>
      <c r="LLG3" s="397"/>
      <c r="LLH3" s="397"/>
      <c r="LLI3" s="397"/>
      <c r="LLJ3" s="397"/>
      <c r="LLK3" s="397"/>
      <c r="LLL3" s="397"/>
      <c r="LLM3" s="397"/>
      <c r="LLN3" s="397"/>
      <c r="LLO3" s="397"/>
      <c r="LLP3" s="397"/>
      <c r="LLQ3" s="397"/>
      <c r="LLR3" s="397"/>
      <c r="LLS3" s="397"/>
      <c r="LLT3" s="397"/>
      <c r="LLU3" s="397"/>
      <c r="LLV3" s="397"/>
      <c r="LLW3" s="397"/>
      <c r="LLX3" s="397"/>
      <c r="LLY3" s="397"/>
      <c r="LLZ3" s="397"/>
      <c r="LMA3" s="397"/>
      <c r="LMB3" s="397"/>
      <c r="LMC3" s="397"/>
      <c r="LMD3" s="397"/>
      <c r="LME3" s="397"/>
      <c r="LMF3" s="397"/>
      <c r="LMG3" s="397"/>
      <c r="LMH3" s="397"/>
      <c r="LMI3" s="397"/>
      <c r="LMJ3" s="397"/>
      <c r="LMK3" s="397"/>
      <c r="LML3" s="397"/>
      <c r="LMM3" s="397"/>
      <c r="LMN3" s="397"/>
      <c r="LMO3" s="397"/>
      <c r="LMP3" s="397"/>
      <c r="LMQ3" s="397"/>
      <c r="LMR3" s="397"/>
      <c r="LMS3" s="397"/>
      <c r="LMT3" s="397"/>
      <c r="LMU3" s="397"/>
      <c r="LMV3" s="397"/>
      <c r="LMW3" s="397"/>
      <c r="LMX3" s="397"/>
      <c r="LMY3" s="397"/>
      <c r="LMZ3" s="397"/>
      <c r="LNA3" s="397"/>
      <c r="LNB3" s="397"/>
      <c r="LNC3" s="397"/>
      <c r="LND3" s="397"/>
      <c r="LNE3" s="397"/>
      <c r="LNF3" s="397"/>
      <c r="LNG3" s="397"/>
      <c r="LNH3" s="397"/>
      <c r="LNI3" s="397"/>
      <c r="LNJ3" s="397"/>
      <c r="LNK3" s="397"/>
      <c r="LNL3" s="397"/>
      <c r="LNM3" s="397"/>
      <c r="LNN3" s="397"/>
      <c r="LNO3" s="397"/>
      <c r="LNP3" s="397"/>
      <c r="LNQ3" s="397"/>
      <c r="LNR3" s="397"/>
      <c r="LNS3" s="397"/>
      <c r="LNT3" s="397"/>
      <c r="LNU3" s="397"/>
      <c r="LNV3" s="397"/>
      <c r="LNW3" s="397"/>
      <c r="LNX3" s="397"/>
      <c r="LNY3" s="397"/>
      <c r="LNZ3" s="397"/>
      <c r="LOA3" s="397"/>
      <c r="LOB3" s="397"/>
      <c r="LOC3" s="397"/>
      <c r="LOD3" s="397"/>
      <c r="LOE3" s="397"/>
      <c r="LOF3" s="397"/>
      <c r="LOG3" s="397"/>
      <c r="LOH3" s="397"/>
      <c r="LOI3" s="397"/>
      <c r="LOJ3" s="397"/>
      <c r="LOK3" s="397"/>
      <c r="LOL3" s="397"/>
      <c r="LOM3" s="397"/>
      <c r="LON3" s="397"/>
      <c r="LOO3" s="397"/>
      <c r="LOP3" s="397"/>
      <c r="LOQ3" s="397"/>
      <c r="LOR3" s="397"/>
      <c r="LOS3" s="397"/>
      <c r="LOT3" s="397"/>
      <c r="LOU3" s="397"/>
      <c r="LOV3" s="397"/>
      <c r="LOW3" s="397"/>
      <c r="LOX3" s="397"/>
      <c r="LOY3" s="397"/>
      <c r="LOZ3" s="397"/>
      <c r="LPA3" s="397"/>
      <c r="LPB3" s="397"/>
      <c r="LPC3" s="397"/>
      <c r="LPD3" s="397"/>
      <c r="LPE3" s="397"/>
      <c r="LPF3" s="397"/>
      <c r="LPG3" s="397"/>
      <c r="LPH3" s="397"/>
      <c r="LPI3" s="397"/>
      <c r="LPJ3" s="397"/>
      <c r="LPK3" s="397"/>
      <c r="LPL3" s="397"/>
      <c r="LPM3" s="397"/>
      <c r="LPN3" s="397"/>
      <c r="LPO3" s="397"/>
      <c r="LPP3" s="397"/>
      <c r="LPQ3" s="397"/>
      <c r="LPR3" s="397"/>
      <c r="LPS3" s="397"/>
      <c r="LPT3" s="397"/>
      <c r="LPU3" s="397"/>
      <c r="LPV3" s="397"/>
      <c r="LPW3" s="397"/>
      <c r="LPX3" s="397"/>
      <c r="LPY3" s="397"/>
      <c r="LPZ3" s="397"/>
      <c r="LQA3" s="397"/>
      <c r="LQB3" s="397"/>
      <c r="LQC3" s="397"/>
      <c r="LQD3" s="397"/>
      <c r="LQE3" s="397"/>
      <c r="LQF3" s="397"/>
      <c r="LQG3" s="397"/>
      <c r="LQH3" s="397"/>
      <c r="LQI3" s="397"/>
      <c r="LQJ3" s="397"/>
      <c r="LQK3" s="397"/>
      <c r="LQL3" s="397"/>
      <c r="LQM3" s="397"/>
      <c r="LQN3" s="397"/>
      <c r="LQO3" s="397"/>
      <c r="LQP3" s="397"/>
      <c r="LQQ3" s="397"/>
      <c r="LQR3" s="397"/>
      <c r="LQS3" s="397"/>
      <c r="LQT3" s="397"/>
      <c r="LQU3" s="397"/>
      <c r="LQV3" s="397"/>
      <c r="LQW3" s="397"/>
      <c r="LQX3" s="397"/>
      <c r="LQY3" s="397"/>
      <c r="LQZ3" s="397"/>
      <c r="LRA3" s="397"/>
      <c r="LRB3" s="397"/>
      <c r="LRC3" s="397"/>
      <c r="LRD3" s="397"/>
      <c r="LRE3" s="397"/>
      <c r="LRF3" s="397"/>
      <c r="LRG3" s="397"/>
      <c r="LRH3" s="397"/>
      <c r="LRI3" s="397"/>
      <c r="LRJ3" s="397"/>
      <c r="LRK3" s="397"/>
      <c r="LRL3" s="397"/>
      <c r="LRM3" s="397"/>
      <c r="LRN3" s="397"/>
      <c r="LRO3" s="397"/>
      <c r="LRP3" s="397"/>
      <c r="LRQ3" s="397"/>
      <c r="LRR3" s="397"/>
      <c r="LRS3" s="397"/>
      <c r="LRT3" s="397"/>
      <c r="LRU3" s="397"/>
      <c r="LRV3" s="397"/>
      <c r="LRW3" s="397"/>
      <c r="LRX3" s="397"/>
      <c r="LRY3" s="397"/>
      <c r="LRZ3" s="397"/>
      <c r="LSA3" s="397"/>
      <c r="LSB3" s="397"/>
      <c r="LSC3" s="397"/>
      <c r="LSD3" s="397"/>
      <c r="LSE3" s="397"/>
      <c r="LSF3" s="397"/>
      <c r="LSG3" s="397"/>
      <c r="LSH3" s="397"/>
      <c r="LSI3" s="397"/>
      <c r="LSJ3" s="397"/>
      <c r="LSK3" s="397"/>
      <c r="LSL3" s="397"/>
      <c r="LSM3" s="397"/>
      <c r="LSN3" s="397"/>
      <c r="LSO3" s="397"/>
      <c r="LSP3" s="397"/>
      <c r="LSQ3" s="397"/>
      <c r="LSR3" s="397"/>
      <c r="LSS3" s="397"/>
      <c r="LST3" s="397"/>
      <c r="LSU3" s="397"/>
      <c r="LSV3" s="397"/>
      <c r="LSW3" s="397"/>
      <c r="LSX3" s="397"/>
      <c r="LSY3" s="397"/>
      <c r="LSZ3" s="397"/>
      <c r="LTA3" s="397"/>
      <c r="LTB3" s="397"/>
      <c r="LTC3" s="397"/>
      <c r="LTD3" s="397"/>
      <c r="LTE3" s="397"/>
      <c r="LTF3" s="397"/>
      <c r="LTG3" s="397"/>
      <c r="LTH3" s="397"/>
      <c r="LTI3" s="397"/>
      <c r="LTJ3" s="397"/>
      <c r="LTK3" s="397"/>
      <c r="LTL3" s="397"/>
      <c r="LTM3" s="397"/>
      <c r="LTN3" s="397"/>
      <c r="LTO3" s="397"/>
      <c r="LTP3" s="397"/>
      <c r="LTQ3" s="397"/>
      <c r="LTR3" s="397"/>
      <c r="LTS3" s="397"/>
      <c r="LTT3" s="397"/>
      <c r="LTU3" s="397"/>
      <c r="LTV3" s="397"/>
      <c r="LTW3" s="397"/>
      <c r="LTX3" s="397"/>
      <c r="LTY3" s="397"/>
      <c r="LTZ3" s="397"/>
      <c r="LUA3" s="397"/>
      <c r="LUB3" s="397"/>
      <c r="LUC3" s="397"/>
      <c r="LUD3" s="397"/>
      <c r="LUE3" s="397"/>
      <c r="LUF3" s="397"/>
      <c r="LUG3" s="397"/>
      <c r="LUH3" s="397"/>
      <c r="LUI3" s="397"/>
      <c r="LUJ3" s="397"/>
      <c r="LUK3" s="397"/>
      <c r="LUL3" s="397"/>
      <c r="LUM3" s="397"/>
      <c r="LUN3" s="397"/>
      <c r="LUO3" s="397"/>
      <c r="LUP3" s="397"/>
      <c r="LUQ3" s="397"/>
      <c r="LUR3" s="397"/>
      <c r="LUS3" s="397"/>
      <c r="LUT3" s="397"/>
      <c r="LUU3" s="397"/>
      <c r="LUV3" s="397"/>
      <c r="LUW3" s="397"/>
      <c r="LUX3" s="397"/>
      <c r="LUY3" s="397"/>
      <c r="LUZ3" s="397"/>
      <c r="LVA3" s="397"/>
      <c r="LVB3" s="397"/>
      <c r="LVC3" s="397"/>
      <c r="LVD3" s="397"/>
      <c r="LVE3" s="397"/>
      <c r="LVF3" s="397"/>
      <c r="LVG3" s="397"/>
      <c r="LVH3" s="397"/>
      <c r="LVI3" s="397"/>
      <c r="LVJ3" s="397"/>
      <c r="LVK3" s="397"/>
      <c r="LVL3" s="397"/>
      <c r="LVM3" s="397"/>
      <c r="LVN3" s="397"/>
      <c r="LVO3" s="397"/>
      <c r="LVP3" s="397"/>
      <c r="LVQ3" s="397"/>
      <c r="LVR3" s="397"/>
      <c r="LVS3" s="397"/>
      <c r="LVT3" s="397"/>
      <c r="LVU3" s="397"/>
      <c r="LVV3" s="397"/>
      <c r="LVW3" s="397"/>
      <c r="LVX3" s="397"/>
      <c r="LVY3" s="397"/>
      <c r="LVZ3" s="397"/>
      <c r="LWA3" s="397"/>
      <c r="LWB3" s="397"/>
      <c r="LWC3" s="397"/>
      <c r="LWD3" s="397"/>
      <c r="LWE3" s="397"/>
      <c r="LWF3" s="397"/>
      <c r="LWG3" s="397"/>
      <c r="LWH3" s="397"/>
      <c r="LWI3" s="397"/>
      <c r="LWJ3" s="397"/>
      <c r="LWK3" s="397"/>
      <c r="LWL3" s="397"/>
      <c r="LWM3" s="397"/>
      <c r="LWN3" s="397"/>
      <c r="LWO3" s="397"/>
      <c r="LWP3" s="397"/>
      <c r="LWQ3" s="397"/>
      <c r="LWR3" s="397"/>
      <c r="LWS3" s="397"/>
      <c r="LWT3" s="397"/>
      <c r="LWU3" s="397"/>
      <c r="LWV3" s="397"/>
      <c r="LWW3" s="397"/>
      <c r="LWX3" s="397"/>
      <c r="LWY3" s="397"/>
      <c r="LWZ3" s="397"/>
      <c r="LXA3" s="397"/>
      <c r="LXB3" s="397"/>
      <c r="LXC3" s="397"/>
      <c r="LXD3" s="397"/>
      <c r="LXE3" s="397"/>
      <c r="LXF3" s="397"/>
      <c r="LXG3" s="397"/>
      <c r="LXH3" s="397"/>
      <c r="LXI3" s="397"/>
      <c r="LXJ3" s="397"/>
      <c r="LXK3" s="397"/>
      <c r="LXL3" s="397"/>
      <c r="LXM3" s="397"/>
      <c r="LXN3" s="397"/>
      <c r="LXO3" s="397"/>
      <c r="LXP3" s="397"/>
      <c r="LXQ3" s="397"/>
      <c r="LXR3" s="397"/>
      <c r="LXS3" s="397"/>
      <c r="LXT3" s="397"/>
      <c r="LXU3" s="397"/>
      <c r="LXV3" s="397"/>
      <c r="LXW3" s="397"/>
      <c r="LXX3" s="397"/>
      <c r="LXY3" s="397"/>
      <c r="LXZ3" s="397"/>
      <c r="LYA3" s="397"/>
      <c r="LYB3" s="397"/>
      <c r="LYC3" s="397"/>
      <c r="LYD3" s="397"/>
      <c r="LYE3" s="397"/>
      <c r="LYF3" s="397"/>
      <c r="LYG3" s="397"/>
      <c r="LYH3" s="397"/>
      <c r="LYI3" s="397"/>
      <c r="LYJ3" s="397"/>
      <c r="LYK3" s="397"/>
      <c r="LYL3" s="397"/>
      <c r="LYM3" s="397"/>
      <c r="LYN3" s="397"/>
      <c r="LYO3" s="397"/>
      <c r="LYP3" s="397"/>
      <c r="LYQ3" s="397"/>
      <c r="LYR3" s="397"/>
      <c r="LYS3" s="397"/>
      <c r="LYT3" s="397"/>
      <c r="LYU3" s="397"/>
      <c r="LYV3" s="397"/>
      <c r="LYW3" s="397"/>
      <c r="LYX3" s="397"/>
      <c r="LYY3" s="397"/>
      <c r="LYZ3" s="397"/>
      <c r="LZA3" s="397"/>
      <c r="LZB3" s="397"/>
      <c r="LZC3" s="397"/>
      <c r="LZD3" s="397"/>
      <c r="LZE3" s="397"/>
      <c r="LZF3" s="397"/>
      <c r="LZG3" s="397"/>
      <c r="LZH3" s="397"/>
      <c r="LZI3" s="397"/>
      <c r="LZJ3" s="397"/>
      <c r="LZK3" s="397"/>
      <c r="LZL3" s="397"/>
      <c r="LZM3" s="397"/>
      <c r="LZN3" s="397"/>
      <c r="LZO3" s="397"/>
      <c r="LZP3" s="397"/>
      <c r="LZQ3" s="397"/>
      <c r="LZR3" s="397"/>
      <c r="LZS3" s="397"/>
      <c r="LZT3" s="397"/>
      <c r="LZU3" s="397"/>
      <c r="LZV3" s="397"/>
      <c r="LZW3" s="397"/>
      <c r="LZX3" s="397"/>
      <c r="LZY3" s="397"/>
      <c r="LZZ3" s="397"/>
      <c r="MAA3" s="397"/>
      <c r="MAB3" s="397"/>
      <c r="MAC3" s="397"/>
      <c r="MAD3" s="397"/>
      <c r="MAE3" s="397"/>
      <c r="MAF3" s="397"/>
      <c r="MAG3" s="397"/>
      <c r="MAH3" s="397"/>
      <c r="MAI3" s="397"/>
      <c r="MAJ3" s="397"/>
      <c r="MAK3" s="397"/>
      <c r="MAL3" s="397"/>
      <c r="MAM3" s="397"/>
      <c r="MAN3" s="397"/>
      <c r="MAO3" s="397"/>
      <c r="MAP3" s="397"/>
      <c r="MAQ3" s="397"/>
      <c r="MAR3" s="397"/>
      <c r="MAS3" s="397"/>
      <c r="MAT3" s="397"/>
      <c r="MAU3" s="397"/>
      <c r="MAV3" s="397"/>
      <c r="MAW3" s="397"/>
      <c r="MAX3" s="397"/>
      <c r="MAY3" s="397"/>
      <c r="MAZ3" s="397"/>
      <c r="MBA3" s="397"/>
      <c r="MBB3" s="397"/>
      <c r="MBC3" s="397"/>
      <c r="MBD3" s="397"/>
      <c r="MBE3" s="397"/>
      <c r="MBF3" s="397"/>
      <c r="MBG3" s="397"/>
      <c r="MBH3" s="397"/>
      <c r="MBI3" s="397"/>
      <c r="MBJ3" s="397"/>
      <c r="MBK3" s="397"/>
      <c r="MBL3" s="397"/>
      <c r="MBM3" s="397"/>
      <c r="MBN3" s="397"/>
      <c r="MBO3" s="397"/>
      <c r="MBP3" s="397"/>
      <c r="MBQ3" s="397"/>
      <c r="MBR3" s="397"/>
      <c r="MBS3" s="397"/>
      <c r="MBT3" s="397"/>
      <c r="MBU3" s="397"/>
      <c r="MBV3" s="397"/>
      <c r="MBW3" s="397"/>
      <c r="MBX3" s="397"/>
      <c r="MBY3" s="397"/>
      <c r="MBZ3" s="397"/>
      <c r="MCA3" s="397"/>
      <c r="MCB3" s="397"/>
      <c r="MCC3" s="397"/>
      <c r="MCD3" s="397"/>
      <c r="MCE3" s="397"/>
      <c r="MCF3" s="397"/>
      <c r="MCG3" s="397"/>
      <c r="MCH3" s="397"/>
      <c r="MCI3" s="397"/>
      <c r="MCJ3" s="397"/>
      <c r="MCK3" s="397"/>
      <c r="MCL3" s="397"/>
      <c r="MCM3" s="397"/>
      <c r="MCN3" s="397"/>
      <c r="MCO3" s="397"/>
      <c r="MCP3" s="397"/>
      <c r="MCQ3" s="397"/>
      <c r="MCR3" s="397"/>
      <c r="MCS3" s="397"/>
      <c r="MCT3" s="397"/>
      <c r="MCU3" s="397"/>
      <c r="MCV3" s="397"/>
      <c r="MCW3" s="397"/>
      <c r="MCX3" s="397"/>
      <c r="MCY3" s="397"/>
      <c r="MCZ3" s="397"/>
      <c r="MDA3" s="397"/>
      <c r="MDB3" s="397"/>
      <c r="MDC3" s="397"/>
      <c r="MDD3" s="397"/>
      <c r="MDE3" s="397"/>
      <c r="MDF3" s="397"/>
      <c r="MDG3" s="397"/>
      <c r="MDH3" s="397"/>
      <c r="MDI3" s="397"/>
      <c r="MDJ3" s="397"/>
      <c r="MDK3" s="397"/>
      <c r="MDL3" s="397"/>
      <c r="MDM3" s="397"/>
      <c r="MDN3" s="397"/>
      <c r="MDO3" s="397"/>
      <c r="MDP3" s="397"/>
      <c r="MDQ3" s="397"/>
      <c r="MDR3" s="397"/>
      <c r="MDS3" s="397"/>
      <c r="MDT3" s="397"/>
      <c r="MDU3" s="397"/>
      <c r="MDV3" s="397"/>
      <c r="MDW3" s="397"/>
      <c r="MDX3" s="397"/>
      <c r="MDY3" s="397"/>
      <c r="MDZ3" s="397"/>
      <c r="MEA3" s="397"/>
      <c r="MEB3" s="397"/>
      <c r="MEC3" s="397"/>
      <c r="MED3" s="397"/>
      <c r="MEE3" s="397"/>
      <c r="MEF3" s="397"/>
      <c r="MEG3" s="397"/>
      <c r="MEH3" s="397"/>
      <c r="MEI3" s="397"/>
      <c r="MEJ3" s="397"/>
      <c r="MEK3" s="397"/>
      <c r="MEL3" s="397"/>
      <c r="MEM3" s="397"/>
      <c r="MEN3" s="397"/>
      <c r="MEO3" s="397"/>
      <c r="MEP3" s="397"/>
      <c r="MEQ3" s="397"/>
      <c r="MER3" s="397"/>
      <c r="MES3" s="397"/>
      <c r="MET3" s="397"/>
      <c r="MEU3" s="397"/>
      <c r="MEV3" s="397"/>
      <c r="MEW3" s="397"/>
      <c r="MEX3" s="397"/>
      <c r="MEY3" s="397"/>
      <c r="MEZ3" s="397"/>
      <c r="MFA3" s="397"/>
      <c r="MFB3" s="397"/>
      <c r="MFC3" s="397"/>
      <c r="MFD3" s="397"/>
      <c r="MFE3" s="397"/>
      <c r="MFF3" s="397"/>
      <c r="MFG3" s="397"/>
      <c r="MFH3" s="397"/>
      <c r="MFI3" s="397"/>
      <c r="MFJ3" s="397"/>
      <c r="MFK3" s="397"/>
      <c r="MFL3" s="397"/>
      <c r="MFM3" s="397"/>
      <c r="MFN3" s="397"/>
      <c r="MFO3" s="397"/>
      <c r="MFP3" s="397"/>
      <c r="MFQ3" s="397"/>
      <c r="MFR3" s="397"/>
      <c r="MFS3" s="397"/>
      <c r="MFT3" s="397"/>
      <c r="MFU3" s="397"/>
      <c r="MFV3" s="397"/>
      <c r="MFW3" s="397"/>
      <c r="MFX3" s="397"/>
      <c r="MFY3" s="397"/>
      <c r="MFZ3" s="397"/>
      <c r="MGA3" s="397"/>
      <c r="MGB3" s="397"/>
      <c r="MGC3" s="397"/>
      <c r="MGD3" s="397"/>
      <c r="MGE3" s="397"/>
      <c r="MGF3" s="397"/>
      <c r="MGG3" s="397"/>
      <c r="MGH3" s="397"/>
      <c r="MGI3" s="397"/>
      <c r="MGJ3" s="397"/>
      <c r="MGK3" s="397"/>
      <c r="MGL3" s="397"/>
      <c r="MGM3" s="397"/>
      <c r="MGN3" s="397"/>
      <c r="MGO3" s="397"/>
      <c r="MGP3" s="397"/>
      <c r="MGQ3" s="397"/>
      <c r="MGR3" s="397"/>
      <c r="MGS3" s="397"/>
      <c r="MGT3" s="397"/>
      <c r="MGU3" s="397"/>
      <c r="MGV3" s="397"/>
      <c r="MGW3" s="397"/>
      <c r="MGX3" s="397"/>
      <c r="MGY3" s="397"/>
      <c r="MGZ3" s="397"/>
      <c r="MHA3" s="397"/>
      <c r="MHB3" s="397"/>
      <c r="MHC3" s="397"/>
      <c r="MHD3" s="397"/>
      <c r="MHE3" s="397"/>
      <c r="MHF3" s="397"/>
      <c r="MHG3" s="397"/>
      <c r="MHH3" s="397"/>
      <c r="MHI3" s="397"/>
      <c r="MHJ3" s="397"/>
      <c r="MHK3" s="397"/>
      <c r="MHL3" s="397"/>
      <c r="MHM3" s="397"/>
      <c r="MHN3" s="397"/>
      <c r="MHO3" s="397"/>
      <c r="MHP3" s="397"/>
      <c r="MHQ3" s="397"/>
      <c r="MHR3" s="397"/>
      <c r="MHS3" s="397"/>
      <c r="MHT3" s="397"/>
      <c r="MHU3" s="397"/>
      <c r="MHV3" s="397"/>
      <c r="MHW3" s="397"/>
      <c r="MHX3" s="397"/>
      <c r="MHY3" s="397"/>
      <c r="MHZ3" s="397"/>
      <c r="MIA3" s="397"/>
      <c r="MIB3" s="397"/>
      <c r="MIC3" s="397"/>
      <c r="MID3" s="397"/>
      <c r="MIE3" s="397"/>
      <c r="MIF3" s="397"/>
      <c r="MIG3" s="397"/>
      <c r="MIH3" s="397"/>
      <c r="MII3" s="397"/>
      <c r="MIJ3" s="397"/>
      <c r="MIK3" s="397"/>
      <c r="MIL3" s="397"/>
      <c r="MIM3" s="397"/>
      <c r="MIN3" s="397"/>
      <c r="MIO3" s="397"/>
      <c r="MIP3" s="397"/>
      <c r="MIQ3" s="397"/>
      <c r="MIR3" s="397"/>
      <c r="MIS3" s="397"/>
      <c r="MIT3" s="397"/>
      <c r="MIU3" s="397"/>
      <c r="MIV3" s="397"/>
      <c r="MIW3" s="397"/>
      <c r="MIX3" s="397"/>
      <c r="MIY3" s="397"/>
      <c r="MIZ3" s="397"/>
      <c r="MJA3" s="397"/>
      <c r="MJB3" s="397"/>
      <c r="MJC3" s="397"/>
      <c r="MJD3" s="397"/>
      <c r="MJE3" s="397"/>
      <c r="MJF3" s="397"/>
      <c r="MJG3" s="397"/>
      <c r="MJH3" s="397"/>
      <c r="MJI3" s="397"/>
      <c r="MJJ3" s="397"/>
      <c r="MJK3" s="397"/>
      <c r="MJL3" s="397"/>
      <c r="MJM3" s="397"/>
      <c r="MJN3" s="397"/>
      <c r="MJO3" s="397"/>
      <c r="MJP3" s="397"/>
      <c r="MJQ3" s="397"/>
      <c r="MJR3" s="397"/>
      <c r="MJS3" s="397"/>
      <c r="MJT3" s="397"/>
      <c r="MJU3" s="397"/>
      <c r="MJV3" s="397"/>
      <c r="MJW3" s="397"/>
      <c r="MJX3" s="397"/>
      <c r="MJY3" s="397"/>
      <c r="MJZ3" s="397"/>
      <c r="MKA3" s="397"/>
      <c r="MKB3" s="397"/>
      <c r="MKC3" s="397"/>
      <c r="MKD3" s="397"/>
      <c r="MKE3" s="397"/>
      <c r="MKF3" s="397"/>
      <c r="MKG3" s="397"/>
      <c r="MKH3" s="397"/>
      <c r="MKI3" s="397"/>
      <c r="MKJ3" s="397"/>
      <c r="MKK3" s="397"/>
      <c r="MKL3" s="397"/>
      <c r="MKM3" s="397"/>
      <c r="MKN3" s="397"/>
      <c r="MKO3" s="397"/>
      <c r="MKP3" s="397"/>
      <c r="MKQ3" s="397"/>
      <c r="MKR3" s="397"/>
      <c r="MKS3" s="397"/>
      <c r="MKT3" s="397"/>
      <c r="MKU3" s="397"/>
      <c r="MKV3" s="397"/>
      <c r="MKW3" s="397"/>
      <c r="MKX3" s="397"/>
      <c r="MKY3" s="397"/>
      <c r="MKZ3" s="397"/>
      <c r="MLA3" s="397"/>
      <c r="MLB3" s="397"/>
      <c r="MLC3" s="397"/>
      <c r="MLD3" s="397"/>
      <c r="MLE3" s="397"/>
      <c r="MLF3" s="397"/>
      <c r="MLG3" s="397"/>
      <c r="MLH3" s="397"/>
      <c r="MLI3" s="397"/>
      <c r="MLJ3" s="397"/>
      <c r="MLK3" s="397"/>
      <c r="MLL3" s="397"/>
      <c r="MLM3" s="397"/>
      <c r="MLN3" s="397"/>
      <c r="MLO3" s="397"/>
      <c r="MLP3" s="397"/>
      <c r="MLQ3" s="397"/>
      <c r="MLR3" s="397"/>
      <c r="MLS3" s="397"/>
      <c r="MLT3" s="397"/>
      <c r="MLU3" s="397"/>
      <c r="MLV3" s="397"/>
      <c r="MLW3" s="397"/>
      <c r="MLX3" s="397"/>
      <c r="MLY3" s="397"/>
      <c r="MLZ3" s="397"/>
      <c r="MMA3" s="397"/>
      <c r="MMB3" s="397"/>
      <c r="MMC3" s="397"/>
      <c r="MMD3" s="397"/>
      <c r="MME3" s="397"/>
      <c r="MMF3" s="397"/>
      <c r="MMG3" s="397"/>
      <c r="MMH3" s="397"/>
      <c r="MMI3" s="397"/>
      <c r="MMJ3" s="397"/>
      <c r="MMK3" s="397"/>
      <c r="MML3" s="397"/>
      <c r="MMM3" s="397"/>
      <c r="MMN3" s="397"/>
      <c r="MMO3" s="397"/>
      <c r="MMP3" s="397"/>
      <c r="MMQ3" s="397"/>
      <c r="MMR3" s="397"/>
      <c r="MMS3" s="397"/>
      <c r="MMT3" s="397"/>
      <c r="MMU3" s="397"/>
      <c r="MMV3" s="397"/>
      <c r="MMW3" s="397"/>
      <c r="MMX3" s="397"/>
      <c r="MMY3" s="397"/>
      <c r="MMZ3" s="397"/>
      <c r="MNA3" s="397"/>
      <c r="MNB3" s="397"/>
      <c r="MNC3" s="397"/>
      <c r="MND3" s="397"/>
      <c r="MNE3" s="397"/>
      <c r="MNF3" s="397"/>
      <c r="MNG3" s="397"/>
      <c r="MNH3" s="397"/>
      <c r="MNI3" s="397"/>
      <c r="MNJ3" s="397"/>
      <c r="MNK3" s="397"/>
      <c r="MNL3" s="397"/>
      <c r="MNM3" s="397"/>
      <c r="MNN3" s="397"/>
      <c r="MNO3" s="397"/>
      <c r="MNP3" s="397"/>
      <c r="MNQ3" s="397"/>
      <c r="MNR3" s="397"/>
      <c r="MNS3" s="397"/>
      <c r="MNT3" s="397"/>
      <c r="MNU3" s="397"/>
      <c r="MNV3" s="397"/>
      <c r="MNW3" s="397"/>
      <c r="MNX3" s="397"/>
      <c r="MNY3" s="397"/>
      <c r="MNZ3" s="397"/>
      <c r="MOA3" s="397"/>
      <c r="MOB3" s="397"/>
      <c r="MOC3" s="397"/>
      <c r="MOD3" s="397"/>
      <c r="MOE3" s="397"/>
      <c r="MOF3" s="397"/>
      <c r="MOG3" s="397"/>
      <c r="MOH3" s="397"/>
      <c r="MOI3" s="397"/>
      <c r="MOJ3" s="397"/>
      <c r="MOK3" s="397"/>
      <c r="MOL3" s="397"/>
      <c r="MOM3" s="397"/>
      <c r="MON3" s="397"/>
      <c r="MOO3" s="397"/>
      <c r="MOP3" s="397"/>
      <c r="MOQ3" s="397"/>
      <c r="MOR3" s="397"/>
      <c r="MOS3" s="397"/>
      <c r="MOT3" s="397"/>
      <c r="MOU3" s="397"/>
      <c r="MOV3" s="397"/>
      <c r="MOW3" s="397"/>
      <c r="MOX3" s="397"/>
      <c r="MOY3" s="397"/>
      <c r="MOZ3" s="397"/>
      <c r="MPA3" s="397"/>
      <c r="MPB3" s="397"/>
      <c r="MPC3" s="397"/>
      <c r="MPD3" s="397"/>
      <c r="MPE3" s="397"/>
      <c r="MPF3" s="397"/>
      <c r="MPG3" s="397"/>
      <c r="MPH3" s="397"/>
      <c r="MPI3" s="397"/>
      <c r="MPJ3" s="397"/>
      <c r="MPK3" s="397"/>
      <c r="MPL3" s="397"/>
      <c r="MPM3" s="397"/>
      <c r="MPN3" s="397"/>
      <c r="MPO3" s="397"/>
      <c r="MPP3" s="397"/>
      <c r="MPQ3" s="397"/>
      <c r="MPR3" s="397"/>
      <c r="MPS3" s="397"/>
      <c r="MPT3" s="397"/>
      <c r="MPU3" s="397"/>
      <c r="MPV3" s="397"/>
      <c r="MPW3" s="397"/>
      <c r="MPX3" s="397"/>
      <c r="MPY3" s="397"/>
      <c r="MPZ3" s="397"/>
      <c r="MQA3" s="397"/>
      <c r="MQB3" s="397"/>
      <c r="MQC3" s="397"/>
      <c r="MQD3" s="397"/>
      <c r="MQE3" s="397"/>
      <c r="MQF3" s="397"/>
      <c r="MQG3" s="397"/>
      <c r="MQH3" s="397"/>
      <c r="MQI3" s="397"/>
      <c r="MQJ3" s="397"/>
      <c r="MQK3" s="397"/>
      <c r="MQL3" s="397"/>
      <c r="MQM3" s="397"/>
      <c r="MQN3" s="397"/>
      <c r="MQO3" s="397"/>
      <c r="MQP3" s="397"/>
      <c r="MQQ3" s="397"/>
      <c r="MQR3" s="397"/>
      <c r="MQS3" s="397"/>
      <c r="MQT3" s="397"/>
      <c r="MQU3" s="397"/>
      <c r="MQV3" s="397"/>
      <c r="MQW3" s="397"/>
      <c r="MQX3" s="397"/>
      <c r="MQY3" s="397"/>
      <c r="MQZ3" s="397"/>
      <c r="MRA3" s="397"/>
      <c r="MRB3" s="397"/>
      <c r="MRC3" s="397"/>
      <c r="MRD3" s="397"/>
      <c r="MRE3" s="397"/>
      <c r="MRF3" s="397"/>
      <c r="MRG3" s="397"/>
      <c r="MRH3" s="397"/>
      <c r="MRI3" s="397"/>
      <c r="MRJ3" s="397"/>
      <c r="MRK3" s="397"/>
      <c r="MRL3" s="397"/>
      <c r="MRM3" s="397"/>
      <c r="MRN3" s="397"/>
      <c r="MRO3" s="397"/>
      <c r="MRP3" s="397"/>
      <c r="MRQ3" s="397"/>
      <c r="MRR3" s="397"/>
      <c r="MRS3" s="397"/>
      <c r="MRT3" s="397"/>
      <c r="MRU3" s="397"/>
      <c r="MRV3" s="397"/>
      <c r="MRW3" s="397"/>
      <c r="MRX3" s="397"/>
      <c r="MRY3" s="397"/>
      <c r="MRZ3" s="397"/>
      <c r="MSA3" s="397"/>
      <c r="MSB3" s="397"/>
      <c r="MSC3" s="397"/>
      <c r="MSD3" s="397"/>
      <c r="MSE3" s="397"/>
      <c r="MSF3" s="397"/>
      <c r="MSG3" s="397"/>
      <c r="MSH3" s="397"/>
      <c r="MSI3" s="397"/>
      <c r="MSJ3" s="397"/>
      <c r="MSK3" s="397"/>
      <c r="MSL3" s="397"/>
      <c r="MSM3" s="397"/>
      <c r="MSN3" s="397"/>
      <c r="MSO3" s="397"/>
      <c r="MSP3" s="397"/>
      <c r="MSQ3" s="397"/>
      <c r="MSR3" s="397"/>
      <c r="MSS3" s="397"/>
      <c r="MST3" s="397"/>
      <c r="MSU3" s="397"/>
      <c r="MSV3" s="397"/>
      <c r="MSW3" s="397"/>
      <c r="MSX3" s="397"/>
      <c r="MSY3" s="397"/>
      <c r="MSZ3" s="397"/>
      <c r="MTA3" s="397"/>
      <c r="MTB3" s="397"/>
      <c r="MTC3" s="397"/>
      <c r="MTD3" s="397"/>
      <c r="MTE3" s="397"/>
      <c r="MTF3" s="397"/>
      <c r="MTG3" s="397"/>
      <c r="MTH3" s="397"/>
      <c r="MTI3" s="397"/>
      <c r="MTJ3" s="397"/>
      <c r="MTK3" s="397"/>
      <c r="MTL3" s="397"/>
      <c r="MTM3" s="397"/>
      <c r="MTN3" s="397"/>
      <c r="MTO3" s="397"/>
      <c r="MTP3" s="397"/>
      <c r="MTQ3" s="397"/>
      <c r="MTR3" s="397"/>
      <c r="MTS3" s="397"/>
      <c r="MTT3" s="397"/>
      <c r="MTU3" s="397"/>
      <c r="MTV3" s="397"/>
      <c r="MTW3" s="397"/>
      <c r="MTX3" s="397"/>
      <c r="MTY3" s="397"/>
      <c r="MTZ3" s="397"/>
      <c r="MUA3" s="397"/>
      <c r="MUB3" s="397"/>
      <c r="MUC3" s="397"/>
      <c r="MUD3" s="397"/>
      <c r="MUE3" s="397"/>
      <c r="MUF3" s="397"/>
      <c r="MUG3" s="397"/>
      <c r="MUH3" s="397"/>
      <c r="MUI3" s="397"/>
      <c r="MUJ3" s="397"/>
      <c r="MUK3" s="397"/>
      <c r="MUL3" s="397"/>
      <c r="MUM3" s="397"/>
      <c r="MUN3" s="397"/>
      <c r="MUO3" s="397"/>
      <c r="MUP3" s="397"/>
      <c r="MUQ3" s="397"/>
      <c r="MUR3" s="397"/>
      <c r="MUS3" s="397"/>
      <c r="MUT3" s="397"/>
      <c r="MUU3" s="397"/>
      <c r="MUV3" s="397"/>
      <c r="MUW3" s="397"/>
      <c r="MUX3" s="397"/>
      <c r="MUY3" s="397"/>
      <c r="MUZ3" s="397"/>
      <c r="MVA3" s="397"/>
      <c r="MVB3" s="397"/>
      <c r="MVC3" s="397"/>
      <c r="MVD3" s="397"/>
      <c r="MVE3" s="397"/>
      <c r="MVF3" s="397"/>
      <c r="MVG3" s="397"/>
      <c r="MVH3" s="397"/>
      <c r="MVI3" s="397"/>
      <c r="MVJ3" s="397"/>
      <c r="MVK3" s="397"/>
      <c r="MVL3" s="397"/>
      <c r="MVM3" s="397"/>
      <c r="MVN3" s="397"/>
      <c r="MVO3" s="397"/>
      <c r="MVP3" s="397"/>
      <c r="MVQ3" s="397"/>
      <c r="MVR3" s="397"/>
      <c r="MVS3" s="397"/>
      <c r="MVT3" s="397"/>
      <c r="MVU3" s="397"/>
      <c r="MVV3" s="397"/>
      <c r="MVW3" s="397"/>
      <c r="MVX3" s="397"/>
      <c r="MVY3" s="397"/>
      <c r="MVZ3" s="397"/>
      <c r="MWA3" s="397"/>
      <c r="MWB3" s="397"/>
      <c r="MWC3" s="397"/>
      <c r="MWD3" s="397"/>
      <c r="MWE3" s="397"/>
      <c r="MWF3" s="397"/>
      <c r="MWG3" s="397"/>
      <c r="MWH3" s="397"/>
      <c r="MWI3" s="397"/>
      <c r="MWJ3" s="397"/>
      <c r="MWK3" s="397"/>
      <c r="MWL3" s="397"/>
      <c r="MWM3" s="397"/>
      <c r="MWN3" s="397"/>
      <c r="MWO3" s="397"/>
      <c r="MWP3" s="397"/>
      <c r="MWQ3" s="397"/>
      <c r="MWR3" s="397"/>
      <c r="MWS3" s="397"/>
      <c r="MWT3" s="397"/>
      <c r="MWU3" s="397"/>
      <c r="MWV3" s="397"/>
      <c r="MWW3" s="397"/>
      <c r="MWX3" s="397"/>
      <c r="MWY3" s="397"/>
      <c r="MWZ3" s="397"/>
      <c r="MXA3" s="397"/>
      <c r="MXB3" s="397"/>
      <c r="MXC3" s="397"/>
      <c r="MXD3" s="397"/>
      <c r="MXE3" s="397"/>
      <c r="MXF3" s="397"/>
      <c r="MXG3" s="397"/>
      <c r="MXH3" s="397"/>
      <c r="MXI3" s="397"/>
      <c r="MXJ3" s="397"/>
      <c r="MXK3" s="397"/>
      <c r="MXL3" s="397"/>
      <c r="MXM3" s="397"/>
      <c r="MXN3" s="397"/>
      <c r="MXO3" s="397"/>
      <c r="MXP3" s="397"/>
      <c r="MXQ3" s="397"/>
      <c r="MXR3" s="397"/>
      <c r="MXS3" s="397"/>
      <c r="MXT3" s="397"/>
      <c r="MXU3" s="397"/>
      <c r="MXV3" s="397"/>
      <c r="MXW3" s="397"/>
      <c r="MXX3" s="397"/>
      <c r="MXY3" s="397"/>
      <c r="MXZ3" s="397"/>
      <c r="MYA3" s="397"/>
      <c r="MYB3" s="397"/>
      <c r="MYC3" s="397"/>
      <c r="MYD3" s="397"/>
      <c r="MYE3" s="397"/>
      <c r="MYF3" s="397"/>
      <c r="MYG3" s="397"/>
      <c r="MYH3" s="397"/>
      <c r="MYI3" s="397"/>
      <c r="MYJ3" s="397"/>
      <c r="MYK3" s="397"/>
      <c r="MYL3" s="397"/>
      <c r="MYM3" s="397"/>
      <c r="MYN3" s="397"/>
      <c r="MYO3" s="397"/>
      <c r="MYP3" s="397"/>
      <c r="MYQ3" s="397"/>
      <c r="MYR3" s="397"/>
      <c r="MYS3" s="397"/>
      <c r="MYT3" s="397"/>
      <c r="MYU3" s="397"/>
      <c r="MYV3" s="397"/>
      <c r="MYW3" s="397"/>
      <c r="MYX3" s="397"/>
      <c r="MYY3" s="397"/>
      <c r="MYZ3" s="397"/>
      <c r="MZA3" s="397"/>
      <c r="MZB3" s="397"/>
      <c r="MZC3" s="397"/>
      <c r="MZD3" s="397"/>
      <c r="MZE3" s="397"/>
      <c r="MZF3" s="397"/>
      <c r="MZG3" s="397"/>
      <c r="MZH3" s="397"/>
      <c r="MZI3" s="397"/>
      <c r="MZJ3" s="397"/>
      <c r="MZK3" s="397"/>
      <c r="MZL3" s="397"/>
      <c r="MZM3" s="397"/>
      <c r="MZN3" s="397"/>
      <c r="MZO3" s="397"/>
      <c r="MZP3" s="397"/>
      <c r="MZQ3" s="397"/>
      <c r="MZR3" s="397"/>
      <c r="MZS3" s="397"/>
      <c r="MZT3" s="397"/>
      <c r="MZU3" s="397"/>
      <c r="MZV3" s="397"/>
      <c r="MZW3" s="397"/>
      <c r="MZX3" s="397"/>
      <c r="MZY3" s="397"/>
      <c r="MZZ3" s="397"/>
      <c r="NAA3" s="397"/>
      <c r="NAB3" s="397"/>
      <c r="NAC3" s="397"/>
      <c r="NAD3" s="397"/>
      <c r="NAE3" s="397"/>
      <c r="NAF3" s="397"/>
      <c r="NAG3" s="397"/>
      <c r="NAH3" s="397"/>
      <c r="NAI3" s="397"/>
      <c r="NAJ3" s="397"/>
      <c r="NAK3" s="397"/>
      <c r="NAL3" s="397"/>
      <c r="NAM3" s="397"/>
      <c r="NAN3" s="397"/>
      <c r="NAO3" s="397"/>
      <c r="NAP3" s="397"/>
      <c r="NAQ3" s="397"/>
      <c r="NAR3" s="397"/>
      <c r="NAS3" s="397"/>
      <c r="NAT3" s="397"/>
      <c r="NAU3" s="397"/>
      <c r="NAV3" s="397"/>
      <c r="NAW3" s="397"/>
      <c r="NAX3" s="397"/>
      <c r="NAY3" s="397"/>
      <c r="NAZ3" s="397"/>
      <c r="NBA3" s="397"/>
      <c r="NBB3" s="397"/>
      <c r="NBC3" s="397"/>
      <c r="NBD3" s="397"/>
      <c r="NBE3" s="397"/>
      <c r="NBF3" s="397"/>
      <c r="NBG3" s="397"/>
      <c r="NBH3" s="397"/>
      <c r="NBI3" s="397"/>
      <c r="NBJ3" s="397"/>
      <c r="NBK3" s="397"/>
      <c r="NBL3" s="397"/>
      <c r="NBM3" s="397"/>
      <c r="NBN3" s="397"/>
      <c r="NBO3" s="397"/>
      <c r="NBP3" s="397"/>
      <c r="NBQ3" s="397"/>
      <c r="NBR3" s="397"/>
      <c r="NBS3" s="397"/>
      <c r="NBT3" s="397"/>
      <c r="NBU3" s="397"/>
      <c r="NBV3" s="397"/>
      <c r="NBW3" s="397"/>
      <c r="NBX3" s="397"/>
      <c r="NBY3" s="397"/>
      <c r="NBZ3" s="397"/>
      <c r="NCA3" s="397"/>
      <c r="NCB3" s="397"/>
      <c r="NCC3" s="397"/>
      <c r="NCD3" s="397"/>
      <c r="NCE3" s="397"/>
      <c r="NCF3" s="397"/>
      <c r="NCG3" s="397"/>
      <c r="NCH3" s="397"/>
      <c r="NCI3" s="397"/>
      <c r="NCJ3" s="397"/>
      <c r="NCK3" s="397"/>
      <c r="NCL3" s="397"/>
      <c r="NCM3" s="397"/>
      <c r="NCN3" s="397"/>
      <c r="NCO3" s="397"/>
      <c r="NCP3" s="397"/>
      <c r="NCQ3" s="397"/>
      <c r="NCR3" s="397"/>
      <c r="NCS3" s="397"/>
      <c r="NCT3" s="397"/>
      <c r="NCU3" s="397"/>
      <c r="NCV3" s="397"/>
      <c r="NCW3" s="397"/>
      <c r="NCX3" s="397"/>
      <c r="NCY3" s="397"/>
      <c r="NCZ3" s="397"/>
      <c r="NDA3" s="397"/>
      <c r="NDB3" s="397"/>
      <c r="NDC3" s="397"/>
      <c r="NDD3" s="397"/>
      <c r="NDE3" s="397"/>
      <c r="NDF3" s="397"/>
      <c r="NDG3" s="397"/>
      <c r="NDH3" s="397"/>
      <c r="NDI3" s="397"/>
      <c r="NDJ3" s="397"/>
      <c r="NDK3" s="397"/>
      <c r="NDL3" s="397"/>
      <c r="NDM3" s="397"/>
      <c r="NDN3" s="397"/>
      <c r="NDO3" s="397"/>
      <c r="NDP3" s="397"/>
      <c r="NDQ3" s="397"/>
      <c r="NDR3" s="397"/>
      <c r="NDS3" s="397"/>
      <c r="NDT3" s="397"/>
      <c r="NDU3" s="397"/>
      <c r="NDV3" s="397"/>
      <c r="NDW3" s="397"/>
      <c r="NDX3" s="397"/>
      <c r="NDY3" s="397"/>
      <c r="NDZ3" s="397"/>
      <c r="NEA3" s="397"/>
      <c r="NEB3" s="397"/>
      <c r="NEC3" s="397"/>
      <c r="NED3" s="397"/>
      <c r="NEE3" s="397"/>
      <c r="NEF3" s="397"/>
      <c r="NEG3" s="397"/>
      <c r="NEH3" s="397"/>
      <c r="NEI3" s="397"/>
      <c r="NEJ3" s="397"/>
      <c r="NEK3" s="397"/>
      <c r="NEL3" s="397"/>
      <c r="NEM3" s="397"/>
      <c r="NEN3" s="397"/>
      <c r="NEO3" s="397"/>
      <c r="NEP3" s="397"/>
      <c r="NEQ3" s="397"/>
      <c r="NER3" s="397"/>
      <c r="NES3" s="397"/>
      <c r="NET3" s="397"/>
      <c r="NEU3" s="397"/>
      <c r="NEV3" s="397"/>
      <c r="NEW3" s="397"/>
      <c r="NEX3" s="397"/>
      <c r="NEY3" s="397"/>
      <c r="NEZ3" s="397"/>
      <c r="NFA3" s="397"/>
      <c r="NFB3" s="397"/>
      <c r="NFC3" s="397"/>
      <c r="NFD3" s="397"/>
      <c r="NFE3" s="397"/>
      <c r="NFF3" s="397"/>
      <c r="NFG3" s="397"/>
      <c r="NFH3" s="397"/>
      <c r="NFI3" s="397"/>
      <c r="NFJ3" s="397"/>
      <c r="NFK3" s="397"/>
      <c r="NFL3" s="397"/>
      <c r="NFM3" s="397"/>
      <c r="NFN3" s="397"/>
      <c r="NFO3" s="397"/>
      <c r="NFP3" s="397"/>
      <c r="NFQ3" s="397"/>
      <c r="NFR3" s="397"/>
      <c r="NFS3" s="397"/>
      <c r="NFT3" s="397"/>
      <c r="NFU3" s="397"/>
      <c r="NFV3" s="397"/>
      <c r="NFW3" s="397"/>
      <c r="NFX3" s="397"/>
      <c r="NFY3" s="397"/>
      <c r="NFZ3" s="397"/>
      <c r="NGA3" s="397"/>
      <c r="NGB3" s="397"/>
      <c r="NGC3" s="397"/>
      <c r="NGD3" s="397"/>
      <c r="NGE3" s="397"/>
      <c r="NGF3" s="397"/>
      <c r="NGG3" s="397"/>
      <c r="NGH3" s="397"/>
      <c r="NGI3" s="397"/>
      <c r="NGJ3" s="397"/>
      <c r="NGK3" s="397"/>
      <c r="NGL3" s="397"/>
      <c r="NGM3" s="397"/>
      <c r="NGN3" s="397"/>
      <c r="NGO3" s="397"/>
      <c r="NGP3" s="397"/>
      <c r="NGQ3" s="397"/>
      <c r="NGR3" s="397"/>
      <c r="NGS3" s="397"/>
      <c r="NGT3" s="397"/>
      <c r="NGU3" s="397"/>
      <c r="NGV3" s="397"/>
      <c r="NGW3" s="397"/>
      <c r="NGX3" s="397"/>
      <c r="NGY3" s="397"/>
      <c r="NGZ3" s="397"/>
      <c r="NHA3" s="397"/>
      <c r="NHB3" s="397"/>
      <c r="NHC3" s="397"/>
      <c r="NHD3" s="397"/>
      <c r="NHE3" s="397"/>
      <c r="NHF3" s="397"/>
      <c r="NHG3" s="397"/>
      <c r="NHH3" s="397"/>
      <c r="NHI3" s="397"/>
      <c r="NHJ3" s="397"/>
      <c r="NHK3" s="397"/>
      <c r="NHL3" s="397"/>
      <c r="NHM3" s="397"/>
      <c r="NHN3" s="397"/>
      <c r="NHO3" s="397"/>
      <c r="NHP3" s="397"/>
      <c r="NHQ3" s="397"/>
      <c r="NHR3" s="397"/>
      <c r="NHS3" s="397"/>
      <c r="NHT3" s="397"/>
      <c r="NHU3" s="397"/>
      <c r="NHV3" s="397"/>
      <c r="NHW3" s="397"/>
      <c r="NHX3" s="397"/>
      <c r="NHY3" s="397"/>
      <c r="NHZ3" s="397"/>
      <c r="NIA3" s="397"/>
      <c r="NIB3" s="397"/>
      <c r="NIC3" s="397"/>
      <c r="NID3" s="397"/>
      <c r="NIE3" s="397"/>
      <c r="NIF3" s="397"/>
      <c r="NIG3" s="397"/>
      <c r="NIH3" s="397"/>
      <c r="NII3" s="397"/>
      <c r="NIJ3" s="397"/>
      <c r="NIK3" s="397"/>
      <c r="NIL3" s="397"/>
      <c r="NIM3" s="397"/>
      <c r="NIN3" s="397"/>
      <c r="NIO3" s="397"/>
      <c r="NIP3" s="397"/>
      <c r="NIQ3" s="397"/>
      <c r="NIR3" s="397"/>
      <c r="NIS3" s="397"/>
      <c r="NIT3" s="397"/>
      <c r="NIU3" s="397"/>
      <c r="NIV3" s="397"/>
      <c r="NIW3" s="397"/>
      <c r="NIX3" s="397"/>
      <c r="NIY3" s="397"/>
      <c r="NIZ3" s="397"/>
      <c r="NJA3" s="397"/>
      <c r="NJB3" s="397"/>
      <c r="NJC3" s="397"/>
      <c r="NJD3" s="397"/>
      <c r="NJE3" s="397"/>
      <c r="NJF3" s="397"/>
      <c r="NJG3" s="397"/>
      <c r="NJH3" s="397"/>
      <c r="NJI3" s="397"/>
      <c r="NJJ3" s="397"/>
      <c r="NJK3" s="397"/>
      <c r="NJL3" s="397"/>
      <c r="NJM3" s="397"/>
      <c r="NJN3" s="397"/>
      <c r="NJO3" s="397"/>
      <c r="NJP3" s="397"/>
      <c r="NJQ3" s="397"/>
      <c r="NJR3" s="397"/>
      <c r="NJS3" s="397"/>
      <c r="NJT3" s="397"/>
      <c r="NJU3" s="397"/>
      <c r="NJV3" s="397"/>
      <c r="NJW3" s="397"/>
      <c r="NJX3" s="397"/>
      <c r="NJY3" s="397"/>
      <c r="NJZ3" s="397"/>
      <c r="NKA3" s="397"/>
      <c r="NKB3" s="397"/>
      <c r="NKC3" s="397"/>
      <c r="NKD3" s="397"/>
      <c r="NKE3" s="397"/>
      <c r="NKF3" s="397"/>
      <c r="NKG3" s="397"/>
      <c r="NKH3" s="397"/>
      <c r="NKI3" s="397"/>
      <c r="NKJ3" s="397"/>
      <c r="NKK3" s="397"/>
      <c r="NKL3" s="397"/>
      <c r="NKM3" s="397"/>
      <c r="NKN3" s="397"/>
      <c r="NKO3" s="397"/>
      <c r="NKP3" s="397"/>
      <c r="NKQ3" s="397"/>
      <c r="NKR3" s="397"/>
      <c r="NKS3" s="397"/>
      <c r="NKT3" s="397"/>
      <c r="NKU3" s="397"/>
      <c r="NKV3" s="397"/>
      <c r="NKW3" s="397"/>
      <c r="NKX3" s="397"/>
      <c r="NKY3" s="397"/>
      <c r="NKZ3" s="397"/>
      <c r="NLA3" s="397"/>
      <c r="NLB3" s="397"/>
      <c r="NLC3" s="397"/>
      <c r="NLD3" s="397"/>
      <c r="NLE3" s="397"/>
      <c r="NLF3" s="397"/>
      <c r="NLG3" s="397"/>
      <c r="NLH3" s="397"/>
      <c r="NLI3" s="397"/>
      <c r="NLJ3" s="397"/>
      <c r="NLK3" s="397"/>
      <c r="NLL3" s="397"/>
      <c r="NLM3" s="397"/>
      <c r="NLN3" s="397"/>
      <c r="NLO3" s="397"/>
      <c r="NLP3" s="397"/>
      <c r="NLQ3" s="397"/>
      <c r="NLR3" s="397"/>
      <c r="NLS3" s="397"/>
      <c r="NLT3" s="397"/>
      <c r="NLU3" s="397"/>
      <c r="NLV3" s="397"/>
      <c r="NLW3" s="397"/>
      <c r="NLX3" s="397"/>
      <c r="NLY3" s="397"/>
      <c r="NLZ3" s="397"/>
      <c r="NMA3" s="397"/>
      <c r="NMB3" s="397"/>
      <c r="NMC3" s="397"/>
      <c r="NMD3" s="397"/>
      <c r="NME3" s="397"/>
      <c r="NMF3" s="397"/>
      <c r="NMG3" s="397"/>
      <c r="NMH3" s="397"/>
      <c r="NMI3" s="397"/>
      <c r="NMJ3" s="397"/>
      <c r="NMK3" s="397"/>
      <c r="NML3" s="397"/>
      <c r="NMM3" s="397"/>
      <c r="NMN3" s="397"/>
      <c r="NMO3" s="397"/>
      <c r="NMP3" s="397"/>
      <c r="NMQ3" s="397"/>
      <c r="NMR3" s="397"/>
      <c r="NMS3" s="397"/>
      <c r="NMT3" s="397"/>
      <c r="NMU3" s="397"/>
      <c r="NMV3" s="397"/>
      <c r="NMW3" s="397"/>
      <c r="NMX3" s="397"/>
      <c r="NMY3" s="397"/>
      <c r="NMZ3" s="397"/>
      <c r="NNA3" s="397"/>
      <c r="NNB3" s="397"/>
      <c r="NNC3" s="397"/>
      <c r="NND3" s="397"/>
      <c r="NNE3" s="397"/>
      <c r="NNF3" s="397"/>
      <c r="NNG3" s="397"/>
      <c r="NNH3" s="397"/>
      <c r="NNI3" s="397"/>
      <c r="NNJ3" s="397"/>
      <c r="NNK3" s="397"/>
      <c r="NNL3" s="397"/>
      <c r="NNM3" s="397"/>
      <c r="NNN3" s="397"/>
      <c r="NNO3" s="397"/>
      <c r="NNP3" s="397"/>
      <c r="NNQ3" s="397"/>
      <c r="NNR3" s="397"/>
      <c r="NNS3" s="397"/>
      <c r="NNT3" s="397"/>
      <c r="NNU3" s="397"/>
      <c r="NNV3" s="397"/>
      <c r="NNW3" s="397"/>
      <c r="NNX3" s="397"/>
      <c r="NNY3" s="397"/>
      <c r="NNZ3" s="397"/>
      <c r="NOA3" s="397"/>
      <c r="NOB3" s="397"/>
      <c r="NOC3" s="397"/>
      <c r="NOD3" s="397"/>
      <c r="NOE3" s="397"/>
      <c r="NOF3" s="397"/>
      <c r="NOG3" s="397"/>
      <c r="NOH3" s="397"/>
      <c r="NOI3" s="397"/>
      <c r="NOJ3" s="397"/>
      <c r="NOK3" s="397"/>
      <c r="NOL3" s="397"/>
      <c r="NOM3" s="397"/>
      <c r="NON3" s="397"/>
      <c r="NOO3" s="397"/>
      <c r="NOP3" s="397"/>
      <c r="NOQ3" s="397"/>
      <c r="NOR3" s="397"/>
      <c r="NOS3" s="397"/>
      <c r="NOT3" s="397"/>
      <c r="NOU3" s="397"/>
      <c r="NOV3" s="397"/>
      <c r="NOW3" s="397"/>
      <c r="NOX3" s="397"/>
      <c r="NOY3" s="397"/>
      <c r="NOZ3" s="397"/>
      <c r="NPA3" s="397"/>
      <c r="NPB3" s="397"/>
      <c r="NPC3" s="397"/>
      <c r="NPD3" s="397"/>
      <c r="NPE3" s="397"/>
      <c r="NPF3" s="397"/>
      <c r="NPG3" s="397"/>
      <c r="NPH3" s="397"/>
      <c r="NPI3" s="397"/>
      <c r="NPJ3" s="397"/>
      <c r="NPK3" s="397"/>
      <c r="NPL3" s="397"/>
      <c r="NPM3" s="397"/>
      <c r="NPN3" s="397"/>
      <c r="NPO3" s="397"/>
      <c r="NPP3" s="397"/>
      <c r="NPQ3" s="397"/>
      <c r="NPR3" s="397"/>
      <c r="NPS3" s="397"/>
      <c r="NPT3" s="397"/>
      <c r="NPU3" s="397"/>
      <c r="NPV3" s="397"/>
      <c r="NPW3" s="397"/>
      <c r="NPX3" s="397"/>
      <c r="NPY3" s="397"/>
      <c r="NPZ3" s="397"/>
      <c r="NQA3" s="397"/>
      <c r="NQB3" s="397"/>
      <c r="NQC3" s="397"/>
      <c r="NQD3" s="397"/>
      <c r="NQE3" s="397"/>
      <c r="NQF3" s="397"/>
      <c r="NQG3" s="397"/>
      <c r="NQH3" s="397"/>
      <c r="NQI3" s="397"/>
      <c r="NQJ3" s="397"/>
      <c r="NQK3" s="397"/>
      <c r="NQL3" s="397"/>
      <c r="NQM3" s="397"/>
      <c r="NQN3" s="397"/>
      <c r="NQO3" s="397"/>
      <c r="NQP3" s="397"/>
      <c r="NQQ3" s="397"/>
      <c r="NQR3" s="397"/>
      <c r="NQS3" s="397"/>
      <c r="NQT3" s="397"/>
      <c r="NQU3" s="397"/>
      <c r="NQV3" s="397"/>
      <c r="NQW3" s="397"/>
      <c r="NQX3" s="397"/>
      <c r="NQY3" s="397"/>
      <c r="NQZ3" s="397"/>
      <c r="NRA3" s="397"/>
      <c r="NRB3" s="397"/>
      <c r="NRC3" s="397"/>
      <c r="NRD3" s="397"/>
      <c r="NRE3" s="397"/>
      <c r="NRF3" s="397"/>
      <c r="NRG3" s="397"/>
      <c r="NRH3" s="397"/>
      <c r="NRI3" s="397"/>
      <c r="NRJ3" s="397"/>
      <c r="NRK3" s="397"/>
      <c r="NRL3" s="397"/>
      <c r="NRM3" s="397"/>
      <c r="NRN3" s="397"/>
      <c r="NRO3" s="397"/>
      <c r="NRP3" s="397"/>
      <c r="NRQ3" s="397"/>
      <c r="NRR3" s="397"/>
      <c r="NRS3" s="397"/>
      <c r="NRT3" s="397"/>
      <c r="NRU3" s="397"/>
      <c r="NRV3" s="397"/>
      <c r="NRW3" s="397"/>
      <c r="NRX3" s="397"/>
      <c r="NRY3" s="397"/>
      <c r="NRZ3" s="397"/>
      <c r="NSA3" s="397"/>
      <c r="NSB3" s="397"/>
      <c r="NSC3" s="397"/>
      <c r="NSD3" s="397"/>
      <c r="NSE3" s="397"/>
      <c r="NSF3" s="397"/>
      <c r="NSG3" s="397"/>
      <c r="NSH3" s="397"/>
      <c r="NSI3" s="397"/>
      <c r="NSJ3" s="397"/>
      <c r="NSK3" s="397"/>
      <c r="NSL3" s="397"/>
      <c r="NSM3" s="397"/>
      <c r="NSN3" s="397"/>
      <c r="NSO3" s="397"/>
      <c r="NSP3" s="397"/>
      <c r="NSQ3" s="397"/>
      <c r="NSR3" s="397"/>
      <c r="NSS3" s="397"/>
      <c r="NST3" s="397"/>
      <c r="NSU3" s="397"/>
      <c r="NSV3" s="397"/>
      <c r="NSW3" s="397"/>
      <c r="NSX3" s="397"/>
      <c r="NSY3" s="397"/>
      <c r="NSZ3" s="397"/>
      <c r="NTA3" s="397"/>
      <c r="NTB3" s="397"/>
      <c r="NTC3" s="397"/>
      <c r="NTD3" s="397"/>
      <c r="NTE3" s="397"/>
      <c r="NTF3" s="397"/>
      <c r="NTG3" s="397"/>
      <c r="NTH3" s="397"/>
      <c r="NTI3" s="397"/>
      <c r="NTJ3" s="397"/>
      <c r="NTK3" s="397"/>
      <c r="NTL3" s="397"/>
      <c r="NTM3" s="397"/>
      <c r="NTN3" s="397"/>
      <c r="NTO3" s="397"/>
      <c r="NTP3" s="397"/>
      <c r="NTQ3" s="397"/>
      <c r="NTR3" s="397"/>
      <c r="NTS3" s="397"/>
      <c r="NTT3" s="397"/>
      <c r="NTU3" s="397"/>
      <c r="NTV3" s="397"/>
      <c r="NTW3" s="397"/>
      <c r="NTX3" s="397"/>
      <c r="NTY3" s="397"/>
      <c r="NTZ3" s="397"/>
      <c r="NUA3" s="397"/>
      <c r="NUB3" s="397"/>
      <c r="NUC3" s="397"/>
      <c r="NUD3" s="397"/>
      <c r="NUE3" s="397"/>
      <c r="NUF3" s="397"/>
      <c r="NUG3" s="397"/>
      <c r="NUH3" s="397"/>
      <c r="NUI3" s="397"/>
      <c r="NUJ3" s="397"/>
      <c r="NUK3" s="397"/>
      <c r="NUL3" s="397"/>
      <c r="NUM3" s="397"/>
      <c r="NUN3" s="397"/>
      <c r="NUO3" s="397"/>
      <c r="NUP3" s="397"/>
      <c r="NUQ3" s="397"/>
      <c r="NUR3" s="397"/>
      <c r="NUS3" s="397"/>
      <c r="NUT3" s="397"/>
      <c r="NUU3" s="397"/>
      <c r="NUV3" s="397"/>
      <c r="NUW3" s="397"/>
      <c r="NUX3" s="397"/>
      <c r="NUY3" s="397"/>
      <c r="NUZ3" s="397"/>
      <c r="NVA3" s="397"/>
      <c r="NVB3" s="397"/>
      <c r="NVC3" s="397"/>
      <c r="NVD3" s="397"/>
      <c r="NVE3" s="397"/>
      <c r="NVF3" s="397"/>
      <c r="NVG3" s="397"/>
      <c r="NVH3" s="397"/>
      <c r="NVI3" s="397"/>
      <c r="NVJ3" s="397"/>
      <c r="NVK3" s="397"/>
      <c r="NVL3" s="397"/>
      <c r="NVM3" s="397"/>
      <c r="NVN3" s="397"/>
      <c r="NVO3" s="397"/>
      <c r="NVP3" s="397"/>
      <c r="NVQ3" s="397"/>
      <c r="NVR3" s="397"/>
      <c r="NVS3" s="397"/>
      <c r="NVT3" s="397"/>
      <c r="NVU3" s="397"/>
      <c r="NVV3" s="397"/>
      <c r="NVW3" s="397"/>
      <c r="NVX3" s="397"/>
      <c r="NVY3" s="397"/>
      <c r="NVZ3" s="397"/>
      <c r="NWA3" s="397"/>
      <c r="NWB3" s="397"/>
      <c r="NWC3" s="397"/>
      <c r="NWD3" s="397"/>
      <c r="NWE3" s="397"/>
      <c r="NWF3" s="397"/>
      <c r="NWG3" s="397"/>
      <c r="NWH3" s="397"/>
      <c r="NWI3" s="397"/>
      <c r="NWJ3" s="397"/>
      <c r="NWK3" s="397"/>
      <c r="NWL3" s="397"/>
      <c r="NWM3" s="397"/>
      <c r="NWN3" s="397"/>
      <c r="NWO3" s="397"/>
      <c r="NWP3" s="397"/>
      <c r="NWQ3" s="397"/>
      <c r="NWR3" s="397"/>
      <c r="NWS3" s="397"/>
      <c r="NWT3" s="397"/>
      <c r="NWU3" s="397"/>
      <c r="NWV3" s="397"/>
      <c r="NWW3" s="397"/>
      <c r="NWX3" s="397"/>
      <c r="NWY3" s="397"/>
      <c r="NWZ3" s="397"/>
      <c r="NXA3" s="397"/>
      <c r="NXB3" s="397"/>
      <c r="NXC3" s="397"/>
      <c r="NXD3" s="397"/>
      <c r="NXE3" s="397"/>
      <c r="NXF3" s="397"/>
      <c r="NXG3" s="397"/>
      <c r="NXH3" s="397"/>
      <c r="NXI3" s="397"/>
      <c r="NXJ3" s="397"/>
      <c r="NXK3" s="397"/>
      <c r="NXL3" s="397"/>
      <c r="NXM3" s="397"/>
      <c r="NXN3" s="397"/>
      <c r="NXO3" s="397"/>
      <c r="NXP3" s="397"/>
      <c r="NXQ3" s="397"/>
      <c r="NXR3" s="397"/>
      <c r="NXS3" s="397"/>
      <c r="NXT3" s="397"/>
      <c r="NXU3" s="397"/>
      <c r="NXV3" s="397"/>
      <c r="NXW3" s="397"/>
      <c r="NXX3" s="397"/>
      <c r="NXY3" s="397"/>
      <c r="NXZ3" s="397"/>
      <c r="NYA3" s="397"/>
      <c r="NYB3" s="397"/>
      <c r="NYC3" s="397"/>
      <c r="NYD3" s="397"/>
      <c r="NYE3" s="397"/>
      <c r="NYF3" s="397"/>
      <c r="NYG3" s="397"/>
      <c r="NYH3" s="397"/>
      <c r="NYI3" s="397"/>
      <c r="NYJ3" s="397"/>
      <c r="NYK3" s="397"/>
      <c r="NYL3" s="397"/>
      <c r="NYM3" s="397"/>
      <c r="NYN3" s="397"/>
      <c r="NYO3" s="397"/>
      <c r="NYP3" s="397"/>
      <c r="NYQ3" s="397"/>
      <c r="NYR3" s="397"/>
      <c r="NYS3" s="397"/>
      <c r="NYT3" s="397"/>
      <c r="NYU3" s="397"/>
      <c r="NYV3" s="397"/>
      <c r="NYW3" s="397"/>
      <c r="NYX3" s="397"/>
      <c r="NYY3" s="397"/>
      <c r="NYZ3" s="397"/>
      <c r="NZA3" s="397"/>
      <c r="NZB3" s="397"/>
      <c r="NZC3" s="397"/>
      <c r="NZD3" s="397"/>
      <c r="NZE3" s="397"/>
      <c r="NZF3" s="397"/>
      <c r="NZG3" s="397"/>
      <c r="NZH3" s="397"/>
      <c r="NZI3" s="397"/>
      <c r="NZJ3" s="397"/>
      <c r="NZK3" s="397"/>
      <c r="NZL3" s="397"/>
      <c r="NZM3" s="397"/>
      <c r="NZN3" s="397"/>
      <c r="NZO3" s="397"/>
      <c r="NZP3" s="397"/>
      <c r="NZQ3" s="397"/>
      <c r="NZR3" s="397"/>
      <c r="NZS3" s="397"/>
      <c r="NZT3" s="397"/>
      <c r="NZU3" s="397"/>
      <c r="NZV3" s="397"/>
      <c r="NZW3" s="397"/>
      <c r="NZX3" s="397"/>
      <c r="NZY3" s="397"/>
      <c r="NZZ3" s="397"/>
      <c r="OAA3" s="397"/>
      <c r="OAB3" s="397"/>
      <c r="OAC3" s="397"/>
      <c r="OAD3" s="397"/>
      <c r="OAE3" s="397"/>
      <c r="OAF3" s="397"/>
      <c r="OAG3" s="397"/>
      <c r="OAH3" s="397"/>
      <c r="OAI3" s="397"/>
      <c r="OAJ3" s="397"/>
      <c r="OAK3" s="397"/>
      <c r="OAL3" s="397"/>
      <c r="OAM3" s="397"/>
      <c r="OAN3" s="397"/>
      <c r="OAO3" s="397"/>
      <c r="OAP3" s="397"/>
      <c r="OAQ3" s="397"/>
      <c r="OAR3" s="397"/>
      <c r="OAS3" s="397"/>
      <c r="OAT3" s="397"/>
      <c r="OAU3" s="397"/>
      <c r="OAV3" s="397"/>
      <c r="OAW3" s="397"/>
      <c r="OAX3" s="397"/>
      <c r="OAY3" s="397"/>
      <c r="OAZ3" s="397"/>
      <c r="OBA3" s="397"/>
      <c r="OBB3" s="397"/>
      <c r="OBC3" s="397"/>
      <c r="OBD3" s="397"/>
      <c r="OBE3" s="397"/>
      <c r="OBF3" s="397"/>
      <c r="OBG3" s="397"/>
      <c r="OBH3" s="397"/>
      <c r="OBI3" s="397"/>
      <c r="OBJ3" s="397"/>
      <c r="OBK3" s="397"/>
      <c r="OBL3" s="397"/>
      <c r="OBM3" s="397"/>
      <c r="OBN3" s="397"/>
      <c r="OBO3" s="397"/>
      <c r="OBP3" s="397"/>
      <c r="OBQ3" s="397"/>
      <c r="OBR3" s="397"/>
      <c r="OBS3" s="397"/>
      <c r="OBT3" s="397"/>
      <c r="OBU3" s="397"/>
      <c r="OBV3" s="397"/>
      <c r="OBW3" s="397"/>
      <c r="OBX3" s="397"/>
      <c r="OBY3" s="397"/>
      <c r="OBZ3" s="397"/>
      <c r="OCA3" s="397"/>
      <c r="OCB3" s="397"/>
      <c r="OCC3" s="397"/>
      <c r="OCD3" s="397"/>
      <c r="OCE3" s="397"/>
      <c r="OCF3" s="397"/>
      <c r="OCG3" s="397"/>
      <c r="OCH3" s="397"/>
      <c r="OCI3" s="397"/>
      <c r="OCJ3" s="397"/>
      <c r="OCK3" s="397"/>
      <c r="OCL3" s="397"/>
      <c r="OCM3" s="397"/>
      <c r="OCN3" s="397"/>
      <c r="OCO3" s="397"/>
      <c r="OCP3" s="397"/>
      <c r="OCQ3" s="397"/>
      <c r="OCR3" s="397"/>
      <c r="OCS3" s="397"/>
      <c r="OCT3" s="397"/>
      <c r="OCU3" s="397"/>
      <c r="OCV3" s="397"/>
      <c r="OCW3" s="397"/>
      <c r="OCX3" s="397"/>
      <c r="OCY3" s="397"/>
      <c r="OCZ3" s="397"/>
      <c r="ODA3" s="397"/>
      <c r="ODB3" s="397"/>
      <c r="ODC3" s="397"/>
      <c r="ODD3" s="397"/>
      <c r="ODE3" s="397"/>
      <c r="ODF3" s="397"/>
      <c r="ODG3" s="397"/>
      <c r="ODH3" s="397"/>
      <c r="ODI3" s="397"/>
      <c r="ODJ3" s="397"/>
      <c r="ODK3" s="397"/>
      <c r="ODL3" s="397"/>
      <c r="ODM3" s="397"/>
      <c r="ODN3" s="397"/>
      <c r="ODO3" s="397"/>
      <c r="ODP3" s="397"/>
      <c r="ODQ3" s="397"/>
      <c r="ODR3" s="397"/>
      <c r="ODS3" s="397"/>
      <c r="ODT3" s="397"/>
      <c r="ODU3" s="397"/>
      <c r="ODV3" s="397"/>
      <c r="ODW3" s="397"/>
      <c r="ODX3" s="397"/>
      <c r="ODY3" s="397"/>
      <c r="ODZ3" s="397"/>
      <c r="OEA3" s="397"/>
      <c r="OEB3" s="397"/>
      <c r="OEC3" s="397"/>
      <c r="OED3" s="397"/>
      <c r="OEE3" s="397"/>
      <c r="OEF3" s="397"/>
      <c r="OEG3" s="397"/>
      <c r="OEH3" s="397"/>
      <c r="OEI3" s="397"/>
      <c r="OEJ3" s="397"/>
      <c r="OEK3" s="397"/>
      <c r="OEL3" s="397"/>
      <c r="OEM3" s="397"/>
      <c r="OEN3" s="397"/>
      <c r="OEO3" s="397"/>
      <c r="OEP3" s="397"/>
      <c r="OEQ3" s="397"/>
      <c r="OER3" s="397"/>
      <c r="OES3" s="397"/>
      <c r="OET3" s="397"/>
      <c r="OEU3" s="397"/>
      <c r="OEV3" s="397"/>
      <c r="OEW3" s="397"/>
      <c r="OEX3" s="397"/>
      <c r="OEY3" s="397"/>
      <c r="OEZ3" s="397"/>
      <c r="OFA3" s="397"/>
      <c r="OFB3" s="397"/>
      <c r="OFC3" s="397"/>
      <c r="OFD3" s="397"/>
      <c r="OFE3" s="397"/>
      <c r="OFF3" s="397"/>
      <c r="OFG3" s="397"/>
      <c r="OFH3" s="397"/>
      <c r="OFI3" s="397"/>
      <c r="OFJ3" s="397"/>
      <c r="OFK3" s="397"/>
      <c r="OFL3" s="397"/>
      <c r="OFM3" s="397"/>
      <c r="OFN3" s="397"/>
      <c r="OFO3" s="397"/>
      <c r="OFP3" s="397"/>
      <c r="OFQ3" s="397"/>
      <c r="OFR3" s="397"/>
      <c r="OFS3" s="397"/>
      <c r="OFT3" s="397"/>
      <c r="OFU3" s="397"/>
      <c r="OFV3" s="397"/>
      <c r="OFW3" s="397"/>
      <c r="OFX3" s="397"/>
      <c r="OFY3" s="397"/>
      <c r="OFZ3" s="397"/>
      <c r="OGA3" s="397"/>
      <c r="OGB3" s="397"/>
      <c r="OGC3" s="397"/>
      <c r="OGD3" s="397"/>
      <c r="OGE3" s="397"/>
      <c r="OGF3" s="397"/>
      <c r="OGG3" s="397"/>
      <c r="OGH3" s="397"/>
      <c r="OGI3" s="397"/>
      <c r="OGJ3" s="397"/>
      <c r="OGK3" s="397"/>
      <c r="OGL3" s="397"/>
      <c r="OGM3" s="397"/>
      <c r="OGN3" s="397"/>
      <c r="OGO3" s="397"/>
      <c r="OGP3" s="397"/>
      <c r="OGQ3" s="397"/>
      <c r="OGR3" s="397"/>
      <c r="OGS3" s="397"/>
      <c r="OGT3" s="397"/>
      <c r="OGU3" s="397"/>
      <c r="OGV3" s="397"/>
      <c r="OGW3" s="397"/>
      <c r="OGX3" s="397"/>
      <c r="OGY3" s="397"/>
      <c r="OGZ3" s="397"/>
      <c r="OHA3" s="397"/>
      <c r="OHB3" s="397"/>
      <c r="OHC3" s="397"/>
      <c r="OHD3" s="397"/>
      <c r="OHE3" s="397"/>
      <c r="OHF3" s="397"/>
      <c r="OHG3" s="397"/>
      <c r="OHH3" s="397"/>
      <c r="OHI3" s="397"/>
      <c r="OHJ3" s="397"/>
      <c r="OHK3" s="397"/>
      <c r="OHL3" s="397"/>
      <c r="OHM3" s="397"/>
      <c r="OHN3" s="397"/>
      <c r="OHO3" s="397"/>
      <c r="OHP3" s="397"/>
      <c r="OHQ3" s="397"/>
      <c r="OHR3" s="397"/>
      <c r="OHS3" s="397"/>
      <c r="OHT3" s="397"/>
      <c r="OHU3" s="397"/>
      <c r="OHV3" s="397"/>
      <c r="OHW3" s="397"/>
      <c r="OHX3" s="397"/>
      <c r="OHY3" s="397"/>
      <c r="OHZ3" s="397"/>
      <c r="OIA3" s="397"/>
      <c r="OIB3" s="397"/>
      <c r="OIC3" s="397"/>
      <c r="OID3" s="397"/>
      <c r="OIE3" s="397"/>
      <c r="OIF3" s="397"/>
      <c r="OIG3" s="397"/>
      <c r="OIH3" s="397"/>
      <c r="OII3" s="397"/>
      <c r="OIJ3" s="397"/>
      <c r="OIK3" s="397"/>
      <c r="OIL3" s="397"/>
      <c r="OIM3" s="397"/>
      <c r="OIN3" s="397"/>
      <c r="OIO3" s="397"/>
      <c r="OIP3" s="397"/>
      <c r="OIQ3" s="397"/>
      <c r="OIR3" s="397"/>
      <c r="OIS3" s="397"/>
      <c r="OIT3" s="397"/>
      <c r="OIU3" s="397"/>
      <c r="OIV3" s="397"/>
      <c r="OIW3" s="397"/>
      <c r="OIX3" s="397"/>
      <c r="OIY3" s="397"/>
      <c r="OIZ3" s="397"/>
      <c r="OJA3" s="397"/>
      <c r="OJB3" s="397"/>
      <c r="OJC3" s="397"/>
      <c r="OJD3" s="397"/>
      <c r="OJE3" s="397"/>
      <c r="OJF3" s="397"/>
      <c r="OJG3" s="397"/>
      <c r="OJH3" s="397"/>
      <c r="OJI3" s="397"/>
      <c r="OJJ3" s="397"/>
      <c r="OJK3" s="397"/>
      <c r="OJL3" s="397"/>
      <c r="OJM3" s="397"/>
      <c r="OJN3" s="397"/>
      <c r="OJO3" s="397"/>
      <c r="OJP3" s="397"/>
      <c r="OJQ3" s="397"/>
      <c r="OJR3" s="397"/>
      <c r="OJS3" s="397"/>
      <c r="OJT3" s="397"/>
      <c r="OJU3" s="397"/>
      <c r="OJV3" s="397"/>
      <c r="OJW3" s="397"/>
      <c r="OJX3" s="397"/>
      <c r="OJY3" s="397"/>
      <c r="OJZ3" s="397"/>
      <c r="OKA3" s="397"/>
      <c r="OKB3" s="397"/>
      <c r="OKC3" s="397"/>
      <c r="OKD3" s="397"/>
      <c r="OKE3" s="397"/>
      <c r="OKF3" s="397"/>
      <c r="OKG3" s="397"/>
      <c r="OKH3" s="397"/>
      <c r="OKI3" s="397"/>
      <c r="OKJ3" s="397"/>
      <c r="OKK3" s="397"/>
      <c r="OKL3" s="397"/>
      <c r="OKM3" s="397"/>
      <c r="OKN3" s="397"/>
      <c r="OKO3" s="397"/>
      <c r="OKP3" s="397"/>
      <c r="OKQ3" s="397"/>
      <c r="OKR3" s="397"/>
      <c r="OKS3" s="397"/>
      <c r="OKT3" s="397"/>
      <c r="OKU3" s="397"/>
      <c r="OKV3" s="397"/>
      <c r="OKW3" s="397"/>
      <c r="OKX3" s="397"/>
      <c r="OKY3" s="397"/>
      <c r="OKZ3" s="397"/>
      <c r="OLA3" s="397"/>
      <c r="OLB3" s="397"/>
      <c r="OLC3" s="397"/>
      <c r="OLD3" s="397"/>
      <c r="OLE3" s="397"/>
      <c r="OLF3" s="397"/>
      <c r="OLG3" s="397"/>
      <c r="OLH3" s="397"/>
      <c r="OLI3" s="397"/>
      <c r="OLJ3" s="397"/>
      <c r="OLK3" s="397"/>
      <c r="OLL3" s="397"/>
      <c r="OLM3" s="397"/>
      <c r="OLN3" s="397"/>
      <c r="OLO3" s="397"/>
      <c r="OLP3" s="397"/>
      <c r="OLQ3" s="397"/>
      <c r="OLR3" s="397"/>
      <c r="OLS3" s="397"/>
      <c r="OLT3" s="397"/>
      <c r="OLU3" s="397"/>
      <c r="OLV3" s="397"/>
      <c r="OLW3" s="397"/>
      <c r="OLX3" s="397"/>
      <c r="OLY3" s="397"/>
      <c r="OLZ3" s="397"/>
      <c r="OMA3" s="397"/>
      <c r="OMB3" s="397"/>
      <c r="OMC3" s="397"/>
      <c r="OMD3" s="397"/>
      <c r="OME3" s="397"/>
      <c r="OMF3" s="397"/>
      <c r="OMG3" s="397"/>
      <c r="OMH3" s="397"/>
      <c r="OMI3" s="397"/>
      <c r="OMJ3" s="397"/>
      <c r="OMK3" s="397"/>
      <c r="OML3" s="397"/>
      <c r="OMM3" s="397"/>
      <c r="OMN3" s="397"/>
      <c r="OMO3" s="397"/>
      <c r="OMP3" s="397"/>
      <c r="OMQ3" s="397"/>
      <c r="OMR3" s="397"/>
      <c r="OMS3" s="397"/>
      <c r="OMT3" s="397"/>
      <c r="OMU3" s="397"/>
      <c r="OMV3" s="397"/>
      <c r="OMW3" s="397"/>
      <c r="OMX3" s="397"/>
      <c r="OMY3" s="397"/>
      <c r="OMZ3" s="397"/>
      <c r="ONA3" s="397"/>
      <c r="ONB3" s="397"/>
      <c r="ONC3" s="397"/>
      <c r="OND3" s="397"/>
      <c r="ONE3" s="397"/>
      <c r="ONF3" s="397"/>
      <c r="ONG3" s="397"/>
      <c r="ONH3" s="397"/>
      <c r="ONI3" s="397"/>
      <c r="ONJ3" s="397"/>
      <c r="ONK3" s="397"/>
      <c r="ONL3" s="397"/>
      <c r="ONM3" s="397"/>
      <c r="ONN3" s="397"/>
      <c r="ONO3" s="397"/>
      <c r="ONP3" s="397"/>
      <c r="ONQ3" s="397"/>
      <c r="ONR3" s="397"/>
      <c r="ONS3" s="397"/>
      <c r="ONT3" s="397"/>
      <c r="ONU3" s="397"/>
      <c r="ONV3" s="397"/>
      <c r="ONW3" s="397"/>
      <c r="ONX3" s="397"/>
      <c r="ONY3" s="397"/>
      <c r="ONZ3" s="397"/>
      <c r="OOA3" s="397"/>
      <c r="OOB3" s="397"/>
      <c r="OOC3" s="397"/>
      <c r="OOD3" s="397"/>
      <c r="OOE3" s="397"/>
      <c r="OOF3" s="397"/>
      <c r="OOG3" s="397"/>
      <c r="OOH3" s="397"/>
      <c r="OOI3" s="397"/>
      <c r="OOJ3" s="397"/>
      <c r="OOK3" s="397"/>
      <c r="OOL3" s="397"/>
      <c r="OOM3" s="397"/>
      <c r="OON3" s="397"/>
      <c r="OOO3" s="397"/>
      <c r="OOP3" s="397"/>
      <c r="OOQ3" s="397"/>
      <c r="OOR3" s="397"/>
      <c r="OOS3" s="397"/>
      <c r="OOT3" s="397"/>
      <c r="OOU3" s="397"/>
      <c r="OOV3" s="397"/>
      <c r="OOW3" s="397"/>
      <c r="OOX3" s="397"/>
      <c r="OOY3" s="397"/>
      <c r="OOZ3" s="397"/>
      <c r="OPA3" s="397"/>
      <c r="OPB3" s="397"/>
      <c r="OPC3" s="397"/>
      <c r="OPD3" s="397"/>
      <c r="OPE3" s="397"/>
      <c r="OPF3" s="397"/>
      <c r="OPG3" s="397"/>
      <c r="OPH3" s="397"/>
      <c r="OPI3" s="397"/>
      <c r="OPJ3" s="397"/>
      <c r="OPK3" s="397"/>
      <c r="OPL3" s="397"/>
      <c r="OPM3" s="397"/>
      <c r="OPN3" s="397"/>
      <c r="OPO3" s="397"/>
      <c r="OPP3" s="397"/>
      <c r="OPQ3" s="397"/>
      <c r="OPR3" s="397"/>
      <c r="OPS3" s="397"/>
      <c r="OPT3" s="397"/>
      <c r="OPU3" s="397"/>
      <c r="OPV3" s="397"/>
      <c r="OPW3" s="397"/>
      <c r="OPX3" s="397"/>
      <c r="OPY3" s="397"/>
      <c r="OPZ3" s="397"/>
      <c r="OQA3" s="397"/>
      <c r="OQB3" s="397"/>
      <c r="OQC3" s="397"/>
      <c r="OQD3" s="397"/>
      <c r="OQE3" s="397"/>
      <c r="OQF3" s="397"/>
      <c r="OQG3" s="397"/>
      <c r="OQH3" s="397"/>
      <c r="OQI3" s="397"/>
      <c r="OQJ3" s="397"/>
      <c r="OQK3" s="397"/>
      <c r="OQL3" s="397"/>
      <c r="OQM3" s="397"/>
      <c r="OQN3" s="397"/>
      <c r="OQO3" s="397"/>
      <c r="OQP3" s="397"/>
      <c r="OQQ3" s="397"/>
      <c r="OQR3" s="397"/>
      <c r="OQS3" s="397"/>
      <c r="OQT3" s="397"/>
      <c r="OQU3" s="397"/>
      <c r="OQV3" s="397"/>
      <c r="OQW3" s="397"/>
      <c r="OQX3" s="397"/>
      <c r="OQY3" s="397"/>
      <c r="OQZ3" s="397"/>
      <c r="ORA3" s="397"/>
      <c r="ORB3" s="397"/>
      <c r="ORC3" s="397"/>
      <c r="ORD3" s="397"/>
      <c r="ORE3" s="397"/>
      <c r="ORF3" s="397"/>
      <c r="ORG3" s="397"/>
      <c r="ORH3" s="397"/>
      <c r="ORI3" s="397"/>
      <c r="ORJ3" s="397"/>
      <c r="ORK3" s="397"/>
      <c r="ORL3" s="397"/>
      <c r="ORM3" s="397"/>
      <c r="ORN3" s="397"/>
      <c r="ORO3" s="397"/>
      <c r="ORP3" s="397"/>
      <c r="ORQ3" s="397"/>
      <c r="ORR3" s="397"/>
      <c r="ORS3" s="397"/>
      <c r="ORT3" s="397"/>
      <c r="ORU3" s="397"/>
      <c r="ORV3" s="397"/>
      <c r="ORW3" s="397"/>
      <c r="ORX3" s="397"/>
      <c r="ORY3" s="397"/>
      <c r="ORZ3" s="397"/>
      <c r="OSA3" s="397"/>
      <c r="OSB3" s="397"/>
      <c r="OSC3" s="397"/>
      <c r="OSD3" s="397"/>
      <c r="OSE3" s="397"/>
      <c r="OSF3" s="397"/>
      <c r="OSG3" s="397"/>
      <c r="OSH3" s="397"/>
      <c r="OSI3" s="397"/>
      <c r="OSJ3" s="397"/>
      <c r="OSK3" s="397"/>
      <c r="OSL3" s="397"/>
      <c r="OSM3" s="397"/>
      <c r="OSN3" s="397"/>
      <c r="OSO3" s="397"/>
      <c r="OSP3" s="397"/>
      <c r="OSQ3" s="397"/>
      <c r="OSR3" s="397"/>
      <c r="OSS3" s="397"/>
      <c r="OST3" s="397"/>
      <c r="OSU3" s="397"/>
      <c r="OSV3" s="397"/>
      <c r="OSW3" s="397"/>
      <c r="OSX3" s="397"/>
      <c r="OSY3" s="397"/>
      <c r="OSZ3" s="397"/>
      <c r="OTA3" s="397"/>
      <c r="OTB3" s="397"/>
      <c r="OTC3" s="397"/>
      <c r="OTD3" s="397"/>
      <c r="OTE3" s="397"/>
      <c r="OTF3" s="397"/>
      <c r="OTG3" s="397"/>
      <c r="OTH3" s="397"/>
      <c r="OTI3" s="397"/>
      <c r="OTJ3" s="397"/>
      <c r="OTK3" s="397"/>
      <c r="OTL3" s="397"/>
      <c r="OTM3" s="397"/>
      <c r="OTN3" s="397"/>
      <c r="OTO3" s="397"/>
      <c r="OTP3" s="397"/>
      <c r="OTQ3" s="397"/>
      <c r="OTR3" s="397"/>
      <c r="OTS3" s="397"/>
      <c r="OTT3" s="397"/>
      <c r="OTU3" s="397"/>
      <c r="OTV3" s="397"/>
      <c r="OTW3" s="397"/>
      <c r="OTX3" s="397"/>
      <c r="OTY3" s="397"/>
      <c r="OTZ3" s="397"/>
      <c r="OUA3" s="397"/>
      <c r="OUB3" s="397"/>
      <c r="OUC3" s="397"/>
      <c r="OUD3" s="397"/>
      <c r="OUE3" s="397"/>
      <c r="OUF3" s="397"/>
      <c r="OUG3" s="397"/>
      <c r="OUH3" s="397"/>
      <c r="OUI3" s="397"/>
      <c r="OUJ3" s="397"/>
      <c r="OUK3" s="397"/>
      <c r="OUL3" s="397"/>
      <c r="OUM3" s="397"/>
      <c r="OUN3" s="397"/>
      <c r="OUO3" s="397"/>
      <c r="OUP3" s="397"/>
      <c r="OUQ3" s="397"/>
      <c r="OUR3" s="397"/>
      <c r="OUS3" s="397"/>
      <c r="OUT3" s="397"/>
      <c r="OUU3" s="397"/>
      <c r="OUV3" s="397"/>
      <c r="OUW3" s="397"/>
      <c r="OUX3" s="397"/>
      <c r="OUY3" s="397"/>
      <c r="OUZ3" s="397"/>
      <c r="OVA3" s="397"/>
      <c r="OVB3" s="397"/>
      <c r="OVC3" s="397"/>
      <c r="OVD3" s="397"/>
      <c r="OVE3" s="397"/>
      <c r="OVF3" s="397"/>
      <c r="OVG3" s="397"/>
      <c r="OVH3" s="397"/>
      <c r="OVI3" s="397"/>
      <c r="OVJ3" s="397"/>
      <c r="OVK3" s="397"/>
      <c r="OVL3" s="397"/>
      <c r="OVM3" s="397"/>
      <c r="OVN3" s="397"/>
      <c r="OVO3" s="397"/>
      <c r="OVP3" s="397"/>
      <c r="OVQ3" s="397"/>
      <c r="OVR3" s="397"/>
      <c r="OVS3" s="397"/>
      <c r="OVT3" s="397"/>
      <c r="OVU3" s="397"/>
      <c r="OVV3" s="397"/>
      <c r="OVW3" s="397"/>
      <c r="OVX3" s="397"/>
      <c r="OVY3" s="397"/>
      <c r="OVZ3" s="397"/>
      <c r="OWA3" s="397"/>
      <c r="OWB3" s="397"/>
      <c r="OWC3" s="397"/>
      <c r="OWD3" s="397"/>
      <c r="OWE3" s="397"/>
      <c r="OWF3" s="397"/>
      <c r="OWG3" s="397"/>
      <c r="OWH3" s="397"/>
      <c r="OWI3" s="397"/>
      <c r="OWJ3" s="397"/>
      <c r="OWK3" s="397"/>
      <c r="OWL3" s="397"/>
      <c r="OWM3" s="397"/>
      <c r="OWN3" s="397"/>
      <c r="OWO3" s="397"/>
      <c r="OWP3" s="397"/>
      <c r="OWQ3" s="397"/>
      <c r="OWR3" s="397"/>
      <c r="OWS3" s="397"/>
      <c r="OWT3" s="397"/>
      <c r="OWU3" s="397"/>
      <c r="OWV3" s="397"/>
      <c r="OWW3" s="397"/>
      <c r="OWX3" s="397"/>
      <c r="OWY3" s="397"/>
      <c r="OWZ3" s="397"/>
      <c r="OXA3" s="397"/>
      <c r="OXB3" s="397"/>
      <c r="OXC3" s="397"/>
      <c r="OXD3" s="397"/>
      <c r="OXE3" s="397"/>
      <c r="OXF3" s="397"/>
      <c r="OXG3" s="397"/>
      <c r="OXH3" s="397"/>
      <c r="OXI3" s="397"/>
      <c r="OXJ3" s="397"/>
      <c r="OXK3" s="397"/>
      <c r="OXL3" s="397"/>
      <c r="OXM3" s="397"/>
      <c r="OXN3" s="397"/>
      <c r="OXO3" s="397"/>
      <c r="OXP3" s="397"/>
      <c r="OXQ3" s="397"/>
      <c r="OXR3" s="397"/>
      <c r="OXS3" s="397"/>
      <c r="OXT3" s="397"/>
      <c r="OXU3" s="397"/>
      <c r="OXV3" s="397"/>
      <c r="OXW3" s="397"/>
      <c r="OXX3" s="397"/>
      <c r="OXY3" s="397"/>
      <c r="OXZ3" s="397"/>
      <c r="OYA3" s="397"/>
      <c r="OYB3" s="397"/>
      <c r="OYC3" s="397"/>
      <c r="OYD3" s="397"/>
      <c r="OYE3" s="397"/>
      <c r="OYF3" s="397"/>
      <c r="OYG3" s="397"/>
      <c r="OYH3" s="397"/>
      <c r="OYI3" s="397"/>
      <c r="OYJ3" s="397"/>
      <c r="OYK3" s="397"/>
      <c r="OYL3" s="397"/>
      <c r="OYM3" s="397"/>
      <c r="OYN3" s="397"/>
      <c r="OYO3" s="397"/>
      <c r="OYP3" s="397"/>
      <c r="OYQ3" s="397"/>
      <c r="OYR3" s="397"/>
      <c r="OYS3" s="397"/>
      <c r="OYT3" s="397"/>
      <c r="OYU3" s="397"/>
      <c r="OYV3" s="397"/>
      <c r="OYW3" s="397"/>
      <c r="OYX3" s="397"/>
      <c r="OYY3" s="397"/>
      <c r="OYZ3" s="397"/>
      <c r="OZA3" s="397"/>
      <c r="OZB3" s="397"/>
      <c r="OZC3" s="397"/>
      <c r="OZD3" s="397"/>
      <c r="OZE3" s="397"/>
      <c r="OZF3" s="397"/>
      <c r="OZG3" s="397"/>
      <c r="OZH3" s="397"/>
      <c r="OZI3" s="397"/>
      <c r="OZJ3" s="397"/>
      <c r="OZK3" s="397"/>
      <c r="OZL3" s="397"/>
      <c r="OZM3" s="397"/>
      <c r="OZN3" s="397"/>
      <c r="OZO3" s="397"/>
      <c r="OZP3" s="397"/>
      <c r="OZQ3" s="397"/>
      <c r="OZR3" s="397"/>
      <c r="OZS3" s="397"/>
      <c r="OZT3" s="397"/>
      <c r="OZU3" s="397"/>
      <c r="OZV3" s="397"/>
      <c r="OZW3" s="397"/>
      <c r="OZX3" s="397"/>
      <c r="OZY3" s="397"/>
      <c r="OZZ3" s="397"/>
      <c r="PAA3" s="397"/>
      <c r="PAB3" s="397"/>
      <c r="PAC3" s="397"/>
      <c r="PAD3" s="397"/>
      <c r="PAE3" s="397"/>
      <c r="PAF3" s="397"/>
      <c r="PAG3" s="397"/>
      <c r="PAH3" s="397"/>
      <c r="PAI3" s="397"/>
      <c r="PAJ3" s="397"/>
      <c r="PAK3" s="397"/>
      <c r="PAL3" s="397"/>
      <c r="PAM3" s="397"/>
      <c r="PAN3" s="397"/>
      <c r="PAO3" s="397"/>
      <c r="PAP3" s="397"/>
      <c r="PAQ3" s="397"/>
      <c r="PAR3" s="397"/>
      <c r="PAS3" s="397"/>
      <c r="PAT3" s="397"/>
      <c r="PAU3" s="397"/>
      <c r="PAV3" s="397"/>
      <c r="PAW3" s="397"/>
      <c r="PAX3" s="397"/>
      <c r="PAY3" s="397"/>
      <c r="PAZ3" s="397"/>
      <c r="PBA3" s="397"/>
      <c r="PBB3" s="397"/>
      <c r="PBC3" s="397"/>
      <c r="PBD3" s="397"/>
      <c r="PBE3" s="397"/>
      <c r="PBF3" s="397"/>
      <c r="PBG3" s="397"/>
      <c r="PBH3" s="397"/>
      <c r="PBI3" s="397"/>
      <c r="PBJ3" s="397"/>
      <c r="PBK3" s="397"/>
      <c r="PBL3" s="397"/>
      <c r="PBM3" s="397"/>
      <c r="PBN3" s="397"/>
      <c r="PBO3" s="397"/>
      <c r="PBP3" s="397"/>
      <c r="PBQ3" s="397"/>
      <c r="PBR3" s="397"/>
      <c r="PBS3" s="397"/>
      <c r="PBT3" s="397"/>
      <c r="PBU3" s="397"/>
      <c r="PBV3" s="397"/>
      <c r="PBW3" s="397"/>
      <c r="PBX3" s="397"/>
      <c r="PBY3" s="397"/>
      <c r="PBZ3" s="397"/>
      <c r="PCA3" s="397"/>
      <c r="PCB3" s="397"/>
      <c r="PCC3" s="397"/>
      <c r="PCD3" s="397"/>
      <c r="PCE3" s="397"/>
      <c r="PCF3" s="397"/>
      <c r="PCG3" s="397"/>
      <c r="PCH3" s="397"/>
      <c r="PCI3" s="397"/>
      <c r="PCJ3" s="397"/>
      <c r="PCK3" s="397"/>
      <c r="PCL3" s="397"/>
      <c r="PCM3" s="397"/>
      <c r="PCN3" s="397"/>
      <c r="PCO3" s="397"/>
      <c r="PCP3" s="397"/>
      <c r="PCQ3" s="397"/>
      <c r="PCR3" s="397"/>
      <c r="PCS3" s="397"/>
      <c r="PCT3" s="397"/>
      <c r="PCU3" s="397"/>
      <c r="PCV3" s="397"/>
      <c r="PCW3" s="397"/>
      <c r="PCX3" s="397"/>
      <c r="PCY3" s="397"/>
      <c r="PCZ3" s="397"/>
      <c r="PDA3" s="397"/>
      <c r="PDB3" s="397"/>
      <c r="PDC3" s="397"/>
      <c r="PDD3" s="397"/>
      <c r="PDE3" s="397"/>
      <c r="PDF3" s="397"/>
      <c r="PDG3" s="397"/>
      <c r="PDH3" s="397"/>
      <c r="PDI3" s="397"/>
      <c r="PDJ3" s="397"/>
      <c r="PDK3" s="397"/>
      <c r="PDL3" s="397"/>
      <c r="PDM3" s="397"/>
      <c r="PDN3" s="397"/>
      <c r="PDO3" s="397"/>
      <c r="PDP3" s="397"/>
      <c r="PDQ3" s="397"/>
      <c r="PDR3" s="397"/>
      <c r="PDS3" s="397"/>
      <c r="PDT3" s="397"/>
      <c r="PDU3" s="397"/>
      <c r="PDV3" s="397"/>
      <c r="PDW3" s="397"/>
      <c r="PDX3" s="397"/>
      <c r="PDY3" s="397"/>
      <c r="PDZ3" s="397"/>
      <c r="PEA3" s="397"/>
      <c r="PEB3" s="397"/>
      <c r="PEC3" s="397"/>
      <c r="PED3" s="397"/>
      <c r="PEE3" s="397"/>
      <c r="PEF3" s="397"/>
      <c r="PEG3" s="397"/>
      <c r="PEH3" s="397"/>
      <c r="PEI3" s="397"/>
      <c r="PEJ3" s="397"/>
      <c r="PEK3" s="397"/>
      <c r="PEL3" s="397"/>
      <c r="PEM3" s="397"/>
      <c r="PEN3" s="397"/>
      <c r="PEO3" s="397"/>
      <c r="PEP3" s="397"/>
      <c r="PEQ3" s="397"/>
      <c r="PER3" s="397"/>
      <c r="PES3" s="397"/>
      <c r="PET3" s="397"/>
      <c r="PEU3" s="397"/>
      <c r="PEV3" s="397"/>
      <c r="PEW3" s="397"/>
      <c r="PEX3" s="397"/>
      <c r="PEY3" s="397"/>
      <c r="PEZ3" s="397"/>
      <c r="PFA3" s="397"/>
      <c r="PFB3" s="397"/>
      <c r="PFC3" s="397"/>
      <c r="PFD3" s="397"/>
      <c r="PFE3" s="397"/>
      <c r="PFF3" s="397"/>
      <c r="PFG3" s="397"/>
      <c r="PFH3" s="397"/>
      <c r="PFI3" s="397"/>
      <c r="PFJ3" s="397"/>
      <c r="PFK3" s="397"/>
      <c r="PFL3" s="397"/>
      <c r="PFM3" s="397"/>
      <c r="PFN3" s="397"/>
      <c r="PFO3" s="397"/>
      <c r="PFP3" s="397"/>
      <c r="PFQ3" s="397"/>
      <c r="PFR3" s="397"/>
      <c r="PFS3" s="397"/>
      <c r="PFT3" s="397"/>
      <c r="PFU3" s="397"/>
      <c r="PFV3" s="397"/>
      <c r="PFW3" s="397"/>
      <c r="PFX3" s="397"/>
      <c r="PFY3" s="397"/>
      <c r="PFZ3" s="397"/>
      <c r="PGA3" s="397"/>
      <c r="PGB3" s="397"/>
      <c r="PGC3" s="397"/>
      <c r="PGD3" s="397"/>
      <c r="PGE3" s="397"/>
      <c r="PGF3" s="397"/>
      <c r="PGG3" s="397"/>
      <c r="PGH3" s="397"/>
      <c r="PGI3" s="397"/>
      <c r="PGJ3" s="397"/>
      <c r="PGK3" s="397"/>
      <c r="PGL3" s="397"/>
      <c r="PGM3" s="397"/>
      <c r="PGN3" s="397"/>
      <c r="PGO3" s="397"/>
      <c r="PGP3" s="397"/>
      <c r="PGQ3" s="397"/>
      <c r="PGR3" s="397"/>
      <c r="PGS3" s="397"/>
      <c r="PGT3" s="397"/>
      <c r="PGU3" s="397"/>
      <c r="PGV3" s="397"/>
      <c r="PGW3" s="397"/>
      <c r="PGX3" s="397"/>
      <c r="PGY3" s="397"/>
      <c r="PGZ3" s="397"/>
      <c r="PHA3" s="397"/>
      <c r="PHB3" s="397"/>
      <c r="PHC3" s="397"/>
      <c r="PHD3" s="397"/>
      <c r="PHE3" s="397"/>
      <c r="PHF3" s="397"/>
      <c r="PHG3" s="397"/>
      <c r="PHH3" s="397"/>
      <c r="PHI3" s="397"/>
      <c r="PHJ3" s="397"/>
      <c r="PHK3" s="397"/>
      <c r="PHL3" s="397"/>
      <c r="PHM3" s="397"/>
      <c r="PHN3" s="397"/>
      <c r="PHO3" s="397"/>
      <c r="PHP3" s="397"/>
      <c r="PHQ3" s="397"/>
      <c r="PHR3" s="397"/>
      <c r="PHS3" s="397"/>
      <c r="PHT3" s="397"/>
      <c r="PHU3" s="397"/>
      <c r="PHV3" s="397"/>
      <c r="PHW3" s="397"/>
      <c r="PHX3" s="397"/>
      <c r="PHY3" s="397"/>
      <c r="PHZ3" s="397"/>
      <c r="PIA3" s="397"/>
      <c r="PIB3" s="397"/>
      <c r="PIC3" s="397"/>
      <c r="PID3" s="397"/>
      <c r="PIE3" s="397"/>
      <c r="PIF3" s="397"/>
      <c r="PIG3" s="397"/>
      <c r="PIH3" s="397"/>
      <c r="PII3" s="397"/>
      <c r="PIJ3" s="397"/>
      <c r="PIK3" s="397"/>
      <c r="PIL3" s="397"/>
      <c r="PIM3" s="397"/>
      <c r="PIN3" s="397"/>
      <c r="PIO3" s="397"/>
      <c r="PIP3" s="397"/>
      <c r="PIQ3" s="397"/>
      <c r="PIR3" s="397"/>
      <c r="PIS3" s="397"/>
      <c r="PIT3" s="397"/>
      <c r="PIU3" s="397"/>
      <c r="PIV3" s="397"/>
      <c r="PIW3" s="397"/>
      <c r="PIX3" s="397"/>
      <c r="PIY3" s="397"/>
      <c r="PIZ3" s="397"/>
      <c r="PJA3" s="397"/>
      <c r="PJB3" s="397"/>
      <c r="PJC3" s="397"/>
      <c r="PJD3" s="397"/>
      <c r="PJE3" s="397"/>
      <c r="PJF3" s="397"/>
      <c r="PJG3" s="397"/>
      <c r="PJH3" s="397"/>
      <c r="PJI3" s="397"/>
      <c r="PJJ3" s="397"/>
      <c r="PJK3" s="397"/>
      <c r="PJL3" s="397"/>
      <c r="PJM3" s="397"/>
      <c r="PJN3" s="397"/>
      <c r="PJO3" s="397"/>
      <c r="PJP3" s="397"/>
      <c r="PJQ3" s="397"/>
      <c r="PJR3" s="397"/>
      <c r="PJS3" s="397"/>
      <c r="PJT3" s="397"/>
      <c r="PJU3" s="397"/>
      <c r="PJV3" s="397"/>
      <c r="PJW3" s="397"/>
      <c r="PJX3" s="397"/>
      <c r="PJY3" s="397"/>
      <c r="PJZ3" s="397"/>
      <c r="PKA3" s="397"/>
      <c r="PKB3" s="397"/>
      <c r="PKC3" s="397"/>
      <c r="PKD3" s="397"/>
      <c r="PKE3" s="397"/>
      <c r="PKF3" s="397"/>
      <c r="PKG3" s="397"/>
      <c r="PKH3" s="397"/>
      <c r="PKI3" s="397"/>
      <c r="PKJ3" s="397"/>
      <c r="PKK3" s="397"/>
      <c r="PKL3" s="397"/>
      <c r="PKM3" s="397"/>
      <c r="PKN3" s="397"/>
      <c r="PKO3" s="397"/>
      <c r="PKP3" s="397"/>
      <c r="PKQ3" s="397"/>
      <c r="PKR3" s="397"/>
      <c r="PKS3" s="397"/>
      <c r="PKT3" s="397"/>
      <c r="PKU3" s="397"/>
      <c r="PKV3" s="397"/>
      <c r="PKW3" s="397"/>
      <c r="PKX3" s="397"/>
      <c r="PKY3" s="397"/>
      <c r="PKZ3" s="397"/>
      <c r="PLA3" s="397"/>
      <c r="PLB3" s="397"/>
      <c r="PLC3" s="397"/>
      <c r="PLD3" s="397"/>
      <c r="PLE3" s="397"/>
      <c r="PLF3" s="397"/>
      <c r="PLG3" s="397"/>
      <c r="PLH3" s="397"/>
      <c r="PLI3" s="397"/>
      <c r="PLJ3" s="397"/>
      <c r="PLK3" s="397"/>
      <c r="PLL3" s="397"/>
      <c r="PLM3" s="397"/>
      <c r="PLN3" s="397"/>
      <c r="PLO3" s="397"/>
      <c r="PLP3" s="397"/>
      <c r="PLQ3" s="397"/>
      <c r="PLR3" s="397"/>
      <c r="PLS3" s="397"/>
      <c r="PLT3" s="397"/>
      <c r="PLU3" s="397"/>
      <c r="PLV3" s="397"/>
      <c r="PLW3" s="397"/>
      <c r="PLX3" s="397"/>
      <c r="PLY3" s="397"/>
      <c r="PLZ3" s="397"/>
      <c r="PMA3" s="397"/>
      <c r="PMB3" s="397"/>
      <c r="PMC3" s="397"/>
      <c r="PMD3" s="397"/>
      <c r="PME3" s="397"/>
      <c r="PMF3" s="397"/>
      <c r="PMG3" s="397"/>
      <c r="PMH3" s="397"/>
      <c r="PMI3" s="397"/>
      <c r="PMJ3" s="397"/>
      <c r="PMK3" s="397"/>
      <c r="PML3" s="397"/>
      <c r="PMM3" s="397"/>
      <c r="PMN3" s="397"/>
      <c r="PMO3" s="397"/>
      <c r="PMP3" s="397"/>
      <c r="PMQ3" s="397"/>
      <c r="PMR3" s="397"/>
      <c r="PMS3" s="397"/>
      <c r="PMT3" s="397"/>
      <c r="PMU3" s="397"/>
      <c r="PMV3" s="397"/>
      <c r="PMW3" s="397"/>
      <c r="PMX3" s="397"/>
      <c r="PMY3" s="397"/>
      <c r="PMZ3" s="397"/>
      <c r="PNA3" s="397"/>
      <c r="PNB3" s="397"/>
      <c r="PNC3" s="397"/>
      <c r="PND3" s="397"/>
      <c r="PNE3" s="397"/>
      <c r="PNF3" s="397"/>
      <c r="PNG3" s="397"/>
      <c r="PNH3" s="397"/>
      <c r="PNI3" s="397"/>
      <c r="PNJ3" s="397"/>
      <c r="PNK3" s="397"/>
      <c r="PNL3" s="397"/>
      <c r="PNM3" s="397"/>
      <c r="PNN3" s="397"/>
      <c r="PNO3" s="397"/>
      <c r="PNP3" s="397"/>
      <c r="PNQ3" s="397"/>
      <c r="PNR3" s="397"/>
      <c r="PNS3" s="397"/>
      <c r="PNT3" s="397"/>
      <c r="PNU3" s="397"/>
      <c r="PNV3" s="397"/>
      <c r="PNW3" s="397"/>
      <c r="PNX3" s="397"/>
      <c r="PNY3" s="397"/>
      <c r="PNZ3" s="397"/>
      <c r="POA3" s="397"/>
      <c r="POB3" s="397"/>
      <c r="POC3" s="397"/>
      <c r="POD3" s="397"/>
      <c r="POE3" s="397"/>
      <c r="POF3" s="397"/>
      <c r="POG3" s="397"/>
      <c r="POH3" s="397"/>
      <c r="POI3" s="397"/>
      <c r="POJ3" s="397"/>
      <c r="POK3" s="397"/>
      <c r="POL3" s="397"/>
      <c r="POM3" s="397"/>
      <c r="PON3" s="397"/>
      <c r="POO3" s="397"/>
      <c r="POP3" s="397"/>
      <c r="POQ3" s="397"/>
      <c r="POR3" s="397"/>
      <c r="POS3" s="397"/>
      <c r="POT3" s="397"/>
      <c r="POU3" s="397"/>
      <c r="POV3" s="397"/>
      <c r="POW3" s="397"/>
      <c r="POX3" s="397"/>
      <c r="POY3" s="397"/>
      <c r="POZ3" s="397"/>
      <c r="PPA3" s="397"/>
      <c r="PPB3" s="397"/>
      <c r="PPC3" s="397"/>
      <c r="PPD3" s="397"/>
      <c r="PPE3" s="397"/>
      <c r="PPF3" s="397"/>
      <c r="PPG3" s="397"/>
      <c r="PPH3" s="397"/>
      <c r="PPI3" s="397"/>
      <c r="PPJ3" s="397"/>
      <c r="PPK3" s="397"/>
      <c r="PPL3" s="397"/>
      <c r="PPM3" s="397"/>
      <c r="PPN3" s="397"/>
      <c r="PPO3" s="397"/>
      <c r="PPP3" s="397"/>
      <c r="PPQ3" s="397"/>
      <c r="PPR3" s="397"/>
      <c r="PPS3" s="397"/>
      <c r="PPT3" s="397"/>
      <c r="PPU3" s="397"/>
      <c r="PPV3" s="397"/>
      <c r="PPW3" s="397"/>
      <c r="PPX3" s="397"/>
      <c r="PPY3" s="397"/>
      <c r="PPZ3" s="397"/>
      <c r="PQA3" s="397"/>
      <c r="PQB3" s="397"/>
      <c r="PQC3" s="397"/>
      <c r="PQD3" s="397"/>
      <c r="PQE3" s="397"/>
      <c r="PQF3" s="397"/>
      <c r="PQG3" s="397"/>
      <c r="PQH3" s="397"/>
      <c r="PQI3" s="397"/>
      <c r="PQJ3" s="397"/>
      <c r="PQK3" s="397"/>
      <c r="PQL3" s="397"/>
      <c r="PQM3" s="397"/>
      <c r="PQN3" s="397"/>
      <c r="PQO3" s="397"/>
      <c r="PQP3" s="397"/>
      <c r="PQQ3" s="397"/>
      <c r="PQR3" s="397"/>
      <c r="PQS3" s="397"/>
      <c r="PQT3" s="397"/>
      <c r="PQU3" s="397"/>
      <c r="PQV3" s="397"/>
      <c r="PQW3" s="397"/>
      <c r="PQX3" s="397"/>
      <c r="PQY3" s="397"/>
      <c r="PQZ3" s="397"/>
      <c r="PRA3" s="397"/>
      <c r="PRB3" s="397"/>
      <c r="PRC3" s="397"/>
      <c r="PRD3" s="397"/>
      <c r="PRE3" s="397"/>
      <c r="PRF3" s="397"/>
      <c r="PRG3" s="397"/>
      <c r="PRH3" s="397"/>
      <c r="PRI3" s="397"/>
      <c r="PRJ3" s="397"/>
      <c r="PRK3" s="397"/>
      <c r="PRL3" s="397"/>
      <c r="PRM3" s="397"/>
      <c r="PRN3" s="397"/>
      <c r="PRO3" s="397"/>
      <c r="PRP3" s="397"/>
      <c r="PRQ3" s="397"/>
      <c r="PRR3" s="397"/>
      <c r="PRS3" s="397"/>
      <c r="PRT3" s="397"/>
      <c r="PRU3" s="397"/>
      <c r="PRV3" s="397"/>
      <c r="PRW3" s="397"/>
      <c r="PRX3" s="397"/>
      <c r="PRY3" s="397"/>
      <c r="PRZ3" s="397"/>
      <c r="PSA3" s="397"/>
      <c r="PSB3" s="397"/>
      <c r="PSC3" s="397"/>
      <c r="PSD3" s="397"/>
      <c r="PSE3" s="397"/>
      <c r="PSF3" s="397"/>
      <c r="PSG3" s="397"/>
      <c r="PSH3" s="397"/>
      <c r="PSI3" s="397"/>
      <c r="PSJ3" s="397"/>
      <c r="PSK3" s="397"/>
      <c r="PSL3" s="397"/>
      <c r="PSM3" s="397"/>
      <c r="PSN3" s="397"/>
      <c r="PSO3" s="397"/>
      <c r="PSP3" s="397"/>
      <c r="PSQ3" s="397"/>
      <c r="PSR3" s="397"/>
      <c r="PSS3" s="397"/>
      <c r="PST3" s="397"/>
      <c r="PSU3" s="397"/>
      <c r="PSV3" s="397"/>
      <c r="PSW3" s="397"/>
      <c r="PSX3" s="397"/>
      <c r="PSY3" s="397"/>
      <c r="PSZ3" s="397"/>
      <c r="PTA3" s="397"/>
      <c r="PTB3" s="397"/>
      <c r="PTC3" s="397"/>
      <c r="PTD3" s="397"/>
      <c r="PTE3" s="397"/>
      <c r="PTF3" s="397"/>
      <c r="PTG3" s="397"/>
      <c r="PTH3" s="397"/>
      <c r="PTI3" s="397"/>
      <c r="PTJ3" s="397"/>
      <c r="PTK3" s="397"/>
      <c r="PTL3" s="397"/>
      <c r="PTM3" s="397"/>
      <c r="PTN3" s="397"/>
      <c r="PTO3" s="397"/>
      <c r="PTP3" s="397"/>
      <c r="PTQ3" s="397"/>
      <c r="PTR3" s="397"/>
      <c r="PTS3" s="397"/>
      <c r="PTT3" s="397"/>
      <c r="PTU3" s="397"/>
      <c r="PTV3" s="397"/>
      <c r="PTW3" s="397"/>
      <c r="PTX3" s="397"/>
      <c r="PTY3" s="397"/>
      <c r="PTZ3" s="397"/>
      <c r="PUA3" s="397"/>
      <c r="PUB3" s="397"/>
      <c r="PUC3" s="397"/>
      <c r="PUD3" s="397"/>
      <c r="PUE3" s="397"/>
      <c r="PUF3" s="397"/>
      <c r="PUG3" s="397"/>
      <c r="PUH3" s="397"/>
      <c r="PUI3" s="397"/>
      <c r="PUJ3" s="397"/>
      <c r="PUK3" s="397"/>
      <c r="PUL3" s="397"/>
      <c r="PUM3" s="397"/>
      <c r="PUN3" s="397"/>
      <c r="PUO3" s="397"/>
      <c r="PUP3" s="397"/>
      <c r="PUQ3" s="397"/>
      <c r="PUR3" s="397"/>
      <c r="PUS3" s="397"/>
      <c r="PUT3" s="397"/>
      <c r="PUU3" s="397"/>
      <c r="PUV3" s="397"/>
      <c r="PUW3" s="397"/>
      <c r="PUX3" s="397"/>
      <c r="PUY3" s="397"/>
      <c r="PUZ3" s="397"/>
      <c r="PVA3" s="397"/>
      <c r="PVB3" s="397"/>
      <c r="PVC3" s="397"/>
      <c r="PVD3" s="397"/>
      <c r="PVE3" s="397"/>
      <c r="PVF3" s="397"/>
      <c r="PVG3" s="397"/>
      <c r="PVH3" s="397"/>
      <c r="PVI3" s="397"/>
      <c r="PVJ3" s="397"/>
      <c r="PVK3" s="397"/>
      <c r="PVL3" s="397"/>
      <c r="PVM3" s="397"/>
      <c r="PVN3" s="397"/>
      <c r="PVO3" s="397"/>
      <c r="PVP3" s="397"/>
      <c r="PVQ3" s="397"/>
      <c r="PVR3" s="397"/>
      <c r="PVS3" s="397"/>
      <c r="PVT3" s="397"/>
      <c r="PVU3" s="397"/>
      <c r="PVV3" s="397"/>
      <c r="PVW3" s="397"/>
      <c r="PVX3" s="397"/>
      <c r="PVY3" s="397"/>
      <c r="PVZ3" s="397"/>
      <c r="PWA3" s="397"/>
      <c r="PWB3" s="397"/>
      <c r="PWC3" s="397"/>
      <c r="PWD3" s="397"/>
      <c r="PWE3" s="397"/>
      <c r="PWF3" s="397"/>
      <c r="PWG3" s="397"/>
      <c r="PWH3" s="397"/>
      <c r="PWI3" s="397"/>
      <c r="PWJ3" s="397"/>
      <c r="PWK3" s="397"/>
      <c r="PWL3" s="397"/>
      <c r="PWM3" s="397"/>
      <c r="PWN3" s="397"/>
      <c r="PWO3" s="397"/>
      <c r="PWP3" s="397"/>
      <c r="PWQ3" s="397"/>
      <c r="PWR3" s="397"/>
      <c r="PWS3" s="397"/>
      <c r="PWT3" s="397"/>
      <c r="PWU3" s="397"/>
      <c r="PWV3" s="397"/>
      <c r="PWW3" s="397"/>
      <c r="PWX3" s="397"/>
      <c r="PWY3" s="397"/>
      <c r="PWZ3" s="397"/>
      <c r="PXA3" s="397"/>
      <c r="PXB3" s="397"/>
      <c r="PXC3" s="397"/>
      <c r="PXD3" s="397"/>
      <c r="PXE3" s="397"/>
      <c r="PXF3" s="397"/>
      <c r="PXG3" s="397"/>
      <c r="PXH3" s="397"/>
      <c r="PXI3" s="397"/>
      <c r="PXJ3" s="397"/>
      <c r="PXK3" s="397"/>
      <c r="PXL3" s="397"/>
      <c r="PXM3" s="397"/>
      <c r="PXN3" s="397"/>
      <c r="PXO3" s="397"/>
      <c r="PXP3" s="397"/>
      <c r="PXQ3" s="397"/>
      <c r="PXR3" s="397"/>
      <c r="PXS3" s="397"/>
      <c r="PXT3" s="397"/>
      <c r="PXU3" s="397"/>
      <c r="PXV3" s="397"/>
      <c r="PXW3" s="397"/>
      <c r="PXX3" s="397"/>
      <c r="PXY3" s="397"/>
      <c r="PXZ3" s="397"/>
      <c r="PYA3" s="397"/>
      <c r="PYB3" s="397"/>
      <c r="PYC3" s="397"/>
      <c r="PYD3" s="397"/>
      <c r="PYE3" s="397"/>
      <c r="PYF3" s="397"/>
      <c r="PYG3" s="397"/>
      <c r="PYH3" s="397"/>
      <c r="PYI3" s="397"/>
      <c r="PYJ3" s="397"/>
      <c r="PYK3" s="397"/>
      <c r="PYL3" s="397"/>
      <c r="PYM3" s="397"/>
      <c r="PYN3" s="397"/>
      <c r="PYO3" s="397"/>
      <c r="PYP3" s="397"/>
      <c r="PYQ3" s="397"/>
      <c r="PYR3" s="397"/>
      <c r="PYS3" s="397"/>
      <c r="PYT3" s="397"/>
      <c r="PYU3" s="397"/>
      <c r="PYV3" s="397"/>
      <c r="PYW3" s="397"/>
      <c r="PYX3" s="397"/>
      <c r="PYY3" s="397"/>
      <c r="PYZ3" s="397"/>
      <c r="PZA3" s="397"/>
      <c r="PZB3" s="397"/>
      <c r="PZC3" s="397"/>
      <c r="PZD3" s="397"/>
      <c r="PZE3" s="397"/>
      <c r="PZF3" s="397"/>
      <c r="PZG3" s="397"/>
      <c r="PZH3" s="397"/>
      <c r="PZI3" s="397"/>
      <c r="PZJ3" s="397"/>
      <c r="PZK3" s="397"/>
      <c r="PZL3" s="397"/>
      <c r="PZM3" s="397"/>
      <c r="PZN3" s="397"/>
      <c r="PZO3" s="397"/>
      <c r="PZP3" s="397"/>
      <c r="PZQ3" s="397"/>
      <c r="PZR3" s="397"/>
      <c r="PZS3" s="397"/>
      <c r="PZT3" s="397"/>
      <c r="PZU3" s="397"/>
      <c r="PZV3" s="397"/>
      <c r="PZW3" s="397"/>
      <c r="PZX3" s="397"/>
      <c r="PZY3" s="397"/>
      <c r="PZZ3" s="397"/>
      <c r="QAA3" s="397"/>
      <c r="QAB3" s="397"/>
      <c r="QAC3" s="397"/>
      <c r="QAD3" s="397"/>
      <c r="QAE3" s="397"/>
      <c r="QAF3" s="397"/>
      <c r="QAG3" s="397"/>
      <c r="QAH3" s="397"/>
      <c r="QAI3" s="397"/>
      <c r="QAJ3" s="397"/>
      <c r="QAK3" s="397"/>
      <c r="QAL3" s="397"/>
      <c r="QAM3" s="397"/>
      <c r="QAN3" s="397"/>
      <c r="QAO3" s="397"/>
      <c r="QAP3" s="397"/>
      <c r="QAQ3" s="397"/>
      <c r="QAR3" s="397"/>
      <c r="QAS3" s="397"/>
      <c r="QAT3" s="397"/>
      <c r="QAU3" s="397"/>
      <c r="QAV3" s="397"/>
      <c r="QAW3" s="397"/>
      <c r="QAX3" s="397"/>
      <c r="QAY3" s="397"/>
      <c r="QAZ3" s="397"/>
      <c r="QBA3" s="397"/>
      <c r="QBB3" s="397"/>
      <c r="QBC3" s="397"/>
      <c r="QBD3" s="397"/>
      <c r="QBE3" s="397"/>
      <c r="QBF3" s="397"/>
      <c r="QBG3" s="397"/>
      <c r="QBH3" s="397"/>
      <c r="QBI3" s="397"/>
      <c r="QBJ3" s="397"/>
      <c r="QBK3" s="397"/>
      <c r="QBL3" s="397"/>
      <c r="QBM3" s="397"/>
      <c r="QBN3" s="397"/>
      <c r="QBO3" s="397"/>
      <c r="QBP3" s="397"/>
      <c r="QBQ3" s="397"/>
      <c r="QBR3" s="397"/>
      <c r="QBS3" s="397"/>
      <c r="QBT3" s="397"/>
      <c r="QBU3" s="397"/>
      <c r="QBV3" s="397"/>
      <c r="QBW3" s="397"/>
      <c r="QBX3" s="397"/>
      <c r="QBY3" s="397"/>
      <c r="QBZ3" s="397"/>
      <c r="QCA3" s="397"/>
      <c r="QCB3" s="397"/>
      <c r="QCC3" s="397"/>
      <c r="QCD3" s="397"/>
      <c r="QCE3" s="397"/>
      <c r="QCF3" s="397"/>
      <c r="QCG3" s="397"/>
      <c r="QCH3" s="397"/>
      <c r="QCI3" s="397"/>
      <c r="QCJ3" s="397"/>
      <c r="QCK3" s="397"/>
      <c r="QCL3" s="397"/>
      <c r="QCM3" s="397"/>
      <c r="QCN3" s="397"/>
      <c r="QCO3" s="397"/>
      <c r="QCP3" s="397"/>
      <c r="QCQ3" s="397"/>
      <c r="QCR3" s="397"/>
      <c r="QCS3" s="397"/>
      <c r="QCT3" s="397"/>
      <c r="QCU3" s="397"/>
      <c r="QCV3" s="397"/>
      <c r="QCW3" s="397"/>
      <c r="QCX3" s="397"/>
      <c r="QCY3" s="397"/>
      <c r="QCZ3" s="397"/>
      <c r="QDA3" s="397"/>
      <c r="QDB3" s="397"/>
      <c r="QDC3" s="397"/>
      <c r="QDD3" s="397"/>
      <c r="QDE3" s="397"/>
      <c r="QDF3" s="397"/>
      <c r="QDG3" s="397"/>
      <c r="QDH3" s="397"/>
      <c r="QDI3" s="397"/>
      <c r="QDJ3" s="397"/>
      <c r="QDK3" s="397"/>
      <c r="QDL3" s="397"/>
      <c r="QDM3" s="397"/>
      <c r="QDN3" s="397"/>
      <c r="QDO3" s="397"/>
      <c r="QDP3" s="397"/>
      <c r="QDQ3" s="397"/>
      <c r="QDR3" s="397"/>
      <c r="QDS3" s="397"/>
      <c r="QDT3" s="397"/>
      <c r="QDU3" s="397"/>
      <c r="QDV3" s="397"/>
      <c r="QDW3" s="397"/>
      <c r="QDX3" s="397"/>
      <c r="QDY3" s="397"/>
      <c r="QDZ3" s="397"/>
      <c r="QEA3" s="397"/>
      <c r="QEB3" s="397"/>
      <c r="QEC3" s="397"/>
      <c r="QED3" s="397"/>
      <c r="QEE3" s="397"/>
      <c r="QEF3" s="397"/>
      <c r="QEG3" s="397"/>
      <c r="QEH3" s="397"/>
      <c r="QEI3" s="397"/>
      <c r="QEJ3" s="397"/>
      <c r="QEK3" s="397"/>
      <c r="QEL3" s="397"/>
      <c r="QEM3" s="397"/>
      <c r="QEN3" s="397"/>
      <c r="QEO3" s="397"/>
      <c r="QEP3" s="397"/>
      <c r="QEQ3" s="397"/>
      <c r="QER3" s="397"/>
      <c r="QES3" s="397"/>
      <c r="QET3" s="397"/>
      <c r="QEU3" s="397"/>
      <c r="QEV3" s="397"/>
      <c r="QEW3" s="397"/>
      <c r="QEX3" s="397"/>
      <c r="QEY3" s="397"/>
      <c r="QEZ3" s="397"/>
      <c r="QFA3" s="397"/>
      <c r="QFB3" s="397"/>
      <c r="QFC3" s="397"/>
      <c r="QFD3" s="397"/>
      <c r="QFE3" s="397"/>
      <c r="QFF3" s="397"/>
      <c r="QFG3" s="397"/>
      <c r="QFH3" s="397"/>
      <c r="QFI3" s="397"/>
      <c r="QFJ3" s="397"/>
      <c r="QFK3" s="397"/>
      <c r="QFL3" s="397"/>
      <c r="QFM3" s="397"/>
      <c r="QFN3" s="397"/>
      <c r="QFO3" s="397"/>
      <c r="QFP3" s="397"/>
      <c r="QFQ3" s="397"/>
      <c r="QFR3" s="397"/>
      <c r="QFS3" s="397"/>
      <c r="QFT3" s="397"/>
      <c r="QFU3" s="397"/>
      <c r="QFV3" s="397"/>
      <c r="QFW3" s="397"/>
      <c r="QFX3" s="397"/>
      <c r="QFY3" s="397"/>
      <c r="QFZ3" s="397"/>
      <c r="QGA3" s="397"/>
      <c r="QGB3" s="397"/>
      <c r="QGC3" s="397"/>
      <c r="QGD3" s="397"/>
      <c r="QGE3" s="397"/>
      <c r="QGF3" s="397"/>
      <c r="QGG3" s="397"/>
      <c r="QGH3" s="397"/>
      <c r="QGI3" s="397"/>
      <c r="QGJ3" s="397"/>
      <c r="QGK3" s="397"/>
      <c r="QGL3" s="397"/>
      <c r="QGM3" s="397"/>
      <c r="QGN3" s="397"/>
      <c r="QGO3" s="397"/>
      <c r="QGP3" s="397"/>
      <c r="QGQ3" s="397"/>
      <c r="QGR3" s="397"/>
      <c r="QGS3" s="397"/>
      <c r="QGT3" s="397"/>
      <c r="QGU3" s="397"/>
      <c r="QGV3" s="397"/>
      <c r="QGW3" s="397"/>
      <c r="QGX3" s="397"/>
      <c r="QGY3" s="397"/>
      <c r="QGZ3" s="397"/>
      <c r="QHA3" s="397"/>
      <c r="QHB3" s="397"/>
      <c r="QHC3" s="397"/>
      <c r="QHD3" s="397"/>
      <c r="QHE3" s="397"/>
      <c r="QHF3" s="397"/>
      <c r="QHG3" s="397"/>
      <c r="QHH3" s="397"/>
      <c r="QHI3" s="397"/>
      <c r="QHJ3" s="397"/>
      <c r="QHK3" s="397"/>
      <c r="QHL3" s="397"/>
      <c r="QHM3" s="397"/>
      <c r="QHN3" s="397"/>
      <c r="QHO3" s="397"/>
      <c r="QHP3" s="397"/>
      <c r="QHQ3" s="397"/>
      <c r="QHR3" s="397"/>
      <c r="QHS3" s="397"/>
      <c r="QHT3" s="397"/>
      <c r="QHU3" s="397"/>
      <c r="QHV3" s="397"/>
      <c r="QHW3" s="397"/>
      <c r="QHX3" s="397"/>
      <c r="QHY3" s="397"/>
      <c r="QHZ3" s="397"/>
      <c r="QIA3" s="397"/>
      <c r="QIB3" s="397"/>
      <c r="QIC3" s="397"/>
      <c r="QID3" s="397"/>
      <c r="QIE3" s="397"/>
      <c r="QIF3" s="397"/>
      <c r="QIG3" s="397"/>
      <c r="QIH3" s="397"/>
      <c r="QII3" s="397"/>
      <c r="QIJ3" s="397"/>
      <c r="QIK3" s="397"/>
      <c r="QIL3" s="397"/>
      <c r="QIM3" s="397"/>
      <c r="QIN3" s="397"/>
      <c r="QIO3" s="397"/>
      <c r="QIP3" s="397"/>
      <c r="QIQ3" s="397"/>
      <c r="QIR3" s="397"/>
      <c r="QIS3" s="397"/>
      <c r="QIT3" s="397"/>
      <c r="QIU3" s="397"/>
      <c r="QIV3" s="397"/>
      <c r="QIW3" s="397"/>
      <c r="QIX3" s="397"/>
      <c r="QIY3" s="397"/>
      <c r="QIZ3" s="397"/>
      <c r="QJA3" s="397"/>
      <c r="QJB3" s="397"/>
      <c r="QJC3" s="397"/>
      <c r="QJD3" s="397"/>
      <c r="QJE3" s="397"/>
      <c r="QJF3" s="397"/>
      <c r="QJG3" s="397"/>
      <c r="QJH3" s="397"/>
      <c r="QJI3" s="397"/>
      <c r="QJJ3" s="397"/>
      <c r="QJK3" s="397"/>
      <c r="QJL3" s="397"/>
      <c r="QJM3" s="397"/>
      <c r="QJN3" s="397"/>
      <c r="QJO3" s="397"/>
      <c r="QJP3" s="397"/>
      <c r="QJQ3" s="397"/>
      <c r="QJR3" s="397"/>
      <c r="QJS3" s="397"/>
      <c r="QJT3" s="397"/>
      <c r="QJU3" s="397"/>
      <c r="QJV3" s="397"/>
      <c r="QJW3" s="397"/>
      <c r="QJX3" s="397"/>
      <c r="QJY3" s="397"/>
      <c r="QJZ3" s="397"/>
      <c r="QKA3" s="397"/>
      <c r="QKB3" s="397"/>
      <c r="QKC3" s="397"/>
      <c r="QKD3" s="397"/>
      <c r="QKE3" s="397"/>
      <c r="QKF3" s="397"/>
      <c r="QKG3" s="397"/>
      <c r="QKH3" s="397"/>
      <c r="QKI3" s="397"/>
      <c r="QKJ3" s="397"/>
      <c r="QKK3" s="397"/>
      <c r="QKL3" s="397"/>
      <c r="QKM3" s="397"/>
      <c r="QKN3" s="397"/>
      <c r="QKO3" s="397"/>
      <c r="QKP3" s="397"/>
      <c r="QKQ3" s="397"/>
      <c r="QKR3" s="397"/>
      <c r="QKS3" s="397"/>
      <c r="QKT3" s="397"/>
      <c r="QKU3" s="397"/>
      <c r="QKV3" s="397"/>
      <c r="QKW3" s="397"/>
      <c r="QKX3" s="397"/>
      <c r="QKY3" s="397"/>
      <c r="QKZ3" s="397"/>
      <c r="QLA3" s="397"/>
      <c r="QLB3" s="397"/>
      <c r="QLC3" s="397"/>
      <c r="QLD3" s="397"/>
      <c r="QLE3" s="397"/>
      <c r="QLF3" s="397"/>
      <c r="QLG3" s="397"/>
      <c r="QLH3" s="397"/>
      <c r="QLI3" s="397"/>
      <c r="QLJ3" s="397"/>
      <c r="QLK3" s="397"/>
      <c r="QLL3" s="397"/>
      <c r="QLM3" s="397"/>
      <c r="QLN3" s="397"/>
      <c r="QLO3" s="397"/>
      <c r="QLP3" s="397"/>
      <c r="QLQ3" s="397"/>
      <c r="QLR3" s="397"/>
      <c r="QLS3" s="397"/>
      <c r="QLT3" s="397"/>
      <c r="QLU3" s="397"/>
      <c r="QLV3" s="397"/>
      <c r="QLW3" s="397"/>
      <c r="QLX3" s="397"/>
      <c r="QLY3" s="397"/>
      <c r="QLZ3" s="397"/>
      <c r="QMA3" s="397"/>
      <c r="QMB3" s="397"/>
      <c r="QMC3" s="397"/>
      <c r="QMD3" s="397"/>
      <c r="QME3" s="397"/>
      <c r="QMF3" s="397"/>
      <c r="QMG3" s="397"/>
      <c r="QMH3" s="397"/>
      <c r="QMI3" s="397"/>
      <c r="QMJ3" s="397"/>
      <c r="QMK3" s="397"/>
      <c r="QML3" s="397"/>
      <c r="QMM3" s="397"/>
      <c r="QMN3" s="397"/>
      <c r="QMO3" s="397"/>
      <c r="QMP3" s="397"/>
      <c r="QMQ3" s="397"/>
      <c r="QMR3" s="397"/>
      <c r="QMS3" s="397"/>
      <c r="QMT3" s="397"/>
      <c r="QMU3" s="397"/>
      <c r="QMV3" s="397"/>
      <c r="QMW3" s="397"/>
      <c r="QMX3" s="397"/>
      <c r="QMY3" s="397"/>
      <c r="QMZ3" s="397"/>
      <c r="QNA3" s="397"/>
      <c r="QNB3" s="397"/>
      <c r="QNC3" s="397"/>
      <c r="QND3" s="397"/>
      <c r="QNE3" s="397"/>
      <c r="QNF3" s="397"/>
      <c r="QNG3" s="397"/>
      <c r="QNH3" s="397"/>
      <c r="QNI3" s="397"/>
      <c r="QNJ3" s="397"/>
      <c r="QNK3" s="397"/>
      <c r="QNL3" s="397"/>
      <c r="QNM3" s="397"/>
      <c r="QNN3" s="397"/>
      <c r="QNO3" s="397"/>
      <c r="QNP3" s="397"/>
      <c r="QNQ3" s="397"/>
      <c r="QNR3" s="397"/>
      <c r="QNS3" s="397"/>
      <c r="QNT3" s="397"/>
      <c r="QNU3" s="397"/>
      <c r="QNV3" s="397"/>
      <c r="QNW3" s="397"/>
      <c r="QNX3" s="397"/>
      <c r="QNY3" s="397"/>
      <c r="QNZ3" s="397"/>
      <c r="QOA3" s="397"/>
      <c r="QOB3" s="397"/>
      <c r="QOC3" s="397"/>
      <c r="QOD3" s="397"/>
      <c r="QOE3" s="397"/>
      <c r="QOF3" s="397"/>
      <c r="QOG3" s="397"/>
      <c r="QOH3" s="397"/>
      <c r="QOI3" s="397"/>
      <c r="QOJ3" s="397"/>
      <c r="QOK3" s="397"/>
      <c r="QOL3" s="397"/>
      <c r="QOM3" s="397"/>
      <c r="QON3" s="397"/>
      <c r="QOO3" s="397"/>
      <c r="QOP3" s="397"/>
      <c r="QOQ3" s="397"/>
      <c r="QOR3" s="397"/>
      <c r="QOS3" s="397"/>
      <c r="QOT3" s="397"/>
      <c r="QOU3" s="397"/>
      <c r="QOV3" s="397"/>
      <c r="QOW3" s="397"/>
      <c r="QOX3" s="397"/>
      <c r="QOY3" s="397"/>
      <c r="QOZ3" s="397"/>
      <c r="QPA3" s="397"/>
      <c r="QPB3" s="397"/>
      <c r="QPC3" s="397"/>
      <c r="QPD3" s="397"/>
      <c r="QPE3" s="397"/>
      <c r="QPF3" s="397"/>
      <c r="QPG3" s="397"/>
      <c r="QPH3" s="397"/>
      <c r="QPI3" s="397"/>
      <c r="QPJ3" s="397"/>
      <c r="QPK3" s="397"/>
      <c r="QPL3" s="397"/>
      <c r="QPM3" s="397"/>
      <c r="QPN3" s="397"/>
      <c r="QPO3" s="397"/>
      <c r="QPP3" s="397"/>
      <c r="QPQ3" s="397"/>
      <c r="QPR3" s="397"/>
      <c r="QPS3" s="397"/>
      <c r="QPT3" s="397"/>
      <c r="QPU3" s="397"/>
      <c r="QPV3" s="397"/>
      <c r="QPW3" s="397"/>
      <c r="QPX3" s="397"/>
      <c r="QPY3" s="397"/>
      <c r="QPZ3" s="397"/>
      <c r="QQA3" s="397"/>
      <c r="QQB3" s="397"/>
      <c r="QQC3" s="397"/>
      <c r="QQD3" s="397"/>
      <c r="QQE3" s="397"/>
      <c r="QQF3" s="397"/>
      <c r="QQG3" s="397"/>
      <c r="QQH3" s="397"/>
      <c r="QQI3" s="397"/>
      <c r="QQJ3" s="397"/>
      <c r="QQK3" s="397"/>
      <c r="QQL3" s="397"/>
      <c r="QQM3" s="397"/>
      <c r="QQN3" s="397"/>
      <c r="QQO3" s="397"/>
      <c r="QQP3" s="397"/>
      <c r="QQQ3" s="397"/>
      <c r="QQR3" s="397"/>
      <c r="QQS3" s="397"/>
      <c r="QQT3" s="397"/>
      <c r="QQU3" s="397"/>
      <c r="QQV3" s="397"/>
      <c r="QQW3" s="397"/>
      <c r="QQX3" s="397"/>
      <c r="QQY3" s="397"/>
      <c r="QQZ3" s="397"/>
      <c r="QRA3" s="397"/>
      <c r="QRB3" s="397"/>
      <c r="QRC3" s="397"/>
      <c r="QRD3" s="397"/>
      <c r="QRE3" s="397"/>
      <c r="QRF3" s="397"/>
      <c r="QRG3" s="397"/>
      <c r="QRH3" s="397"/>
      <c r="QRI3" s="397"/>
      <c r="QRJ3" s="397"/>
      <c r="QRK3" s="397"/>
      <c r="QRL3" s="397"/>
      <c r="QRM3" s="397"/>
      <c r="QRN3" s="397"/>
      <c r="QRO3" s="397"/>
      <c r="QRP3" s="397"/>
      <c r="QRQ3" s="397"/>
      <c r="QRR3" s="397"/>
      <c r="QRS3" s="397"/>
      <c r="QRT3" s="397"/>
      <c r="QRU3" s="397"/>
      <c r="QRV3" s="397"/>
      <c r="QRW3" s="397"/>
      <c r="QRX3" s="397"/>
      <c r="QRY3" s="397"/>
      <c r="QRZ3" s="397"/>
      <c r="QSA3" s="397"/>
      <c r="QSB3" s="397"/>
      <c r="QSC3" s="397"/>
      <c r="QSD3" s="397"/>
      <c r="QSE3" s="397"/>
      <c r="QSF3" s="397"/>
      <c r="QSG3" s="397"/>
      <c r="QSH3" s="397"/>
      <c r="QSI3" s="397"/>
      <c r="QSJ3" s="397"/>
      <c r="QSK3" s="397"/>
      <c r="QSL3" s="397"/>
      <c r="QSM3" s="397"/>
      <c r="QSN3" s="397"/>
      <c r="QSO3" s="397"/>
      <c r="QSP3" s="397"/>
      <c r="QSQ3" s="397"/>
      <c r="QSR3" s="397"/>
      <c r="QSS3" s="397"/>
      <c r="QST3" s="397"/>
      <c r="QSU3" s="397"/>
      <c r="QSV3" s="397"/>
      <c r="QSW3" s="397"/>
      <c r="QSX3" s="397"/>
      <c r="QSY3" s="397"/>
      <c r="QSZ3" s="397"/>
      <c r="QTA3" s="397"/>
      <c r="QTB3" s="397"/>
      <c r="QTC3" s="397"/>
      <c r="QTD3" s="397"/>
      <c r="QTE3" s="397"/>
      <c r="QTF3" s="397"/>
      <c r="QTG3" s="397"/>
      <c r="QTH3" s="397"/>
      <c r="QTI3" s="397"/>
      <c r="QTJ3" s="397"/>
      <c r="QTK3" s="397"/>
      <c r="QTL3" s="397"/>
      <c r="QTM3" s="397"/>
      <c r="QTN3" s="397"/>
      <c r="QTO3" s="397"/>
      <c r="QTP3" s="397"/>
      <c r="QTQ3" s="397"/>
      <c r="QTR3" s="397"/>
      <c r="QTS3" s="397"/>
      <c r="QTT3" s="397"/>
      <c r="QTU3" s="397"/>
      <c r="QTV3" s="397"/>
      <c r="QTW3" s="397"/>
      <c r="QTX3" s="397"/>
      <c r="QTY3" s="397"/>
      <c r="QTZ3" s="397"/>
      <c r="QUA3" s="397"/>
      <c r="QUB3" s="397"/>
      <c r="QUC3" s="397"/>
      <c r="QUD3" s="397"/>
      <c r="QUE3" s="397"/>
      <c r="QUF3" s="397"/>
      <c r="QUG3" s="397"/>
      <c r="QUH3" s="397"/>
      <c r="QUI3" s="397"/>
      <c r="QUJ3" s="397"/>
      <c r="QUK3" s="397"/>
      <c r="QUL3" s="397"/>
      <c r="QUM3" s="397"/>
      <c r="QUN3" s="397"/>
      <c r="QUO3" s="397"/>
      <c r="QUP3" s="397"/>
      <c r="QUQ3" s="397"/>
      <c r="QUR3" s="397"/>
      <c r="QUS3" s="397"/>
      <c r="QUT3" s="397"/>
      <c r="QUU3" s="397"/>
      <c r="QUV3" s="397"/>
      <c r="QUW3" s="397"/>
      <c r="QUX3" s="397"/>
      <c r="QUY3" s="397"/>
      <c r="QUZ3" s="397"/>
      <c r="QVA3" s="397"/>
      <c r="QVB3" s="397"/>
      <c r="QVC3" s="397"/>
      <c r="QVD3" s="397"/>
      <c r="QVE3" s="397"/>
      <c r="QVF3" s="397"/>
      <c r="QVG3" s="397"/>
      <c r="QVH3" s="397"/>
      <c r="QVI3" s="397"/>
      <c r="QVJ3" s="397"/>
      <c r="QVK3" s="397"/>
      <c r="QVL3" s="397"/>
      <c r="QVM3" s="397"/>
      <c r="QVN3" s="397"/>
      <c r="QVO3" s="397"/>
      <c r="QVP3" s="397"/>
      <c r="QVQ3" s="397"/>
      <c r="QVR3" s="397"/>
      <c r="QVS3" s="397"/>
      <c r="QVT3" s="397"/>
      <c r="QVU3" s="397"/>
      <c r="QVV3" s="397"/>
      <c r="QVW3" s="397"/>
      <c r="QVX3" s="397"/>
      <c r="QVY3" s="397"/>
      <c r="QVZ3" s="397"/>
      <c r="QWA3" s="397"/>
      <c r="QWB3" s="397"/>
      <c r="QWC3" s="397"/>
      <c r="QWD3" s="397"/>
      <c r="QWE3" s="397"/>
      <c r="QWF3" s="397"/>
      <c r="QWG3" s="397"/>
      <c r="QWH3" s="397"/>
      <c r="QWI3" s="397"/>
      <c r="QWJ3" s="397"/>
      <c r="QWK3" s="397"/>
      <c r="QWL3" s="397"/>
      <c r="QWM3" s="397"/>
      <c r="QWN3" s="397"/>
      <c r="QWO3" s="397"/>
      <c r="QWP3" s="397"/>
      <c r="QWQ3" s="397"/>
      <c r="QWR3" s="397"/>
      <c r="QWS3" s="397"/>
      <c r="QWT3" s="397"/>
      <c r="QWU3" s="397"/>
      <c r="QWV3" s="397"/>
      <c r="QWW3" s="397"/>
      <c r="QWX3" s="397"/>
      <c r="QWY3" s="397"/>
      <c r="QWZ3" s="397"/>
      <c r="QXA3" s="397"/>
      <c r="QXB3" s="397"/>
      <c r="QXC3" s="397"/>
      <c r="QXD3" s="397"/>
      <c r="QXE3" s="397"/>
      <c r="QXF3" s="397"/>
      <c r="QXG3" s="397"/>
      <c r="QXH3" s="397"/>
      <c r="QXI3" s="397"/>
      <c r="QXJ3" s="397"/>
      <c r="QXK3" s="397"/>
      <c r="QXL3" s="397"/>
      <c r="QXM3" s="397"/>
      <c r="QXN3" s="397"/>
      <c r="QXO3" s="397"/>
      <c r="QXP3" s="397"/>
      <c r="QXQ3" s="397"/>
      <c r="QXR3" s="397"/>
      <c r="QXS3" s="397"/>
      <c r="QXT3" s="397"/>
      <c r="QXU3" s="397"/>
      <c r="QXV3" s="397"/>
      <c r="QXW3" s="397"/>
      <c r="QXX3" s="397"/>
      <c r="QXY3" s="397"/>
      <c r="QXZ3" s="397"/>
      <c r="QYA3" s="397"/>
      <c r="QYB3" s="397"/>
      <c r="QYC3" s="397"/>
      <c r="QYD3" s="397"/>
      <c r="QYE3" s="397"/>
      <c r="QYF3" s="397"/>
      <c r="QYG3" s="397"/>
      <c r="QYH3" s="397"/>
      <c r="QYI3" s="397"/>
      <c r="QYJ3" s="397"/>
      <c r="QYK3" s="397"/>
      <c r="QYL3" s="397"/>
      <c r="QYM3" s="397"/>
      <c r="QYN3" s="397"/>
      <c r="QYO3" s="397"/>
      <c r="QYP3" s="397"/>
      <c r="QYQ3" s="397"/>
      <c r="QYR3" s="397"/>
      <c r="QYS3" s="397"/>
      <c r="QYT3" s="397"/>
      <c r="QYU3" s="397"/>
      <c r="QYV3" s="397"/>
      <c r="QYW3" s="397"/>
      <c r="QYX3" s="397"/>
      <c r="QYY3" s="397"/>
      <c r="QYZ3" s="397"/>
      <c r="QZA3" s="397"/>
      <c r="QZB3" s="397"/>
      <c r="QZC3" s="397"/>
      <c r="QZD3" s="397"/>
      <c r="QZE3" s="397"/>
      <c r="QZF3" s="397"/>
      <c r="QZG3" s="397"/>
      <c r="QZH3" s="397"/>
      <c r="QZI3" s="397"/>
      <c r="QZJ3" s="397"/>
      <c r="QZK3" s="397"/>
      <c r="QZL3" s="397"/>
      <c r="QZM3" s="397"/>
      <c r="QZN3" s="397"/>
      <c r="QZO3" s="397"/>
      <c r="QZP3" s="397"/>
      <c r="QZQ3" s="397"/>
      <c r="QZR3" s="397"/>
      <c r="QZS3" s="397"/>
      <c r="QZT3" s="397"/>
      <c r="QZU3" s="397"/>
      <c r="QZV3" s="397"/>
      <c r="QZW3" s="397"/>
      <c r="QZX3" s="397"/>
      <c r="QZY3" s="397"/>
      <c r="QZZ3" s="397"/>
      <c r="RAA3" s="397"/>
      <c r="RAB3" s="397"/>
      <c r="RAC3" s="397"/>
      <c r="RAD3" s="397"/>
      <c r="RAE3" s="397"/>
      <c r="RAF3" s="397"/>
      <c r="RAG3" s="397"/>
      <c r="RAH3" s="397"/>
      <c r="RAI3" s="397"/>
      <c r="RAJ3" s="397"/>
      <c r="RAK3" s="397"/>
      <c r="RAL3" s="397"/>
      <c r="RAM3" s="397"/>
      <c r="RAN3" s="397"/>
      <c r="RAO3" s="397"/>
      <c r="RAP3" s="397"/>
      <c r="RAQ3" s="397"/>
      <c r="RAR3" s="397"/>
      <c r="RAS3" s="397"/>
      <c r="RAT3" s="397"/>
      <c r="RAU3" s="397"/>
      <c r="RAV3" s="397"/>
      <c r="RAW3" s="397"/>
      <c r="RAX3" s="397"/>
      <c r="RAY3" s="397"/>
      <c r="RAZ3" s="397"/>
      <c r="RBA3" s="397"/>
      <c r="RBB3" s="397"/>
      <c r="RBC3" s="397"/>
      <c r="RBD3" s="397"/>
      <c r="RBE3" s="397"/>
      <c r="RBF3" s="397"/>
      <c r="RBG3" s="397"/>
      <c r="RBH3" s="397"/>
      <c r="RBI3" s="397"/>
      <c r="RBJ3" s="397"/>
      <c r="RBK3" s="397"/>
      <c r="RBL3" s="397"/>
      <c r="RBM3" s="397"/>
      <c r="RBN3" s="397"/>
      <c r="RBO3" s="397"/>
      <c r="RBP3" s="397"/>
      <c r="RBQ3" s="397"/>
      <c r="RBR3" s="397"/>
      <c r="RBS3" s="397"/>
      <c r="RBT3" s="397"/>
      <c r="RBU3" s="397"/>
      <c r="RBV3" s="397"/>
      <c r="RBW3" s="397"/>
      <c r="RBX3" s="397"/>
      <c r="RBY3" s="397"/>
      <c r="RBZ3" s="397"/>
      <c r="RCA3" s="397"/>
      <c r="RCB3" s="397"/>
      <c r="RCC3" s="397"/>
      <c r="RCD3" s="397"/>
      <c r="RCE3" s="397"/>
      <c r="RCF3" s="397"/>
      <c r="RCG3" s="397"/>
      <c r="RCH3" s="397"/>
      <c r="RCI3" s="397"/>
      <c r="RCJ3" s="397"/>
      <c r="RCK3" s="397"/>
      <c r="RCL3" s="397"/>
      <c r="RCM3" s="397"/>
      <c r="RCN3" s="397"/>
      <c r="RCO3" s="397"/>
      <c r="RCP3" s="397"/>
      <c r="RCQ3" s="397"/>
      <c r="RCR3" s="397"/>
      <c r="RCS3" s="397"/>
      <c r="RCT3" s="397"/>
      <c r="RCU3" s="397"/>
      <c r="RCV3" s="397"/>
      <c r="RCW3" s="397"/>
      <c r="RCX3" s="397"/>
      <c r="RCY3" s="397"/>
      <c r="RCZ3" s="397"/>
      <c r="RDA3" s="397"/>
      <c r="RDB3" s="397"/>
      <c r="RDC3" s="397"/>
      <c r="RDD3" s="397"/>
      <c r="RDE3" s="397"/>
      <c r="RDF3" s="397"/>
      <c r="RDG3" s="397"/>
      <c r="RDH3" s="397"/>
      <c r="RDI3" s="397"/>
      <c r="RDJ3" s="397"/>
      <c r="RDK3" s="397"/>
      <c r="RDL3" s="397"/>
      <c r="RDM3" s="397"/>
      <c r="RDN3" s="397"/>
      <c r="RDO3" s="397"/>
      <c r="RDP3" s="397"/>
      <c r="RDQ3" s="397"/>
      <c r="RDR3" s="397"/>
      <c r="RDS3" s="397"/>
      <c r="RDT3" s="397"/>
      <c r="RDU3" s="397"/>
      <c r="RDV3" s="397"/>
      <c r="RDW3" s="397"/>
      <c r="RDX3" s="397"/>
      <c r="RDY3" s="397"/>
      <c r="RDZ3" s="397"/>
      <c r="REA3" s="397"/>
      <c r="REB3" s="397"/>
      <c r="REC3" s="397"/>
      <c r="RED3" s="397"/>
      <c r="REE3" s="397"/>
      <c r="REF3" s="397"/>
      <c r="REG3" s="397"/>
      <c r="REH3" s="397"/>
      <c r="REI3" s="397"/>
      <c r="REJ3" s="397"/>
      <c r="REK3" s="397"/>
      <c r="REL3" s="397"/>
      <c r="REM3" s="397"/>
      <c r="REN3" s="397"/>
      <c r="REO3" s="397"/>
      <c r="REP3" s="397"/>
      <c r="REQ3" s="397"/>
      <c r="RER3" s="397"/>
      <c r="RES3" s="397"/>
      <c r="RET3" s="397"/>
      <c r="REU3" s="397"/>
      <c r="REV3" s="397"/>
      <c r="REW3" s="397"/>
      <c r="REX3" s="397"/>
      <c r="REY3" s="397"/>
      <c r="REZ3" s="397"/>
      <c r="RFA3" s="397"/>
      <c r="RFB3" s="397"/>
      <c r="RFC3" s="397"/>
      <c r="RFD3" s="397"/>
      <c r="RFE3" s="397"/>
      <c r="RFF3" s="397"/>
      <c r="RFG3" s="397"/>
      <c r="RFH3" s="397"/>
      <c r="RFI3" s="397"/>
      <c r="RFJ3" s="397"/>
      <c r="RFK3" s="397"/>
      <c r="RFL3" s="397"/>
      <c r="RFM3" s="397"/>
      <c r="RFN3" s="397"/>
      <c r="RFO3" s="397"/>
      <c r="RFP3" s="397"/>
      <c r="RFQ3" s="397"/>
      <c r="RFR3" s="397"/>
      <c r="RFS3" s="397"/>
      <c r="RFT3" s="397"/>
      <c r="RFU3" s="397"/>
      <c r="RFV3" s="397"/>
      <c r="RFW3" s="397"/>
      <c r="RFX3" s="397"/>
      <c r="RFY3" s="397"/>
      <c r="RFZ3" s="397"/>
      <c r="RGA3" s="397"/>
      <c r="RGB3" s="397"/>
      <c r="RGC3" s="397"/>
      <c r="RGD3" s="397"/>
      <c r="RGE3" s="397"/>
      <c r="RGF3" s="397"/>
      <c r="RGG3" s="397"/>
      <c r="RGH3" s="397"/>
      <c r="RGI3" s="397"/>
      <c r="RGJ3" s="397"/>
      <c r="RGK3" s="397"/>
      <c r="RGL3" s="397"/>
      <c r="RGM3" s="397"/>
      <c r="RGN3" s="397"/>
      <c r="RGO3" s="397"/>
      <c r="RGP3" s="397"/>
      <c r="RGQ3" s="397"/>
      <c r="RGR3" s="397"/>
      <c r="RGS3" s="397"/>
      <c r="RGT3" s="397"/>
      <c r="RGU3" s="397"/>
      <c r="RGV3" s="397"/>
      <c r="RGW3" s="397"/>
      <c r="RGX3" s="397"/>
      <c r="RGY3" s="397"/>
      <c r="RGZ3" s="397"/>
      <c r="RHA3" s="397"/>
      <c r="RHB3" s="397"/>
      <c r="RHC3" s="397"/>
      <c r="RHD3" s="397"/>
      <c r="RHE3" s="397"/>
      <c r="RHF3" s="397"/>
      <c r="RHG3" s="397"/>
      <c r="RHH3" s="397"/>
      <c r="RHI3" s="397"/>
      <c r="RHJ3" s="397"/>
      <c r="RHK3" s="397"/>
      <c r="RHL3" s="397"/>
      <c r="RHM3" s="397"/>
      <c r="RHN3" s="397"/>
      <c r="RHO3" s="397"/>
      <c r="RHP3" s="397"/>
      <c r="RHQ3" s="397"/>
      <c r="RHR3" s="397"/>
      <c r="RHS3" s="397"/>
      <c r="RHT3" s="397"/>
      <c r="RHU3" s="397"/>
      <c r="RHV3" s="397"/>
      <c r="RHW3" s="397"/>
      <c r="RHX3" s="397"/>
      <c r="RHY3" s="397"/>
      <c r="RHZ3" s="397"/>
      <c r="RIA3" s="397"/>
      <c r="RIB3" s="397"/>
      <c r="RIC3" s="397"/>
      <c r="RID3" s="397"/>
      <c r="RIE3" s="397"/>
      <c r="RIF3" s="397"/>
      <c r="RIG3" s="397"/>
      <c r="RIH3" s="397"/>
      <c r="RII3" s="397"/>
      <c r="RIJ3" s="397"/>
      <c r="RIK3" s="397"/>
      <c r="RIL3" s="397"/>
      <c r="RIM3" s="397"/>
      <c r="RIN3" s="397"/>
      <c r="RIO3" s="397"/>
      <c r="RIP3" s="397"/>
      <c r="RIQ3" s="397"/>
      <c r="RIR3" s="397"/>
      <c r="RIS3" s="397"/>
      <c r="RIT3" s="397"/>
      <c r="RIU3" s="397"/>
      <c r="RIV3" s="397"/>
      <c r="RIW3" s="397"/>
      <c r="RIX3" s="397"/>
      <c r="RIY3" s="397"/>
      <c r="RIZ3" s="397"/>
      <c r="RJA3" s="397"/>
      <c r="RJB3" s="397"/>
      <c r="RJC3" s="397"/>
      <c r="RJD3" s="397"/>
      <c r="RJE3" s="397"/>
      <c r="RJF3" s="397"/>
      <c r="RJG3" s="397"/>
      <c r="RJH3" s="397"/>
      <c r="RJI3" s="397"/>
      <c r="RJJ3" s="397"/>
      <c r="RJK3" s="397"/>
      <c r="RJL3" s="397"/>
      <c r="RJM3" s="397"/>
      <c r="RJN3" s="397"/>
      <c r="RJO3" s="397"/>
      <c r="RJP3" s="397"/>
      <c r="RJQ3" s="397"/>
      <c r="RJR3" s="397"/>
      <c r="RJS3" s="397"/>
      <c r="RJT3" s="397"/>
      <c r="RJU3" s="397"/>
      <c r="RJV3" s="397"/>
      <c r="RJW3" s="397"/>
      <c r="RJX3" s="397"/>
      <c r="RJY3" s="397"/>
      <c r="RJZ3" s="397"/>
      <c r="RKA3" s="397"/>
      <c r="RKB3" s="397"/>
      <c r="RKC3" s="397"/>
      <c r="RKD3" s="397"/>
      <c r="RKE3" s="397"/>
      <c r="RKF3" s="397"/>
      <c r="RKG3" s="397"/>
      <c r="RKH3" s="397"/>
      <c r="RKI3" s="397"/>
      <c r="RKJ3" s="397"/>
      <c r="RKK3" s="397"/>
      <c r="RKL3" s="397"/>
      <c r="RKM3" s="397"/>
      <c r="RKN3" s="397"/>
      <c r="RKO3" s="397"/>
      <c r="RKP3" s="397"/>
      <c r="RKQ3" s="397"/>
      <c r="RKR3" s="397"/>
      <c r="RKS3" s="397"/>
      <c r="RKT3" s="397"/>
      <c r="RKU3" s="397"/>
      <c r="RKV3" s="397"/>
      <c r="RKW3" s="397"/>
      <c r="RKX3" s="397"/>
      <c r="RKY3" s="397"/>
      <c r="RKZ3" s="397"/>
      <c r="RLA3" s="397"/>
      <c r="RLB3" s="397"/>
      <c r="RLC3" s="397"/>
      <c r="RLD3" s="397"/>
      <c r="RLE3" s="397"/>
      <c r="RLF3" s="397"/>
      <c r="RLG3" s="397"/>
      <c r="RLH3" s="397"/>
      <c r="RLI3" s="397"/>
      <c r="RLJ3" s="397"/>
      <c r="RLK3" s="397"/>
      <c r="RLL3" s="397"/>
      <c r="RLM3" s="397"/>
      <c r="RLN3" s="397"/>
      <c r="RLO3" s="397"/>
      <c r="RLP3" s="397"/>
      <c r="RLQ3" s="397"/>
      <c r="RLR3" s="397"/>
      <c r="RLS3" s="397"/>
      <c r="RLT3" s="397"/>
      <c r="RLU3" s="397"/>
      <c r="RLV3" s="397"/>
      <c r="RLW3" s="397"/>
      <c r="RLX3" s="397"/>
      <c r="RLY3" s="397"/>
      <c r="RLZ3" s="397"/>
      <c r="RMA3" s="397"/>
      <c r="RMB3" s="397"/>
      <c r="RMC3" s="397"/>
      <c r="RMD3" s="397"/>
      <c r="RME3" s="397"/>
      <c r="RMF3" s="397"/>
      <c r="RMG3" s="397"/>
      <c r="RMH3" s="397"/>
      <c r="RMI3" s="397"/>
      <c r="RMJ3" s="397"/>
      <c r="RMK3" s="397"/>
      <c r="RML3" s="397"/>
      <c r="RMM3" s="397"/>
      <c r="RMN3" s="397"/>
      <c r="RMO3" s="397"/>
      <c r="RMP3" s="397"/>
      <c r="RMQ3" s="397"/>
      <c r="RMR3" s="397"/>
      <c r="RMS3" s="397"/>
      <c r="RMT3" s="397"/>
      <c r="RMU3" s="397"/>
      <c r="RMV3" s="397"/>
      <c r="RMW3" s="397"/>
      <c r="RMX3" s="397"/>
      <c r="RMY3" s="397"/>
      <c r="RMZ3" s="397"/>
      <c r="RNA3" s="397"/>
      <c r="RNB3" s="397"/>
      <c r="RNC3" s="397"/>
      <c r="RND3" s="397"/>
      <c r="RNE3" s="397"/>
      <c r="RNF3" s="397"/>
      <c r="RNG3" s="397"/>
      <c r="RNH3" s="397"/>
      <c r="RNI3" s="397"/>
      <c r="RNJ3" s="397"/>
      <c r="RNK3" s="397"/>
      <c r="RNL3" s="397"/>
      <c r="RNM3" s="397"/>
      <c r="RNN3" s="397"/>
      <c r="RNO3" s="397"/>
      <c r="RNP3" s="397"/>
      <c r="RNQ3" s="397"/>
      <c r="RNR3" s="397"/>
      <c r="RNS3" s="397"/>
      <c r="RNT3" s="397"/>
      <c r="RNU3" s="397"/>
      <c r="RNV3" s="397"/>
      <c r="RNW3" s="397"/>
      <c r="RNX3" s="397"/>
      <c r="RNY3" s="397"/>
      <c r="RNZ3" s="397"/>
      <c r="ROA3" s="397"/>
      <c r="ROB3" s="397"/>
      <c r="ROC3" s="397"/>
      <c r="ROD3" s="397"/>
      <c r="ROE3" s="397"/>
      <c r="ROF3" s="397"/>
      <c r="ROG3" s="397"/>
      <c r="ROH3" s="397"/>
      <c r="ROI3" s="397"/>
      <c r="ROJ3" s="397"/>
      <c r="ROK3" s="397"/>
      <c r="ROL3" s="397"/>
      <c r="ROM3" s="397"/>
      <c r="RON3" s="397"/>
      <c r="ROO3" s="397"/>
      <c r="ROP3" s="397"/>
      <c r="ROQ3" s="397"/>
      <c r="ROR3" s="397"/>
      <c r="ROS3" s="397"/>
      <c r="ROT3" s="397"/>
      <c r="ROU3" s="397"/>
      <c r="ROV3" s="397"/>
      <c r="ROW3" s="397"/>
      <c r="ROX3" s="397"/>
      <c r="ROY3" s="397"/>
      <c r="ROZ3" s="397"/>
      <c r="RPA3" s="397"/>
      <c r="RPB3" s="397"/>
      <c r="RPC3" s="397"/>
      <c r="RPD3" s="397"/>
      <c r="RPE3" s="397"/>
      <c r="RPF3" s="397"/>
      <c r="RPG3" s="397"/>
      <c r="RPH3" s="397"/>
      <c r="RPI3" s="397"/>
      <c r="RPJ3" s="397"/>
      <c r="RPK3" s="397"/>
      <c r="RPL3" s="397"/>
      <c r="RPM3" s="397"/>
      <c r="RPN3" s="397"/>
      <c r="RPO3" s="397"/>
      <c r="RPP3" s="397"/>
      <c r="RPQ3" s="397"/>
      <c r="RPR3" s="397"/>
      <c r="RPS3" s="397"/>
      <c r="RPT3" s="397"/>
      <c r="RPU3" s="397"/>
      <c r="RPV3" s="397"/>
      <c r="RPW3" s="397"/>
      <c r="RPX3" s="397"/>
      <c r="RPY3" s="397"/>
      <c r="RPZ3" s="397"/>
      <c r="RQA3" s="397"/>
      <c r="RQB3" s="397"/>
      <c r="RQC3" s="397"/>
      <c r="RQD3" s="397"/>
      <c r="RQE3" s="397"/>
      <c r="RQF3" s="397"/>
      <c r="RQG3" s="397"/>
      <c r="RQH3" s="397"/>
      <c r="RQI3" s="397"/>
      <c r="RQJ3" s="397"/>
      <c r="RQK3" s="397"/>
      <c r="RQL3" s="397"/>
      <c r="RQM3" s="397"/>
      <c r="RQN3" s="397"/>
      <c r="RQO3" s="397"/>
      <c r="RQP3" s="397"/>
      <c r="RQQ3" s="397"/>
      <c r="RQR3" s="397"/>
      <c r="RQS3" s="397"/>
      <c r="RQT3" s="397"/>
      <c r="RQU3" s="397"/>
      <c r="RQV3" s="397"/>
      <c r="RQW3" s="397"/>
      <c r="RQX3" s="397"/>
      <c r="RQY3" s="397"/>
      <c r="RQZ3" s="397"/>
      <c r="RRA3" s="397"/>
      <c r="RRB3" s="397"/>
      <c r="RRC3" s="397"/>
      <c r="RRD3" s="397"/>
      <c r="RRE3" s="397"/>
      <c r="RRF3" s="397"/>
      <c r="RRG3" s="397"/>
      <c r="RRH3" s="397"/>
      <c r="RRI3" s="397"/>
      <c r="RRJ3" s="397"/>
      <c r="RRK3" s="397"/>
      <c r="RRL3" s="397"/>
      <c r="RRM3" s="397"/>
      <c r="RRN3" s="397"/>
      <c r="RRO3" s="397"/>
      <c r="RRP3" s="397"/>
      <c r="RRQ3" s="397"/>
      <c r="RRR3" s="397"/>
      <c r="RRS3" s="397"/>
      <c r="RRT3" s="397"/>
      <c r="RRU3" s="397"/>
      <c r="RRV3" s="397"/>
      <c r="RRW3" s="397"/>
      <c r="RRX3" s="397"/>
      <c r="RRY3" s="397"/>
      <c r="RRZ3" s="397"/>
      <c r="RSA3" s="397"/>
      <c r="RSB3" s="397"/>
      <c r="RSC3" s="397"/>
      <c r="RSD3" s="397"/>
      <c r="RSE3" s="397"/>
      <c r="RSF3" s="397"/>
      <c r="RSG3" s="397"/>
      <c r="RSH3" s="397"/>
      <c r="RSI3" s="397"/>
      <c r="RSJ3" s="397"/>
      <c r="RSK3" s="397"/>
      <c r="RSL3" s="397"/>
      <c r="RSM3" s="397"/>
      <c r="RSN3" s="397"/>
      <c r="RSO3" s="397"/>
      <c r="RSP3" s="397"/>
      <c r="RSQ3" s="397"/>
      <c r="RSR3" s="397"/>
      <c r="RSS3" s="397"/>
      <c r="RST3" s="397"/>
      <c r="RSU3" s="397"/>
      <c r="RSV3" s="397"/>
      <c r="RSW3" s="397"/>
      <c r="RSX3" s="397"/>
      <c r="RSY3" s="397"/>
      <c r="RSZ3" s="397"/>
      <c r="RTA3" s="397"/>
      <c r="RTB3" s="397"/>
      <c r="RTC3" s="397"/>
      <c r="RTD3" s="397"/>
      <c r="RTE3" s="397"/>
      <c r="RTF3" s="397"/>
      <c r="RTG3" s="397"/>
      <c r="RTH3" s="397"/>
      <c r="RTI3" s="397"/>
      <c r="RTJ3" s="397"/>
      <c r="RTK3" s="397"/>
      <c r="RTL3" s="397"/>
      <c r="RTM3" s="397"/>
      <c r="RTN3" s="397"/>
      <c r="RTO3" s="397"/>
      <c r="RTP3" s="397"/>
      <c r="RTQ3" s="397"/>
      <c r="RTR3" s="397"/>
      <c r="RTS3" s="397"/>
      <c r="RTT3" s="397"/>
      <c r="RTU3" s="397"/>
      <c r="RTV3" s="397"/>
      <c r="RTW3" s="397"/>
      <c r="RTX3" s="397"/>
      <c r="RTY3" s="397"/>
      <c r="RTZ3" s="397"/>
      <c r="RUA3" s="397"/>
      <c r="RUB3" s="397"/>
      <c r="RUC3" s="397"/>
      <c r="RUD3" s="397"/>
      <c r="RUE3" s="397"/>
      <c r="RUF3" s="397"/>
      <c r="RUG3" s="397"/>
      <c r="RUH3" s="397"/>
      <c r="RUI3" s="397"/>
      <c r="RUJ3" s="397"/>
      <c r="RUK3" s="397"/>
      <c r="RUL3" s="397"/>
      <c r="RUM3" s="397"/>
      <c r="RUN3" s="397"/>
      <c r="RUO3" s="397"/>
      <c r="RUP3" s="397"/>
      <c r="RUQ3" s="397"/>
      <c r="RUR3" s="397"/>
      <c r="RUS3" s="397"/>
      <c r="RUT3" s="397"/>
      <c r="RUU3" s="397"/>
      <c r="RUV3" s="397"/>
      <c r="RUW3" s="397"/>
      <c r="RUX3" s="397"/>
      <c r="RUY3" s="397"/>
      <c r="RUZ3" s="397"/>
      <c r="RVA3" s="397"/>
      <c r="RVB3" s="397"/>
      <c r="RVC3" s="397"/>
      <c r="RVD3" s="397"/>
      <c r="RVE3" s="397"/>
      <c r="RVF3" s="397"/>
      <c r="RVG3" s="397"/>
      <c r="RVH3" s="397"/>
      <c r="RVI3" s="397"/>
      <c r="RVJ3" s="397"/>
      <c r="RVK3" s="397"/>
      <c r="RVL3" s="397"/>
      <c r="RVM3" s="397"/>
      <c r="RVN3" s="397"/>
      <c r="RVO3" s="397"/>
      <c r="RVP3" s="397"/>
      <c r="RVQ3" s="397"/>
      <c r="RVR3" s="397"/>
      <c r="RVS3" s="397"/>
      <c r="RVT3" s="397"/>
      <c r="RVU3" s="397"/>
      <c r="RVV3" s="397"/>
      <c r="RVW3" s="397"/>
      <c r="RVX3" s="397"/>
      <c r="RVY3" s="397"/>
      <c r="RVZ3" s="397"/>
      <c r="RWA3" s="397"/>
      <c r="RWB3" s="397"/>
      <c r="RWC3" s="397"/>
      <c r="RWD3" s="397"/>
      <c r="RWE3" s="397"/>
      <c r="RWF3" s="397"/>
      <c r="RWG3" s="397"/>
      <c r="RWH3" s="397"/>
      <c r="RWI3" s="397"/>
      <c r="RWJ3" s="397"/>
      <c r="RWK3" s="397"/>
      <c r="RWL3" s="397"/>
      <c r="RWM3" s="397"/>
      <c r="RWN3" s="397"/>
      <c r="RWO3" s="397"/>
      <c r="RWP3" s="397"/>
      <c r="RWQ3" s="397"/>
      <c r="RWR3" s="397"/>
      <c r="RWS3" s="397"/>
      <c r="RWT3" s="397"/>
      <c r="RWU3" s="397"/>
      <c r="RWV3" s="397"/>
      <c r="RWW3" s="397"/>
      <c r="RWX3" s="397"/>
      <c r="RWY3" s="397"/>
      <c r="RWZ3" s="397"/>
      <c r="RXA3" s="397"/>
      <c r="RXB3" s="397"/>
      <c r="RXC3" s="397"/>
      <c r="RXD3" s="397"/>
      <c r="RXE3" s="397"/>
      <c r="RXF3" s="397"/>
      <c r="RXG3" s="397"/>
      <c r="RXH3" s="397"/>
      <c r="RXI3" s="397"/>
      <c r="RXJ3" s="397"/>
      <c r="RXK3" s="397"/>
      <c r="RXL3" s="397"/>
      <c r="RXM3" s="397"/>
      <c r="RXN3" s="397"/>
      <c r="RXO3" s="397"/>
      <c r="RXP3" s="397"/>
      <c r="RXQ3" s="397"/>
      <c r="RXR3" s="397"/>
      <c r="RXS3" s="397"/>
      <c r="RXT3" s="397"/>
      <c r="RXU3" s="397"/>
      <c r="RXV3" s="397"/>
      <c r="RXW3" s="397"/>
      <c r="RXX3" s="397"/>
      <c r="RXY3" s="397"/>
      <c r="RXZ3" s="397"/>
      <c r="RYA3" s="397"/>
      <c r="RYB3" s="397"/>
      <c r="RYC3" s="397"/>
      <c r="RYD3" s="397"/>
      <c r="RYE3" s="397"/>
      <c r="RYF3" s="397"/>
      <c r="RYG3" s="397"/>
      <c r="RYH3" s="397"/>
      <c r="RYI3" s="397"/>
      <c r="RYJ3" s="397"/>
      <c r="RYK3" s="397"/>
      <c r="RYL3" s="397"/>
      <c r="RYM3" s="397"/>
      <c r="RYN3" s="397"/>
      <c r="RYO3" s="397"/>
      <c r="RYP3" s="397"/>
      <c r="RYQ3" s="397"/>
      <c r="RYR3" s="397"/>
      <c r="RYS3" s="397"/>
      <c r="RYT3" s="397"/>
      <c r="RYU3" s="397"/>
      <c r="RYV3" s="397"/>
      <c r="RYW3" s="397"/>
      <c r="RYX3" s="397"/>
      <c r="RYY3" s="397"/>
      <c r="RYZ3" s="397"/>
      <c r="RZA3" s="397"/>
      <c r="RZB3" s="397"/>
      <c r="RZC3" s="397"/>
      <c r="RZD3" s="397"/>
      <c r="RZE3" s="397"/>
      <c r="RZF3" s="397"/>
      <c r="RZG3" s="397"/>
      <c r="RZH3" s="397"/>
      <c r="RZI3" s="397"/>
      <c r="RZJ3" s="397"/>
      <c r="RZK3" s="397"/>
      <c r="RZL3" s="397"/>
      <c r="RZM3" s="397"/>
      <c r="RZN3" s="397"/>
      <c r="RZO3" s="397"/>
      <c r="RZP3" s="397"/>
      <c r="RZQ3" s="397"/>
      <c r="RZR3" s="397"/>
      <c r="RZS3" s="397"/>
      <c r="RZT3" s="397"/>
      <c r="RZU3" s="397"/>
      <c r="RZV3" s="397"/>
      <c r="RZW3" s="397"/>
      <c r="RZX3" s="397"/>
      <c r="RZY3" s="397"/>
      <c r="RZZ3" s="397"/>
      <c r="SAA3" s="397"/>
      <c r="SAB3" s="397"/>
      <c r="SAC3" s="397"/>
      <c r="SAD3" s="397"/>
      <c r="SAE3" s="397"/>
      <c r="SAF3" s="397"/>
      <c r="SAG3" s="397"/>
      <c r="SAH3" s="397"/>
      <c r="SAI3" s="397"/>
      <c r="SAJ3" s="397"/>
      <c r="SAK3" s="397"/>
      <c r="SAL3" s="397"/>
      <c r="SAM3" s="397"/>
      <c r="SAN3" s="397"/>
      <c r="SAO3" s="397"/>
      <c r="SAP3" s="397"/>
      <c r="SAQ3" s="397"/>
      <c r="SAR3" s="397"/>
      <c r="SAS3" s="397"/>
      <c r="SAT3" s="397"/>
      <c r="SAU3" s="397"/>
      <c r="SAV3" s="397"/>
      <c r="SAW3" s="397"/>
      <c r="SAX3" s="397"/>
      <c r="SAY3" s="397"/>
      <c r="SAZ3" s="397"/>
      <c r="SBA3" s="397"/>
      <c r="SBB3" s="397"/>
      <c r="SBC3" s="397"/>
      <c r="SBD3" s="397"/>
      <c r="SBE3" s="397"/>
      <c r="SBF3" s="397"/>
      <c r="SBG3" s="397"/>
      <c r="SBH3" s="397"/>
      <c r="SBI3" s="397"/>
      <c r="SBJ3" s="397"/>
      <c r="SBK3" s="397"/>
      <c r="SBL3" s="397"/>
      <c r="SBM3" s="397"/>
      <c r="SBN3" s="397"/>
      <c r="SBO3" s="397"/>
      <c r="SBP3" s="397"/>
      <c r="SBQ3" s="397"/>
      <c r="SBR3" s="397"/>
      <c r="SBS3" s="397"/>
      <c r="SBT3" s="397"/>
      <c r="SBU3" s="397"/>
      <c r="SBV3" s="397"/>
      <c r="SBW3" s="397"/>
      <c r="SBX3" s="397"/>
      <c r="SBY3" s="397"/>
      <c r="SBZ3" s="397"/>
      <c r="SCA3" s="397"/>
      <c r="SCB3" s="397"/>
      <c r="SCC3" s="397"/>
      <c r="SCD3" s="397"/>
      <c r="SCE3" s="397"/>
      <c r="SCF3" s="397"/>
      <c r="SCG3" s="397"/>
      <c r="SCH3" s="397"/>
      <c r="SCI3" s="397"/>
      <c r="SCJ3" s="397"/>
      <c r="SCK3" s="397"/>
      <c r="SCL3" s="397"/>
      <c r="SCM3" s="397"/>
      <c r="SCN3" s="397"/>
      <c r="SCO3" s="397"/>
      <c r="SCP3" s="397"/>
      <c r="SCQ3" s="397"/>
      <c r="SCR3" s="397"/>
      <c r="SCS3" s="397"/>
      <c r="SCT3" s="397"/>
      <c r="SCU3" s="397"/>
      <c r="SCV3" s="397"/>
      <c r="SCW3" s="397"/>
      <c r="SCX3" s="397"/>
      <c r="SCY3" s="397"/>
      <c r="SCZ3" s="397"/>
      <c r="SDA3" s="397"/>
      <c r="SDB3" s="397"/>
      <c r="SDC3" s="397"/>
      <c r="SDD3" s="397"/>
      <c r="SDE3" s="397"/>
      <c r="SDF3" s="397"/>
      <c r="SDG3" s="397"/>
      <c r="SDH3" s="397"/>
      <c r="SDI3" s="397"/>
      <c r="SDJ3" s="397"/>
      <c r="SDK3" s="397"/>
      <c r="SDL3" s="397"/>
      <c r="SDM3" s="397"/>
      <c r="SDN3" s="397"/>
      <c r="SDO3" s="397"/>
      <c r="SDP3" s="397"/>
      <c r="SDQ3" s="397"/>
      <c r="SDR3" s="397"/>
      <c r="SDS3" s="397"/>
      <c r="SDT3" s="397"/>
      <c r="SDU3" s="397"/>
      <c r="SDV3" s="397"/>
      <c r="SDW3" s="397"/>
      <c r="SDX3" s="397"/>
      <c r="SDY3" s="397"/>
      <c r="SDZ3" s="397"/>
      <c r="SEA3" s="397"/>
      <c r="SEB3" s="397"/>
      <c r="SEC3" s="397"/>
      <c r="SED3" s="397"/>
      <c r="SEE3" s="397"/>
      <c r="SEF3" s="397"/>
      <c r="SEG3" s="397"/>
      <c r="SEH3" s="397"/>
      <c r="SEI3" s="397"/>
      <c r="SEJ3" s="397"/>
      <c r="SEK3" s="397"/>
      <c r="SEL3" s="397"/>
      <c r="SEM3" s="397"/>
      <c r="SEN3" s="397"/>
      <c r="SEO3" s="397"/>
      <c r="SEP3" s="397"/>
      <c r="SEQ3" s="397"/>
      <c r="SER3" s="397"/>
      <c r="SES3" s="397"/>
      <c r="SET3" s="397"/>
      <c r="SEU3" s="397"/>
      <c r="SEV3" s="397"/>
      <c r="SEW3" s="397"/>
      <c r="SEX3" s="397"/>
      <c r="SEY3" s="397"/>
      <c r="SEZ3" s="397"/>
      <c r="SFA3" s="397"/>
      <c r="SFB3" s="397"/>
      <c r="SFC3" s="397"/>
      <c r="SFD3" s="397"/>
      <c r="SFE3" s="397"/>
      <c r="SFF3" s="397"/>
      <c r="SFG3" s="397"/>
      <c r="SFH3" s="397"/>
      <c r="SFI3" s="397"/>
      <c r="SFJ3" s="397"/>
      <c r="SFK3" s="397"/>
      <c r="SFL3" s="397"/>
      <c r="SFM3" s="397"/>
      <c r="SFN3" s="397"/>
      <c r="SFO3" s="397"/>
      <c r="SFP3" s="397"/>
      <c r="SFQ3" s="397"/>
      <c r="SFR3" s="397"/>
      <c r="SFS3" s="397"/>
      <c r="SFT3" s="397"/>
      <c r="SFU3" s="397"/>
      <c r="SFV3" s="397"/>
      <c r="SFW3" s="397"/>
      <c r="SFX3" s="397"/>
      <c r="SFY3" s="397"/>
      <c r="SFZ3" s="397"/>
      <c r="SGA3" s="397"/>
      <c r="SGB3" s="397"/>
      <c r="SGC3" s="397"/>
      <c r="SGD3" s="397"/>
      <c r="SGE3" s="397"/>
      <c r="SGF3" s="397"/>
      <c r="SGG3" s="397"/>
      <c r="SGH3" s="397"/>
      <c r="SGI3" s="397"/>
      <c r="SGJ3" s="397"/>
      <c r="SGK3" s="397"/>
      <c r="SGL3" s="397"/>
      <c r="SGM3" s="397"/>
      <c r="SGN3" s="397"/>
      <c r="SGO3" s="397"/>
      <c r="SGP3" s="397"/>
      <c r="SGQ3" s="397"/>
      <c r="SGR3" s="397"/>
      <c r="SGS3" s="397"/>
      <c r="SGT3" s="397"/>
      <c r="SGU3" s="397"/>
      <c r="SGV3" s="397"/>
      <c r="SGW3" s="397"/>
      <c r="SGX3" s="397"/>
      <c r="SGY3" s="397"/>
      <c r="SGZ3" s="397"/>
      <c r="SHA3" s="397"/>
      <c r="SHB3" s="397"/>
      <c r="SHC3" s="397"/>
      <c r="SHD3" s="397"/>
      <c r="SHE3" s="397"/>
      <c r="SHF3" s="397"/>
      <c r="SHG3" s="397"/>
      <c r="SHH3" s="397"/>
      <c r="SHI3" s="397"/>
      <c r="SHJ3" s="397"/>
      <c r="SHK3" s="397"/>
      <c r="SHL3" s="397"/>
      <c r="SHM3" s="397"/>
      <c r="SHN3" s="397"/>
      <c r="SHO3" s="397"/>
      <c r="SHP3" s="397"/>
      <c r="SHQ3" s="397"/>
      <c r="SHR3" s="397"/>
      <c r="SHS3" s="397"/>
      <c r="SHT3" s="397"/>
      <c r="SHU3" s="397"/>
      <c r="SHV3" s="397"/>
      <c r="SHW3" s="397"/>
      <c r="SHX3" s="397"/>
      <c r="SHY3" s="397"/>
      <c r="SHZ3" s="397"/>
      <c r="SIA3" s="397"/>
      <c r="SIB3" s="397"/>
      <c r="SIC3" s="397"/>
      <c r="SID3" s="397"/>
      <c r="SIE3" s="397"/>
      <c r="SIF3" s="397"/>
      <c r="SIG3" s="397"/>
      <c r="SIH3" s="397"/>
      <c r="SII3" s="397"/>
      <c r="SIJ3" s="397"/>
      <c r="SIK3" s="397"/>
      <c r="SIL3" s="397"/>
      <c r="SIM3" s="397"/>
      <c r="SIN3" s="397"/>
      <c r="SIO3" s="397"/>
      <c r="SIP3" s="397"/>
      <c r="SIQ3" s="397"/>
      <c r="SIR3" s="397"/>
      <c r="SIS3" s="397"/>
      <c r="SIT3" s="397"/>
      <c r="SIU3" s="397"/>
      <c r="SIV3" s="397"/>
      <c r="SIW3" s="397"/>
      <c r="SIX3" s="397"/>
      <c r="SIY3" s="397"/>
      <c r="SIZ3" s="397"/>
      <c r="SJA3" s="397"/>
      <c r="SJB3" s="397"/>
      <c r="SJC3" s="397"/>
      <c r="SJD3" s="397"/>
      <c r="SJE3" s="397"/>
      <c r="SJF3" s="397"/>
      <c r="SJG3" s="397"/>
      <c r="SJH3" s="397"/>
      <c r="SJI3" s="397"/>
      <c r="SJJ3" s="397"/>
      <c r="SJK3" s="397"/>
      <c r="SJL3" s="397"/>
      <c r="SJM3" s="397"/>
      <c r="SJN3" s="397"/>
      <c r="SJO3" s="397"/>
      <c r="SJP3" s="397"/>
      <c r="SJQ3" s="397"/>
      <c r="SJR3" s="397"/>
      <c r="SJS3" s="397"/>
      <c r="SJT3" s="397"/>
      <c r="SJU3" s="397"/>
      <c r="SJV3" s="397"/>
      <c r="SJW3" s="397"/>
      <c r="SJX3" s="397"/>
      <c r="SJY3" s="397"/>
      <c r="SJZ3" s="397"/>
      <c r="SKA3" s="397"/>
      <c r="SKB3" s="397"/>
      <c r="SKC3" s="397"/>
      <c r="SKD3" s="397"/>
      <c r="SKE3" s="397"/>
      <c r="SKF3" s="397"/>
      <c r="SKG3" s="397"/>
      <c r="SKH3" s="397"/>
      <c r="SKI3" s="397"/>
      <c r="SKJ3" s="397"/>
      <c r="SKK3" s="397"/>
      <c r="SKL3" s="397"/>
      <c r="SKM3" s="397"/>
      <c r="SKN3" s="397"/>
      <c r="SKO3" s="397"/>
      <c r="SKP3" s="397"/>
      <c r="SKQ3" s="397"/>
      <c r="SKR3" s="397"/>
      <c r="SKS3" s="397"/>
      <c r="SKT3" s="397"/>
      <c r="SKU3" s="397"/>
      <c r="SKV3" s="397"/>
      <c r="SKW3" s="397"/>
      <c r="SKX3" s="397"/>
      <c r="SKY3" s="397"/>
      <c r="SKZ3" s="397"/>
      <c r="SLA3" s="397"/>
      <c r="SLB3" s="397"/>
      <c r="SLC3" s="397"/>
      <c r="SLD3" s="397"/>
      <c r="SLE3" s="397"/>
      <c r="SLF3" s="397"/>
      <c r="SLG3" s="397"/>
      <c r="SLH3" s="397"/>
      <c r="SLI3" s="397"/>
      <c r="SLJ3" s="397"/>
      <c r="SLK3" s="397"/>
      <c r="SLL3" s="397"/>
      <c r="SLM3" s="397"/>
      <c r="SLN3" s="397"/>
      <c r="SLO3" s="397"/>
      <c r="SLP3" s="397"/>
      <c r="SLQ3" s="397"/>
      <c r="SLR3" s="397"/>
      <c r="SLS3" s="397"/>
      <c r="SLT3" s="397"/>
      <c r="SLU3" s="397"/>
      <c r="SLV3" s="397"/>
      <c r="SLW3" s="397"/>
      <c r="SLX3" s="397"/>
      <c r="SLY3" s="397"/>
      <c r="SLZ3" s="397"/>
      <c r="SMA3" s="397"/>
      <c r="SMB3" s="397"/>
      <c r="SMC3" s="397"/>
      <c r="SMD3" s="397"/>
      <c r="SME3" s="397"/>
      <c r="SMF3" s="397"/>
      <c r="SMG3" s="397"/>
      <c r="SMH3" s="397"/>
      <c r="SMI3" s="397"/>
      <c r="SMJ3" s="397"/>
      <c r="SMK3" s="397"/>
      <c r="SML3" s="397"/>
      <c r="SMM3" s="397"/>
      <c r="SMN3" s="397"/>
      <c r="SMO3" s="397"/>
      <c r="SMP3" s="397"/>
      <c r="SMQ3" s="397"/>
      <c r="SMR3" s="397"/>
      <c r="SMS3" s="397"/>
      <c r="SMT3" s="397"/>
      <c r="SMU3" s="397"/>
      <c r="SMV3" s="397"/>
      <c r="SMW3" s="397"/>
      <c r="SMX3" s="397"/>
      <c r="SMY3" s="397"/>
      <c r="SMZ3" s="397"/>
      <c r="SNA3" s="397"/>
      <c r="SNB3" s="397"/>
      <c r="SNC3" s="397"/>
      <c r="SND3" s="397"/>
      <c r="SNE3" s="397"/>
      <c r="SNF3" s="397"/>
      <c r="SNG3" s="397"/>
      <c r="SNH3" s="397"/>
      <c r="SNI3" s="397"/>
      <c r="SNJ3" s="397"/>
      <c r="SNK3" s="397"/>
      <c r="SNL3" s="397"/>
      <c r="SNM3" s="397"/>
      <c r="SNN3" s="397"/>
      <c r="SNO3" s="397"/>
      <c r="SNP3" s="397"/>
      <c r="SNQ3" s="397"/>
      <c r="SNR3" s="397"/>
      <c r="SNS3" s="397"/>
      <c r="SNT3" s="397"/>
      <c r="SNU3" s="397"/>
      <c r="SNV3" s="397"/>
      <c r="SNW3" s="397"/>
      <c r="SNX3" s="397"/>
      <c r="SNY3" s="397"/>
      <c r="SNZ3" s="397"/>
      <c r="SOA3" s="397"/>
      <c r="SOB3" s="397"/>
      <c r="SOC3" s="397"/>
      <c r="SOD3" s="397"/>
      <c r="SOE3" s="397"/>
      <c r="SOF3" s="397"/>
      <c r="SOG3" s="397"/>
      <c r="SOH3" s="397"/>
      <c r="SOI3" s="397"/>
      <c r="SOJ3" s="397"/>
      <c r="SOK3" s="397"/>
      <c r="SOL3" s="397"/>
      <c r="SOM3" s="397"/>
      <c r="SON3" s="397"/>
      <c r="SOO3" s="397"/>
      <c r="SOP3" s="397"/>
      <c r="SOQ3" s="397"/>
      <c r="SOR3" s="397"/>
      <c r="SOS3" s="397"/>
      <c r="SOT3" s="397"/>
      <c r="SOU3" s="397"/>
      <c r="SOV3" s="397"/>
      <c r="SOW3" s="397"/>
      <c r="SOX3" s="397"/>
      <c r="SOY3" s="397"/>
      <c r="SOZ3" s="397"/>
      <c r="SPA3" s="397"/>
      <c r="SPB3" s="397"/>
      <c r="SPC3" s="397"/>
      <c r="SPD3" s="397"/>
      <c r="SPE3" s="397"/>
      <c r="SPF3" s="397"/>
      <c r="SPG3" s="397"/>
      <c r="SPH3" s="397"/>
      <c r="SPI3" s="397"/>
      <c r="SPJ3" s="397"/>
      <c r="SPK3" s="397"/>
      <c r="SPL3" s="397"/>
      <c r="SPM3" s="397"/>
      <c r="SPN3" s="397"/>
      <c r="SPO3" s="397"/>
      <c r="SPP3" s="397"/>
      <c r="SPQ3" s="397"/>
      <c r="SPR3" s="397"/>
      <c r="SPS3" s="397"/>
      <c r="SPT3" s="397"/>
      <c r="SPU3" s="397"/>
      <c r="SPV3" s="397"/>
      <c r="SPW3" s="397"/>
      <c r="SPX3" s="397"/>
      <c r="SPY3" s="397"/>
      <c r="SPZ3" s="397"/>
      <c r="SQA3" s="397"/>
      <c r="SQB3" s="397"/>
      <c r="SQC3" s="397"/>
      <c r="SQD3" s="397"/>
      <c r="SQE3" s="397"/>
      <c r="SQF3" s="397"/>
      <c r="SQG3" s="397"/>
      <c r="SQH3" s="397"/>
      <c r="SQI3" s="397"/>
      <c r="SQJ3" s="397"/>
      <c r="SQK3" s="397"/>
      <c r="SQL3" s="397"/>
      <c r="SQM3" s="397"/>
      <c r="SQN3" s="397"/>
      <c r="SQO3" s="397"/>
      <c r="SQP3" s="397"/>
      <c r="SQQ3" s="397"/>
      <c r="SQR3" s="397"/>
      <c r="SQS3" s="397"/>
      <c r="SQT3" s="397"/>
      <c r="SQU3" s="397"/>
      <c r="SQV3" s="397"/>
      <c r="SQW3" s="397"/>
      <c r="SQX3" s="397"/>
      <c r="SQY3" s="397"/>
      <c r="SQZ3" s="397"/>
      <c r="SRA3" s="397"/>
      <c r="SRB3" s="397"/>
      <c r="SRC3" s="397"/>
      <c r="SRD3" s="397"/>
      <c r="SRE3" s="397"/>
      <c r="SRF3" s="397"/>
      <c r="SRG3" s="397"/>
      <c r="SRH3" s="397"/>
      <c r="SRI3" s="397"/>
      <c r="SRJ3" s="397"/>
      <c r="SRK3" s="397"/>
      <c r="SRL3" s="397"/>
      <c r="SRM3" s="397"/>
      <c r="SRN3" s="397"/>
      <c r="SRO3" s="397"/>
      <c r="SRP3" s="397"/>
      <c r="SRQ3" s="397"/>
      <c r="SRR3" s="397"/>
      <c r="SRS3" s="397"/>
      <c r="SRT3" s="397"/>
      <c r="SRU3" s="397"/>
      <c r="SRV3" s="397"/>
      <c r="SRW3" s="397"/>
      <c r="SRX3" s="397"/>
      <c r="SRY3" s="397"/>
      <c r="SRZ3" s="397"/>
      <c r="SSA3" s="397"/>
      <c r="SSB3" s="397"/>
      <c r="SSC3" s="397"/>
      <c r="SSD3" s="397"/>
      <c r="SSE3" s="397"/>
      <c r="SSF3" s="397"/>
      <c r="SSG3" s="397"/>
      <c r="SSH3" s="397"/>
      <c r="SSI3" s="397"/>
      <c r="SSJ3" s="397"/>
      <c r="SSK3" s="397"/>
      <c r="SSL3" s="397"/>
      <c r="SSM3" s="397"/>
      <c r="SSN3" s="397"/>
      <c r="SSO3" s="397"/>
      <c r="SSP3" s="397"/>
      <c r="SSQ3" s="397"/>
      <c r="SSR3" s="397"/>
      <c r="SSS3" s="397"/>
      <c r="SST3" s="397"/>
      <c r="SSU3" s="397"/>
      <c r="SSV3" s="397"/>
      <c r="SSW3" s="397"/>
      <c r="SSX3" s="397"/>
      <c r="SSY3" s="397"/>
      <c r="SSZ3" s="397"/>
      <c r="STA3" s="397"/>
      <c r="STB3" s="397"/>
      <c r="STC3" s="397"/>
      <c r="STD3" s="397"/>
      <c r="STE3" s="397"/>
      <c r="STF3" s="397"/>
      <c r="STG3" s="397"/>
      <c r="STH3" s="397"/>
      <c r="STI3" s="397"/>
      <c r="STJ3" s="397"/>
      <c r="STK3" s="397"/>
      <c r="STL3" s="397"/>
      <c r="STM3" s="397"/>
      <c r="STN3" s="397"/>
      <c r="STO3" s="397"/>
      <c r="STP3" s="397"/>
      <c r="STQ3" s="397"/>
      <c r="STR3" s="397"/>
      <c r="STS3" s="397"/>
      <c r="STT3" s="397"/>
      <c r="STU3" s="397"/>
      <c r="STV3" s="397"/>
      <c r="STW3" s="397"/>
      <c r="STX3" s="397"/>
      <c r="STY3" s="397"/>
      <c r="STZ3" s="397"/>
      <c r="SUA3" s="397"/>
      <c r="SUB3" s="397"/>
      <c r="SUC3" s="397"/>
      <c r="SUD3" s="397"/>
      <c r="SUE3" s="397"/>
      <c r="SUF3" s="397"/>
      <c r="SUG3" s="397"/>
      <c r="SUH3" s="397"/>
      <c r="SUI3" s="397"/>
      <c r="SUJ3" s="397"/>
      <c r="SUK3" s="397"/>
      <c r="SUL3" s="397"/>
      <c r="SUM3" s="397"/>
      <c r="SUN3" s="397"/>
      <c r="SUO3" s="397"/>
      <c r="SUP3" s="397"/>
      <c r="SUQ3" s="397"/>
      <c r="SUR3" s="397"/>
      <c r="SUS3" s="397"/>
      <c r="SUT3" s="397"/>
      <c r="SUU3" s="397"/>
      <c r="SUV3" s="397"/>
      <c r="SUW3" s="397"/>
      <c r="SUX3" s="397"/>
      <c r="SUY3" s="397"/>
      <c r="SUZ3" s="397"/>
      <c r="SVA3" s="397"/>
      <c r="SVB3" s="397"/>
      <c r="SVC3" s="397"/>
      <c r="SVD3" s="397"/>
      <c r="SVE3" s="397"/>
      <c r="SVF3" s="397"/>
      <c r="SVG3" s="397"/>
      <c r="SVH3" s="397"/>
      <c r="SVI3" s="397"/>
      <c r="SVJ3" s="397"/>
      <c r="SVK3" s="397"/>
      <c r="SVL3" s="397"/>
      <c r="SVM3" s="397"/>
      <c r="SVN3" s="397"/>
      <c r="SVO3" s="397"/>
      <c r="SVP3" s="397"/>
      <c r="SVQ3" s="397"/>
      <c r="SVR3" s="397"/>
      <c r="SVS3" s="397"/>
      <c r="SVT3" s="397"/>
      <c r="SVU3" s="397"/>
      <c r="SVV3" s="397"/>
      <c r="SVW3" s="397"/>
      <c r="SVX3" s="397"/>
      <c r="SVY3" s="397"/>
      <c r="SVZ3" s="397"/>
      <c r="SWA3" s="397"/>
      <c r="SWB3" s="397"/>
      <c r="SWC3" s="397"/>
      <c r="SWD3" s="397"/>
      <c r="SWE3" s="397"/>
      <c r="SWF3" s="397"/>
      <c r="SWG3" s="397"/>
      <c r="SWH3" s="397"/>
      <c r="SWI3" s="397"/>
      <c r="SWJ3" s="397"/>
      <c r="SWK3" s="397"/>
      <c r="SWL3" s="397"/>
      <c r="SWM3" s="397"/>
      <c r="SWN3" s="397"/>
      <c r="SWO3" s="397"/>
      <c r="SWP3" s="397"/>
      <c r="SWQ3" s="397"/>
      <c r="SWR3" s="397"/>
      <c r="SWS3" s="397"/>
      <c r="SWT3" s="397"/>
      <c r="SWU3" s="397"/>
      <c r="SWV3" s="397"/>
      <c r="SWW3" s="397"/>
      <c r="SWX3" s="397"/>
      <c r="SWY3" s="397"/>
      <c r="SWZ3" s="397"/>
      <c r="SXA3" s="397"/>
      <c r="SXB3" s="397"/>
      <c r="SXC3" s="397"/>
      <c r="SXD3" s="397"/>
      <c r="SXE3" s="397"/>
      <c r="SXF3" s="397"/>
      <c r="SXG3" s="397"/>
      <c r="SXH3" s="397"/>
      <c r="SXI3" s="397"/>
      <c r="SXJ3" s="397"/>
      <c r="SXK3" s="397"/>
      <c r="SXL3" s="397"/>
      <c r="SXM3" s="397"/>
      <c r="SXN3" s="397"/>
      <c r="SXO3" s="397"/>
      <c r="SXP3" s="397"/>
      <c r="SXQ3" s="397"/>
      <c r="SXR3" s="397"/>
      <c r="SXS3" s="397"/>
      <c r="SXT3" s="397"/>
      <c r="SXU3" s="397"/>
      <c r="SXV3" s="397"/>
      <c r="SXW3" s="397"/>
      <c r="SXX3" s="397"/>
      <c r="SXY3" s="397"/>
      <c r="SXZ3" s="397"/>
      <c r="SYA3" s="397"/>
      <c r="SYB3" s="397"/>
      <c r="SYC3" s="397"/>
      <c r="SYD3" s="397"/>
      <c r="SYE3" s="397"/>
      <c r="SYF3" s="397"/>
      <c r="SYG3" s="397"/>
      <c r="SYH3" s="397"/>
      <c r="SYI3" s="397"/>
      <c r="SYJ3" s="397"/>
      <c r="SYK3" s="397"/>
      <c r="SYL3" s="397"/>
      <c r="SYM3" s="397"/>
      <c r="SYN3" s="397"/>
      <c r="SYO3" s="397"/>
      <c r="SYP3" s="397"/>
      <c r="SYQ3" s="397"/>
      <c r="SYR3" s="397"/>
      <c r="SYS3" s="397"/>
      <c r="SYT3" s="397"/>
      <c r="SYU3" s="397"/>
      <c r="SYV3" s="397"/>
      <c r="SYW3" s="397"/>
      <c r="SYX3" s="397"/>
      <c r="SYY3" s="397"/>
      <c r="SYZ3" s="397"/>
      <c r="SZA3" s="397"/>
      <c r="SZB3" s="397"/>
      <c r="SZC3" s="397"/>
      <c r="SZD3" s="397"/>
      <c r="SZE3" s="397"/>
      <c r="SZF3" s="397"/>
      <c r="SZG3" s="397"/>
      <c r="SZH3" s="397"/>
      <c r="SZI3" s="397"/>
      <c r="SZJ3" s="397"/>
      <c r="SZK3" s="397"/>
      <c r="SZL3" s="397"/>
      <c r="SZM3" s="397"/>
      <c r="SZN3" s="397"/>
      <c r="SZO3" s="397"/>
      <c r="SZP3" s="397"/>
      <c r="SZQ3" s="397"/>
      <c r="SZR3" s="397"/>
      <c r="SZS3" s="397"/>
      <c r="SZT3" s="397"/>
      <c r="SZU3" s="397"/>
      <c r="SZV3" s="397"/>
      <c r="SZW3" s="397"/>
      <c r="SZX3" s="397"/>
      <c r="SZY3" s="397"/>
      <c r="SZZ3" s="397"/>
      <c r="TAA3" s="397"/>
      <c r="TAB3" s="397"/>
      <c r="TAC3" s="397"/>
      <c r="TAD3" s="397"/>
      <c r="TAE3" s="397"/>
      <c r="TAF3" s="397"/>
      <c r="TAG3" s="397"/>
      <c r="TAH3" s="397"/>
      <c r="TAI3" s="397"/>
      <c r="TAJ3" s="397"/>
      <c r="TAK3" s="397"/>
      <c r="TAL3" s="397"/>
      <c r="TAM3" s="397"/>
      <c r="TAN3" s="397"/>
      <c r="TAO3" s="397"/>
      <c r="TAP3" s="397"/>
      <c r="TAQ3" s="397"/>
      <c r="TAR3" s="397"/>
      <c r="TAS3" s="397"/>
      <c r="TAT3" s="397"/>
      <c r="TAU3" s="397"/>
      <c r="TAV3" s="397"/>
      <c r="TAW3" s="397"/>
      <c r="TAX3" s="397"/>
      <c r="TAY3" s="397"/>
      <c r="TAZ3" s="397"/>
      <c r="TBA3" s="397"/>
      <c r="TBB3" s="397"/>
      <c r="TBC3" s="397"/>
      <c r="TBD3" s="397"/>
      <c r="TBE3" s="397"/>
      <c r="TBF3" s="397"/>
      <c r="TBG3" s="397"/>
      <c r="TBH3" s="397"/>
      <c r="TBI3" s="397"/>
      <c r="TBJ3" s="397"/>
      <c r="TBK3" s="397"/>
      <c r="TBL3" s="397"/>
      <c r="TBM3" s="397"/>
      <c r="TBN3" s="397"/>
      <c r="TBO3" s="397"/>
      <c r="TBP3" s="397"/>
      <c r="TBQ3" s="397"/>
      <c r="TBR3" s="397"/>
      <c r="TBS3" s="397"/>
      <c r="TBT3" s="397"/>
      <c r="TBU3" s="397"/>
      <c r="TBV3" s="397"/>
      <c r="TBW3" s="397"/>
      <c r="TBX3" s="397"/>
      <c r="TBY3" s="397"/>
      <c r="TBZ3" s="397"/>
      <c r="TCA3" s="397"/>
      <c r="TCB3" s="397"/>
      <c r="TCC3" s="397"/>
      <c r="TCD3" s="397"/>
      <c r="TCE3" s="397"/>
      <c r="TCF3" s="397"/>
      <c r="TCG3" s="397"/>
      <c r="TCH3" s="397"/>
      <c r="TCI3" s="397"/>
      <c r="TCJ3" s="397"/>
      <c r="TCK3" s="397"/>
      <c r="TCL3" s="397"/>
      <c r="TCM3" s="397"/>
      <c r="TCN3" s="397"/>
      <c r="TCO3" s="397"/>
      <c r="TCP3" s="397"/>
      <c r="TCQ3" s="397"/>
      <c r="TCR3" s="397"/>
      <c r="TCS3" s="397"/>
      <c r="TCT3" s="397"/>
      <c r="TCU3" s="397"/>
      <c r="TCV3" s="397"/>
      <c r="TCW3" s="397"/>
      <c r="TCX3" s="397"/>
      <c r="TCY3" s="397"/>
      <c r="TCZ3" s="397"/>
      <c r="TDA3" s="397"/>
      <c r="TDB3" s="397"/>
      <c r="TDC3" s="397"/>
      <c r="TDD3" s="397"/>
      <c r="TDE3" s="397"/>
      <c r="TDF3" s="397"/>
      <c r="TDG3" s="397"/>
      <c r="TDH3" s="397"/>
      <c r="TDI3" s="397"/>
      <c r="TDJ3" s="397"/>
      <c r="TDK3" s="397"/>
      <c r="TDL3" s="397"/>
      <c r="TDM3" s="397"/>
      <c r="TDN3" s="397"/>
      <c r="TDO3" s="397"/>
      <c r="TDP3" s="397"/>
      <c r="TDQ3" s="397"/>
      <c r="TDR3" s="397"/>
      <c r="TDS3" s="397"/>
      <c r="TDT3" s="397"/>
      <c r="TDU3" s="397"/>
      <c r="TDV3" s="397"/>
      <c r="TDW3" s="397"/>
      <c r="TDX3" s="397"/>
      <c r="TDY3" s="397"/>
      <c r="TDZ3" s="397"/>
      <c r="TEA3" s="397"/>
      <c r="TEB3" s="397"/>
      <c r="TEC3" s="397"/>
      <c r="TED3" s="397"/>
      <c r="TEE3" s="397"/>
      <c r="TEF3" s="397"/>
      <c r="TEG3" s="397"/>
      <c r="TEH3" s="397"/>
      <c r="TEI3" s="397"/>
      <c r="TEJ3" s="397"/>
      <c r="TEK3" s="397"/>
      <c r="TEL3" s="397"/>
      <c r="TEM3" s="397"/>
      <c r="TEN3" s="397"/>
      <c r="TEO3" s="397"/>
      <c r="TEP3" s="397"/>
      <c r="TEQ3" s="397"/>
      <c r="TER3" s="397"/>
      <c r="TES3" s="397"/>
      <c r="TET3" s="397"/>
      <c r="TEU3" s="397"/>
      <c r="TEV3" s="397"/>
      <c r="TEW3" s="397"/>
      <c r="TEX3" s="397"/>
      <c r="TEY3" s="397"/>
      <c r="TEZ3" s="397"/>
      <c r="TFA3" s="397"/>
      <c r="TFB3" s="397"/>
      <c r="TFC3" s="397"/>
      <c r="TFD3" s="397"/>
      <c r="TFE3" s="397"/>
      <c r="TFF3" s="397"/>
      <c r="TFG3" s="397"/>
      <c r="TFH3" s="397"/>
      <c r="TFI3" s="397"/>
      <c r="TFJ3" s="397"/>
      <c r="TFK3" s="397"/>
      <c r="TFL3" s="397"/>
      <c r="TFM3" s="397"/>
      <c r="TFN3" s="397"/>
      <c r="TFO3" s="397"/>
      <c r="TFP3" s="397"/>
      <c r="TFQ3" s="397"/>
      <c r="TFR3" s="397"/>
      <c r="TFS3" s="397"/>
      <c r="TFT3" s="397"/>
      <c r="TFU3" s="397"/>
      <c r="TFV3" s="397"/>
      <c r="TFW3" s="397"/>
      <c r="TFX3" s="397"/>
      <c r="TFY3" s="397"/>
      <c r="TFZ3" s="397"/>
      <c r="TGA3" s="397"/>
      <c r="TGB3" s="397"/>
      <c r="TGC3" s="397"/>
      <c r="TGD3" s="397"/>
      <c r="TGE3" s="397"/>
      <c r="TGF3" s="397"/>
      <c r="TGG3" s="397"/>
      <c r="TGH3" s="397"/>
      <c r="TGI3" s="397"/>
      <c r="TGJ3" s="397"/>
      <c r="TGK3" s="397"/>
      <c r="TGL3" s="397"/>
      <c r="TGM3" s="397"/>
      <c r="TGN3" s="397"/>
      <c r="TGO3" s="397"/>
      <c r="TGP3" s="397"/>
      <c r="TGQ3" s="397"/>
      <c r="TGR3" s="397"/>
      <c r="TGS3" s="397"/>
      <c r="TGT3" s="397"/>
      <c r="TGU3" s="397"/>
      <c r="TGV3" s="397"/>
      <c r="TGW3" s="397"/>
      <c r="TGX3" s="397"/>
      <c r="TGY3" s="397"/>
      <c r="TGZ3" s="397"/>
      <c r="THA3" s="397"/>
      <c r="THB3" s="397"/>
      <c r="THC3" s="397"/>
      <c r="THD3" s="397"/>
      <c r="THE3" s="397"/>
      <c r="THF3" s="397"/>
      <c r="THG3" s="397"/>
      <c r="THH3" s="397"/>
      <c r="THI3" s="397"/>
      <c r="THJ3" s="397"/>
      <c r="THK3" s="397"/>
      <c r="THL3" s="397"/>
      <c r="THM3" s="397"/>
      <c r="THN3" s="397"/>
      <c r="THO3" s="397"/>
      <c r="THP3" s="397"/>
      <c r="THQ3" s="397"/>
      <c r="THR3" s="397"/>
      <c r="THS3" s="397"/>
      <c r="THT3" s="397"/>
      <c r="THU3" s="397"/>
      <c r="THV3" s="397"/>
      <c r="THW3" s="397"/>
      <c r="THX3" s="397"/>
      <c r="THY3" s="397"/>
      <c r="THZ3" s="397"/>
      <c r="TIA3" s="397"/>
      <c r="TIB3" s="397"/>
      <c r="TIC3" s="397"/>
      <c r="TID3" s="397"/>
      <c r="TIE3" s="397"/>
      <c r="TIF3" s="397"/>
      <c r="TIG3" s="397"/>
      <c r="TIH3" s="397"/>
      <c r="TII3" s="397"/>
      <c r="TIJ3" s="397"/>
      <c r="TIK3" s="397"/>
      <c r="TIL3" s="397"/>
      <c r="TIM3" s="397"/>
      <c r="TIN3" s="397"/>
      <c r="TIO3" s="397"/>
      <c r="TIP3" s="397"/>
      <c r="TIQ3" s="397"/>
      <c r="TIR3" s="397"/>
      <c r="TIS3" s="397"/>
      <c r="TIT3" s="397"/>
      <c r="TIU3" s="397"/>
      <c r="TIV3" s="397"/>
      <c r="TIW3" s="397"/>
      <c r="TIX3" s="397"/>
      <c r="TIY3" s="397"/>
      <c r="TIZ3" s="397"/>
      <c r="TJA3" s="397"/>
      <c r="TJB3" s="397"/>
      <c r="TJC3" s="397"/>
      <c r="TJD3" s="397"/>
      <c r="TJE3" s="397"/>
      <c r="TJF3" s="397"/>
      <c r="TJG3" s="397"/>
      <c r="TJH3" s="397"/>
      <c r="TJI3" s="397"/>
      <c r="TJJ3" s="397"/>
      <c r="TJK3" s="397"/>
      <c r="TJL3" s="397"/>
      <c r="TJM3" s="397"/>
      <c r="TJN3" s="397"/>
      <c r="TJO3" s="397"/>
      <c r="TJP3" s="397"/>
      <c r="TJQ3" s="397"/>
      <c r="TJR3" s="397"/>
      <c r="TJS3" s="397"/>
      <c r="TJT3" s="397"/>
      <c r="TJU3" s="397"/>
      <c r="TJV3" s="397"/>
      <c r="TJW3" s="397"/>
      <c r="TJX3" s="397"/>
      <c r="TJY3" s="397"/>
      <c r="TJZ3" s="397"/>
      <c r="TKA3" s="397"/>
      <c r="TKB3" s="397"/>
      <c r="TKC3" s="397"/>
      <c r="TKD3" s="397"/>
      <c r="TKE3" s="397"/>
      <c r="TKF3" s="397"/>
      <c r="TKG3" s="397"/>
      <c r="TKH3" s="397"/>
      <c r="TKI3" s="397"/>
      <c r="TKJ3" s="397"/>
      <c r="TKK3" s="397"/>
      <c r="TKL3" s="397"/>
      <c r="TKM3" s="397"/>
      <c r="TKN3" s="397"/>
      <c r="TKO3" s="397"/>
      <c r="TKP3" s="397"/>
      <c r="TKQ3" s="397"/>
      <c r="TKR3" s="397"/>
      <c r="TKS3" s="397"/>
      <c r="TKT3" s="397"/>
      <c r="TKU3" s="397"/>
      <c r="TKV3" s="397"/>
      <c r="TKW3" s="397"/>
      <c r="TKX3" s="397"/>
      <c r="TKY3" s="397"/>
      <c r="TKZ3" s="397"/>
      <c r="TLA3" s="397"/>
      <c r="TLB3" s="397"/>
      <c r="TLC3" s="397"/>
      <c r="TLD3" s="397"/>
      <c r="TLE3" s="397"/>
      <c r="TLF3" s="397"/>
      <c r="TLG3" s="397"/>
      <c r="TLH3" s="397"/>
      <c r="TLI3" s="397"/>
      <c r="TLJ3" s="397"/>
      <c r="TLK3" s="397"/>
      <c r="TLL3" s="397"/>
      <c r="TLM3" s="397"/>
      <c r="TLN3" s="397"/>
      <c r="TLO3" s="397"/>
      <c r="TLP3" s="397"/>
      <c r="TLQ3" s="397"/>
      <c r="TLR3" s="397"/>
      <c r="TLS3" s="397"/>
      <c r="TLT3" s="397"/>
      <c r="TLU3" s="397"/>
      <c r="TLV3" s="397"/>
      <c r="TLW3" s="397"/>
      <c r="TLX3" s="397"/>
      <c r="TLY3" s="397"/>
      <c r="TLZ3" s="397"/>
      <c r="TMA3" s="397"/>
      <c r="TMB3" s="397"/>
      <c r="TMC3" s="397"/>
      <c r="TMD3" s="397"/>
      <c r="TME3" s="397"/>
      <c r="TMF3" s="397"/>
      <c r="TMG3" s="397"/>
      <c r="TMH3" s="397"/>
      <c r="TMI3" s="397"/>
      <c r="TMJ3" s="397"/>
      <c r="TMK3" s="397"/>
      <c r="TML3" s="397"/>
      <c r="TMM3" s="397"/>
      <c r="TMN3" s="397"/>
      <c r="TMO3" s="397"/>
      <c r="TMP3" s="397"/>
      <c r="TMQ3" s="397"/>
      <c r="TMR3" s="397"/>
      <c r="TMS3" s="397"/>
      <c r="TMT3" s="397"/>
      <c r="TMU3" s="397"/>
      <c r="TMV3" s="397"/>
      <c r="TMW3" s="397"/>
      <c r="TMX3" s="397"/>
      <c r="TMY3" s="397"/>
      <c r="TMZ3" s="397"/>
      <c r="TNA3" s="397"/>
      <c r="TNB3" s="397"/>
      <c r="TNC3" s="397"/>
      <c r="TND3" s="397"/>
      <c r="TNE3" s="397"/>
      <c r="TNF3" s="397"/>
      <c r="TNG3" s="397"/>
      <c r="TNH3" s="397"/>
      <c r="TNI3" s="397"/>
      <c r="TNJ3" s="397"/>
      <c r="TNK3" s="397"/>
      <c r="TNL3" s="397"/>
      <c r="TNM3" s="397"/>
      <c r="TNN3" s="397"/>
      <c r="TNO3" s="397"/>
      <c r="TNP3" s="397"/>
      <c r="TNQ3" s="397"/>
      <c r="TNR3" s="397"/>
      <c r="TNS3" s="397"/>
      <c r="TNT3" s="397"/>
      <c r="TNU3" s="397"/>
      <c r="TNV3" s="397"/>
      <c r="TNW3" s="397"/>
      <c r="TNX3" s="397"/>
      <c r="TNY3" s="397"/>
      <c r="TNZ3" s="397"/>
      <c r="TOA3" s="397"/>
      <c r="TOB3" s="397"/>
      <c r="TOC3" s="397"/>
      <c r="TOD3" s="397"/>
      <c r="TOE3" s="397"/>
      <c r="TOF3" s="397"/>
      <c r="TOG3" s="397"/>
      <c r="TOH3" s="397"/>
      <c r="TOI3" s="397"/>
      <c r="TOJ3" s="397"/>
      <c r="TOK3" s="397"/>
      <c r="TOL3" s="397"/>
      <c r="TOM3" s="397"/>
      <c r="TON3" s="397"/>
      <c r="TOO3" s="397"/>
      <c r="TOP3" s="397"/>
      <c r="TOQ3" s="397"/>
      <c r="TOR3" s="397"/>
      <c r="TOS3" s="397"/>
      <c r="TOT3" s="397"/>
      <c r="TOU3" s="397"/>
      <c r="TOV3" s="397"/>
      <c r="TOW3" s="397"/>
      <c r="TOX3" s="397"/>
      <c r="TOY3" s="397"/>
      <c r="TOZ3" s="397"/>
      <c r="TPA3" s="397"/>
      <c r="TPB3" s="397"/>
      <c r="TPC3" s="397"/>
      <c r="TPD3" s="397"/>
      <c r="TPE3" s="397"/>
      <c r="TPF3" s="397"/>
      <c r="TPG3" s="397"/>
      <c r="TPH3" s="397"/>
      <c r="TPI3" s="397"/>
      <c r="TPJ3" s="397"/>
      <c r="TPK3" s="397"/>
      <c r="TPL3" s="397"/>
      <c r="TPM3" s="397"/>
      <c r="TPN3" s="397"/>
      <c r="TPO3" s="397"/>
      <c r="TPP3" s="397"/>
      <c r="TPQ3" s="397"/>
      <c r="TPR3" s="397"/>
      <c r="TPS3" s="397"/>
      <c r="TPT3" s="397"/>
      <c r="TPU3" s="397"/>
      <c r="TPV3" s="397"/>
      <c r="TPW3" s="397"/>
      <c r="TPX3" s="397"/>
      <c r="TPY3" s="397"/>
      <c r="TPZ3" s="397"/>
      <c r="TQA3" s="397"/>
      <c r="TQB3" s="397"/>
      <c r="TQC3" s="397"/>
      <c r="TQD3" s="397"/>
      <c r="TQE3" s="397"/>
      <c r="TQF3" s="397"/>
      <c r="TQG3" s="397"/>
      <c r="TQH3" s="397"/>
      <c r="TQI3" s="397"/>
      <c r="TQJ3" s="397"/>
      <c r="TQK3" s="397"/>
      <c r="TQL3" s="397"/>
      <c r="TQM3" s="397"/>
      <c r="TQN3" s="397"/>
      <c r="TQO3" s="397"/>
      <c r="TQP3" s="397"/>
      <c r="TQQ3" s="397"/>
      <c r="TQR3" s="397"/>
      <c r="TQS3" s="397"/>
      <c r="TQT3" s="397"/>
      <c r="TQU3" s="397"/>
      <c r="TQV3" s="397"/>
      <c r="TQW3" s="397"/>
      <c r="TQX3" s="397"/>
      <c r="TQY3" s="397"/>
      <c r="TQZ3" s="397"/>
      <c r="TRA3" s="397"/>
      <c r="TRB3" s="397"/>
      <c r="TRC3" s="397"/>
      <c r="TRD3" s="397"/>
      <c r="TRE3" s="397"/>
      <c r="TRF3" s="397"/>
      <c r="TRG3" s="397"/>
      <c r="TRH3" s="397"/>
      <c r="TRI3" s="397"/>
      <c r="TRJ3" s="397"/>
      <c r="TRK3" s="397"/>
      <c r="TRL3" s="397"/>
      <c r="TRM3" s="397"/>
      <c r="TRN3" s="397"/>
      <c r="TRO3" s="397"/>
      <c r="TRP3" s="397"/>
      <c r="TRQ3" s="397"/>
      <c r="TRR3" s="397"/>
      <c r="TRS3" s="397"/>
      <c r="TRT3" s="397"/>
      <c r="TRU3" s="397"/>
      <c r="TRV3" s="397"/>
      <c r="TRW3" s="397"/>
      <c r="TRX3" s="397"/>
      <c r="TRY3" s="397"/>
      <c r="TRZ3" s="397"/>
      <c r="TSA3" s="397"/>
      <c r="TSB3" s="397"/>
      <c r="TSC3" s="397"/>
      <c r="TSD3" s="397"/>
      <c r="TSE3" s="397"/>
      <c r="TSF3" s="397"/>
      <c r="TSG3" s="397"/>
      <c r="TSH3" s="397"/>
      <c r="TSI3" s="397"/>
      <c r="TSJ3" s="397"/>
      <c r="TSK3" s="397"/>
      <c r="TSL3" s="397"/>
      <c r="TSM3" s="397"/>
      <c r="TSN3" s="397"/>
      <c r="TSO3" s="397"/>
      <c r="TSP3" s="397"/>
      <c r="TSQ3" s="397"/>
      <c r="TSR3" s="397"/>
      <c r="TSS3" s="397"/>
      <c r="TST3" s="397"/>
      <c r="TSU3" s="397"/>
      <c r="TSV3" s="397"/>
      <c r="TSW3" s="397"/>
      <c r="TSX3" s="397"/>
      <c r="TSY3" s="397"/>
      <c r="TSZ3" s="397"/>
      <c r="TTA3" s="397"/>
      <c r="TTB3" s="397"/>
      <c r="TTC3" s="397"/>
      <c r="TTD3" s="397"/>
      <c r="TTE3" s="397"/>
      <c r="TTF3" s="397"/>
      <c r="TTG3" s="397"/>
      <c r="TTH3" s="397"/>
      <c r="TTI3" s="397"/>
      <c r="TTJ3" s="397"/>
      <c r="TTK3" s="397"/>
      <c r="TTL3" s="397"/>
      <c r="TTM3" s="397"/>
      <c r="TTN3" s="397"/>
      <c r="TTO3" s="397"/>
      <c r="TTP3" s="397"/>
      <c r="TTQ3" s="397"/>
      <c r="TTR3" s="397"/>
      <c r="TTS3" s="397"/>
      <c r="TTT3" s="397"/>
      <c r="TTU3" s="397"/>
      <c r="TTV3" s="397"/>
      <c r="TTW3" s="397"/>
      <c r="TTX3" s="397"/>
      <c r="TTY3" s="397"/>
      <c r="TTZ3" s="397"/>
      <c r="TUA3" s="397"/>
      <c r="TUB3" s="397"/>
      <c r="TUC3" s="397"/>
      <c r="TUD3" s="397"/>
      <c r="TUE3" s="397"/>
      <c r="TUF3" s="397"/>
      <c r="TUG3" s="397"/>
      <c r="TUH3" s="397"/>
      <c r="TUI3" s="397"/>
      <c r="TUJ3" s="397"/>
      <c r="TUK3" s="397"/>
      <c r="TUL3" s="397"/>
      <c r="TUM3" s="397"/>
      <c r="TUN3" s="397"/>
      <c r="TUO3" s="397"/>
      <c r="TUP3" s="397"/>
      <c r="TUQ3" s="397"/>
      <c r="TUR3" s="397"/>
      <c r="TUS3" s="397"/>
      <c r="TUT3" s="397"/>
      <c r="TUU3" s="397"/>
      <c r="TUV3" s="397"/>
      <c r="TUW3" s="397"/>
      <c r="TUX3" s="397"/>
      <c r="TUY3" s="397"/>
      <c r="TUZ3" s="397"/>
      <c r="TVA3" s="397"/>
      <c r="TVB3" s="397"/>
      <c r="TVC3" s="397"/>
      <c r="TVD3" s="397"/>
      <c r="TVE3" s="397"/>
      <c r="TVF3" s="397"/>
      <c r="TVG3" s="397"/>
      <c r="TVH3" s="397"/>
      <c r="TVI3" s="397"/>
      <c r="TVJ3" s="397"/>
      <c r="TVK3" s="397"/>
      <c r="TVL3" s="397"/>
      <c r="TVM3" s="397"/>
      <c r="TVN3" s="397"/>
      <c r="TVO3" s="397"/>
      <c r="TVP3" s="397"/>
      <c r="TVQ3" s="397"/>
      <c r="TVR3" s="397"/>
      <c r="TVS3" s="397"/>
      <c r="TVT3" s="397"/>
      <c r="TVU3" s="397"/>
      <c r="TVV3" s="397"/>
      <c r="TVW3" s="397"/>
      <c r="TVX3" s="397"/>
      <c r="TVY3" s="397"/>
      <c r="TVZ3" s="397"/>
      <c r="TWA3" s="397"/>
      <c r="TWB3" s="397"/>
      <c r="TWC3" s="397"/>
      <c r="TWD3" s="397"/>
      <c r="TWE3" s="397"/>
      <c r="TWF3" s="397"/>
      <c r="TWG3" s="397"/>
      <c r="TWH3" s="397"/>
      <c r="TWI3" s="397"/>
      <c r="TWJ3" s="397"/>
      <c r="TWK3" s="397"/>
      <c r="TWL3" s="397"/>
      <c r="TWM3" s="397"/>
      <c r="TWN3" s="397"/>
      <c r="TWO3" s="397"/>
      <c r="TWP3" s="397"/>
      <c r="TWQ3" s="397"/>
      <c r="TWR3" s="397"/>
      <c r="TWS3" s="397"/>
      <c r="TWT3" s="397"/>
      <c r="TWU3" s="397"/>
      <c r="TWV3" s="397"/>
      <c r="TWW3" s="397"/>
      <c r="TWX3" s="397"/>
      <c r="TWY3" s="397"/>
      <c r="TWZ3" s="397"/>
      <c r="TXA3" s="397"/>
      <c r="TXB3" s="397"/>
      <c r="TXC3" s="397"/>
      <c r="TXD3" s="397"/>
      <c r="TXE3" s="397"/>
      <c r="TXF3" s="397"/>
      <c r="TXG3" s="397"/>
      <c r="TXH3" s="397"/>
      <c r="TXI3" s="397"/>
      <c r="TXJ3" s="397"/>
      <c r="TXK3" s="397"/>
      <c r="TXL3" s="397"/>
      <c r="TXM3" s="397"/>
      <c r="TXN3" s="397"/>
      <c r="TXO3" s="397"/>
      <c r="TXP3" s="397"/>
      <c r="TXQ3" s="397"/>
      <c r="TXR3" s="397"/>
      <c r="TXS3" s="397"/>
      <c r="TXT3" s="397"/>
      <c r="TXU3" s="397"/>
      <c r="TXV3" s="397"/>
      <c r="TXW3" s="397"/>
      <c r="TXX3" s="397"/>
      <c r="TXY3" s="397"/>
      <c r="TXZ3" s="397"/>
      <c r="TYA3" s="397"/>
      <c r="TYB3" s="397"/>
      <c r="TYC3" s="397"/>
      <c r="TYD3" s="397"/>
      <c r="TYE3" s="397"/>
      <c r="TYF3" s="397"/>
      <c r="TYG3" s="397"/>
      <c r="TYH3" s="397"/>
      <c r="TYI3" s="397"/>
      <c r="TYJ3" s="397"/>
      <c r="TYK3" s="397"/>
      <c r="TYL3" s="397"/>
      <c r="TYM3" s="397"/>
      <c r="TYN3" s="397"/>
      <c r="TYO3" s="397"/>
      <c r="TYP3" s="397"/>
      <c r="TYQ3" s="397"/>
      <c r="TYR3" s="397"/>
      <c r="TYS3" s="397"/>
      <c r="TYT3" s="397"/>
      <c r="TYU3" s="397"/>
      <c r="TYV3" s="397"/>
      <c r="TYW3" s="397"/>
      <c r="TYX3" s="397"/>
      <c r="TYY3" s="397"/>
      <c r="TYZ3" s="397"/>
      <c r="TZA3" s="397"/>
      <c r="TZB3" s="397"/>
      <c r="TZC3" s="397"/>
      <c r="TZD3" s="397"/>
      <c r="TZE3" s="397"/>
      <c r="TZF3" s="397"/>
      <c r="TZG3" s="397"/>
      <c r="TZH3" s="397"/>
      <c r="TZI3" s="397"/>
      <c r="TZJ3" s="397"/>
      <c r="TZK3" s="397"/>
      <c r="TZL3" s="397"/>
      <c r="TZM3" s="397"/>
      <c r="TZN3" s="397"/>
      <c r="TZO3" s="397"/>
      <c r="TZP3" s="397"/>
      <c r="TZQ3" s="397"/>
      <c r="TZR3" s="397"/>
      <c r="TZS3" s="397"/>
      <c r="TZT3" s="397"/>
      <c r="TZU3" s="397"/>
      <c r="TZV3" s="397"/>
      <c r="TZW3" s="397"/>
      <c r="TZX3" s="397"/>
      <c r="TZY3" s="397"/>
      <c r="TZZ3" s="397"/>
      <c r="UAA3" s="397"/>
      <c r="UAB3" s="397"/>
      <c r="UAC3" s="397"/>
      <c r="UAD3" s="397"/>
      <c r="UAE3" s="397"/>
      <c r="UAF3" s="397"/>
      <c r="UAG3" s="397"/>
      <c r="UAH3" s="397"/>
      <c r="UAI3" s="397"/>
      <c r="UAJ3" s="397"/>
      <c r="UAK3" s="397"/>
      <c r="UAL3" s="397"/>
      <c r="UAM3" s="397"/>
      <c r="UAN3" s="397"/>
      <c r="UAO3" s="397"/>
      <c r="UAP3" s="397"/>
      <c r="UAQ3" s="397"/>
      <c r="UAR3" s="397"/>
      <c r="UAS3" s="397"/>
      <c r="UAT3" s="397"/>
      <c r="UAU3" s="397"/>
      <c r="UAV3" s="397"/>
      <c r="UAW3" s="397"/>
      <c r="UAX3" s="397"/>
      <c r="UAY3" s="397"/>
      <c r="UAZ3" s="397"/>
      <c r="UBA3" s="397"/>
      <c r="UBB3" s="397"/>
      <c r="UBC3" s="397"/>
      <c r="UBD3" s="397"/>
      <c r="UBE3" s="397"/>
      <c r="UBF3" s="397"/>
      <c r="UBG3" s="397"/>
      <c r="UBH3" s="397"/>
      <c r="UBI3" s="397"/>
      <c r="UBJ3" s="397"/>
      <c r="UBK3" s="397"/>
      <c r="UBL3" s="397"/>
      <c r="UBM3" s="397"/>
      <c r="UBN3" s="397"/>
      <c r="UBO3" s="397"/>
      <c r="UBP3" s="397"/>
      <c r="UBQ3" s="397"/>
      <c r="UBR3" s="397"/>
      <c r="UBS3" s="397"/>
      <c r="UBT3" s="397"/>
      <c r="UBU3" s="397"/>
      <c r="UBV3" s="397"/>
      <c r="UBW3" s="397"/>
      <c r="UBX3" s="397"/>
      <c r="UBY3" s="397"/>
      <c r="UBZ3" s="397"/>
      <c r="UCA3" s="397"/>
      <c r="UCB3" s="397"/>
      <c r="UCC3" s="397"/>
      <c r="UCD3" s="397"/>
      <c r="UCE3" s="397"/>
      <c r="UCF3" s="397"/>
      <c r="UCG3" s="397"/>
      <c r="UCH3" s="397"/>
      <c r="UCI3" s="397"/>
      <c r="UCJ3" s="397"/>
      <c r="UCK3" s="397"/>
      <c r="UCL3" s="397"/>
      <c r="UCM3" s="397"/>
      <c r="UCN3" s="397"/>
      <c r="UCO3" s="397"/>
      <c r="UCP3" s="397"/>
      <c r="UCQ3" s="397"/>
      <c r="UCR3" s="397"/>
      <c r="UCS3" s="397"/>
      <c r="UCT3" s="397"/>
      <c r="UCU3" s="397"/>
      <c r="UCV3" s="397"/>
      <c r="UCW3" s="397"/>
      <c r="UCX3" s="397"/>
      <c r="UCY3" s="397"/>
      <c r="UCZ3" s="397"/>
      <c r="UDA3" s="397"/>
      <c r="UDB3" s="397"/>
      <c r="UDC3" s="397"/>
      <c r="UDD3" s="397"/>
      <c r="UDE3" s="397"/>
      <c r="UDF3" s="397"/>
      <c r="UDG3" s="397"/>
      <c r="UDH3" s="397"/>
      <c r="UDI3" s="397"/>
      <c r="UDJ3" s="397"/>
      <c r="UDK3" s="397"/>
      <c r="UDL3" s="397"/>
      <c r="UDM3" s="397"/>
      <c r="UDN3" s="397"/>
      <c r="UDO3" s="397"/>
      <c r="UDP3" s="397"/>
      <c r="UDQ3" s="397"/>
      <c r="UDR3" s="397"/>
      <c r="UDS3" s="397"/>
      <c r="UDT3" s="397"/>
      <c r="UDU3" s="397"/>
      <c r="UDV3" s="397"/>
      <c r="UDW3" s="397"/>
      <c r="UDX3" s="397"/>
      <c r="UDY3" s="397"/>
      <c r="UDZ3" s="397"/>
      <c r="UEA3" s="397"/>
      <c r="UEB3" s="397"/>
      <c r="UEC3" s="397"/>
      <c r="UED3" s="397"/>
      <c r="UEE3" s="397"/>
      <c r="UEF3" s="397"/>
      <c r="UEG3" s="397"/>
      <c r="UEH3" s="397"/>
      <c r="UEI3" s="397"/>
      <c r="UEJ3" s="397"/>
      <c r="UEK3" s="397"/>
      <c r="UEL3" s="397"/>
      <c r="UEM3" s="397"/>
      <c r="UEN3" s="397"/>
      <c r="UEO3" s="397"/>
      <c r="UEP3" s="397"/>
      <c r="UEQ3" s="397"/>
      <c r="UER3" s="397"/>
      <c r="UES3" s="397"/>
      <c r="UET3" s="397"/>
      <c r="UEU3" s="397"/>
      <c r="UEV3" s="397"/>
      <c r="UEW3" s="397"/>
      <c r="UEX3" s="397"/>
      <c r="UEY3" s="397"/>
      <c r="UEZ3" s="397"/>
      <c r="UFA3" s="397"/>
      <c r="UFB3" s="397"/>
      <c r="UFC3" s="397"/>
      <c r="UFD3" s="397"/>
      <c r="UFE3" s="397"/>
      <c r="UFF3" s="397"/>
      <c r="UFG3" s="397"/>
      <c r="UFH3" s="397"/>
      <c r="UFI3" s="397"/>
      <c r="UFJ3" s="397"/>
      <c r="UFK3" s="397"/>
      <c r="UFL3" s="397"/>
      <c r="UFM3" s="397"/>
      <c r="UFN3" s="397"/>
      <c r="UFO3" s="397"/>
      <c r="UFP3" s="397"/>
      <c r="UFQ3" s="397"/>
      <c r="UFR3" s="397"/>
      <c r="UFS3" s="397"/>
      <c r="UFT3" s="397"/>
      <c r="UFU3" s="397"/>
      <c r="UFV3" s="397"/>
      <c r="UFW3" s="397"/>
      <c r="UFX3" s="397"/>
      <c r="UFY3" s="397"/>
      <c r="UFZ3" s="397"/>
      <c r="UGA3" s="397"/>
      <c r="UGB3" s="397"/>
      <c r="UGC3" s="397"/>
      <c r="UGD3" s="397"/>
      <c r="UGE3" s="397"/>
      <c r="UGF3" s="397"/>
      <c r="UGG3" s="397"/>
      <c r="UGH3" s="397"/>
      <c r="UGI3" s="397"/>
      <c r="UGJ3" s="397"/>
      <c r="UGK3" s="397"/>
      <c r="UGL3" s="397"/>
      <c r="UGM3" s="397"/>
      <c r="UGN3" s="397"/>
      <c r="UGO3" s="397"/>
      <c r="UGP3" s="397"/>
      <c r="UGQ3" s="397"/>
      <c r="UGR3" s="397"/>
      <c r="UGS3" s="397"/>
      <c r="UGT3" s="397"/>
      <c r="UGU3" s="397"/>
      <c r="UGV3" s="397"/>
      <c r="UGW3" s="397"/>
      <c r="UGX3" s="397"/>
      <c r="UGY3" s="397"/>
      <c r="UGZ3" s="397"/>
      <c r="UHA3" s="397"/>
      <c r="UHB3" s="397"/>
      <c r="UHC3" s="397"/>
      <c r="UHD3" s="397"/>
      <c r="UHE3" s="397"/>
      <c r="UHF3" s="397"/>
      <c r="UHG3" s="397"/>
      <c r="UHH3" s="397"/>
      <c r="UHI3" s="397"/>
      <c r="UHJ3" s="397"/>
      <c r="UHK3" s="397"/>
      <c r="UHL3" s="397"/>
      <c r="UHM3" s="397"/>
      <c r="UHN3" s="397"/>
      <c r="UHO3" s="397"/>
      <c r="UHP3" s="397"/>
      <c r="UHQ3" s="397"/>
      <c r="UHR3" s="397"/>
      <c r="UHS3" s="397"/>
      <c r="UHT3" s="397"/>
      <c r="UHU3" s="397"/>
      <c r="UHV3" s="397"/>
      <c r="UHW3" s="397"/>
      <c r="UHX3" s="397"/>
      <c r="UHY3" s="397"/>
      <c r="UHZ3" s="397"/>
      <c r="UIA3" s="397"/>
      <c r="UIB3" s="397"/>
      <c r="UIC3" s="397"/>
      <c r="UID3" s="397"/>
      <c r="UIE3" s="397"/>
      <c r="UIF3" s="397"/>
      <c r="UIG3" s="397"/>
      <c r="UIH3" s="397"/>
      <c r="UII3" s="397"/>
      <c r="UIJ3" s="397"/>
      <c r="UIK3" s="397"/>
      <c r="UIL3" s="397"/>
      <c r="UIM3" s="397"/>
      <c r="UIN3" s="397"/>
      <c r="UIO3" s="397"/>
      <c r="UIP3" s="397"/>
      <c r="UIQ3" s="397"/>
      <c r="UIR3" s="397"/>
      <c r="UIS3" s="397"/>
      <c r="UIT3" s="397"/>
      <c r="UIU3" s="397"/>
      <c r="UIV3" s="397"/>
      <c r="UIW3" s="397"/>
      <c r="UIX3" s="397"/>
      <c r="UIY3" s="397"/>
      <c r="UIZ3" s="397"/>
      <c r="UJA3" s="397"/>
      <c r="UJB3" s="397"/>
      <c r="UJC3" s="397"/>
      <c r="UJD3" s="397"/>
      <c r="UJE3" s="397"/>
      <c r="UJF3" s="397"/>
      <c r="UJG3" s="397"/>
      <c r="UJH3" s="397"/>
      <c r="UJI3" s="397"/>
      <c r="UJJ3" s="397"/>
      <c r="UJK3" s="397"/>
      <c r="UJL3" s="397"/>
      <c r="UJM3" s="397"/>
      <c r="UJN3" s="397"/>
      <c r="UJO3" s="397"/>
      <c r="UJP3" s="397"/>
      <c r="UJQ3" s="397"/>
      <c r="UJR3" s="397"/>
      <c r="UJS3" s="397"/>
      <c r="UJT3" s="397"/>
      <c r="UJU3" s="397"/>
      <c r="UJV3" s="397"/>
      <c r="UJW3" s="397"/>
      <c r="UJX3" s="397"/>
      <c r="UJY3" s="397"/>
      <c r="UJZ3" s="397"/>
      <c r="UKA3" s="397"/>
      <c r="UKB3" s="397"/>
      <c r="UKC3" s="397"/>
      <c r="UKD3" s="397"/>
      <c r="UKE3" s="397"/>
      <c r="UKF3" s="397"/>
      <c r="UKG3" s="397"/>
      <c r="UKH3" s="397"/>
      <c r="UKI3" s="397"/>
      <c r="UKJ3" s="397"/>
      <c r="UKK3" s="397"/>
      <c r="UKL3" s="397"/>
      <c r="UKM3" s="397"/>
      <c r="UKN3" s="397"/>
      <c r="UKO3" s="397"/>
      <c r="UKP3" s="397"/>
      <c r="UKQ3" s="397"/>
      <c r="UKR3" s="397"/>
      <c r="UKS3" s="397"/>
      <c r="UKT3" s="397"/>
      <c r="UKU3" s="397"/>
      <c r="UKV3" s="397"/>
      <c r="UKW3" s="397"/>
      <c r="UKX3" s="397"/>
      <c r="UKY3" s="397"/>
      <c r="UKZ3" s="397"/>
      <c r="ULA3" s="397"/>
      <c r="ULB3" s="397"/>
      <c r="ULC3" s="397"/>
      <c r="ULD3" s="397"/>
      <c r="ULE3" s="397"/>
      <c r="ULF3" s="397"/>
      <c r="ULG3" s="397"/>
      <c r="ULH3" s="397"/>
      <c r="ULI3" s="397"/>
      <c r="ULJ3" s="397"/>
      <c r="ULK3" s="397"/>
      <c r="ULL3" s="397"/>
      <c r="ULM3" s="397"/>
      <c r="ULN3" s="397"/>
      <c r="ULO3" s="397"/>
      <c r="ULP3" s="397"/>
      <c r="ULQ3" s="397"/>
      <c r="ULR3" s="397"/>
      <c r="ULS3" s="397"/>
      <c r="ULT3" s="397"/>
      <c r="ULU3" s="397"/>
      <c r="ULV3" s="397"/>
      <c r="ULW3" s="397"/>
      <c r="ULX3" s="397"/>
      <c r="ULY3" s="397"/>
      <c r="ULZ3" s="397"/>
      <c r="UMA3" s="397"/>
      <c r="UMB3" s="397"/>
      <c r="UMC3" s="397"/>
      <c r="UMD3" s="397"/>
      <c r="UME3" s="397"/>
      <c r="UMF3" s="397"/>
      <c r="UMG3" s="397"/>
      <c r="UMH3" s="397"/>
      <c r="UMI3" s="397"/>
      <c r="UMJ3" s="397"/>
      <c r="UMK3" s="397"/>
      <c r="UML3" s="397"/>
      <c r="UMM3" s="397"/>
      <c r="UMN3" s="397"/>
      <c r="UMO3" s="397"/>
      <c r="UMP3" s="397"/>
      <c r="UMQ3" s="397"/>
      <c r="UMR3" s="397"/>
      <c r="UMS3" s="397"/>
      <c r="UMT3" s="397"/>
      <c r="UMU3" s="397"/>
      <c r="UMV3" s="397"/>
      <c r="UMW3" s="397"/>
      <c r="UMX3" s="397"/>
      <c r="UMY3" s="397"/>
      <c r="UMZ3" s="397"/>
      <c r="UNA3" s="397"/>
      <c r="UNB3" s="397"/>
      <c r="UNC3" s="397"/>
      <c r="UND3" s="397"/>
      <c r="UNE3" s="397"/>
      <c r="UNF3" s="397"/>
      <c r="UNG3" s="397"/>
      <c r="UNH3" s="397"/>
      <c r="UNI3" s="397"/>
      <c r="UNJ3" s="397"/>
      <c r="UNK3" s="397"/>
      <c r="UNL3" s="397"/>
      <c r="UNM3" s="397"/>
      <c r="UNN3" s="397"/>
      <c r="UNO3" s="397"/>
      <c r="UNP3" s="397"/>
      <c r="UNQ3" s="397"/>
      <c r="UNR3" s="397"/>
      <c r="UNS3" s="397"/>
      <c r="UNT3" s="397"/>
      <c r="UNU3" s="397"/>
      <c r="UNV3" s="397"/>
      <c r="UNW3" s="397"/>
      <c r="UNX3" s="397"/>
      <c r="UNY3" s="397"/>
      <c r="UNZ3" s="397"/>
      <c r="UOA3" s="397"/>
      <c r="UOB3" s="397"/>
      <c r="UOC3" s="397"/>
      <c r="UOD3" s="397"/>
      <c r="UOE3" s="397"/>
      <c r="UOF3" s="397"/>
      <c r="UOG3" s="397"/>
      <c r="UOH3" s="397"/>
      <c r="UOI3" s="397"/>
      <c r="UOJ3" s="397"/>
      <c r="UOK3" s="397"/>
      <c r="UOL3" s="397"/>
      <c r="UOM3" s="397"/>
      <c r="UON3" s="397"/>
      <c r="UOO3" s="397"/>
      <c r="UOP3" s="397"/>
      <c r="UOQ3" s="397"/>
      <c r="UOR3" s="397"/>
      <c r="UOS3" s="397"/>
      <c r="UOT3" s="397"/>
      <c r="UOU3" s="397"/>
      <c r="UOV3" s="397"/>
      <c r="UOW3" s="397"/>
      <c r="UOX3" s="397"/>
      <c r="UOY3" s="397"/>
      <c r="UOZ3" s="397"/>
      <c r="UPA3" s="397"/>
      <c r="UPB3" s="397"/>
      <c r="UPC3" s="397"/>
      <c r="UPD3" s="397"/>
      <c r="UPE3" s="397"/>
      <c r="UPF3" s="397"/>
      <c r="UPG3" s="397"/>
      <c r="UPH3" s="397"/>
      <c r="UPI3" s="397"/>
      <c r="UPJ3" s="397"/>
      <c r="UPK3" s="397"/>
      <c r="UPL3" s="397"/>
      <c r="UPM3" s="397"/>
      <c r="UPN3" s="397"/>
      <c r="UPO3" s="397"/>
      <c r="UPP3" s="397"/>
      <c r="UPQ3" s="397"/>
      <c r="UPR3" s="397"/>
      <c r="UPS3" s="397"/>
      <c r="UPT3" s="397"/>
      <c r="UPU3" s="397"/>
      <c r="UPV3" s="397"/>
      <c r="UPW3" s="397"/>
      <c r="UPX3" s="397"/>
      <c r="UPY3" s="397"/>
      <c r="UPZ3" s="397"/>
      <c r="UQA3" s="397"/>
      <c r="UQB3" s="397"/>
      <c r="UQC3" s="397"/>
      <c r="UQD3" s="397"/>
      <c r="UQE3" s="397"/>
      <c r="UQF3" s="397"/>
      <c r="UQG3" s="397"/>
      <c r="UQH3" s="397"/>
      <c r="UQI3" s="397"/>
      <c r="UQJ3" s="397"/>
      <c r="UQK3" s="397"/>
      <c r="UQL3" s="397"/>
      <c r="UQM3" s="397"/>
      <c r="UQN3" s="397"/>
      <c r="UQO3" s="397"/>
      <c r="UQP3" s="397"/>
      <c r="UQQ3" s="397"/>
      <c r="UQR3" s="397"/>
      <c r="UQS3" s="397"/>
      <c r="UQT3" s="397"/>
      <c r="UQU3" s="397"/>
      <c r="UQV3" s="397"/>
      <c r="UQW3" s="397"/>
      <c r="UQX3" s="397"/>
      <c r="UQY3" s="397"/>
      <c r="UQZ3" s="397"/>
      <c r="URA3" s="397"/>
      <c r="URB3" s="397"/>
      <c r="URC3" s="397"/>
      <c r="URD3" s="397"/>
      <c r="URE3" s="397"/>
      <c r="URF3" s="397"/>
      <c r="URG3" s="397"/>
      <c r="URH3" s="397"/>
      <c r="URI3" s="397"/>
      <c r="URJ3" s="397"/>
      <c r="URK3" s="397"/>
      <c r="URL3" s="397"/>
      <c r="URM3" s="397"/>
      <c r="URN3" s="397"/>
      <c r="URO3" s="397"/>
      <c r="URP3" s="397"/>
      <c r="URQ3" s="397"/>
      <c r="URR3" s="397"/>
      <c r="URS3" s="397"/>
      <c r="URT3" s="397"/>
      <c r="URU3" s="397"/>
      <c r="URV3" s="397"/>
      <c r="URW3" s="397"/>
      <c r="URX3" s="397"/>
      <c r="URY3" s="397"/>
      <c r="URZ3" s="397"/>
      <c r="USA3" s="397"/>
      <c r="USB3" s="397"/>
      <c r="USC3" s="397"/>
      <c r="USD3" s="397"/>
      <c r="USE3" s="397"/>
      <c r="USF3" s="397"/>
      <c r="USG3" s="397"/>
      <c r="USH3" s="397"/>
      <c r="USI3" s="397"/>
      <c r="USJ3" s="397"/>
      <c r="USK3" s="397"/>
      <c r="USL3" s="397"/>
      <c r="USM3" s="397"/>
      <c r="USN3" s="397"/>
      <c r="USO3" s="397"/>
      <c r="USP3" s="397"/>
      <c r="USQ3" s="397"/>
      <c r="USR3" s="397"/>
      <c r="USS3" s="397"/>
      <c r="UST3" s="397"/>
      <c r="USU3" s="397"/>
      <c r="USV3" s="397"/>
      <c r="USW3" s="397"/>
      <c r="USX3" s="397"/>
      <c r="USY3" s="397"/>
      <c r="USZ3" s="397"/>
      <c r="UTA3" s="397"/>
      <c r="UTB3" s="397"/>
      <c r="UTC3" s="397"/>
      <c r="UTD3" s="397"/>
      <c r="UTE3" s="397"/>
      <c r="UTF3" s="397"/>
      <c r="UTG3" s="397"/>
      <c r="UTH3" s="397"/>
      <c r="UTI3" s="397"/>
      <c r="UTJ3" s="397"/>
      <c r="UTK3" s="397"/>
      <c r="UTL3" s="397"/>
      <c r="UTM3" s="397"/>
      <c r="UTN3" s="397"/>
      <c r="UTO3" s="397"/>
      <c r="UTP3" s="397"/>
      <c r="UTQ3" s="397"/>
      <c r="UTR3" s="397"/>
      <c r="UTS3" s="397"/>
      <c r="UTT3" s="397"/>
      <c r="UTU3" s="397"/>
      <c r="UTV3" s="397"/>
      <c r="UTW3" s="397"/>
      <c r="UTX3" s="397"/>
      <c r="UTY3" s="397"/>
      <c r="UTZ3" s="397"/>
      <c r="UUA3" s="397"/>
      <c r="UUB3" s="397"/>
      <c r="UUC3" s="397"/>
      <c r="UUD3" s="397"/>
      <c r="UUE3" s="397"/>
      <c r="UUF3" s="397"/>
      <c r="UUG3" s="397"/>
      <c r="UUH3" s="397"/>
      <c r="UUI3" s="397"/>
      <c r="UUJ3" s="397"/>
      <c r="UUK3" s="397"/>
      <c r="UUL3" s="397"/>
      <c r="UUM3" s="397"/>
      <c r="UUN3" s="397"/>
      <c r="UUO3" s="397"/>
      <c r="UUP3" s="397"/>
      <c r="UUQ3" s="397"/>
      <c r="UUR3" s="397"/>
      <c r="UUS3" s="397"/>
      <c r="UUT3" s="397"/>
      <c r="UUU3" s="397"/>
      <c r="UUV3" s="397"/>
      <c r="UUW3" s="397"/>
      <c r="UUX3" s="397"/>
      <c r="UUY3" s="397"/>
      <c r="UUZ3" s="397"/>
      <c r="UVA3" s="397"/>
      <c r="UVB3" s="397"/>
      <c r="UVC3" s="397"/>
      <c r="UVD3" s="397"/>
      <c r="UVE3" s="397"/>
      <c r="UVF3" s="397"/>
      <c r="UVG3" s="397"/>
      <c r="UVH3" s="397"/>
      <c r="UVI3" s="397"/>
      <c r="UVJ3" s="397"/>
      <c r="UVK3" s="397"/>
      <c r="UVL3" s="397"/>
      <c r="UVM3" s="397"/>
      <c r="UVN3" s="397"/>
      <c r="UVO3" s="397"/>
      <c r="UVP3" s="397"/>
      <c r="UVQ3" s="397"/>
      <c r="UVR3" s="397"/>
      <c r="UVS3" s="397"/>
      <c r="UVT3" s="397"/>
      <c r="UVU3" s="397"/>
      <c r="UVV3" s="397"/>
      <c r="UVW3" s="397"/>
      <c r="UVX3" s="397"/>
      <c r="UVY3" s="397"/>
      <c r="UVZ3" s="397"/>
      <c r="UWA3" s="397"/>
      <c r="UWB3" s="397"/>
      <c r="UWC3" s="397"/>
      <c r="UWD3" s="397"/>
      <c r="UWE3" s="397"/>
      <c r="UWF3" s="397"/>
      <c r="UWG3" s="397"/>
      <c r="UWH3" s="397"/>
      <c r="UWI3" s="397"/>
      <c r="UWJ3" s="397"/>
      <c r="UWK3" s="397"/>
      <c r="UWL3" s="397"/>
      <c r="UWM3" s="397"/>
      <c r="UWN3" s="397"/>
      <c r="UWO3" s="397"/>
      <c r="UWP3" s="397"/>
      <c r="UWQ3" s="397"/>
      <c r="UWR3" s="397"/>
      <c r="UWS3" s="397"/>
      <c r="UWT3" s="397"/>
      <c r="UWU3" s="397"/>
      <c r="UWV3" s="397"/>
      <c r="UWW3" s="397"/>
      <c r="UWX3" s="397"/>
      <c r="UWY3" s="397"/>
      <c r="UWZ3" s="397"/>
      <c r="UXA3" s="397"/>
      <c r="UXB3" s="397"/>
      <c r="UXC3" s="397"/>
      <c r="UXD3" s="397"/>
      <c r="UXE3" s="397"/>
      <c r="UXF3" s="397"/>
      <c r="UXG3" s="397"/>
      <c r="UXH3" s="397"/>
      <c r="UXI3" s="397"/>
      <c r="UXJ3" s="397"/>
      <c r="UXK3" s="397"/>
      <c r="UXL3" s="397"/>
      <c r="UXM3" s="397"/>
      <c r="UXN3" s="397"/>
      <c r="UXO3" s="397"/>
      <c r="UXP3" s="397"/>
      <c r="UXQ3" s="397"/>
      <c r="UXR3" s="397"/>
      <c r="UXS3" s="397"/>
      <c r="UXT3" s="397"/>
      <c r="UXU3" s="397"/>
      <c r="UXV3" s="397"/>
      <c r="UXW3" s="397"/>
      <c r="UXX3" s="397"/>
      <c r="UXY3" s="397"/>
      <c r="UXZ3" s="397"/>
      <c r="UYA3" s="397"/>
      <c r="UYB3" s="397"/>
      <c r="UYC3" s="397"/>
      <c r="UYD3" s="397"/>
      <c r="UYE3" s="397"/>
      <c r="UYF3" s="397"/>
      <c r="UYG3" s="397"/>
      <c r="UYH3" s="397"/>
      <c r="UYI3" s="397"/>
      <c r="UYJ3" s="397"/>
      <c r="UYK3" s="397"/>
      <c r="UYL3" s="397"/>
      <c r="UYM3" s="397"/>
      <c r="UYN3" s="397"/>
      <c r="UYO3" s="397"/>
      <c r="UYP3" s="397"/>
      <c r="UYQ3" s="397"/>
      <c r="UYR3" s="397"/>
      <c r="UYS3" s="397"/>
      <c r="UYT3" s="397"/>
      <c r="UYU3" s="397"/>
      <c r="UYV3" s="397"/>
      <c r="UYW3" s="397"/>
      <c r="UYX3" s="397"/>
      <c r="UYY3" s="397"/>
      <c r="UYZ3" s="397"/>
      <c r="UZA3" s="397"/>
      <c r="UZB3" s="397"/>
      <c r="UZC3" s="397"/>
      <c r="UZD3" s="397"/>
      <c r="UZE3" s="397"/>
      <c r="UZF3" s="397"/>
      <c r="UZG3" s="397"/>
      <c r="UZH3" s="397"/>
      <c r="UZI3" s="397"/>
      <c r="UZJ3" s="397"/>
      <c r="UZK3" s="397"/>
      <c r="UZL3" s="397"/>
      <c r="UZM3" s="397"/>
      <c r="UZN3" s="397"/>
      <c r="UZO3" s="397"/>
      <c r="UZP3" s="397"/>
      <c r="UZQ3" s="397"/>
      <c r="UZR3" s="397"/>
      <c r="UZS3" s="397"/>
      <c r="UZT3" s="397"/>
      <c r="UZU3" s="397"/>
      <c r="UZV3" s="397"/>
      <c r="UZW3" s="397"/>
      <c r="UZX3" s="397"/>
      <c r="UZY3" s="397"/>
      <c r="UZZ3" s="397"/>
      <c r="VAA3" s="397"/>
      <c r="VAB3" s="397"/>
      <c r="VAC3" s="397"/>
      <c r="VAD3" s="397"/>
      <c r="VAE3" s="397"/>
      <c r="VAF3" s="397"/>
      <c r="VAG3" s="397"/>
      <c r="VAH3" s="397"/>
      <c r="VAI3" s="397"/>
      <c r="VAJ3" s="397"/>
      <c r="VAK3" s="397"/>
      <c r="VAL3" s="397"/>
      <c r="VAM3" s="397"/>
      <c r="VAN3" s="397"/>
      <c r="VAO3" s="397"/>
      <c r="VAP3" s="397"/>
      <c r="VAQ3" s="397"/>
      <c r="VAR3" s="397"/>
      <c r="VAS3" s="397"/>
      <c r="VAT3" s="397"/>
      <c r="VAU3" s="397"/>
      <c r="VAV3" s="397"/>
      <c r="VAW3" s="397"/>
      <c r="VAX3" s="397"/>
      <c r="VAY3" s="397"/>
      <c r="VAZ3" s="397"/>
      <c r="VBA3" s="397"/>
      <c r="VBB3" s="397"/>
      <c r="VBC3" s="397"/>
      <c r="VBD3" s="397"/>
      <c r="VBE3" s="397"/>
      <c r="VBF3" s="397"/>
      <c r="VBG3" s="397"/>
      <c r="VBH3" s="397"/>
      <c r="VBI3" s="397"/>
      <c r="VBJ3" s="397"/>
      <c r="VBK3" s="397"/>
      <c r="VBL3" s="397"/>
      <c r="VBM3" s="397"/>
      <c r="VBN3" s="397"/>
      <c r="VBO3" s="397"/>
      <c r="VBP3" s="397"/>
      <c r="VBQ3" s="397"/>
      <c r="VBR3" s="397"/>
      <c r="VBS3" s="397"/>
      <c r="VBT3" s="397"/>
      <c r="VBU3" s="397"/>
      <c r="VBV3" s="397"/>
      <c r="VBW3" s="397"/>
      <c r="VBX3" s="397"/>
      <c r="VBY3" s="397"/>
      <c r="VBZ3" s="397"/>
      <c r="VCA3" s="397"/>
      <c r="VCB3" s="397"/>
      <c r="VCC3" s="397"/>
      <c r="VCD3" s="397"/>
      <c r="VCE3" s="397"/>
      <c r="VCF3" s="397"/>
      <c r="VCG3" s="397"/>
      <c r="VCH3" s="397"/>
      <c r="VCI3" s="397"/>
      <c r="VCJ3" s="397"/>
      <c r="VCK3" s="397"/>
      <c r="VCL3" s="397"/>
      <c r="VCM3" s="397"/>
      <c r="VCN3" s="397"/>
      <c r="VCO3" s="397"/>
      <c r="VCP3" s="397"/>
      <c r="VCQ3" s="397"/>
      <c r="VCR3" s="397"/>
      <c r="VCS3" s="397"/>
      <c r="VCT3" s="397"/>
      <c r="VCU3" s="397"/>
      <c r="VCV3" s="397"/>
      <c r="VCW3" s="397"/>
      <c r="VCX3" s="397"/>
      <c r="VCY3" s="397"/>
      <c r="VCZ3" s="397"/>
      <c r="VDA3" s="397"/>
      <c r="VDB3" s="397"/>
      <c r="VDC3" s="397"/>
      <c r="VDD3" s="397"/>
      <c r="VDE3" s="397"/>
      <c r="VDF3" s="397"/>
      <c r="VDG3" s="397"/>
      <c r="VDH3" s="397"/>
      <c r="VDI3" s="397"/>
      <c r="VDJ3" s="397"/>
      <c r="VDK3" s="397"/>
      <c r="VDL3" s="397"/>
      <c r="VDM3" s="397"/>
      <c r="VDN3" s="397"/>
      <c r="VDO3" s="397"/>
      <c r="VDP3" s="397"/>
      <c r="VDQ3" s="397"/>
      <c r="VDR3" s="397"/>
      <c r="VDS3" s="397"/>
      <c r="VDT3" s="397"/>
      <c r="VDU3" s="397"/>
      <c r="VDV3" s="397"/>
      <c r="VDW3" s="397"/>
      <c r="VDX3" s="397"/>
      <c r="VDY3" s="397"/>
      <c r="VDZ3" s="397"/>
      <c r="VEA3" s="397"/>
      <c r="VEB3" s="397"/>
      <c r="VEC3" s="397"/>
      <c r="VED3" s="397"/>
      <c r="VEE3" s="397"/>
      <c r="VEF3" s="397"/>
      <c r="VEG3" s="397"/>
      <c r="VEH3" s="397"/>
      <c r="VEI3" s="397"/>
      <c r="VEJ3" s="397"/>
      <c r="VEK3" s="397"/>
      <c r="VEL3" s="397"/>
      <c r="VEM3" s="397"/>
      <c r="VEN3" s="397"/>
      <c r="VEO3" s="397"/>
      <c r="VEP3" s="397"/>
      <c r="VEQ3" s="397"/>
      <c r="VER3" s="397"/>
      <c r="VES3" s="397"/>
      <c r="VET3" s="397"/>
      <c r="VEU3" s="397"/>
      <c r="VEV3" s="397"/>
      <c r="VEW3" s="397"/>
      <c r="VEX3" s="397"/>
      <c r="VEY3" s="397"/>
      <c r="VEZ3" s="397"/>
      <c r="VFA3" s="397"/>
      <c r="VFB3" s="397"/>
      <c r="VFC3" s="397"/>
      <c r="VFD3" s="397"/>
      <c r="VFE3" s="397"/>
      <c r="VFF3" s="397"/>
      <c r="VFG3" s="397"/>
      <c r="VFH3" s="397"/>
      <c r="VFI3" s="397"/>
      <c r="VFJ3" s="397"/>
      <c r="VFK3" s="397"/>
      <c r="VFL3" s="397"/>
      <c r="VFM3" s="397"/>
      <c r="VFN3" s="397"/>
      <c r="VFO3" s="397"/>
      <c r="VFP3" s="397"/>
      <c r="VFQ3" s="397"/>
      <c r="VFR3" s="397"/>
      <c r="VFS3" s="397"/>
      <c r="VFT3" s="397"/>
      <c r="VFU3" s="397"/>
      <c r="VFV3" s="397"/>
      <c r="VFW3" s="397"/>
      <c r="VFX3" s="397"/>
      <c r="VFY3" s="397"/>
      <c r="VFZ3" s="397"/>
      <c r="VGA3" s="397"/>
      <c r="VGB3" s="397"/>
      <c r="VGC3" s="397"/>
      <c r="VGD3" s="397"/>
      <c r="VGE3" s="397"/>
      <c r="VGF3" s="397"/>
      <c r="VGG3" s="397"/>
      <c r="VGH3" s="397"/>
      <c r="VGI3" s="397"/>
      <c r="VGJ3" s="397"/>
    </row>
    <row r="4" spans="1:15112" x14ac:dyDescent="0.25">
      <c r="B4" s="7">
        <v>1</v>
      </c>
      <c r="C4" s="53" t="s">
        <v>85</v>
      </c>
      <c r="D4" s="54"/>
      <c r="E4" s="55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8"/>
      <c r="AG4" s="58"/>
      <c r="AH4" s="58"/>
      <c r="AI4" s="58"/>
      <c r="AJ4" s="59"/>
      <c r="AK4" s="3"/>
      <c r="AL4" s="60" t="s">
        <v>128</v>
      </c>
    </row>
    <row r="5" spans="1:15112" x14ac:dyDescent="0.25">
      <c r="B5" s="8"/>
      <c r="C5" s="9" t="s">
        <v>16</v>
      </c>
      <c r="D5" s="262"/>
      <c r="E5" s="10"/>
      <c r="F5" s="282"/>
      <c r="G5" s="283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3"/>
      <c r="AL5" s="61" t="s">
        <v>16</v>
      </c>
    </row>
    <row r="6" spans="1:15112" x14ac:dyDescent="0.25">
      <c r="B6" s="8"/>
      <c r="C6" s="11" t="s">
        <v>84</v>
      </c>
      <c r="D6" s="263"/>
      <c r="E6" s="12" t="s">
        <v>83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0</v>
      </c>
      <c r="U6" s="33">
        <v>0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1</v>
      </c>
      <c r="AD6" s="33">
        <v>1</v>
      </c>
      <c r="AE6" s="33">
        <v>1</v>
      </c>
      <c r="AF6" s="33">
        <v>1</v>
      </c>
      <c r="AG6" s="33">
        <v>1</v>
      </c>
      <c r="AH6" s="33">
        <v>1</v>
      </c>
      <c r="AI6" s="33">
        <v>1</v>
      </c>
      <c r="AJ6" s="33">
        <v>1</v>
      </c>
      <c r="AK6" s="3"/>
      <c r="AL6" s="63">
        <f>SUM(F6:AJ6)</f>
        <v>22</v>
      </c>
    </row>
    <row r="7" spans="1:15112" x14ac:dyDescent="0.25">
      <c r="B7" s="8"/>
      <c r="C7" s="80" t="s">
        <v>126</v>
      </c>
      <c r="D7" s="263"/>
      <c r="E7" s="81" t="s">
        <v>14</v>
      </c>
      <c r="F7" s="284">
        <f>'[1]01 '!$P$14</f>
        <v>865877</v>
      </c>
      <c r="G7" s="284">
        <f>'[1]02'!$P$14</f>
        <v>1020502</v>
      </c>
      <c r="H7" s="284">
        <f>'[1]03'!$P$14</f>
        <v>623069</v>
      </c>
      <c r="I7" s="284">
        <f>'[1]04'!$P$14</f>
        <v>686156</v>
      </c>
      <c r="J7" s="284">
        <f>'[1]05'!$P$14</f>
        <v>500524</v>
      </c>
      <c r="K7" s="284">
        <f>'[1]06'!$P$14</f>
        <v>286477</v>
      </c>
      <c r="L7" s="284">
        <f>'[1]07'!$P$11</f>
        <v>40800</v>
      </c>
      <c r="M7" s="284">
        <f>'[1]08'!$P$13+168651</f>
        <v>335707</v>
      </c>
      <c r="N7" s="284">
        <f>'[1]09'!$P$13</f>
        <v>203264</v>
      </c>
      <c r="O7" s="284">
        <f>'[2]10'!$P$14-22440</f>
        <v>803740</v>
      </c>
      <c r="P7" s="284">
        <f>'[3]11'!$P$14</f>
        <v>474327</v>
      </c>
      <c r="Q7" s="284">
        <f>'[4]12'!$P$13+156887</f>
        <v>486876</v>
      </c>
      <c r="R7" s="284">
        <f>186434+'[4]13'!$P$13</f>
        <v>412792</v>
      </c>
      <c r="S7" s="284">
        <v>0</v>
      </c>
      <c r="T7" s="284">
        <v>309039</v>
      </c>
      <c r="U7" s="284">
        <f>'[6]16'!$P$13</f>
        <v>24674</v>
      </c>
      <c r="V7" s="284">
        <f>24919</f>
        <v>24919</v>
      </c>
      <c r="W7" s="284">
        <v>27425</v>
      </c>
      <c r="X7" s="284">
        <v>734033</v>
      </c>
      <c r="Y7" s="284">
        <v>1566855</v>
      </c>
      <c r="Z7" s="284">
        <v>606233</v>
      </c>
      <c r="AA7" s="284">
        <v>1510637</v>
      </c>
      <c r="AB7" s="284">
        <v>1230774</v>
      </c>
      <c r="AC7" s="284">
        <f>'[7]24'!$P$11</f>
        <v>1168304</v>
      </c>
      <c r="AD7" s="284">
        <v>720906</v>
      </c>
      <c r="AE7" s="284">
        <f>'[8]26'!$P$14+107603</f>
        <v>875445</v>
      </c>
      <c r="AF7" s="284">
        <f>'[8]27'!$P$13</f>
        <v>703530</v>
      </c>
      <c r="AG7" s="284">
        <v>0</v>
      </c>
      <c r="AH7" s="284">
        <f>'[9]29'!$P$14</f>
        <v>290049</v>
      </c>
      <c r="AI7" s="284">
        <f>'[10]30'!$P$14</f>
        <v>484162</v>
      </c>
      <c r="AJ7" s="284">
        <f>'[11]31 Stock Opname'!$P$14</f>
        <v>1179398</v>
      </c>
      <c r="AK7" s="3"/>
      <c r="AL7" s="66">
        <f>SUM(F7:AJ7)</f>
        <v>18196494</v>
      </c>
      <c r="AM7" s="3">
        <f>AVERAGE(G7:O7)</f>
        <v>500026.55555555556</v>
      </c>
      <c r="AO7" s="3"/>
    </row>
    <row r="8" spans="1:15112" x14ac:dyDescent="0.25">
      <c r="B8" s="8"/>
      <c r="C8" s="11" t="s">
        <v>104</v>
      </c>
      <c r="D8" s="263"/>
      <c r="E8" s="13" t="s">
        <v>25</v>
      </c>
      <c r="F8" s="34">
        <f>F9/2200000*100</f>
        <v>33.991181818181822</v>
      </c>
      <c r="G8" s="34">
        <f t="shared" ref="G8:AJ8" si="0">G9/2200000*100</f>
        <v>38.902363636363631</v>
      </c>
      <c r="H8" s="34">
        <f t="shared" si="0"/>
        <v>47.42759090909091</v>
      </c>
      <c r="I8" s="34">
        <f t="shared" si="0"/>
        <v>48.454363636363631</v>
      </c>
      <c r="J8" s="34">
        <f>J9/2200000*100</f>
        <v>1.1002272727272726</v>
      </c>
      <c r="K8" s="34">
        <f t="shared" si="0"/>
        <v>27.836499999999997</v>
      </c>
      <c r="L8" s="34">
        <f t="shared" si="0"/>
        <v>5.7276818181818179</v>
      </c>
      <c r="M8" s="34">
        <f t="shared" si="0"/>
        <v>11.742863636363635</v>
      </c>
      <c r="N8" s="34">
        <f t="shared" si="0"/>
        <v>7.5290454545454546</v>
      </c>
      <c r="O8" s="34">
        <f t="shared" si="0"/>
        <v>23.302136363636365</v>
      </c>
      <c r="P8" s="34">
        <f t="shared" si="0"/>
        <v>20.048363636363636</v>
      </c>
      <c r="Q8" s="34">
        <f t="shared" si="0"/>
        <v>23.927409090909091</v>
      </c>
      <c r="R8" s="34">
        <f t="shared" si="0"/>
        <v>25.834454545454545</v>
      </c>
      <c r="S8" s="34">
        <f t="shared" si="0"/>
        <v>19.563045454545456</v>
      </c>
      <c r="T8" s="34">
        <f t="shared" si="0"/>
        <v>0</v>
      </c>
      <c r="U8" s="34">
        <f t="shared" si="0"/>
        <v>0</v>
      </c>
      <c r="V8" s="34">
        <f t="shared" si="0"/>
        <v>0</v>
      </c>
      <c r="W8" s="34">
        <f t="shared" si="0"/>
        <v>0</v>
      </c>
      <c r="X8" s="34">
        <f t="shared" si="0"/>
        <v>0</v>
      </c>
      <c r="Y8" s="34">
        <f t="shared" si="0"/>
        <v>0</v>
      </c>
      <c r="Z8" s="34">
        <f t="shared" si="0"/>
        <v>0</v>
      </c>
      <c r="AA8" s="34">
        <f t="shared" si="0"/>
        <v>0</v>
      </c>
      <c r="AB8" s="34">
        <f t="shared" si="0"/>
        <v>0</v>
      </c>
      <c r="AC8" s="34">
        <f t="shared" si="0"/>
        <v>12.417409090909091</v>
      </c>
      <c r="AD8" s="34">
        <f t="shared" si="0"/>
        <v>74.461272727272728</v>
      </c>
      <c r="AE8" s="34">
        <f t="shared" si="0"/>
        <v>82.038227272727269</v>
      </c>
      <c r="AF8" s="34">
        <f t="shared" si="0"/>
        <v>57.307818181818185</v>
      </c>
      <c r="AG8" s="34">
        <f t="shared" si="0"/>
        <v>54.011227272727268</v>
      </c>
      <c r="AH8" s="34">
        <f t="shared" si="0"/>
        <v>48.530863636363634</v>
      </c>
      <c r="AI8" s="34">
        <f t="shared" si="0"/>
        <v>32.696909090909095</v>
      </c>
      <c r="AJ8" s="34">
        <f t="shared" si="0"/>
        <v>30.239909090909091</v>
      </c>
      <c r="AK8" s="3"/>
      <c r="AL8" s="67">
        <f>AVERAGE(F8:AJ8)</f>
        <v>23.454543988269798</v>
      </c>
    </row>
    <row r="9" spans="1:15112" s="1" customFormat="1" x14ac:dyDescent="0.25">
      <c r="B9" s="8"/>
      <c r="C9" s="64" t="s">
        <v>97</v>
      </c>
      <c r="D9" s="246">
        <v>36359000</v>
      </c>
      <c r="E9" s="65" t="s">
        <v>14</v>
      </c>
      <c r="F9" s="284">
        <v>747806</v>
      </c>
      <c r="G9" s="284">
        <v>855852</v>
      </c>
      <c r="H9" s="284">
        <v>1043407</v>
      </c>
      <c r="I9" s="284">
        <f>'[7]04'!$Q$14</f>
        <v>1065996</v>
      </c>
      <c r="J9" s="284">
        <v>24205</v>
      </c>
      <c r="K9" s="284">
        <v>612403</v>
      </c>
      <c r="L9" s="284">
        <v>126009</v>
      </c>
      <c r="M9" s="284">
        <v>258343</v>
      </c>
      <c r="N9" s="284">
        <f>'[7]09'!$Q$11</f>
        <v>165639</v>
      </c>
      <c r="O9" s="284">
        <v>512647</v>
      </c>
      <c r="P9" s="284">
        <v>441064</v>
      </c>
      <c r="Q9" s="284">
        <v>526403</v>
      </c>
      <c r="R9" s="284">
        <f>'[4]13'!$Q$13</f>
        <v>568358</v>
      </c>
      <c r="S9" s="284">
        <v>430387</v>
      </c>
      <c r="T9" s="371">
        <v>0</v>
      </c>
      <c r="U9" s="284">
        <v>0</v>
      </c>
      <c r="V9" s="284">
        <v>0</v>
      </c>
      <c r="W9" s="284">
        <v>0</v>
      </c>
      <c r="X9" s="284">
        <v>0</v>
      </c>
      <c r="Y9" s="284">
        <v>0</v>
      </c>
      <c r="Z9" s="284">
        <v>0</v>
      </c>
      <c r="AA9" s="284">
        <v>0</v>
      </c>
      <c r="AB9" s="284">
        <v>0</v>
      </c>
      <c r="AC9" s="284">
        <v>273183</v>
      </c>
      <c r="AD9" s="284">
        <v>1638148</v>
      </c>
      <c r="AE9" s="284">
        <v>1804841</v>
      </c>
      <c r="AF9" s="284">
        <v>1260772</v>
      </c>
      <c r="AG9" s="284">
        <v>1188247</v>
      </c>
      <c r="AH9" s="284">
        <v>1067679</v>
      </c>
      <c r="AI9" s="284">
        <v>719332</v>
      </c>
      <c r="AJ9" s="284">
        <v>665278</v>
      </c>
      <c r="AL9" s="66">
        <f>SUM(F9:AJ9)</f>
        <v>15995999</v>
      </c>
      <c r="AM9" s="384">
        <f>AL9/D9</f>
        <v>0.43994606562336697</v>
      </c>
      <c r="AN9" s="3">
        <f>AL9/AL6</f>
        <v>727090.86363636365</v>
      </c>
      <c r="AP9" s="3"/>
      <c r="BN9" s="4"/>
      <c r="CU9" s="152"/>
    </row>
    <row r="10" spans="1:15112" s="1" customFormat="1" x14ac:dyDescent="0.25">
      <c r="B10" s="8"/>
      <c r="C10" s="21" t="s">
        <v>98</v>
      </c>
      <c r="D10" s="246">
        <v>29045000</v>
      </c>
      <c r="E10" s="13" t="s">
        <v>14</v>
      </c>
      <c r="F10" s="33">
        <f t="shared" ref="F10:AJ10" si="1">F9-F27-F36</f>
        <v>747806</v>
      </c>
      <c r="G10" s="33">
        <f t="shared" si="1"/>
        <v>855852</v>
      </c>
      <c r="H10" s="33">
        <f t="shared" si="1"/>
        <v>1043407</v>
      </c>
      <c r="I10" s="33">
        <f t="shared" si="1"/>
        <v>1065996</v>
      </c>
      <c r="J10" s="33">
        <f t="shared" si="1"/>
        <v>24205</v>
      </c>
      <c r="K10" s="33">
        <f t="shared" si="1"/>
        <v>612403</v>
      </c>
      <c r="L10" s="33">
        <f t="shared" si="1"/>
        <v>126009</v>
      </c>
      <c r="M10" s="33">
        <f t="shared" si="1"/>
        <v>258343</v>
      </c>
      <c r="N10" s="33">
        <f t="shared" si="1"/>
        <v>165639</v>
      </c>
      <c r="O10" s="33">
        <f t="shared" si="1"/>
        <v>512647</v>
      </c>
      <c r="P10" s="33">
        <f t="shared" si="1"/>
        <v>441064</v>
      </c>
      <c r="Q10" s="33">
        <f t="shared" si="1"/>
        <v>526403</v>
      </c>
      <c r="R10" s="33">
        <f t="shared" si="1"/>
        <v>568358</v>
      </c>
      <c r="S10" s="33">
        <f t="shared" si="1"/>
        <v>430387</v>
      </c>
      <c r="T10" s="33">
        <f t="shared" si="1"/>
        <v>0</v>
      </c>
      <c r="U10" s="33">
        <f t="shared" si="1"/>
        <v>0</v>
      </c>
      <c r="V10" s="33">
        <f t="shared" si="1"/>
        <v>0</v>
      </c>
      <c r="W10" s="33">
        <f t="shared" si="1"/>
        <v>0</v>
      </c>
      <c r="X10" s="33">
        <f t="shared" si="1"/>
        <v>0</v>
      </c>
      <c r="Y10" s="33">
        <f t="shared" si="1"/>
        <v>0</v>
      </c>
      <c r="Z10" s="33">
        <f t="shared" si="1"/>
        <v>0</v>
      </c>
      <c r="AA10" s="33">
        <f t="shared" si="1"/>
        <v>0</v>
      </c>
      <c r="AB10" s="33">
        <f t="shared" si="1"/>
        <v>0</v>
      </c>
      <c r="AC10" s="33">
        <f t="shared" si="1"/>
        <v>273183</v>
      </c>
      <c r="AD10" s="33">
        <f t="shared" si="1"/>
        <v>1638148</v>
      </c>
      <c r="AE10" s="33">
        <f t="shared" si="1"/>
        <v>1804841</v>
      </c>
      <c r="AF10" s="33">
        <f t="shared" si="1"/>
        <v>1260772</v>
      </c>
      <c r="AG10" s="33">
        <f t="shared" si="1"/>
        <v>1188247</v>
      </c>
      <c r="AH10" s="33">
        <f t="shared" si="1"/>
        <v>1067679</v>
      </c>
      <c r="AI10" s="33">
        <f t="shared" si="1"/>
        <v>719332</v>
      </c>
      <c r="AJ10" s="33">
        <f t="shared" si="1"/>
        <v>665278</v>
      </c>
      <c r="AL10" s="63">
        <f>SUM(F10:AJ10)</f>
        <v>15995999</v>
      </c>
      <c r="CU10" s="152"/>
    </row>
    <row r="11" spans="1:15112" s="1" customFormat="1" x14ac:dyDescent="0.25">
      <c r="B11" s="8"/>
      <c r="C11" s="21" t="s">
        <v>99</v>
      </c>
      <c r="D11" s="246">
        <v>7314000</v>
      </c>
      <c r="E11" s="13" t="s">
        <v>14</v>
      </c>
      <c r="F11" s="33">
        <f>F27+F36</f>
        <v>0</v>
      </c>
      <c r="G11" s="33">
        <f t="shared" ref="G11:AJ11" si="2">G27+G36</f>
        <v>0</v>
      </c>
      <c r="H11" s="33">
        <f t="shared" si="2"/>
        <v>0</v>
      </c>
      <c r="I11" s="33">
        <f t="shared" si="2"/>
        <v>0</v>
      </c>
      <c r="J11" s="33">
        <f t="shared" si="2"/>
        <v>0</v>
      </c>
      <c r="K11" s="33">
        <f t="shared" si="2"/>
        <v>0</v>
      </c>
      <c r="L11" s="33">
        <f t="shared" si="2"/>
        <v>0</v>
      </c>
      <c r="M11" s="33">
        <f t="shared" si="2"/>
        <v>0</v>
      </c>
      <c r="N11" s="33">
        <f t="shared" si="2"/>
        <v>0</v>
      </c>
      <c r="O11" s="33">
        <f t="shared" si="2"/>
        <v>0</v>
      </c>
      <c r="P11" s="33">
        <f t="shared" si="2"/>
        <v>0</v>
      </c>
      <c r="Q11" s="33">
        <f t="shared" si="2"/>
        <v>0</v>
      </c>
      <c r="R11" s="33">
        <f t="shared" si="2"/>
        <v>0</v>
      </c>
      <c r="S11" s="33">
        <f t="shared" si="2"/>
        <v>0</v>
      </c>
      <c r="T11" s="33">
        <f t="shared" si="2"/>
        <v>0</v>
      </c>
      <c r="U11" s="33">
        <f t="shared" si="2"/>
        <v>0</v>
      </c>
      <c r="V11" s="33">
        <f t="shared" si="2"/>
        <v>0</v>
      </c>
      <c r="W11" s="33">
        <f t="shared" si="2"/>
        <v>0</v>
      </c>
      <c r="X11" s="33">
        <f t="shared" si="2"/>
        <v>0</v>
      </c>
      <c r="Y11" s="33">
        <f t="shared" si="2"/>
        <v>0</v>
      </c>
      <c r="Z11" s="33">
        <f t="shared" si="2"/>
        <v>0</v>
      </c>
      <c r="AA11" s="33">
        <f t="shared" si="2"/>
        <v>0</v>
      </c>
      <c r="AB11" s="33">
        <f t="shared" si="2"/>
        <v>0</v>
      </c>
      <c r="AC11" s="33">
        <f t="shared" si="2"/>
        <v>0</v>
      </c>
      <c r="AD11" s="33">
        <f t="shared" si="2"/>
        <v>0</v>
      </c>
      <c r="AE11" s="33">
        <f t="shared" si="2"/>
        <v>0</v>
      </c>
      <c r="AF11" s="33">
        <f t="shared" si="2"/>
        <v>0</v>
      </c>
      <c r="AG11" s="33">
        <f t="shared" si="2"/>
        <v>0</v>
      </c>
      <c r="AH11" s="33">
        <f t="shared" si="2"/>
        <v>0</v>
      </c>
      <c r="AI11" s="33">
        <f t="shared" si="2"/>
        <v>0</v>
      </c>
      <c r="AJ11" s="33">
        <f t="shared" si="2"/>
        <v>0</v>
      </c>
      <c r="AL11" s="63">
        <f>SUM(F11:AJ11)</f>
        <v>0</v>
      </c>
      <c r="CU11" s="152"/>
    </row>
    <row r="12" spans="1:15112" s="1" customFormat="1" x14ac:dyDescent="0.25">
      <c r="B12" s="8"/>
      <c r="C12" s="14" t="s">
        <v>82</v>
      </c>
      <c r="D12" s="264">
        <v>5</v>
      </c>
      <c r="E12" s="13" t="s">
        <v>25</v>
      </c>
      <c r="F12" s="29">
        <v>4.03</v>
      </c>
      <c r="G12" s="29">
        <v>4.1399999999999997</v>
      </c>
      <c r="H12" s="29">
        <v>4.0599999999999996</v>
      </c>
      <c r="I12" s="29">
        <f>(4.12+4.17+3.97)/3</f>
        <v>4.0866666666666669</v>
      </c>
      <c r="J12" s="29">
        <v>4.18</v>
      </c>
      <c r="K12" s="29">
        <f>4.14</f>
        <v>4.1399999999999997</v>
      </c>
      <c r="L12" s="29">
        <v>4.2</v>
      </c>
      <c r="M12" s="29">
        <v>4.08</v>
      </c>
      <c r="N12" s="29">
        <v>4.16</v>
      </c>
      <c r="O12" s="29">
        <v>4.18</v>
      </c>
      <c r="P12" s="29">
        <v>4.2</v>
      </c>
      <c r="Q12" s="29">
        <v>4.22</v>
      </c>
      <c r="R12" s="29">
        <v>3.96</v>
      </c>
      <c r="S12" s="29">
        <f>(4.29+4.09)/2</f>
        <v>4.1899999999999995</v>
      </c>
      <c r="T12" s="385">
        <v>0</v>
      </c>
      <c r="U12" s="385">
        <v>0</v>
      </c>
      <c r="V12" s="385">
        <v>0</v>
      </c>
      <c r="W12" s="385">
        <v>0</v>
      </c>
      <c r="X12" s="385">
        <v>0</v>
      </c>
      <c r="Y12" s="385">
        <v>0</v>
      </c>
      <c r="Z12" s="385">
        <v>0</v>
      </c>
      <c r="AA12" s="385">
        <v>0</v>
      </c>
      <c r="AB12" s="385">
        <v>0</v>
      </c>
      <c r="AC12" s="29">
        <v>0</v>
      </c>
      <c r="AD12" s="29">
        <v>3.77</v>
      </c>
      <c r="AE12" s="29">
        <v>4.1900000000000004</v>
      </c>
      <c r="AF12" s="29">
        <v>4.17</v>
      </c>
      <c r="AG12" s="29">
        <v>3.79</v>
      </c>
      <c r="AH12" s="29">
        <v>3.8</v>
      </c>
      <c r="AI12" s="29">
        <v>3.81</v>
      </c>
      <c r="AJ12" s="29">
        <v>4.1100000000000003</v>
      </c>
      <c r="AL12" s="67">
        <f>SUM(F12:AJ12)/AL6</f>
        <v>3.8848484848484857</v>
      </c>
      <c r="CU12" s="151"/>
    </row>
    <row r="13" spans="1:15112" s="1" customFormat="1" x14ac:dyDescent="0.25">
      <c r="B13" s="8"/>
      <c r="C13" s="14" t="s">
        <v>81</v>
      </c>
      <c r="D13" s="264">
        <v>0.5</v>
      </c>
      <c r="E13" s="13" t="s">
        <v>25</v>
      </c>
      <c r="F13" s="29">
        <v>0.44</v>
      </c>
      <c r="G13" s="29">
        <v>0.46</v>
      </c>
      <c r="H13" s="29">
        <v>0.45500000000000002</v>
      </c>
      <c r="I13" s="29">
        <f>(0.43+0.44+0.48)/3</f>
        <v>0.45</v>
      </c>
      <c r="J13" s="29">
        <v>0.49</v>
      </c>
      <c r="K13" s="29">
        <f>(0.44+0.49)/2</f>
        <v>0.46499999999999997</v>
      </c>
      <c r="L13" s="29">
        <v>0.4</v>
      </c>
      <c r="M13" s="29">
        <v>0.48</v>
      </c>
      <c r="N13" s="29">
        <v>0.4</v>
      </c>
      <c r="O13" s="29">
        <v>0.41</v>
      </c>
      <c r="P13" s="29">
        <v>0.47</v>
      </c>
      <c r="Q13" s="29">
        <v>0.4</v>
      </c>
      <c r="R13" s="29">
        <v>0.49</v>
      </c>
      <c r="S13" s="29">
        <f>(0.4+0.49)/2</f>
        <v>0.44500000000000001</v>
      </c>
      <c r="T13" s="385">
        <v>0</v>
      </c>
      <c r="U13" s="385">
        <v>0</v>
      </c>
      <c r="V13" s="385">
        <v>0</v>
      </c>
      <c r="W13" s="385">
        <v>0</v>
      </c>
      <c r="X13" s="385">
        <v>0</v>
      </c>
      <c r="Y13" s="385">
        <v>0</v>
      </c>
      <c r="Z13" s="385">
        <v>0</v>
      </c>
      <c r="AA13" s="385">
        <v>0</v>
      </c>
      <c r="AB13" s="385">
        <v>0</v>
      </c>
      <c r="AC13" s="29">
        <v>0</v>
      </c>
      <c r="AD13" s="29">
        <v>0.42</v>
      </c>
      <c r="AE13" s="29">
        <v>0.42</v>
      </c>
      <c r="AF13" s="29">
        <v>0.43</v>
      </c>
      <c r="AG13" s="29">
        <v>0.43</v>
      </c>
      <c r="AH13" s="29">
        <v>0.43</v>
      </c>
      <c r="AI13" s="29">
        <v>0.41</v>
      </c>
      <c r="AJ13" s="29">
        <v>0.4</v>
      </c>
      <c r="AL13" s="67">
        <f>SUM(F13:AJ13)/AL6</f>
        <v>0.41795454545454547</v>
      </c>
      <c r="BN13" s="4"/>
      <c r="CU13" s="152"/>
    </row>
    <row r="14" spans="1:15112" s="1" customFormat="1" x14ac:dyDescent="0.25">
      <c r="B14" s="8"/>
      <c r="C14" s="14" t="s">
        <v>80</v>
      </c>
      <c r="D14" s="265" t="s">
        <v>79</v>
      </c>
      <c r="E14" s="13" t="s">
        <v>25</v>
      </c>
      <c r="F14" s="29">
        <v>2.21</v>
      </c>
      <c r="G14" s="29">
        <v>2.21</v>
      </c>
      <c r="H14" s="29">
        <v>2.2200000000000002</v>
      </c>
      <c r="I14" s="29">
        <v>2.21</v>
      </c>
      <c r="J14" s="29">
        <v>2.21</v>
      </c>
      <c r="K14" s="29">
        <v>2.21</v>
      </c>
      <c r="L14" s="29">
        <v>2.21</v>
      </c>
      <c r="M14" s="29">
        <v>2.2200000000000002</v>
      </c>
      <c r="N14" s="29">
        <v>2.21</v>
      </c>
      <c r="O14" s="29">
        <v>2.2200000000000002</v>
      </c>
      <c r="P14" s="29">
        <v>2.21</v>
      </c>
      <c r="Q14" s="29">
        <v>2.21</v>
      </c>
      <c r="R14" s="29">
        <v>2.2200000000000002</v>
      </c>
      <c r="S14" s="29">
        <v>2.2200000000000002</v>
      </c>
      <c r="T14" s="385">
        <v>0</v>
      </c>
      <c r="U14" s="385">
        <v>0</v>
      </c>
      <c r="V14" s="385">
        <v>0</v>
      </c>
      <c r="W14" s="385">
        <v>0</v>
      </c>
      <c r="X14" s="385">
        <v>0</v>
      </c>
      <c r="Y14" s="385">
        <v>0</v>
      </c>
      <c r="Z14" s="385">
        <v>0</v>
      </c>
      <c r="AA14" s="385">
        <v>0</v>
      </c>
      <c r="AB14" s="385">
        <v>0</v>
      </c>
      <c r="AC14" s="29">
        <v>0</v>
      </c>
      <c r="AD14" s="29">
        <v>2.21</v>
      </c>
      <c r="AE14" s="29">
        <v>2.21</v>
      </c>
      <c r="AF14" s="29">
        <v>2.2200000000000002</v>
      </c>
      <c r="AG14" s="29">
        <v>2.21</v>
      </c>
      <c r="AH14" s="29">
        <v>2.2200000000000002</v>
      </c>
      <c r="AI14" s="29">
        <v>2.21</v>
      </c>
      <c r="AJ14" s="29">
        <v>2.2200000000000002</v>
      </c>
      <c r="AL14" s="67">
        <f>SUM(F14:AJ14)/AL6</f>
        <v>2.1131818181818183</v>
      </c>
      <c r="CU14" s="152"/>
    </row>
    <row r="15" spans="1:15112" s="1" customFormat="1" x14ac:dyDescent="0.25">
      <c r="B15" s="8"/>
      <c r="C15" s="68" t="s">
        <v>78</v>
      </c>
      <c r="D15" s="266"/>
      <c r="E15" s="70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71"/>
      <c r="AL15" s="72" t="s">
        <v>78</v>
      </c>
      <c r="CU15" s="152"/>
    </row>
    <row r="16" spans="1:15112" s="1" customFormat="1" x14ac:dyDescent="0.25">
      <c r="B16" s="15"/>
      <c r="C16" s="73" t="s">
        <v>77</v>
      </c>
      <c r="D16" s="246">
        <v>34458000</v>
      </c>
      <c r="E16" s="74" t="s">
        <v>14</v>
      </c>
      <c r="F16" s="284">
        <v>667300</v>
      </c>
      <c r="G16" s="284">
        <v>695000</v>
      </c>
      <c r="H16" s="284">
        <v>814100</v>
      </c>
      <c r="I16" s="284">
        <v>760000</v>
      </c>
      <c r="J16" s="284">
        <v>0</v>
      </c>
      <c r="K16" s="284">
        <v>587100</v>
      </c>
      <c r="L16" s="284"/>
      <c r="M16" s="284">
        <v>198135</v>
      </c>
      <c r="N16" s="284">
        <v>70837</v>
      </c>
      <c r="O16" s="284">
        <f>'[2]10'!$P$17</f>
        <v>488153</v>
      </c>
      <c r="P16" s="284">
        <v>379337</v>
      </c>
      <c r="Q16" s="284">
        <f>'[4]12'!$P$17</f>
        <v>492952</v>
      </c>
      <c r="R16" s="284">
        <v>532900</v>
      </c>
      <c r="S16" s="284">
        <v>497845</v>
      </c>
      <c r="T16" s="284">
        <f>'[7]15'!$P$15</f>
        <v>91674</v>
      </c>
      <c r="U16" s="284">
        <v>168571</v>
      </c>
      <c r="V16" s="284">
        <v>0</v>
      </c>
      <c r="W16" s="284">
        <v>0</v>
      </c>
      <c r="X16" s="284">
        <v>0</v>
      </c>
      <c r="Y16" s="284">
        <v>0</v>
      </c>
      <c r="Z16" s="284">
        <v>0</v>
      </c>
      <c r="AA16" s="284">
        <v>0</v>
      </c>
      <c r="AB16" s="284">
        <v>0</v>
      </c>
      <c r="AC16" s="284">
        <v>0</v>
      </c>
      <c r="AD16" s="284">
        <f>1457222+97800</f>
        <v>1555022</v>
      </c>
      <c r="AE16" s="284">
        <f>'[8]26'!$P$17</f>
        <v>1732070</v>
      </c>
      <c r="AF16" s="284">
        <f>'[8]27'!$P$17</f>
        <v>1207599</v>
      </c>
      <c r="AG16" s="284">
        <f>'[8]28'!$P$17</f>
        <v>1126383</v>
      </c>
      <c r="AH16" s="284">
        <f>'[9]29'!$P$15</f>
        <v>1031434</v>
      </c>
      <c r="AI16" s="284">
        <f>'[10]30'!$P$17</f>
        <v>691482</v>
      </c>
      <c r="AJ16" s="284">
        <f>'[11]31 Stock Opname'!$P$17</f>
        <v>608815</v>
      </c>
      <c r="AL16" s="66">
        <f>SUM(F16:AJ16)</f>
        <v>14396709</v>
      </c>
      <c r="CU16" s="151"/>
      <c r="VGN16" s="50"/>
      <c r="VGO16" s="50"/>
      <c r="VGP16" s="50"/>
      <c r="VGQ16" s="50"/>
      <c r="VGR16" s="50"/>
      <c r="VGS16" s="50"/>
      <c r="VGT16" s="50"/>
      <c r="VGU16" s="50"/>
      <c r="VGV16" s="50"/>
      <c r="VGW16" s="50"/>
      <c r="VGX16" s="50"/>
      <c r="VGY16" s="50"/>
      <c r="VGZ16" s="50"/>
      <c r="VHA16" s="50"/>
      <c r="VHB16" s="50"/>
      <c r="VHC16" s="50"/>
      <c r="VHD16" s="50"/>
      <c r="VHE16" s="50"/>
      <c r="VHF16" s="50"/>
      <c r="VHG16" s="50"/>
      <c r="VHH16" s="50"/>
      <c r="VHI16" s="50"/>
      <c r="VHJ16" s="50"/>
      <c r="VHK16" s="50"/>
      <c r="VHL16" s="50"/>
      <c r="VHM16" s="50"/>
      <c r="VHN16" s="50"/>
      <c r="VHO16" s="50"/>
      <c r="VHP16" s="50"/>
      <c r="VHQ16" s="50"/>
      <c r="VHR16" s="50"/>
      <c r="VHS16" s="50"/>
      <c r="VHT16" s="50"/>
      <c r="VHU16" s="50"/>
      <c r="VHV16" s="50"/>
      <c r="VHW16" s="50"/>
      <c r="VHX16" s="50"/>
      <c r="VHY16" s="50"/>
      <c r="VHZ16" s="50"/>
      <c r="VIA16" s="50"/>
      <c r="VIB16" s="50"/>
      <c r="VIC16" s="50"/>
      <c r="VID16" s="50"/>
      <c r="VIE16" s="50"/>
      <c r="VIF16" s="50"/>
    </row>
    <row r="17" spans="1:15112" s="1" customFormat="1" x14ac:dyDescent="0.25">
      <c r="B17" s="15"/>
      <c r="C17" s="73" t="s">
        <v>64</v>
      </c>
      <c r="D17" s="246">
        <v>1636000</v>
      </c>
      <c r="E17" s="74" t="s">
        <v>14</v>
      </c>
      <c r="F17" s="284">
        <f>'[7]01 '!$P$24</f>
        <v>34831</v>
      </c>
      <c r="G17" s="284">
        <f>'[12]02'!$P$24</f>
        <v>37276</v>
      </c>
      <c r="H17" s="284">
        <f>'[1]03'!$P$24</f>
        <v>46938</v>
      </c>
      <c r="I17" s="284">
        <f>'[1]04'!$P$24</f>
        <v>48667</v>
      </c>
      <c r="J17" s="284">
        <f>'[7]05'!$P$24</f>
        <v>9507</v>
      </c>
      <c r="K17" s="284">
        <f>'[7]06'!$P$24</f>
        <v>32281</v>
      </c>
      <c r="L17" s="284">
        <f>'[7]07'!$P$24</f>
        <v>5827</v>
      </c>
      <c r="M17" s="284">
        <f>'[7]08'!$P$24</f>
        <v>25683</v>
      </c>
      <c r="N17" s="284">
        <f>'[7]09'!$P$23+'[7]09'!$P$24</f>
        <v>6431</v>
      </c>
      <c r="O17" s="284">
        <f>'[2]10'!$P$23</f>
        <v>20426</v>
      </c>
      <c r="P17" s="284">
        <f>'[3]11'!$P$23</f>
        <v>23275</v>
      </c>
      <c r="Q17" s="284">
        <f>'[4]12'!$P$25</f>
        <v>27655</v>
      </c>
      <c r="R17" s="284">
        <f>'[4]13'!$P$25</f>
        <v>25803</v>
      </c>
      <c r="S17" s="284">
        <v>20173</v>
      </c>
      <c r="T17" s="284">
        <v>6643</v>
      </c>
      <c r="U17" s="284">
        <f>'[6]16'!$P$25</f>
        <v>8852</v>
      </c>
      <c r="V17" s="284">
        <v>0</v>
      </c>
      <c r="W17" s="284">
        <v>0</v>
      </c>
      <c r="X17" s="284">
        <v>0</v>
      </c>
      <c r="Y17" s="284">
        <v>0</v>
      </c>
      <c r="Z17" s="284">
        <v>0</v>
      </c>
      <c r="AA17" s="284">
        <v>0</v>
      </c>
      <c r="AB17" s="284">
        <v>0</v>
      </c>
      <c r="AC17" s="284">
        <f>'[12]24'!$P$23</f>
        <v>4207</v>
      </c>
      <c r="AD17" s="284">
        <f>'[13]25'!$P$23</f>
        <v>61867</v>
      </c>
      <c r="AE17" s="284">
        <f>'[8]26'!$P$25</f>
        <v>66898</v>
      </c>
      <c r="AF17" s="284">
        <f>'[8]27'!$P$25</f>
        <v>56338</v>
      </c>
      <c r="AG17" s="284">
        <f>'[8]28'!$P$23</f>
        <v>49512</v>
      </c>
      <c r="AH17" s="284">
        <f>'[9]29'!$P$25</f>
        <v>39750</v>
      </c>
      <c r="AI17" s="284">
        <f>'[10]30'!$P$25</f>
        <v>25672</v>
      </c>
      <c r="AJ17" s="284">
        <f>'[11]31 Stock Opname'!$P$25</f>
        <v>29120</v>
      </c>
      <c r="AL17" s="66">
        <f>SUM(F17:AJ17)</f>
        <v>713632</v>
      </c>
      <c r="CU17" s="151"/>
      <c r="VGN17" s="50"/>
      <c r="VGO17" s="50"/>
      <c r="VGP17" s="50"/>
      <c r="VGQ17" s="50"/>
      <c r="VGR17" s="50"/>
      <c r="VGS17" s="50"/>
      <c r="VGT17" s="50"/>
      <c r="VGU17" s="50"/>
      <c r="VGV17" s="50"/>
      <c r="VGW17" s="50"/>
      <c r="VGX17" s="50"/>
      <c r="VGY17" s="50"/>
      <c r="VGZ17" s="50"/>
      <c r="VHA17" s="50"/>
      <c r="VHB17" s="50"/>
      <c r="VHC17" s="50"/>
      <c r="VHD17" s="50"/>
      <c r="VHE17" s="50"/>
      <c r="VHF17" s="50"/>
      <c r="VHG17" s="50"/>
      <c r="VHH17" s="50"/>
      <c r="VHI17" s="50"/>
      <c r="VHJ17" s="50"/>
      <c r="VHK17" s="50"/>
      <c r="VHL17" s="50"/>
      <c r="VHM17" s="50"/>
      <c r="VHN17" s="50"/>
      <c r="VHO17" s="50"/>
      <c r="VHP17" s="50"/>
      <c r="VHQ17" s="50"/>
      <c r="VHR17" s="50"/>
      <c r="VHS17" s="50"/>
      <c r="VHT17" s="50"/>
      <c r="VHU17" s="50"/>
      <c r="VHV17" s="50"/>
      <c r="VHW17" s="50"/>
      <c r="VHX17" s="50"/>
      <c r="VHY17" s="50"/>
      <c r="VHZ17" s="50"/>
      <c r="VIA17" s="50"/>
      <c r="VIB17" s="50"/>
      <c r="VIC17" s="50"/>
      <c r="VID17" s="50"/>
      <c r="VIE17" s="50"/>
      <c r="VIF17" s="50"/>
    </row>
    <row r="18" spans="1:15112" x14ac:dyDescent="0.25">
      <c r="B18" s="15"/>
      <c r="C18" s="242" t="s">
        <v>76</v>
      </c>
      <c r="D18" s="243"/>
      <c r="E18" s="244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L18" s="75" t="s">
        <v>63</v>
      </c>
    </row>
    <row r="19" spans="1:15112" s="71" customFormat="1" x14ac:dyDescent="0.25">
      <c r="B19" s="77"/>
      <c r="C19" s="83" t="s">
        <v>75</v>
      </c>
      <c r="D19" s="392"/>
      <c r="E19" s="78" t="s">
        <v>14</v>
      </c>
      <c r="F19" s="390"/>
      <c r="G19" s="390"/>
      <c r="H19" s="390"/>
      <c r="I19" s="390"/>
      <c r="J19" s="390"/>
      <c r="K19" s="390"/>
      <c r="L19" s="390"/>
      <c r="M19" s="390"/>
      <c r="N19" s="390"/>
      <c r="O19" s="390"/>
      <c r="P19" s="390"/>
      <c r="Q19" s="390"/>
      <c r="R19" s="390"/>
      <c r="S19" s="390"/>
      <c r="T19" s="390"/>
      <c r="U19" s="390"/>
      <c r="V19" s="390"/>
      <c r="W19" s="390"/>
      <c r="X19" s="390"/>
      <c r="Y19" s="390"/>
      <c r="Z19" s="390"/>
      <c r="AA19" s="390"/>
      <c r="AB19" s="390"/>
      <c r="AC19" s="390"/>
      <c r="AD19" s="33">
        <f>AD20+AD21</f>
        <v>160400</v>
      </c>
      <c r="AE19" s="390"/>
      <c r="AF19" s="390"/>
      <c r="AG19" s="390"/>
      <c r="AH19" s="390"/>
      <c r="AI19" s="390"/>
      <c r="AJ19" s="390"/>
      <c r="AL19" s="391">
        <f>SUM(F19:AJ19)</f>
        <v>160400</v>
      </c>
      <c r="AM19" s="389">
        <f>AL19+AL32</f>
        <v>11846463</v>
      </c>
      <c r="AN19" s="393">
        <f>AM19/D16</f>
        <v>0.34379427128678391</v>
      </c>
      <c r="CU19" s="153"/>
    </row>
    <row r="20" spans="1:15112" x14ac:dyDescent="0.25">
      <c r="B20" s="15"/>
      <c r="C20" s="73" t="s">
        <v>74</v>
      </c>
      <c r="D20" s="267"/>
      <c r="E20" s="74" t="s">
        <v>14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X20" s="284">
        <v>0</v>
      </c>
      <c r="Y20" s="284">
        <v>0</v>
      </c>
      <c r="Z20" s="284">
        <v>0</v>
      </c>
      <c r="AA20" s="284">
        <v>0</v>
      </c>
      <c r="AB20" s="284">
        <v>0</v>
      </c>
      <c r="AC20" s="284">
        <v>0</v>
      </c>
      <c r="AD20" s="284">
        <f>117900+17400</f>
        <v>135300</v>
      </c>
      <c r="AE20" s="284">
        <v>0</v>
      </c>
      <c r="AF20" s="284">
        <v>0</v>
      </c>
      <c r="AG20" s="284">
        <v>0</v>
      </c>
      <c r="AH20" s="284">
        <v>0</v>
      </c>
      <c r="AI20" s="284">
        <v>0</v>
      </c>
      <c r="AJ20" s="284">
        <v>0</v>
      </c>
      <c r="AL20" s="66">
        <f>SUM(F20:AJ20)</f>
        <v>135300</v>
      </c>
    </row>
    <row r="21" spans="1:15112" x14ac:dyDescent="0.25">
      <c r="B21" s="15"/>
      <c r="C21" s="73" t="s">
        <v>73</v>
      </c>
      <c r="D21" s="267"/>
      <c r="E21" s="74" t="s">
        <v>14</v>
      </c>
      <c r="F21" s="285">
        <v>0</v>
      </c>
      <c r="G21" s="285">
        <v>0</v>
      </c>
      <c r="H21" s="285">
        <v>0</v>
      </c>
      <c r="I21" s="285">
        <v>0</v>
      </c>
      <c r="J21" s="285">
        <v>0</v>
      </c>
      <c r="K21" s="285">
        <v>0</v>
      </c>
      <c r="L21" s="285">
        <v>0</v>
      </c>
      <c r="M21" s="285">
        <v>0</v>
      </c>
      <c r="N21" s="285">
        <v>0</v>
      </c>
      <c r="O21" s="285">
        <v>0</v>
      </c>
      <c r="P21" s="285">
        <v>0</v>
      </c>
      <c r="Q21" s="285">
        <v>0</v>
      </c>
      <c r="R21" s="285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X21" s="284">
        <v>0</v>
      </c>
      <c r="Y21" s="284">
        <v>0</v>
      </c>
      <c r="Z21" s="284">
        <v>0</v>
      </c>
      <c r="AA21" s="284">
        <v>0</v>
      </c>
      <c r="AB21" s="284">
        <v>0</v>
      </c>
      <c r="AC21" s="284">
        <v>0</v>
      </c>
      <c r="AD21" s="285">
        <v>25100</v>
      </c>
      <c r="AE21" s="284">
        <v>0</v>
      </c>
      <c r="AF21" s="284">
        <v>0</v>
      </c>
      <c r="AG21" s="284">
        <v>0</v>
      </c>
      <c r="AH21" s="284">
        <v>0</v>
      </c>
      <c r="AI21" s="284">
        <v>0</v>
      </c>
      <c r="AJ21" s="284">
        <v>0</v>
      </c>
      <c r="AL21" s="66">
        <f>SUM(F21:AJ21)</f>
        <v>25100</v>
      </c>
      <c r="AS21" s="3">
        <f>AL21+AL25+AL30+AL34+AL40</f>
        <v>3603924</v>
      </c>
    </row>
    <row r="22" spans="1:15112" s="79" customFormat="1" x14ac:dyDescent="0.25">
      <c r="A22" s="71"/>
      <c r="B22" s="77"/>
      <c r="C22" s="242" t="s">
        <v>105</v>
      </c>
      <c r="D22" s="322"/>
      <c r="E22" s="101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  <c r="AD22" s="286"/>
      <c r="AE22" s="286"/>
      <c r="AF22" s="286"/>
      <c r="AG22" s="286"/>
      <c r="AH22" s="286"/>
      <c r="AI22" s="286"/>
      <c r="AJ22" s="286"/>
      <c r="AK22" s="71"/>
      <c r="AL22" s="75" t="s">
        <v>107</v>
      </c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153"/>
      <c r="CV22" s="71"/>
      <c r="CW22" s="71"/>
      <c r="CX22" s="71"/>
      <c r="CY22" s="71"/>
      <c r="CZ22" s="71"/>
      <c r="DA22" s="71"/>
      <c r="DB22" s="71"/>
      <c r="DC22" s="71"/>
      <c r="DD22" s="71"/>
      <c r="DE22" s="71"/>
      <c r="DF22" s="71"/>
      <c r="DG22" s="71"/>
      <c r="DH22" s="71"/>
      <c r="DI22" s="71"/>
      <c r="DJ22" s="71"/>
      <c r="DK22" s="71"/>
      <c r="DL22" s="71"/>
      <c r="DM22" s="71"/>
      <c r="DN22" s="71"/>
      <c r="DO22" s="71"/>
      <c r="DP22" s="71"/>
      <c r="DQ22" s="71"/>
      <c r="DR22" s="71"/>
      <c r="DS22" s="71"/>
      <c r="DT22" s="71"/>
      <c r="DU22" s="71"/>
      <c r="DV22" s="71"/>
      <c r="DW22" s="71"/>
      <c r="DX22" s="71"/>
      <c r="DY22" s="71"/>
      <c r="DZ22" s="71"/>
      <c r="EA22" s="71"/>
      <c r="EB22" s="71"/>
      <c r="EC22" s="71"/>
      <c r="ED22" s="71"/>
      <c r="EE22" s="71"/>
      <c r="EF22" s="71"/>
      <c r="EG22" s="71"/>
      <c r="EH22" s="71"/>
      <c r="EI22" s="71"/>
      <c r="EJ22" s="71"/>
      <c r="EK22" s="71"/>
      <c r="EL22" s="71"/>
      <c r="EM22" s="71"/>
      <c r="EN22" s="71"/>
      <c r="EO22" s="71"/>
      <c r="EP22" s="71"/>
      <c r="EQ22" s="71"/>
      <c r="ER22" s="71"/>
      <c r="ES22" s="71"/>
      <c r="ET22" s="71"/>
      <c r="EU22" s="71"/>
      <c r="EV22" s="71"/>
      <c r="EW22" s="71"/>
      <c r="EX22" s="71"/>
      <c r="EY22" s="71"/>
      <c r="EZ22" s="71"/>
      <c r="FA22" s="71"/>
      <c r="FB22" s="71"/>
      <c r="FC22" s="71"/>
      <c r="FD22" s="71"/>
      <c r="FE22" s="71"/>
      <c r="FF22" s="71"/>
      <c r="FG22" s="71"/>
      <c r="FH22" s="71"/>
      <c r="FI22" s="71"/>
      <c r="FJ22" s="71"/>
      <c r="FK22" s="71"/>
      <c r="FL22" s="71"/>
      <c r="FM22" s="71"/>
      <c r="FN22" s="71"/>
      <c r="FO22" s="71"/>
      <c r="FP22" s="71"/>
      <c r="FQ22" s="71"/>
      <c r="FR22" s="71"/>
      <c r="FS22" s="71"/>
      <c r="FT22" s="71"/>
      <c r="FU22" s="71"/>
      <c r="FV22" s="71"/>
      <c r="FW22" s="71"/>
      <c r="FX22" s="71"/>
      <c r="FY22" s="71"/>
      <c r="FZ22" s="71"/>
      <c r="GA22" s="71"/>
      <c r="GB22" s="71"/>
      <c r="GC22" s="71"/>
      <c r="GD22" s="71"/>
      <c r="GE22" s="71"/>
      <c r="GF22" s="71"/>
      <c r="GG22" s="71"/>
      <c r="GH22" s="71"/>
      <c r="GI22" s="71"/>
      <c r="GJ22" s="71"/>
      <c r="GK22" s="71"/>
      <c r="GL22" s="71"/>
      <c r="GM22" s="71"/>
      <c r="GN22" s="71"/>
      <c r="GO22" s="71"/>
      <c r="GP22" s="71"/>
      <c r="GQ22" s="71"/>
      <c r="GR22" s="71"/>
      <c r="GS22" s="71"/>
      <c r="GT22" s="71"/>
      <c r="GU22" s="71"/>
      <c r="GV22" s="71"/>
      <c r="GW22" s="71"/>
      <c r="GX22" s="71"/>
      <c r="GY22" s="71"/>
      <c r="GZ22" s="71"/>
      <c r="HA22" s="71"/>
      <c r="HB22" s="71"/>
      <c r="HC22" s="71"/>
      <c r="HD22" s="71"/>
      <c r="HE22" s="71"/>
      <c r="HF22" s="71"/>
      <c r="HG22" s="71"/>
      <c r="HH22" s="71"/>
      <c r="HI22" s="71"/>
      <c r="HJ22" s="71"/>
      <c r="HK22" s="71"/>
      <c r="HL22" s="71"/>
      <c r="HM22" s="71"/>
      <c r="HN22" s="71"/>
      <c r="HO22" s="71"/>
      <c r="HP22" s="71"/>
      <c r="HQ22" s="71"/>
      <c r="HR22" s="71"/>
      <c r="HS22" s="71"/>
      <c r="HT22" s="71"/>
      <c r="HU22" s="71"/>
      <c r="HV22" s="71"/>
      <c r="HW22" s="71"/>
      <c r="HX22" s="71"/>
      <c r="HY22" s="71"/>
      <c r="HZ22" s="71"/>
      <c r="IA22" s="71"/>
      <c r="IB22" s="71"/>
      <c r="IC22" s="71"/>
      <c r="ID22" s="71"/>
      <c r="IE22" s="71"/>
      <c r="IF22" s="71"/>
      <c r="IG22" s="71"/>
      <c r="IH22" s="71"/>
      <c r="II22" s="71"/>
      <c r="IJ22" s="71"/>
      <c r="IK22" s="71"/>
      <c r="IL22" s="71"/>
      <c r="IM22" s="71"/>
      <c r="IN22" s="71"/>
      <c r="IO22" s="71"/>
      <c r="IP22" s="71"/>
      <c r="IQ22" s="71"/>
      <c r="IR22" s="71"/>
      <c r="IS22" s="71"/>
      <c r="IT22" s="71"/>
      <c r="IU22" s="71"/>
      <c r="IV22" s="71"/>
      <c r="IW22" s="71"/>
      <c r="IX22" s="71"/>
      <c r="IY22" s="71"/>
      <c r="IZ22" s="71"/>
      <c r="JA22" s="71"/>
      <c r="JB22" s="71"/>
      <c r="JC22" s="71"/>
      <c r="JD22" s="71"/>
      <c r="JE22" s="71"/>
      <c r="JF22" s="71"/>
      <c r="JG22" s="71"/>
      <c r="JH22" s="71"/>
      <c r="JI22" s="71"/>
      <c r="JJ22" s="71"/>
      <c r="JK22" s="71"/>
      <c r="JL22" s="71"/>
      <c r="JM22" s="71"/>
      <c r="JN22" s="71"/>
      <c r="JO22" s="71"/>
      <c r="JP22" s="71"/>
      <c r="JQ22" s="71"/>
      <c r="JR22" s="71"/>
      <c r="JS22" s="71"/>
      <c r="JT22" s="71"/>
      <c r="JU22" s="71"/>
      <c r="JV22" s="71"/>
      <c r="JW22" s="71"/>
      <c r="JX22" s="71"/>
      <c r="JY22" s="71"/>
      <c r="JZ22" s="71"/>
      <c r="KA22" s="71"/>
      <c r="KB22" s="71"/>
      <c r="KC22" s="71"/>
      <c r="KD22" s="71"/>
      <c r="KE22" s="71"/>
      <c r="KF22" s="71"/>
      <c r="KG22" s="71"/>
      <c r="KH22" s="71"/>
      <c r="KI22" s="71"/>
      <c r="KJ22" s="71"/>
      <c r="KK22" s="71"/>
      <c r="KL22" s="71"/>
      <c r="KM22" s="71"/>
      <c r="KN22" s="71"/>
      <c r="KO22" s="71"/>
      <c r="KP22" s="71"/>
      <c r="KQ22" s="71"/>
      <c r="KR22" s="71"/>
      <c r="KS22" s="71"/>
      <c r="KT22" s="71"/>
      <c r="KU22" s="71"/>
      <c r="KV22" s="71"/>
      <c r="KW22" s="71"/>
      <c r="KX22" s="71"/>
      <c r="KY22" s="71"/>
      <c r="KZ22" s="71"/>
      <c r="LA22" s="71"/>
      <c r="LB22" s="71"/>
      <c r="LC22" s="71"/>
      <c r="LD22" s="71"/>
      <c r="LE22" s="71"/>
      <c r="LF22" s="71"/>
      <c r="LG22" s="71"/>
      <c r="LH22" s="71"/>
      <c r="LI22" s="71"/>
      <c r="LJ22" s="71"/>
      <c r="LK22" s="71"/>
      <c r="LL22" s="71"/>
      <c r="LM22" s="71"/>
      <c r="LN22" s="71"/>
      <c r="LO22" s="71"/>
      <c r="LP22" s="71"/>
      <c r="LQ22" s="71"/>
      <c r="LR22" s="71"/>
      <c r="LS22" s="71"/>
      <c r="LT22" s="71"/>
      <c r="LU22" s="71"/>
      <c r="LV22" s="71"/>
      <c r="LW22" s="71"/>
      <c r="LX22" s="71"/>
      <c r="LY22" s="71"/>
      <c r="LZ22" s="71"/>
      <c r="MA22" s="71"/>
      <c r="MB22" s="71"/>
      <c r="MC22" s="71"/>
      <c r="MD22" s="71"/>
      <c r="ME22" s="71"/>
      <c r="MF22" s="71"/>
      <c r="MG22" s="71"/>
      <c r="MH22" s="71"/>
      <c r="MI22" s="71"/>
      <c r="MJ22" s="71"/>
      <c r="MK22" s="71"/>
      <c r="ML22" s="71"/>
      <c r="MM22" s="71"/>
      <c r="MN22" s="71"/>
      <c r="MO22" s="71"/>
      <c r="MP22" s="71"/>
      <c r="MQ22" s="71"/>
      <c r="MR22" s="71"/>
      <c r="MS22" s="71"/>
      <c r="MT22" s="71"/>
      <c r="MU22" s="71"/>
      <c r="MV22" s="71"/>
      <c r="MW22" s="71"/>
      <c r="MX22" s="71"/>
      <c r="MY22" s="71"/>
      <c r="MZ22" s="71"/>
      <c r="NA22" s="71"/>
      <c r="NB22" s="71"/>
      <c r="NC22" s="71"/>
      <c r="ND22" s="71"/>
      <c r="NE22" s="71"/>
      <c r="NF22" s="71"/>
      <c r="NG22" s="71"/>
      <c r="NH22" s="71"/>
      <c r="NI22" s="71"/>
      <c r="NJ22" s="71"/>
      <c r="NK22" s="71"/>
      <c r="NL22" s="71"/>
      <c r="NM22" s="71"/>
      <c r="NN22" s="71"/>
      <c r="NO22" s="71"/>
      <c r="NP22" s="71"/>
      <c r="NQ22" s="71"/>
      <c r="NR22" s="71"/>
      <c r="NS22" s="71"/>
      <c r="NT22" s="71"/>
      <c r="NU22" s="71"/>
      <c r="NV22" s="71"/>
      <c r="NW22" s="71"/>
      <c r="NX22" s="71"/>
      <c r="NY22" s="71"/>
      <c r="NZ22" s="71"/>
      <c r="OA22" s="71"/>
      <c r="OB22" s="71"/>
      <c r="OC22" s="71"/>
      <c r="OD22" s="71"/>
      <c r="OE22" s="71"/>
      <c r="OF22" s="71"/>
      <c r="OG22" s="71"/>
      <c r="OH22" s="71"/>
      <c r="OI22" s="71"/>
      <c r="OJ22" s="71"/>
      <c r="OK22" s="71"/>
      <c r="OL22" s="71"/>
      <c r="OM22" s="71"/>
      <c r="ON22" s="71"/>
      <c r="OO22" s="71"/>
      <c r="OP22" s="71"/>
      <c r="OQ22" s="71"/>
      <c r="OR22" s="71"/>
      <c r="OS22" s="71"/>
      <c r="OT22" s="71"/>
      <c r="OU22" s="71"/>
      <c r="OV22" s="71"/>
      <c r="OW22" s="71"/>
      <c r="OX22" s="71"/>
      <c r="OY22" s="71"/>
      <c r="OZ22" s="71"/>
      <c r="PA22" s="71"/>
      <c r="PB22" s="71"/>
      <c r="PC22" s="71"/>
      <c r="PD22" s="71"/>
      <c r="PE22" s="71"/>
      <c r="PF22" s="71"/>
      <c r="PG22" s="71"/>
      <c r="PH22" s="71"/>
      <c r="PI22" s="71"/>
      <c r="PJ22" s="71"/>
      <c r="PK22" s="71"/>
      <c r="PL22" s="71"/>
      <c r="PM22" s="71"/>
      <c r="PN22" s="71"/>
      <c r="PO22" s="71"/>
      <c r="PP22" s="71"/>
      <c r="PQ22" s="71"/>
      <c r="PR22" s="71"/>
      <c r="PS22" s="71"/>
      <c r="PT22" s="71"/>
      <c r="PU22" s="71"/>
      <c r="PV22" s="71"/>
      <c r="PW22" s="71"/>
      <c r="PX22" s="71"/>
      <c r="PY22" s="71"/>
      <c r="PZ22" s="71"/>
      <c r="QA22" s="71"/>
      <c r="QB22" s="71"/>
      <c r="QC22" s="71"/>
      <c r="QD22" s="71"/>
      <c r="QE22" s="71"/>
      <c r="QF22" s="71"/>
      <c r="QG22" s="71"/>
      <c r="QH22" s="71"/>
      <c r="QI22" s="71"/>
      <c r="QJ22" s="71"/>
      <c r="QK22" s="71"/>
      <c r="QL22" s="71"/>
      <c r="QM22" s="71"/>
      <c r="QN22" s="71"/>
      <c r="QO22" s="71"/>
      <c r="QP22" s="71"/>
      <c r="QQ22" s="71"/>
      <c r="QR22" s="71"/>
      <c r="QS22" s="71"/>
      <c r="QT22" s="71"/>
      <c r="QU22" s="71"/>
      <c r="QV22" s="71"/>
      <c r="QW22" s="71"/>
      <c r="QX22" s="71"/>
      <c r="QY22" s="71"/>
      <c r="QZ22" s="71"/>
      <c r="RA22" s="71"/>
      <c r="RB22" s="71"/>
      <c r="RC22" s="71"/>
      <c r="RD22" s="71"/>
      <c r="RE22" s="71"/>
      <c r="RF22" s="71"/>
      <c r="RG22" s="71"/>
      <c r="RH22" s="71"/>
      <c r="RI22" s="71"/>
      <c r="RJ22" s="71"/>
      <c r="RK22" s="71"/>
      <c r="RL22" s="71"/>
      <c r="RM22" s="71"/>
      <c r="RN22" s="71"/>
      <c r="RO22" s="71"/>
      <c r="RP22" s="71"/>
      <c r="RQ22" s="71"/>
      <c r="RR22" s="71"/>
      <c r="RS22" s="71"/>
      <c r="RT22" s="71"/>
      <c r="RU22" s="71"/>
      <c r="RV22" s="71"/>
      <c r="RW22" s="71"/>
      <c r="RX22" s="71"/>
      <c r="RY22" s="71"/>
      <c r="RZ22" s="71"/>
      <c r="SA22" s="71"/>
      <c r="SB22" s="71"/>
      <c r="SC22" s="71"/>
      <c r="SD22" s="71"/>
      <c r="SE22" s="71"/>
      <c r="SF22" s="71"/>
      <c r="SG22" s="71"/>
      <c r="SH22" s="71"/>
      <c r="SI22" s="71"/>
      <c r="SJ22" s="71"/>
      <c r="SK22" s="71"/>
      <c r="SL22" s="71"/>
      <c r="SM22" s="71"/>
      <c r="SN22" s="71"/>
      <c r="SO22" s="71"/>
      <c r="SP22" s="71"/>
      <c r="SQ22" s="71"/>
      <c r="SR22" s="71"/>
      <c r="SS22" s="71"/>
      <c r="ST22" s="71"/>
      <c r="SU22" s="71"/>
      <c r="SV22" s="71"/>
      <c r="SW22" s="71"/>
      <c r="SX22" s="71"/>
      <c r="SY22" s="71"/>
      <c r="SZ22" s="71"/>
      <c r="TA22" s="71"/>
      <c r="TB22" s="71"/>
      <c r="TC22" s="71"/>
      <c r="TD22" s="71"/>
      <c r="TE22" s="71"/>
      <c r="TF22" s="71"/>
      <c r="TG22" s="71"/>
      <c r="TH22" s="71"/>
      <c r="TI22" s="71"/>
      <c r="TJ22" s="71"/>
      <c r="TK22" s="71"/>
      <c r="TL22" s="71"/>
      <c r="TM22" s="71"/>
      <c r="TN22" s="71"/>
      <c r="TO22" s="71"/>
      <c r="TP22" s="71"/>
      <c r="TQ22" s="71"/>
      <c r="TR22" s="71"/>
      <c r="TS22" s="71"/>
      <c r="TT22" s="71"/>
      <c r="TU22" s="71"/>
      <c r="TV22" s="71"/>
      <c r="TW22" s="71"/>
      <c r="TX22" s="71"/>
      <c r="TY22" s="71"/>
      <c r="TZ22" s="71"/>
      <c r="UA22" s="71"/>
      <c r="UB22" s="71"/>
      <c r="UC22" s="71"/>
      <c r="UD22" s="71"/>
      <c r="UE22" s="71"/>
      <c r="UF22" s="71"/>
      <c r="UG22" s="71"/>
      <c r="UH22" s="71"/>
      <c r="UI22" s="71"/>
      <c r="UJ22" s="71"/>
      <c r="UK22" s="71"/>
      <c r="UL22" s="71"/>
      <c r="UM22" s="71"/>
      <c r="UN22" s="71"/>
      <c r="UO22" s="71"/>
      <c r="UP22" s="71"/>
      <c r="UQ22" s="71"/>
      <c r="UR22" s="71"/>
      <c r="US22" s="71"/>
      <c r="UT22" s="71"/>
      <c r="UU22" s="71"/>
      <c r="UV22" s="71"/>
      <c r="UW22" s="71"/>
      <c r="UX22" s="71"/>
      <c r="UY22" s="71"/>
      <c r="UZ22" s="71"/>
      <c r="VA22" s="71"/>
      <c r="VB22" s="71"/>
      <c r="VC22" s="71"/>
      <c r="VD22" s="71"/>
      <c r="VE22" s="71"/>
      <c r="VF22" s="71"/>
      <c r="VG22" s="71"/>
      <c r="VH22" s="71"/>
      <c r="VI22" s="71"/>
      <c r="VJ22" s="71"/>
      <c r="VK22" s="71"/>
      <c r="VL22" s="71"/>
      <c r="VM22" s="71"/>
      <c r="VN22" s="71"/>
      <c r="VO22" s="71"/>
      <c r="VP22" s="71"/>
      <c r="VQ22" s="71"/>
      <c r="VR22" s="71"/>
      <c r="VS22" s="71"/>
      <c r="VT22" s="71"/>
      <c r="VU22" s="71"/>
      <c r="VV22" s="71"/>
      <c r="VW22" s="71"/>
      <c r="VX22" s="71"/>
      <c r="VY22" s="71"/>
      <c r="VZ22" s="71"/>
      <c r="WA22" s="71"/>
      <c r="WB22" s="71"/>
      <c r="WC22" s="71"/>
      <c r="WD22" s="71"/>
      <c r="WE22" s="71"/>
      <c r="WF22" s="71"/>
      <c r="WG22" s="71"/>
      <c r="WH22" s="71"/>
      <c r="WI22" s="71"/>
      <c r="WJ22" s="71"/>
      <c r="WK22" s="71"/>
      <c r="WL22" s="71"/>
      <c r="WM22" s="71"/>
      <c r="WN22" s="71"/>
      <c r="WO22" s="71"/>
      <c r="WP22" s="71"/>
      <c r="WQ22" s="71"/>
      <c r="WR22" s="71"/>
      <c r="WS22" s="71"/>
      <c r="WT22" s="71"/>
      <c r="WU22" s="71"/>
      <c r="WV22" s="71"/>
      <c r="WW22" s="71"/>
      <c r="WX22" s="71"/>
      <c r="WY22" s="71"/>
      <c r="WZ22" s="71"/>
      <c r="XA22" s="71"/>
      <c r="XB22" s="71"/>
      <c r="XC22" s="71"/>
      <c r="XD22" s="71"/>
      <c r="XE22" s="71"/>
      <c r="XF22" s="71"/>
      <c r="XG22" s="71"/>
      <c r="XH22" s="71"/>
      <c r="XI22" s="71"/>
      <c r="XJ22" s="71"/>
      <c r="XK22" s="71"/>
      <c r="XL22" s="71"/>
      <c r="XM22" s="71"/>
      <c r="XN22" s="71"/>
      <c r="XO22" s="71"/>
      <c r="XP22" s="71"/>
      <c r="XQ22" s="71"/>
      <c r="XR22" s="71"/>
      <c r="XS22" s="71"/>
      <c r="XT22" s="71"/>
      <c r="XU22" s="71"/>
      <c r="XV22" s="71"/>
      <c r="XW22" s="71"/>
      <c r="XX22" s="71"/>
      <c r="XY22" s="71"/>
      <c r="XZ22" s="71"/>
      <c r="YA22" s="71"/>
      <c r="YB22" s="71"/>
      <c r="YC22" s="71"/>
      <c r="YD22" s="71"/>
      <c r="YE22" s="71"/>
      <c r="YF22" s="71"/>
      <c r="YG22" s="71"/>
      <c r="YH22" s="71"/>
      <c r="YI22" s="71"/>
      <c r="YJ22" s="71"/>
      <c r="YK22" s="71"/>
      <c r="YL22" s="71"/>
      <c r="YM22" s="71"/>
      <c r="YN22" s="71"/>
      <c r="YO22" s="71"/>
      <c r="YP22" s="71"/>
      <c r="YQ22" s="71"/>
      <c r="YR22" s="71"/>
      <c r="YS22" s="71"/>
      <c r="YT22" s="71"/>
      <c r="YU22" s="71"/>
      <c r="YV22" s="71"/>
      <c r="YW22" s="71"/>
      <c r="YX22" s="71"/>
      <c r="YY22" s="71"/>
      <c r="YZ22" s="71"/>
      <c r="ZA22" s="71"/>
      <c r="ZB22" s="71"/>
      <c r="ZC22" s="71"/>
      <c r="ZD22" s="71"/>
      <c r="ZE22" s="71"/>
      <c r="ZF22" s="71"/>
      <c r="ZG22" s="71"/>
      <c r="ZH22" s="71"/>
      <c r="ZI22" s="71"/>
      <c r="ZJ22" s="71"/>
      <c r="ZK22" s="71"/>
      <c r="ZL22" s="71"/>
      <c r="ZM22" s="71"/>
      <c r="ZN22" s="71"/>
      <c r="ZO22" s="71"/>
      <c r="ZP22" s="71"/>
      <c r="ZQ22" s="71"/>
      <c r="ZR22" s="71"/>
      <c r="ZS22" s="71"/>
      <c r="ZT22" s="71"/>
      <c r="ZU22" s="71"/>
      <c r="ZV22" s="71"/>
      <c r="ZW22" s="71"/>
      <c r="ZX22" s="71"/>
      <c r="ZY22" s="71"/>
      <c r="ZZ22" s="71"/>
      <c r="AAA22" s="71"/>
      <c r="AAB22" s="71"/>
      <c r="AAC22" s="71"/>
      <c r="AAD22" s="71"/>
      <c r="AAE22" s="71"/>
      <c r="AAF22" s="71"/>
      <c r="AAG22" s="71"/>
      <c r="AAH22" s="71"/>
      <c r="AAI22" s="71"/>
      <c r="AAJ22" s="71"/>
      <c r="AAK22" s="71"/>
      <c r="AAL22" s="71"/>
      <c r="AAM22" s="71"/>
      <c r="AAN22" s="71"/>
      <c r="AAO22" s="71"/>
      <c r="AAP22" s="71"/>
      <c r="AAQ22" s="71"/>
      <c r="AAR22" s="71"/>
      <c r="AAS22" s="71"/>
      <c r="AAT22" s="71"/>
      <c r="AAU22" s="71"/>
      <c r="AAV22" s="71"/>
      <c r="AAW22" s="71"/>
      <c r="AAX22" s="71"/>
      <c r="AAY22" s="71"/>
      <c r="AAZ22" s="71"/>
      <c r="ABA22" s="71"/>
      <c r="ABB22" s="71"/>
      <c r="ABC22" s="71"/>
      <c r="ABD22" s="71"/>
      <c r="ABE22" s="71"/>
      <c r="ABF22" s="71"/>
      <c r="ABG22" s="71"/>
      <c r="ABH22" s="71"/>
      <c r="ABI22" s="71"/>
      <c r="ABJ22" s="71"/>
      <c r="ABK22" s="71"/>
      <c r="ABL22" s="71"/>
      <c r="ABM22" s="71"/>
      <c r="ABN22" s="71"/>
      <c r="ABO22" s="71"/>
      <c r="ABP22" s="71"/>
      <c r="ABQ22" s="71"/>
      <c r="ABR22" s="71"/>
      <c r="ABS22" s="71"/>
      <c r="ABT22" s="71"/>
      <c r="ABU22" s="71"/>
      <c r="ABV22" s="71"/>
      <c r="ABW22" s="71"/>
      <c r="ABX22" s="71"/>
      <c r="ABY22" s="71"/>
      <c r="ABZ22" s="71"/>
      <c r="ACA22" s="71"/>
      <c r="ACB22" s="71"/>
      <c r="ACC22" s="71"/>
      <c r="ACD22" s="71"/>
      <c r="ACE22" s="71"/>
      <c r="ACF22" s="71"/>
      <c r="ACG22" s="71"/>
      <c r="ACH22" s="71"/>
      <c r="ACI22" s="71"/>
      <c r="ACJ22" s="71"/>
      <c r="ACK22" s="71"/>
      <c r="ACL22" s="71"/>
      <c r="ACM22" s="71"/>
      <c r="ACN22" s="71"/>
      <c r="ACO22" s="71"/>
      <c r="ACP22" s="71"/>
      <c r="ACQ22" s="71"/>
      <c r="ACR22" s="71"/>
      <c r="ACS22" s="71"/>
      <c r="ACT22" s="71"/>
      <c r="ACU22" s="71"/>
      <c r="ACV22" s="71"/>
      <c r="ACW22" s="71"/>
      <c r="ACX22" s="71"/>
      <c r="ACY22" s="71"/>
      <c r="ACZ22" s="71"/>
      <c r="ADA22" s="71"/>
      <c r="ADB22" s="71"/>
      <c r="ADC22" s="71"/>
      <c r="ADD22" s="71"/>
      <c r="ADE22" s="71"/>
      <c r="ADF22" s="71"/>
      <c r="ADG22" s="71"/>
      <c r="ADH22" s="71"/>
      <c r="ADI22" s="71"/>
      <c r="ADJ22" s="71"/>
      <c r="ADK22" s="71"/>
      <c r="ADL22" s="71"/>
      <c r="ADM22" s="71"/>
      <c r="ADN22" s="71"/>
      <c r="ADO22" s="71"/>
      <c r="ADP22" s="71"/>
      <c r="ADQ22" s="71"/>
      <c r="ADR22" s="71"/>
      <c r="ADS22" s="71"/>
      <c r="ADT22" s="71"/>
      <c r="ADU22" s="71"/>
      <c r="ADV22" s="71"/>
      <c r="ADW22" s="71"/>
      <c r="ADX22" s="71"/>
      <c r="ADY22" s="71"/>
      <c r="ADZ22" s="71"/>
      <c r="AEA22" s="71"/>
      <c r="AEB22" s="71"/>
      <c r="AEC22" s="71"/>
      <c r="AED22" s="71"/>
      <c r="AEE22" s="71"/>
      <c r="AEF22" s="71"/>
      <c r="AEG22" s="71"/>
      <c r="AEH22" s="71"/>
      <c r="AEI22" s="71"/>
      <c r="AEJ22" s="71"/>
      <c r="AEK22" s="71"/>
      <c r="AEL22" s="71"/>
      <c r="AEM22" s="71"/>
      <c r="AEN22" s="71"/>
      <c r="AEO22" s="71"/>
      <c r="AEP22" s="71"/>
      <c r="AEQ22" s="71"/>
      <c r="AER22" s="71"/>
      <c r="AES22" s="71"/>
      <c r="AET22" s="71"/>
      <c r="AEU22" s="71"/>
      <c r="AEV22" s="71"/>
      <c r="AEW22" s="71"/>
      <c r="AEX22" s="71"/>
      <c r="AEY22" s="71"/>
      <c r="AEZ22" s="71"/>
      <c r="AFA22" s="71"/>
      <c r="AFB22" s="71"/>
      <c r="AFC22" s="71"/>
      <c r="AFD22" s="71"/>
      <c r="AFE22" s="71"/>
      <c r="AFF22" s="71"/>
      <c r="AFG22" s="71"/>
      <c r="AFH22" s="71"/>
      <c r="AFI22" s="71"/>
      <c r="AFJ22" s="71"/>
      <c r="AFK22" s="71"/>
      <c r="AFL22" s="71"/>
      <c r="AFM22" s="71"/>
      <c r="AFN22" s="71"/>
      <c r="AFO22" s="71"/>
      <c r="AFP22" s="71"/>
      <c r="AFQ22" s="71"/>
      <c r="AFR22" s="71"/>
      <c r="AFS22" s="71"/>
      <c r="AFT22" s="71"/>
      <c r="AFU22" s="71"/>
      <c r="AFV22" s="71"/>
      <c r="AFW22" s="71"/>
      <c r="AFX22" s="71"/>
      <c r="AFY22" s="71"/>
      <c r="AFZ22" s="71"/>
      <c r="AGA22" s="71"/>
      <c r="AGB22" s="71"/>
      <c r="AGC22" s="71"/>
      <c r="AGD22" s="71"/>
      <c r="AGE22" s="71"/>
      <c r="AGF22" s="71"/>
      <c r="AGG22" s="71"/>
      <c r="AGH22" s="71"/>
      <c r="AGI22" s="71"/>
      <c r="AGJ22" s="71"/>
      <c r="AGK22" s="71"/>
      <c r="AGL22" s="71"/>
      <c r="AGM22" s="71"/>
      <c r="AGN22" s="71"/>
      <c r="AGO22" s="71"/>
      <c r="AGP22" s="71"/>
      <c r="AGQ22" s="71"/>
      <c r="AGR22" s="71"/>
      <c r="AGS22" s="71"/>
      <c r="AGT22" s="71"/>
      <c r="AGU22" s="71"/>
      <c r="AGV22" s="71"/>
      <c r="AGW22" s="71"/>
      <c r="AGX22" s="71"/>
      <c r="AGY22" s="71"/>
      <c r="AGZ22" s="71"/>
      <c r="AHA22" s="71"/>
      <c r="AHB22" s="71"/>
      <c r="AHC22" s="71"/>
      <c r="AHD22" s="71"/>
      <c r="AHE22" s="71"/>
      <c r="AHF22" s="71"/>
      <c r="AHG22" s="71"/>
      <c r="AHH22" s="71"/>
      <c r="AHI22" s="71"/>
      <c r="AHJ22" s="71"/>
      <c r="AHK22" s="71"/>
      <c r="AHL22" s="71"/>
      <c r="AHM22" s="71"/>
      <c r="AHN22" s="71"/>
      <c r="AHO22" s="71"/>
      <c r="AHP22" s="71"/>
      <c r="AHQ22" s="71"/>
      <c r="AHR22" s="71"/>
      <c r="AHS22" s="71"/>
      <c r="AHT22" s="71"/>
      <c r="AHU22" s="71"/>
      <c r="AHV22" s="71"/>
      <c r="AHW22" s="71"/>
      <c r="AHX22" s="71"/>
      <c r="AHY22" s="71"/>
      <c r="AHZ22" s="71"/>
      <c r="AIA22" s="71"/>
      <c r="AIB22" s="71"/>
      <c r="AIC22" s="71"/>
      <c r="AID22" s="71"/>
      <c r="AIE22" s="71"/>
      <c r="AIF22" s="71"/>
      <c r="AIG22" s="71"/>
      <c r="AIH22" s="71"/>
      <c r="AII22" s="71"/>
      <c r="AIJ22" s="71"/>
      <c r="AIK22" s="71"/>
      <c r="AIL22" s="71"/>
      <c r="AIM22" s="71"/>
      <c r="AIN22" s="71"/>
      <c r="AIO22" s="71"/>
      <c r="AIP22" s="71"/>
      <c r="AIQ22" s="71"/>
      <c r="AIR22" s="71"/>
      <c r="AIS22" s="71"/>
      <c r="AIT22" s="71"/>
      <c r="AIU22" s="71"/>
      <c r="AIV22" s="71"/>
      <c r="AIW22" s="71"/>
      <c r="AIX22" s="71"/>
      <c r="AIY22" s="71"/>
      <c r="AIZ22" s="71"/>
      <c r="AJA22" s="71"/>
      <c r="AJB22" s="71"/>
      <c r="AJC22" s="71"/>
      <c r="AJD22" s="71"/>
      <c r="AJE22" s="71"/>
      <c r="AJF22" s="71"/>
      <c r="AJG22" s="71"/>
      <c r="AJH22" s="71"/>
      <c r="AJI22" s="71"/>
      <c r="AJJ22" s="71"/>
      <c r="AJK22" s="71"/>
      <c r="AJL22" s="71"/>
      <c r="AJM22" s="71"/>
      <c r="AJN22" s="71"/>
      <c r="AJO22" s="71"/>
      <c r="AJP22" s="71"/>
      <c r="AJQ22" s="71"/>
      <c r="AJR22" s="71"/>
      <c r="AJS22" s="71"/>
      <c r="AJT22" s="71"/>
      <c r="AJU22" s="71"/>
      <c r="AJV22" s="71"/>
      <c r="AJW22" s="71"/>
      <c r="AJX22" s="71"/>
      <c r="AJY22" s="71"/>
      <c r="AJZ22" s="71"/>
      <c r="AKA22" s="71"/>
      <c r="AKB22" s="71"/>
      <c r="AKC22" s="71"/>
      <c r="AKD22" s="71"/>
      <c r="AKE22" s="71"/>
      <c r="AKF22" s="71"/>
      <c r="AKG22" s="71"/>
      <c r="AKH22" s="71"/>
      <c r="AKI22" s="71"/>
      <c r="AKJ22" s="71"/>
      <c r="AKK22" s="71"/>
      <c r="AKL22" s="71"/>
      <c r="AKM22" s="71"/>
      <c r="AKN22" s="71"/>
      <c r="AKO22" s="71"/>
      <c r="AKP22" s="71"/>
      <c r="AKQ22" s="71"/>
      <c r="AKR22" s="71"/>
      <c r="AKS22" s="71"/>
      <c r="AKT22" s="71"/>
      <c r="AKU22" s="71"/>
      <c r="AKV22" s="71"/>
      <c r="AKW22" s="71"/>
      <c r="AKX22" s="71"/>
      <c r="AKY22" s="71"/>
      <c r="AKZ22" s="71"/>
      <c r="ALA22" s="71"/>
      <c r="ALB22" s="71"/>
      <c r="ALC22" s="71"/>
      <c r="ALD22" s="71"/>
      <c r="ALE22" s="71"/>
      <c r="ALF22" s="71"/>
      <c r="ALG22" s="71"/>
      <c r="ALH22" s="71"/>
      <c r="ALI22" s="71"/>
      <c r="ALJ22" s="71"/>
      <c r="ALK22" s="71"/>
      <c r="ALL22" s="71"/>
      <c r="ALM22" s="71"/>
      <c r="ALN22" s="71"/>
      <c r="ALO22" s="71"/>
      <c r="ALP22" s="71"/>
      <c r="ALQ22" s="71"/>
      <c r="ALR22" s="71"/>
      <c r="ALS22" s="71"/>
      <c r="ALT22" s="71"/>
      <c r="ALU22" s="71"/>
      <c r="ALV22" s="71"/>
      <c r="ALW22" s="71"/>
      <c r="ALX22" s="71"/>
      <c r="ALY22" s="71"/>
      <c r="ALZ22" s="71"/>
      <c r="AMA22" s="71"/>
      <c r="AMB22" s="71"/>
      <c r="AMC22" s="71"/>
      <c r="AMD22" s="71"/>
      <c r="AME22" s="71"/>
      <c r="AMF22" s="71"/>
      <c r="AMG22" s="71"/>
      <c r="AMH22" s="71"/>
      <c r="AMI22" s="71"/>
      <c r="AMJ22" s="71"/>
      <c r="AMK22" s="71"/>
      <c r="AML22" s="71"/>
      <c r="AMM22" s="71"/>
      <c r="AMN22" s="71"/>
      <c r="AMO22" s="71"/>
      <c r="AMP22" s="71"/>
      <c r="AMQ22" s="71"/>
      <c r="AMR22" s="71"/>
      <c r="AMS22" s="71"/>
      <c r="AMT22" s="71"/>
      <c r="AMU22" s="71"/>
      <c r="AMV22" s="71"/>
      <c r="AMW22" s="71"/>
      <c r="AMX22" s="71"/>
      <c r="AMY22" s="71"/>
      <c r="AMZ22" s="71"/>
      <c r="ANA22" s="71"/>
      <c r="ANB22" s="71"/>
      <c r="ANC22" s="71"/>
      <c r="AND22" s="71"/>
      <c r="ANE22" s="71"/>
      <c r="ANF22" s="71"/>
      <c r="ANG22" s="71"/>
      <c r="ANH22" s="71"/>
      <c r="ANI22" s="71"/>
      <c r="ANJ22" s="71"/>
      <c r="ANK22" s="71"/>
      <c r="ANL22" s="71"/>
      <c r="ANM22" s="71"/>
      <c r="ANN22" s="71"/>
      <c r="ANO22" s="71"/>
      <c r="ANP22" s="71"/>
      <c r="ANQ22" s="71"/>
      <c r="ANR22" s="71"/>
      <c r="ANS22" s="71"/>
      <c r="ANT22" s="71"/>
      <c r="ANU22" s="71"/>
      <c r="ANV22" s="71"/>
      <c r="ANW22" s="71"/>
      <c r="ANX22" s="71"/>
      <c r="ANY22" s="71"/>
      <c r="ANZ22" s="71"/>
      <c r="AOA22" s="71"/>
      <c r="AOB22" s="71"/>
      <c r="AOC22" s="71"/>
      <c r="AOD22" s="71"/>
      <c r="AOE22" s="71"/>
      <c r="AOF22" s="71"/>
      <c r="AOG22" s="71"/>
      <c r="AOH22" s="71"/>
      <c r="AOI22" s="71"/>
      <c r="AOJ22" s="71"/>
      <c r="AOK22" s="71"/>
      <c r="AOL22" s="71"/>
      <c r="AOM22" s="71"/>
      <c r="AON22" s="71"/>
      <c r="AOO22" s="71"/>
      <c r="AOP22" s="71"/>
      <c r="AOQ22" s="71"/>
      <c r="AOR22" s="71"/>
      <c r="AOS22" s="71"/>
      <c r="AOT22" s="71"/>
      <c r="AOU22" s="71"/>
      <c r="AOV22" s="71"/>
      <c r="AOW22" s="71"/>
      <c r="AOX22" s="71"/>
      <c r="AOY22" s="71"/>
      <c r="AOZ22" s="71"/>
      <c r="APA22" s="71"/>
      <c r="APB22" s="71"/>
      <c r="APC22" s="71"/>
      <c r="APD22" s="71"/>
      <c r="APE22" s="71"/>
      <c r="APF22" s="71"/>
      <c r="APG22" s="71"/>
      <c r="APH22" s="71"/>
      <c r="API22" s="71"/>
      <c r="APJ22" s="71"/>
      <c r="APK22" s="71"/>
      <c r="APL22" s="71"/>
      <c r="APM22" s="71"/>
      <c r="APN22" s="71"/>
      <c r="APO22" s="71"/>
      <c r="APP22" s="71"/>
      <c r="APQ22" s="71"/>
      <c r="APR22" s="71"/>
      <c r="APS22" s="71"/>
      <c r="APT22" s="71"/>
      <c r="APU22" s="71"/>
      <c r="APV22" s="71"/>
      <c r="APW22" s="71"/>
      <c r="APX22" s="71"/>
      <c r="APY22" s="71"/>
      <c r="APZ22" s="71"/>
      <c r="AQA22" s="71"/>
      <c r="AQB22" s="71"/>
      <c r="AQC22" s="71"/>
      <c r="AQD22" s="71"/>
      <c r="AQE22" s="71"/>
      <c r="AQF22" s="71"/>
      <c r="AQG22" s="71"/>
      <c r="AQH22" s="71"/>
      <c r="AQI22" s="71"/>
      <c r="AQJ22" s="71"/>
      <c r="AQK22" s="71"/>
      <c r="AQL22" s="71"/>
      <c r="AQM22" s="71"/>
      <c r="AQN22" s="71"/>
      <c r="AQO22" s="71"/>
      <c r="AQP22" s="71"/>
      <c r="AQQ22" s="71"/>
      <c r="AQR22" s="71"/>
      <c r="AQS22" s="71"/>
      <c r="AQT22" s="71"/>
      <c r="AQU22" s="71"/>
      <c r="AQV22" s="71"/>
      <c r="AQW22" s="71"/>
      <c r="AQX22" s="71"/>
      <c r="AQY22" s="71"/>
      <c r="AQZ22" s="71"/>
      <c r="ARA22" s="71"/>
      <c r="ARB22" s="71"/>
      <c r="ARC22" s="71"/>
      <c r="ARD22" s="71"/>
      <c r="ARE22" s="71"/>
      <c r="ARF22" s="71"/>
      <c r="ARG22" s="71"/>
      <c r="ARH22" s="71"/>
      <c r="ARI22" s="71"/>
      <c r="ARJ22" s="71"/>
      <c r="ARK22" s="71"/>
      <c r="ARL22" s="71"/>
      <c r="ARM22" s="71"/>
      <c r="ARN22" s="71"/>
      <c r="ARO22" s="71"/>
      <c r="ARP22" s="71"/>
      <c r="ARQ22" s="71"/>
      <c r="ARR22" s="71"/>
      <c r="ARS22" s="71"/>
      <c r="ART22" s="71"/>
      <c r="ARU22" s="71"/>
      <c r="ARV22" s="71"/>
      <c r="ARW22" s="71"/>
      <c r="ARX22" s="71"/>
      <c r="ARY22" s="71"/>
      <c r="ARZ22" s="71"/>
      <c r="ASA22" s="71"/>
      <c r="ASB22" s="71"/>
      <c r="ASC22" s="71"/>
      <c r="ASD22" s="71"/>
      <c r="ASE22" s="71"/>
      <c r="ASF22" s="71"/>
      <c r="ASG22" s="71"/>
      <c r="ASH22" s="71"/>
      <c r="ASI22" s="71"/>
      <c r="ASJ22" s="71"/>
      <c r="ASK22" s="71"/>
      <c r="ASL22" s="71"/>
      <c r="ASM22" s="71"/>
      <c r="ASN22" s="71"/>
      <c r="ASO22" s="71"/>
      <c r="ASP22" s="71"/>
      <c r="ASQ22" s="71"/>
      <c r="ASR22" s="71"/>
      <c r="ASS22" s="71"/>
      <c r="AST22" s="71"/>
      <c r="ASU22" s="71"/>
      <c r="ASV22" s="71"/>
      <c r="ASW22" s="71"/>
      <c r="ASX22" s="71"/>
      <c r="ASY22" s="71"/>
      <c r="ASZ22" s="71"/>
      <c r="ATA22" s="71"/>
      <c r="ATB22" s="71"/>
      <c r="ATC22" s="71"/>
      <c r="ATD22" s="71"/>
      <c r="ATE22" s="71"/>
      <c r="ATF22" s="71"/>
      <c r="ATG22" s="71"/>
      <c r="ATH22" s="71"/>
      <c r="ATI22" s="71"/>
      <c r="ATJ22" s="71"/>
      <c r="ATK22" s="71"/>
      <c r="ATL22" s="71"/>
      <c r="ATM22" s="71"/>
      <c r="ATN22" s="71"/>
      <c r="ATO22" s="71"/>
      <c r="ATP22" s="71"/>
      <c r="ATQ22" s="71"/>
      <c r="ATR22" s="71"/>
      <c r="ATS22" s="71"/>
      <c r="ATT22" s="71"/>
      <c r="ATU22" s="71"/>
      <c r="ATV22" s="71"/>
      <c r="ATW22" s="71"/>
      <c r="ATX22" s="71"/>
      <c r="ATY22" s="71"/>
      <c r="ATZ22" s="71"/>
      <c r="AUA22" s="71"/>
      <c r="AUB22" s="71"/>
      <c r="AUC22" s="71"/>
      <c r="AUD22" s="71"/>
      <c r="AUE22" s="71"/>
      <c r="AUF22" s="71"/>
      <c r="AUG22" s="71"/>
      <c r="AUH22" s="71"/>
      <c r="AUI22" s="71"/>
      <c r="AUJ22" s="71"/>
      <c r="AUK22" s="71"/>
      <c r="AUL22" s="71"/>
      <c r="AUM22" s="71"/>
      <c r="AUN22" s="71"/>
      <c r="AUO22" s="71"/>
      <c r="AUP22" s="71"/>
      <c r="AUQ22" s="71"/>
      <c r="AUR22" s="71"/>
      <c r="AUS22" s="71"/>
      <c r="AUT22" s="71"/>
      <c r="AUU22" s="71"/>
      <c r="AUV22" s="71"/>
      <c r="AUW22" s="71"/>
      <c r="AUX22" s="71"/>
      <c r="AUY22" s="71"/>
      <c r="AUZ22" s="71"/>
      <c r="AVA22" s="71"/>
      <c r="AVB22" s="71"/>
      <c r="AVC22" s="71"/>
      <c r="AVD22" s="71"/>
      <c r="AVE22" s="71"/>
      <c r="AVF22" s="71"/>
      <c r="AVG22" s="71"/>
      <c r="AVH22" s="71"/>
      <c r="AVI22" s="71"/>
      <c r="AVJ22" s="71"/>
      <c r="AVK22" s="71"/>
      <c r="AVL22" s="71"/>
      <c r="AVM22" s="71"/>
      <c r="AVN22" s="71"/>
      <c r="AVO22" s="71"/>
      <c r="AVP22" s="71"/>
      <c r="AVQ22" s="71"/>
      <c r="AVR22" s="71"/>
      <c r="AVS22" s="71"/>
      <c r="AVT22" s="71"/>
      <c r="AVU22" s="71"/>
      <c r="AVV22" s="71"/>
      <c r="AVW22" s="71"/>
      <c r="AVX22" s="71"/>
      <c r="AVY22" s="71"/>
      <c r="AVZ22" s="71"/>
      <c r="AWA22" s="71"/>
      <c r="AWB22" s="71"/>
      <c r="AWC22" s="71"/>
      <c r="AWD22" s="71"/>
      <c r="AWE22" s="71"/>
      <c r="AWF22" s="71"/>
      <c r="AWG22" s="71"/>
      <c r="AWH22" s="71"/>
      <c r="AWI22" s="71"/>
      <c r="AWJ22" s="71"/>
      <c r="AWK22" s="71"/>
      <c r="AWL22" s="71"/>
      <c r="AWM22" s="71"/>
      <c r="AWN22" s="71"/>
      <c r="AWO22" s="71"/>
      <c r="AWP22" s="71"/>
      <c r="AWQ22" s="71"/>
      <c r="AWR22" s="71"/>
      <c r="AWS22" s="71"/>
      <c r="AWT22" s="71"/>
      <c r="AWU22" s="71"/>
      <c r="AWV22" s="71"/>
      <c r="AWW22" s="71"/>
      <c r="AWX22" s="71"/>
      <c r="AWY22" s="71"/>
      <c r="AWZ22" s="71"/>
      <c r="AXA22" s="71"/>
      <c r="AXB22" s="71"/>
      <c r="AXC22" s="71"/>
      <c r="AXD22" s="71"/>
      <c r="AXE22" s="71"/>
      <c r="AXF22" s="71"/>
      <c r="AXG22" s="71"/>
      <c r="AXH22" s="71"/>
      <c r="AXI22" s="71"/>
      <c r="AXJ22" s="71"/>
      <c r="AXK22" s="71"/>
      <c r="AXL22" s="71"/>
      <c r="AXM22" s="71"/>
      <c r="AXN22" s="71"/>
      <c r="AXO22" s="71"/>
      <c r="AXP22" s="71"/>
      <c r="AXQ22" s="71"/>
      <c r="AXR22" s="71"/>
      <c r="AXS22" s="71"/>
      <c r="AXT22" s="71"/>
      <c r="AXU22" s="71"/>
      <c r="AXV22" s="71"/>
      <c r="AXW22" s="71"/>
      <c r="AXX22" s="71"/>
      <c r="AXY22" s="71"/>
      <c r="AXZ22" s="71"/>
      <c r="AYA22" s="71"/>
      <c r="AYB22" s="71"/>
      <c r="AYC22" s="71"/>
      <c r="AYD22" s="71"/>
      <c r="AYE22" s="71"/>
      <c r="AYF22" s="71"/>
      <c r="AYG22" s="71"/>
      <c r="AYH22" s="71"/>
      <c r="AYI22" s="71"/>
      <c r="AYJ22" s="71"/>
      <c r="AYK22" s="71"/>
      <c r="AYL22" s="71"/>
      <c r="AYM22" s="71"/>
      <c r="AYN22" s="71"/>
      <c r="AYO22" s="71"/>
      <c r="AYP22" s="71"/>
      <c r="AYQ22" s="71"/>
      <c r="AYR22" s="71"/>
      <c r="AYS22" s="71"/>
      <c r="AYT22" s="71"/>
      <c r="AYU22" s="71"/>
      <c r="AYV22" s="71"/>
      <c r="AYW22" s="71"/>
      <c r="AYX22" s="71"/>
      <c r="AYY22" s="71"/>
      <c r="AYZ22" s="71"/>
      <c r="AZA22" s="71"/>
      <c r="AZB22" s="71"/>
      <c r="AZC22" s="71"/>
      <c r="AZD22" s="71"/>
      <c r="AZE22" s="71"/>
      <c r="AZF22" s="71"/>
      <c r="AZG22" s="71"/>
      <c r="AZH22" s="71"/>
      <c r="AZI22" s="71"/>
      <c r="AZJ22" s="71"/>
      <c r="AZK22" s="71"/>
      <c r="AZL22" s="71"/>
      <c r="AZM22" s="71"/>
      <c r="AZN22" s="71"/>
      <c r="AZO22" s="71"/>
      <c r="AZP22" s="71"/>
      <c r="AZQ22" s="71"/>
      <c r="AZR22" s="71"/>
      <c r="AZS22" s="71"/>
      <c r="AZT22" s="71"/>
      <c r="AZU22" s="71"/>
      <c r="AZV22" s="71"/>
      <c r="AZW22" s="71"/>
      <c r="AZX22" s="71"/>
      <c r="AZY22" s="71"/>
      <c r="AZZ22" s="71"/>
      <c r="BAA22" s="71"/>
      <c r="BAB22" s="71"/>
      <c r="BAC22" s="71"/>
      <c r="BAD22" s="71"/>
      <c r="BAE22" s="71"/>
      <c r="BAF22" s="71"/>
      <c r="BAG22" s="71"/>
      <c r="BAH22" s="71"/>
      <c r="BAI22" s="71"/>
      <c r="BAJ22" s="71"/>
      <c r="BAK22" s="71"/>
      <c r="BAL22" s="71"/>
      <c r="BAM22" s="71"/>
      <c r="BAN22" s="71"/>
      <c r="BAO22" s="71"/>
      <c r="BAP22" s="71"/>
      <c r="BAQ22" s="71"/>
      <c r="BAR22" s="71"/>
      <c r="BAS22" s="71"/>
      <c r="BAT22" s="71"/>
      <c r="BAU22" s="71"/>
      <c r="BAV22" s="71"/>
      <c r="BAW22" s="71"/>
      <c r="BAX22" s="71"/>
      <c r="BAY22" s="71"/>
      <c r="BAZ22" s="71"/>
      <c r="BBA22" s="71"/>
      <c r="BBB22" s="71"/>
      <c r="BBC22" s="71"/>
      <c r="BBD22" s="71"/>
      <c r="BBE22" s="71"/>
      <c r="BBF22" s="71"/>
      <c r="BBG22" s="71"/>
      <c r="BBH22" s="71"/>
      <c r="BBI22" s="71"/>
      <c r="BBJ22" s="71"/>
      <c r="BBK22" s="71"/>
      <c r="BBL22" s="71"/>
      <c r="BBM22" s="71"/>
      <c r="BBN22" s="71"/>
      <c r="BBO22" s="71"/>
      <c r="BBP22" s="71"/>
      <c r="BBQ22" s="71"/>
      <c r="BBR22" s="71"/>
      <c r="BBS22" s="71"/>
      <c r="BBT22" s="71"/>
      <c r="BBU22" s="71"/>
      <c r="BBV22" s="71"/>
      <c r="BBW22" s="71"/>
      <c r="BBX22" s="71"/>
      <c r="BBY22" s="71"/>
      <c r="BBZ22" s="71"/>
      <c r="BCA22" s="71"/>
      <c r="BCB22" s="71"/>
      <c r="BCC22" s="71"/>
      <c r="BCD22" s="71"/>
      <c r="BCE22" s="71"/>
      <c r="BCF22" s="71"/>
      <c r="BCG22" s="71"/>
      <c r="BCH22" s="71"/>
      <c r="BCI22" s="71"/>
      <c r="BCJ22" s="71"/>
      <c r="BCK22" s="71"/>
      <c r="BCL22" s="71"/>
      <c r="BCM22" s="71"/>
      <c r="BCN22" s="71"/>
      <c r="BCO22" s="71"/>
      <c r="BCP22" s="71"/>
      <c r="BCQ22" s="71"/>
      <c r="BCR22" s="71"/>
      <c r="BCS22" s="71"/>
      <c r="BCT22" s="71"/>
      <c r="BCU22" s="71"/>
      <c r="BCV22" s="71"/>
      <c r="BCW22" s="71"/>
      <c r="BCX22" s="71"/>
      <c r="BCY22" s="71"/>
      <c r="BCZ22" s="71"/>
      <c r="BDA22" s="71"/>
      <c r="BDB22" s="71"/>
      <c r="BDC22" s="71"/>
      <c r="BDD22" s="71"/>
      <c r="BDE22" s="71"/>
      <c r="BDF22" s="71"/>
      <c r="BDG22" s="71"/>
      <c r="BDH22" s="71"/>
      <c r="BDI22" s="71"/>
      <c r="BDJ22" s="71"/>
      <c r="BDK22" s="71"/>
      <c r="BDL22" s="71"/>
      <c r="BDM22" s="71"/>
      <c r="BDN22" s="71"/>
      <c r="BDO22" s="71"/>
      <c r="BDP22" s="71"/>
      <c r="BDQ22" s="71"/>
      <c r="BDR22" s="71"/>
      <c r="BDS22" s="71"/>
      <c r="BDT22" s="71"/>
      <c r="BDU22" s="71"/>
      <c r="BDV22" s="71"/>
      <c r="BDW22" s="71"/>
      <c r="BDX22" s="71"/>
      <c r="BDY22" s="71"/>
      <c r="BDZ22" s="71"/>
      <c r="BEA22" s="71"/>
      <c r="BEB22" s="71"/>
      <c r="BEC22" s="71"/>
      <c r="BED22" s="71"/>
      <c r="BEE22" s="71"/>
      <c r="BEF22" s="71"/>
      <c r="BEG22" s="71"/>
      <c r="BEH22" s="71"/>
      <c r="BEI22" s="71"/>
      <c r="BEJ22" s="71"/>
      <c r="BEK22" s="71"/>
      <c r="BEL22" s="71"/>
      <c r="BEM22" s="71"/>
      <c r="BEN22" s="71"/>
      <c r="BEO22" s="71"/>
      <c r="BEP22" s="71"/>
      <c r="BEQ22" s="71"/>
      <c r="BER22" s="71"/>
      <c r="BES22" s="71"/>
      <c r="BET22" s="71"/>
      <c r="BEU22" s="71"/>
      <c r="BEV22" s="71"/>
      <c r="BEW22" s="71"/>
      <c r="BEX22" s="71"/>
      <c r="BEY22" s="71"/>
      <c r="BEZ22" s="71"/>
      <c r="BFA22" s="71"/>
      <c r="BFB22" s="71"/>
      <c r="BFC22" s="71"/>
      <c r="BFD22" s="71"/>
      <c r="BFE22" s="71"/>
      <c r="BFF22" s="71"/>
      <c r="BFG22" s="71"/>
      <c r="BFH22" s="71"/>
      <c r="BFI22" s="71"/>
      <c r="BFJ22" s="71"/>
      <c r="BFK22" s="71"/>
      <c r="BFL22" s="71"/>
      <c r="BFM22" s="71"/>
      <c r="BFN22" s="71"/>
      <c r="BFO22" s="71"/>
      <c r="BFP22" s="71"/>
      <c r="BFQ22" s="71"/>
      <c r="BFR22" s="71"/>
      <c r="BFS22" s="71"/>
      <c r="BFT22" s="71"/>
      <c r="BFU22" s="71"/>
      <c r="BFV22" s="71"/>
      <c r="BFW22" s="71"/>
      <c r="BFX22" s="71"/>
      <c r="BFY22" s="71"/>
      <c r="BFZ22" s="71"/>
      <c r="BGA22" s="71"/>
      <c r="BGB22" s="71"/>
      <c r="BGC22" s="71"/>
      <c r="BGD22" s="71"/>
      <c r="BGE22" s="71"/>
      <c r="BGF22" s="71"/>
      <c r="BGG22" s="71"/>
      <c r="BGH22" s="71"/>
      <c r="BGI22" s="71"/>
      <c r="BGJ22" s="71"/>
      <c r="BGK22" s="71"/>
      <c r="BGL22" s="71"/>
      <c r="BGM22" s="71"/>
      <c r="BGN22" s="71"/>
      <c r="BGO22" s="71"/>
      <c r="BGP22" s="71"/>
      <c r="BGQ22" s="71"/>
      <c r="BGR22" s="71"/>
      <c r="BGS22" s="71"/>
      <c r="BGT22" s="71"/>
      <c r="BGU22" s="71"/>
      <c r="BGV22" s="71"/>
      <c r="BGW22" s="71"/>
      <c r="BGX22" s="71"/>
      <c r="BGY22" s="71"/>
      <c r="BGZ22" s="71"/>
      <c r="BHA22" s="71"/>
      <c r="BHB22" s="71"/>
      <c r="BHC22" s="71"/>
      <c r="BHD22" s="71"/>
      <c r="BHE22" s="71"/>
      <c r="BHF22" s="71"/>
      <c r="BHG22" s="71"/>
      <c r="BHH22" s="71"/>
      <c r="BHI22" s="71"/>
      <c r="BHJ22" s="71"/>
      <c r="BHK22" s="71"/>
      <c r="BHL22" s="71"/>
      <c r="BHM22" s="71"/>
      <c r="BHN22" s="71"/>
      <c r="BHO22" s="71"/>
      <c r="BHP22" s="71"/>
      <c r="BHQ22" s="71"/>
      <c r="BHR22" s="71"/>
      <c r="BHS22" s="71"/>
      <c r="BHT22" s="71"/>
      <c r="BHU22" s="71"/>
      <c r="BHV22" s="71"/>
      <c r="BHW22" s="71"/>
      <c r="BHX22" s="71"/>
      <c r="BHY22" s="71"/>
      <c r="BHZ22" s="71"/>
      <c r="BIA22" s="71"/>
      <c r="BIB22" s="71"/>
      <c r="BIC22" s="71"/>
      <c r="BID22" s="71"/>
      <c r="BIE22" s="71"/>
      <c r="BIF22" s="71"/>
      <c r="BIG22" s="71"/>
      <c r="BIH22" s="71"/>
      <c r="BII22" s="71"/>
      <c r="BIJ22" s="71"/>
      <c r="BIK22" s="71"/>
      <c r="BIL22" s="71"/>
      <c r="BIM22" s="71"/>
      <c r="BIN22" s="71"/>
      <c r="BIO22" s="71"/>
      <c r="BIP22" s="71"/>
      <c r="BIQ22" s="71"/>
      <c r="BIR22" s="71"/>
      <c r="BIS22" s="71"/>
      <c r="BIT22" s="71"/>
      <c r="BIU22" s="71"/>
      <c r="BIV22" s="71"/>
      <c r="BIW22" s="71"/>
      <c r="BIX22" s="71"/>
      <c r="BIY22" s="71"/>
      <c r="BIZ22" s="71"/>
      <c r="BJA22" s="71"/>
      <c r="BJB22" s="71"/>
      <c r="BJC22" s="71"/>
      <c r="BJD22" s="71"/>
      <c r="BJE22" s="71"/>
      <c r="BJF22" s="71"/>
      <c r="BJG22" s="71"/>
      <c r="BJH22" s="71"/>
      <c r="BJI22" s="71"/>
      <c r="BJJ22" s="71"/>
      <c r="BJK22" s="71"/>
      <c r="BJL22" s="71"/>
      <c r="BJM22" s="71"/>
      <c r="BJN22" s="71"/>
      <c r="BJO22" s="71"/>
      <c r="BJP22" s="71"/>
      <c r="BJQ22" s="71"/>
      <c r="BJR22" s="71"/>
      <c r="BJS22" s="71"/>
      <c r="BJT22" s="71"/>
      <c r="BJU22" s="71"/>
      <c r="BJV22" s="71"/>
      <c r="BJW22" s="71"/>
      <c r="BJX22" s="71"/>
      <c r="BJY22" s="71"/>
      <c r="BJZ22" s="71"/>
      <c r="BKA22" s="71"/>
      <c r="BKB22" s="71"/>
      <c r="BKC22" s="71"/>
      <c r="BKD22" s="71"/>
      <c r="BKE22" s="71"/>
      <c r="BKF22" s="71"/>
      <c r="BKG22" s="71"/>
      <c r="BKH22" s="71"/>
      <c r="BKI22" s="71"/>
      <c r="BKJ22" s="71"/>
      <c r="BKK22" s="71"/>
      <c r="BKL22" s="71"/>
      <c r="BKM22" s="71"/>
      <c r="BKN22" s="71"/>
      <c r="BKO22" s="71"/>
      <c r="BKP22" s="71"/>
      <c r="BKQ22" s="71"/>
      <c r="BKR22" s="71"/>
      <c r="BKS22" s="71"/>
      <c r="BKT22" s="71"/>
      <c r="BKU22" s="71"/>
      <c r="BKV22" s="71"/>
      <c r="BKW22" s="71"/>
      <c r="BKX22" s="71"/>
      <c r="BKY22" s="71"/>
      <c r="BKZ22" s="71"/>
      <c r="BLA22" s="71"/>
      <c r="BLB22" s="71"/>
      <c r="BLC22" s="71"/>
      <c r="BLD22" s="71"/>
      <c r="BLE22" s="71"/>
      <c r="BLF22" s="71"/>
      <c r="BLG22" s="71"/>
      <c r="BLH22" s="71"/>
      <c r="BLI22" s="71"/>
      <c r="BLJ22" s="71"/>
      <c r="BLK22" s="71"/>
      <c r="BLL22" s="71"/>
      <c r="BLM22" s="71"/>
      <c r="BLN22" s="71"/>
      <c r="BLO22" s="71"/>
      <c r="BLP22" s="71"/>
      <c r="BLQ22" s="71"/>
      <c r="BLR22" s="71"/>
      <c r="BLS22" s="71"/>
      <c r="BLT22" s="71"/>
      <c r="BLU22" s="71"/>
      <c r="BLV22" s="71"/>
      <c r="BLW22" s="71"/>
      <c r="BLX22" s="71"/>
      <c r="BLY22" s="71"/>
      <c r="BLZ22" s="71"/>
      <c r="BMA22" s="71"/>
      <c r="BMB22" s="71"/>
      <c r="BMC22" s="71"/>
      <c r="BMD22" s="71"/>
      <c r="BME22" s="71"/>
      <c r="BMF22" s="71"/>
      <c r="BMG22" s="71"/>
      <c r="BMH22" s="71"/>
      <c r="BMI22" s="71"/>
      <c r="BMJ22" s="71"/>
      <c r="BMK22" s="71"/>
      <c r="BML22" s="71"/>
      <c r="BMM22" s="71"/>
      <c r="BMN22" s="71"/>
      <c r="BMO22" s="71"/>
      <c r="BMP22" s="71"/>
      <c r="BMQ22" s="71"/>
      <c r="BMR22" s="71"/>
      <c r="BMS22" s="71"/>
      <c r="BMT22" s="71"/>
      <c r="BMU22" s="71"/>
      <c r="BMV22" s="71"/>
      <c r="BMW22" s="71"/>
      <c r="BMX22" s="71"/>
      <c r="BMY22" s="71"/>
      <c r="BMZ22" s="71"/>
      <c r="BNA22" s="71"/>
      <c r="BNB22" s="71"/>
      <c r="BNC22" s="71"/>
      <c r="BND22" s="71"/>
      <c r="BNE22" s="71"/>
      <c r="BNF22" s="71"/>
      <c r="BNG22" s="71"/>
      <c r="BNH22" s="71"/>
      <c r="BNI22" s="71"/>
      <c r="BNJ22" s="71"/>
      <c r="BNK22" s="71"/>
      <c r="BNL22" s="71"/>
      <c r="BNM22" s="71"/>
      <c r="BNN22" s="71"/>
      <c r="BNO22" s="71"/>
      <c r="BNP22" s="71"/>
      <c r="BNQ22" s="71"/>
      <c r="BNR22" s="71"/>
      <c r="BNS22" s="71"/>
      <c r="BNT22" s="71"/>
      <c r="BNU22" s="71"/>
      <c r="BNV22" s="71"/>
      <c r="BNW22" s="71"/>
      <c r="BNX22" s="71"/>
      <c r="BNY22" s="71"/>
      <c r="BNZ22" s="71"/>
      <c r="BOA22" s="71"/>
      <c r="BOB22" s="71"/>
      <c r="BOC22" s="71"/>
      <c r="BOD22" s="71"/>
      <c r="BOE22" s="71"/>
      <c r="BOF22" s="71"/>
      <c r="BOG22" s="71"/>
      <c r="BOH22" s="71"/>
      <c r="BOI22" s="71"/>
      <c r="BOJ22" s="71"/>
      <c r="BOK22" s="71"/>
      <c r="BOL22" s="71"/>
      <c r="BOM22" s="71"/>
      <c r="BON22" s="71"/>
      <c r="BOO22" s="71"/>
      <c r="BOP22" s="71"/>
      <c r="BOQ22" s="71"/>
      <c r="BOR22" s="71"/>
      <c r="BOS22" s="71"/>
      <c r="BOT22" s="71"/>
      <c r="BOU22" s="71"/>
      <c r="BOV22" s="71"/>
      <c r="BOW22" s="71"/>
      <c r="BOX22" s="71"/>
      <c r="BOY22" s="71"/>
      <c r="BOZ22" s="71"/>
      <c r="BPA22" s="71"/>
      <c r="BPB22" s="71"/>
      <c r="BPC22" s="71"/>
      <c r="BPD22" s="71"/>
      <c r="BPE22" s="71"/>
      <c r="BPF22" s="71"/>
      <c r="BPG22" s="71"/>
      <c r="BPH22" s="71"/>
      <c r="BPI22" s="71"/>
      <c r="BPJ22" s="71"/>
      <c r="BPK22" s="71"/>
      <c r="BPL22" s="71"/>
      <c r="BPM22" s="71"/>
      <c r="BPN22" s="71"/>
      <c r="BPO22" s="71"/>
      <c r="BPP22" s="71"/>
      <c r="BPQ22" s="71"/>
      <c r="BPR22" s="71"/>
      <c r="BPS22" s="71"/>
      <c r="BPT22" s="71"/>
      <c r="BPU22" s="71"/>
      <c r="BPV22" s="71"/>
      <c r="BPW22" s="71"/>
      <c r="BPX22" s="71"/>
      <c r="BPY22" s="71"/>
      <c r="BPZ22" s="71"/>
      <c r="BQA22" s="71"/>
      <c r="BQB22" s="71"/>
      <c r="BQC22" s="71"/>
      <c r="BQD22" s="71"/>
      <c r="BQE22" s="71"/>
      <c r="BQF22" s="71"/>
      <c r="BQG22" s="71"/>
      <c r="BQH22" s="71"/>
      <c r="BQI22" s="71"/>
      <c r="BQJ22" s="71"/>
      <c r="BQK22" s="71"/>
      <c r="BQL22" s="71"/>
      <c r="BQM22" s="71"/>
      <c r="BQN22" s="71"/>
      <c r="BQO22" s="71"/>
      <c r="BQP22" s="71"/>
      <c r="BQQ22" s="71"/>
      <c r="BQR22" s="71"/>
      <c r="BQS22" s="71"/>
      <c r="BQT22" s="71"/>
      <c r="BQU22" s="71"/>
      <c r="BQV22" s="71"/>
      <c r="BQW22" s="71"/>
      <c r="BQX22" s="71"/>
      <c r="BQY22" s="71"/>
      <c r="BQZ22" s="71"/>
      <c r="BRA22" s="71"/>
      <c r="BRB22" s="71"/>
      <c r="BRC22" s="71"/>
      <c r="BRD22" s="71"/>
      <c r="BRE22" s="71"/>
      <c r="BRF22" s="71"/>
      <c r="BRG22" s="71"/>
      <c r="BRH22" s="71"/>
      <c r="BRI22" s="71"/>
      <c r="BRJ22" s="71"/>
      <c r="BRK22" s="71"/>
      <c r="BRL22" s="71"/>
      <c r="BRM22" s="71"/>
      <c r="BRN22" s="71"/>
      <c r="BRO22" s="71"/>
      <c r="BRP22" s="71"/>
      <c r="BRQ22" s="71"/>
      <c r="BRR22" s="71"/>
      <c r="BRS22" s="71"/>
      <c r="BRT22" s="71"/>
      <c r="BRU22" s="71"/>
      <c r="BRV22" s="71"/>
      <c r="BRW22" s="71"/>
      <c r="BRX22" s="71"/>
      <c r="BRY22" s="71"/>
      <c r="BRZ22" s="71"/>
      <c r="BSA22" s="71"/>
      <c r="BSB22" s="71"/>
      <c r="BSC22" s="71"/>
      <c r="BSD22" s="71"/>
      <c r="BSE22" s="71"/>
      <c r="BSF22" s="71"/>
      <c r="BSG22" s="71"/>
      <c r="BSH22" s="71"/>
      <c r="BSI22" s="71"/>
      <c r="BSJ22" s="71"/>
      <c r="BSK22" s="71"/>
      <c r="BSL22" s="71"/>
      <c r="BSM22" s="71"/>
      <c r="BSN22" s="71"/>
      <c r="BSO22" s="71"/>
      <c r="BSP22" s="71"/>
      <c r="BSQ22" s="71"/>
      <c r="BSR22" s="71"/>
      <c r="BSS22" s="71"/>
      <c r="BST22" s="71"/>
      <c r="BSU22" s="71"/>
      <c r="BSV22" s="71"/>
      <c r="BSW22" s="71"/>
      <c r="BSX22" s="71"/>
      <c r="BSY22" s="71"/>
      <c r="BSZ22" s="71"/>
      <c r="BTA22" s="71"/>
      <c r="BTB22" s="71"/>
      <c r="BTC22" s="71"/>
      <c r="BTD22" s="71"/>
      <c r="BTE22" s="71"/>
      <c r="BTF22" s="71"/>
      <c r="BTG22" s="71"/>
      <c r="BTH22" s="71"/>
      <c r="BTI22" s="71"/>
      <c r="BTJ22" s="71"/>
      <c r="BTK22" s="71"/>
      <c r="BTL22" s="71"/>
      <c r="BTM22" s="71"/>
      <c r="BTN22" s="71"/>
      <c r="BTO22" s="71"/>
      <c r="BTP22" s="71"/>
      <c r="BTQ22" s="71"/>
      <c r="BTR22" s="71"/>
      <c r="BTS22" s="71"/>
      <c r="BTT22" s="71"/>
      <c r="BTU22" s="71"/>
      <c r="BTV22" s="71"/>
      <c r="BTW22" s="71"/>
      <c r="BTX22" s="71"/>
      <c r="BTY22" s="71"/>
      <c r="BTZ22" s="71"/>
      <c r="BUA22" s="71"/>
      <c r="BUB22" s="71"/>
      <c r="BUC22" s="71"/>
      <c r="BUD22" s="71"/>
      <c r="BUE22" s="71"/>
      <c r="BUF22" s="71"/>
      <c r="BUG22" s="71"/>
      <c r="BUH22" s="71"/>
      <c r="BUI22" s="71"/>
      <c r="BUJ22" s="71"/>
      <c r="BUK22" s="71"/>
      <c r="BUL22" s="71"/>
      <c r="BUM22" s="71"/>
      <c r="BUN22" s="71"/>
      <c r="BUO22" s="71"/>
      <c r="BUP22" s="71"/>
      <c r="BUQ22" s="71"/>
      <c r="BUR22" s="71"/>
      <c r="BUS22" s="71"/>
      <c r="BUT22" s="71"/>
      <c r="BUU22" s="71"/>
      <c r="BUV22" s="71"/>
      <c r="BUW22" s="71"/>
      <c r="BUX22" s="71"/>
      <c r="BUY22" s="71"/>
      <c r="BUZ22" s="71"/>
      <c r="BVA22" s="71"/>
      <c r="BVB22" s="71"/>
      <c r="BVC22" s="71"/>
      <c r="BVD22" s="71"/>
      <c r="BVE22" s="71"/>
      <c r="BVF22" s="71"/>
      <c r="BVG22" s="71"/>
      <c r="BVH22" s="71"/>
      <c r="BVI22" s="71"/>
      <c r="BVJ22" s="71"/>
      <c r="BVK22" s="71"/>
      <c r="BVL22" s="71"/>
      <c r="BVM22" s="71"/>
      <c r="BVN22" s="71"/>
      <c r="BVO22" s="71"/>
      <c r="BVP22" s="71"/>
      <c r="BVQ22" s="71"/>
      <c r="BVR22" s="71"/>
      <c r="BVS22" s="71"/>
      <c r="BVT22" s="71"/>
      <c r="BVU22" s="71"/>
      <c r="BVV22" s="71"/>
      <c r="BVW22" s="71"/>
      <c r="BVX22" s="71"/>
      <c r="BVY22" s="71"/>
      <c r="BVZ22" s="71"/>
      <c r="BWA22" s="71"/>
      <c r="BWB22" s="71"/>
      <c r="BWC22" s="71"/>
      <c r="BWD22" s="71"/>
      <c r="BWE22" s="71"/>
      <c r="BWF22" s="71"/>
      <c r="BWG22" s="71"/>
      <c r="BWH22" s="71"/>
      <c r="BWI22" s="71"/>
      <c r="BWJ22" s="71"/>
      <c r="BWK22" s="71"/>
      <c r="BWL22" s="71"/>
      <c r="BWM22" s="71"/>
      <c r="BWN22" s="71"/>
      <c r="BWO22" s="71"/>
      <c r="BWP22" s="71"/>
      <c r="BWQ22" s="71"/>
      <c r="BWR22" s="71"/>
      <c r="BWS22" s="71"/>
      <c r="BWT22" s="71"/>
      <c r="BWU22" s="71"/>
      <c r="BWV22" s="71"/>
      <c r="BWW22" s="71"/>
      <c r="BWX22" s="71"/>
      <c r="BWY22" s="71"/>
      <c r="BWZ22" s="71"/>
      <c r="BXA22" s="71"/>
      <c r="BXB22" s="71"/>
      <c r="BXC22" s="71"/>
      <c r="BXD22" s="71"/>
      <c r="BXE22" s="71"/>
      <c r="BXF22" s="71"/>
      <c r="BXG22" s="71"/>
      <c r="BXH22" s="71"/>
      <c r="BXI22" s="71"/>
      <c r="BXJ22" s="71"/>
      <c r="BXK22" s="71"/>
      <c r="BXL22" s="71"/>
      <c r="BXM22" s="71"/>
      <c r="BXN22" s="71"/>
      <c r="BXO22" s="71"/>
      <c r="BXP22" s="71"/>
      <c r="BXQ22" s="71"/>
      <c r="BXR22" s="71"/>
      <c r="BXS22" s="71"/>
      <c r="BXT22" s="71"/>
      <c r="BXU22" s="71"/>
      <c r="BXV22" s="71"/>
      <c r="BXW22" s="71"/>
      <c r="BXX22" s="71"/>
      <c r="BXY22" s="71"/>
      <c r="BXZ22" s="71"/>
      <c r="BYA22" s="71"/>
      <c r="BYB22" s="71"/>
      <c r="BYC22" s="71"/>
      <c r="BYD22" s="71"/>
      <c r="BYE22" s="71"/>
      <c r="BYF22" s="71"/>
      <c r="BYG22" s="71"/>
      <c r="BYH22" s="71"/>
      <c r="BYI22" s="71"/>
      <c r="BYJ22" s="71"/>
      <c r="BYK22" s="71"/>
      <c r="BYL22" s="71"/>
      <c r="BYM22" s="71"/>
      <c r="BYN22" s="71"/>
      <c r="BYO22" s="71"/>
      <c r="BYP22" s="71"/>
      <c r="BYQ22" s="71"/>
      <c r="BYR22" s="71"/>
      <c r="BYS22" s="71"/>
      <c r="BYT22" s="71"/>
      <c r="BYU22" s="71"/>
      <c r="BYV22" s="71"/>
      <c r="BYW22" s="71"/>
      <c r="BYX22" s="71"/>
      <c r="BYY22" s="71"/>
      <c r="BYZ22" s="71"/>
      <c r="BZA22" s="71"/>
      <c r="BZB22" s="71"/>
      <c r="BZC22" s="71"/>
      <c r="BZD22" s="71"/>
      <c r="BZE22" s="71"/>
      <c r="BZF22" s="71"/>
      <c r="BZG22" s="71"/>
      <c r="BZH22" s="71"/>
      <c r="BZI22" s="71"/>
      <c r="BZJ22" s="71"/>
      <c r="BZK22" s="71"/>
      <c r="BZL22" s="71"/>
      <c r="BZM22" s="71"/>
      <c r="BZN22" s="71"/>
      <c r="BZO22" s="71"/>
      <c r="BZP22" s="71"/>
      <c r="BZQ22" s="71"/>
      <c r="BZR22" s="71"/>
      <c r="BZS22" s="71"/>
      <c r="BZT22" s="71"/>
      <c r="BZU22" s="71"/>
      <c r="BZV22" s="71"/>
      <c r="BZW22" s="71"/>
      <c r="BZX22" s="71"/>
      <c r="BZY22" s="71"/>
      <c r="BZZ22" s="71"/>
      <c r="CAA22" s="71"/>
      <c r="CAB22" s="71"/>
      <c r="CAC22" s="71"/>
      <c r="CAD22" s="71"/>
      <c r="CAE22" s="71"/>
      <c r="CAF22" s="71"/>
      <c r="CAG22" s="71"/>
      <c r="CAH22" s="71"/>
      <c r="CAI22" s="71"/>
      <c r="CAJ22" s="71"/>
      <c r="CAK22" s="71"/>
      <c r="CAL22" s="71"/>
      <c r="CAM22" s="71"/>
      <c r="CAN22" s="71"/>
      <c r="CAO22" s="71"/>
      <c r="CAP22" s="71"/>
      <c r="CAQ22" s="71"/>
      <c r="CAR22" s="71"/>
      <c r="CAS22" s="71"/>
      <c r="CAT22" s="71"/>
      <c r="CAU22" s="71"/>
      <c r="CAV22" s="71"/>
      <c r="CAW22" s="71"/>
      <c r="CAX22" s="71"/>
      <c r="CAY22" s="71"/>
      <c r="CAZ22" s="71"/>
      <c r="CBA22" s="71"/>
      <c r="CBB22" s="71"/>
      <c r="CBC22" s="71"/>
      <c r="CBD22" s="71"/>
      <c r="CBE22" s="71"/>
      <c r="CBF22" s="71"/>
      <c r="CBG22" s="71"/>
      <c r="CBH22" s="71"/>
      <c r="CBI22" s="71"/>
      <c r="CBJ22" s="71"/>
      <c r="CBK22" s="71"/>
      <c r="CBL22" s="71"/>
      <c r="CBM22" s="71"/>
      <c r="CBN22" s="71"/>
      <c r="CBO22" s="71"/>
      <c r="CBP22" s="71"/>
      <c r="CBQ22" s="71"/>
      <c r="CBR22" s="71"/>
      <c r="CBS22" s="71"/>
      <c r="CBT22" s="71"/>
      <c r="CBU22" s="71"/>
      <c r="CBV22" s="71"/>
      <c r="CBW22" s="71"/>
      <c r="CBX22" s="71"/>
      <c r="CBY22" s="71"/>
      <c r="CBZ22" s="71"/>
      <c r="CCA22" s="71"/>
      <c r="CCB22" s="71"/>
      <c r="CCC22" s="71"/>
      <c r="CCD22" s="71"/>
      <c r="CCE22" s="71"/>
      <c r="CCF22" s="71"/>
      <c r="CCG22" s="71"/>
      <c r="CCH22" s="71"/>
      <c r="CCI22" s="71"/>
      <c r="CCJ22" s="71"/>
      <c r="CCK22" s="71"/>
      <c r="CCL22" s="71"/>
      <c r="CCM22" s="71"/>
      <c r="CCN22" s="71"/>
      <c r="CCO22" s="71"/>
      <c r="CCP22" s="71"/>
      <c r="CCQ22" s="71"/>
      <c r="CCR22" s="71"/>
      <c r="CCS22" s="71"/>
      <c r="CCT22" s="71"/>
      <c r="CCU22" s="71"/>
      <c r="CCV22" s="71"/>
      <c r="CCW22" s="71"/>
      <c r="CCX22" s="71"/>
      <c r="CCY22" s="71"/>
      <c r="CCZ22" s="71"/>
      <c r="CDA22" s="71"/>
      <c r="CDB22" s="71"/>
      <c r="CDC22" s="71"/>
      <c r="CDD22" s="71"/>
      <c r="CDE22" s="71"/>
      <c r="CDF22" s="71"/>
      <c r="CDG22" s="71"/>
      <c r="CDH22" s="71"/>
      <c r="CDI22" s="71"/>
      <c r="CDJ22" s="71"/>
      <c r="CDK22" s="71"/>
      <c r="CDL22" s="71"/>
      <c r="CDM22" s="71"/>
      <c r="CDN22" s="71"/>
      <c r="CDO22" s="71"/>
      <c r="CDP22" s="71"/>
      <c r="CDQ22" s="71"/>
      <c r="CDR22" s="71"/>
      <c r="CDS22" s="71"/>
      <c r="CDT22" s="71"/>
      <c r="CDU22" s="71"/>
      <c r="CDV22" s="71"/>
      <c r="CDW22" s="71"/>
      <c r="CDX22" s="71"/>
      <c r="CDY22" s="71"/>
      <c r="CDZ22" s="71"/>
      <c r="CEA22" s="71"/>
      <c r="CEB22" s="71"/>
      <c r="CEC22" s="71"/>
      <c r="CED22" s="71"/>
      <c r="CEE22" s="71"/>
      <c r="CEF22" s="71"/>
      <c r="CEG22" s="71"/>
      <c r="CEH22" s="71"/>
      <c r="CEI22" s="71"/>
      <c r="CEJ22" s="71"/>
      <c r="CEK22" s="71"/>
      <c r="CEL22" s="71"/>
      <c r="CEM22" s="71"/>
      <c r="CEN22" s="71"/>
      <c r="CEO22" s="71"/>
      <c r="CEP22" s="71"/>
      <c r="CEQ22" s="71"/>
      <c r="CER22" s="71"/>
      <c r="CES22" s="71"/>
      <c r="CET22" s="71"/>
      <c r="CEU22" s="71"/>
      <c r="CEV22" s="71"/>
      <c r="CEW22" s="71"/>
      <c r="CEX22" s="71"/>
      <c r="CEY22" s="71"/>
      <c r="CEZ22" s="71"/>
      <c r="CFA22" s="71"/>
      <c r="CFB22" s="71"/>
      <c r="CFC22" s="71"/>
      <c r="CFD22" s="71"/>
      <c r="CFE22" s="71"/>
      <c r="CFF22" s="71"/>
      <c r="CFG22" s="71"/>
      <c r="CFH22" s="71"/>
      <c r="CFI22" s="71"/>
      <c r="CFJ22" s="71"/>
      <c r="CFK22" s="71"/>
      <c r="CFL22" s="71"/>
      <c r="CFM22" s="71"/>
      <c r="CFN22" s="71"/>
      <c r="CFO22" s="71"/>
      <c r="CFP22" s="71"/>
      <c r="CFQ22" s="71"/>
      <c r="CFR22" s="71"/>
      <c r="CFS22" s="71"/>
      <c r="CFT22" s="71"/>
      <c r="CFU22" s="71"/>
      <c r="CFV22" s="71"/>
      <c r="CFW22" s="71"/>
      <c r="CFX22" s="71"/>
      <c r="CFY22" s="71"/>
      <c r="CFZ22" s="71"/>
      <c r="CGA22" s="71"/>
      <c r="CGB22" s="71"/>
      <c r="CGC22" s="71"/>
      <c r="CGD22" s="71"/>
      <c r="CGE22" s="71"/>
      <c r="CGF22" s="71"/>
      <c r="CGG22" s="71"/>
      <c r="CGH22" s="71"/>
      <c r="CGI22" s="71"/>
      <c r="CGJ22" s="71"/>
      <c r="CGK22" s="71"/>
      <c r="CGL22" s="71"/>
      <c r="CGM22" s="71"/>
      <c r="CGN22" s="71"/>
      <c r="CGO22" s="71"/>
      <c r="CGP22" s="71"/>
      <c r="CGQ22" s="71"/>
      <c r="CGR22" s="71"/>
      <c r="CGS22" s="71"/>
      <c r="CGT22" s="71"/>
      <c r="CGU22" s="71"/>
      <c r="CGV22" s="71"/>
      <c r="CGW22" s="71"/>
      <c r="CGX22" s="71"/>
      <c r="CGY22" s="71"/>
      <c r="CGZ22" s="71"/>
      <c r="CHA22" s="71"/>
      <c r="CHB22" s="71"/>
      <c r="CHC22" s="71"/>
      <c r="CHD22" s="71"/>
      <c r="CHE22" s="71"/>
      <c r="CHF22" s="71"/>
      <c r="CHG22" s="71"/>
      <c r="CHH22" s="71"/>
      <c r="CHI22" s="71"/>
      <c r="CHJ22" s="71"/>
      <c r="CHK22" s="71"/>
      <c r="CHL22" s="71"/>
      <c r="CHM22" s="71"/>
      <c r="CHN22" s="71"/>
      <c r="CHO22" s="71"/>
      <c r="CHP22" s="71"/>
      <c r="CHQ22" s="71"/>
      <c r="CHR22" s="71"/>
      <c r="CHS22" s="71"/>
      <c r="CHT22" s="71"/>
      <c r="CHU22" s="71"/>
      <c r="CHV22" s="71"/>
      <c r="CHW22" s="71"/>
      <c r="CHX22" s="71"/>
      <c r="CHY22" s="71"/>
      <c r="CHZ22" s="71"/>
      <c r="CIA22" s="71"/>
      <c r="CIB22" s="71"/>
      <c r="CIC22" s="71"/>
      <c r="CID22" s="71"/>
      <c r="CIE22" s="71"/>
      <c r="CIF22" s="71"/>
      <c r="CIG22" s="71"/>
      <c r="CIH22" s="71"/>
      <c r="CII22" s="71"/>
      <c r="CIJ22" s="71"/>
      <c r="CIK22" s="71"/>
      <c r="CIL22" s="71"/>
      <c r="CIM22" s="71"/>
      <c r="CIN22" s="71"/>
      <c r="CIO22" s="71"/>
      <c r="CIP22" s="71"/>
      <c r="CIQ22" s="71"/>
      <c r="CIR22" s="71"/>
      <c r="CIS22" s="71"/>
      <c r="CIT22" s="71"/>
      <c r="CIU22" s="71"/>
      <c r="CIV22" s="71"/>
      <c r="CIW22" s="71"/>
      <c r="CIX22" s="71"/>
      <c r="CIY22" s="71"/>
      <c r="CIZ22" s="71"/>
      <c r="CJA22" s="71"/>
      <c r="CJB22" s="71"/>
      <c r="CJC22" s="71"/>
      <c r="CJD22" s="71"/>
      <c r="CJE22" s="71"/>
      <c r="CJF22" s="71"/>
      <c r="CJG22" s="71"/>
      <c r="CJH22" s="71"/>
      <c r="CJI22" s="71"/>
      <c r="CJJ22" s="71"/>
      <c r="CJK22" s="71"/>
      <c r="CJL22" s="71"/>
      <c r="CJM22" s="71"/>
      <c r="CJN22" s="71"/>
      <c r="CJO22" s="71"/>
      <c r="CJP22" s="71"/>
      <c r="CJQ22" s="71"/>
      <c r="CJR22" s="71"/>
      <c r="CJS22" s="71"/>
      <c r="CJT22" s="71"/>
      <c r="CJU22" s="71"/>
      <c r="CJV22" s="71"/>
      <c r="CJW22" s="71"/>
      <c r="CJX22" s="71"/>
      <c r="CJY22" s="71"/>
      <c r="CJZ22" s="71"/>
      <c r="CKA22" s="71"/>
      <c r="CKB22" s="71"/>
      <c r="CKC22" s="71"/>
      <c r="CKD22" s="71"/>
      <c r="CKE22" s="71"/>
      <c r="CKF22" s="71"/>
      <c r="CKG22" s="71"/>
      <c r="CKH22" s="71"/>
      <c r="CKI22" s="71"/>
      <c r="CKJ22" s="71"/>
      <c r="CKK22" s="71"/>
      <c r="CKL22" s="71"/>
      <c r="CKM22" s="71"/>
      <c r="CKN22" s="71"/>
      <c r="CKO22" s="71"/>
      <c r="CKP22" s="71"/>
      <c r="CKQ22" s="71"/>
      <c r="CKR22" s="71"/>
      <c r="CKS22" s="71"/>
      <c r="CKT22" s="71"/>
      <c r="CKU22" s="71"/>
      <c r="CKV22" s="71"/>
      <c r="CKW22" s="71"/>
      <c r="CKX22" s="71"/>
      <c r="CKY22" s="71"/>
      <c r="CKZ22" s="71"/>
      <c r="CLA22" s="71"/>
      <c r="CLB22" s="71"/>
      <c r="CLC22" s="71"/>
      <c r="CLD22" s="71"/>
      <c r="CLE22" s="71"/>
      <c r="CLF22" s="71"/>
      <c r="CLG22" s="71"/>
      <c r="CLH22" s="71"/>
      <c r="CLI22" s="71"/>
      <c r="CLJ22" s="71"/>
      <c r="CLK22" s="71"/>
      <c r="CLL22" s="71"/>
      <c r="CLM22" s="71"/>
      <c r="CLN22" s="71"/>
      <c r="CLO22" s="71"/>
      <c r="CLP22" s="71"/>
      <c r="CLQ22" s="71"/>
      <c r="CLR22" s="71"/>
      <c r="CLS22" s="71"/>
      <c r="CLT22" s="71"/>
      <c r="CLU22" s="71"/>
      <c r="CLV22" s="71"/>
      <c r="CLW22" s="71"/>
      <c r="CLX22" s="71"/>
      <c r="CLY22" s="71"/>
      <c r="CLZ22" s="71"/>
      <c r="CMA22" s="71"/>
      <c r="CMB22" s="71"/>
      <c r="CMC22" s="71"/>
      <c r="CMD22" s="71"/>
      <c r="CME22" s="71"/>
      <c r="CMF22" s="71"/>
      <c r="CMG22" s="71"/>
      <c r="CMH22" s="71"/>
      <c r="CMI22" s="71"/>
      <c r="CMJ22" s="71"/>
      <c r="CMK22" s="71"/>
      <c r="CML22" s="71"/>
      <c r="CMM22" s="71"/>
      <c r="CMN22" s="71"/>
      <c r="CMO22" s="71"/>
      <c r="CMP22" s="71"/>
      <c r="CMQ22" s="71"/>
      <c r="CMR22" s="71"/>
      <c r="CMS22" s="71"/>
      <c r="CMT22" s="71"/>
      <c r="CMU22" s="71"/>
      <c r="CMV22" s="71"/>
      <c r="CMW22" s="71"/>
      <c r="CMX22" s="71"/>
      <c r="CMY22" s="71"/>
      <c r="CMZ22" s="71"/>
      <c r="CNA22" s="71"/>
      <c r="CNB22" s="71"/>
      <c r="CNC22" s="71"/>
      <c r="CND22" s="71"/>
      <c r="CNE22" s="71"/>
      <c r="CNF22" s="71"/>
      <c r="CNG22" s="71"/>
      <c r="CNH22" s="71"/>
      <c r="CNI22" s="71"/>
      <c r="CNJ22" s="71"/>
      <c r="CNK22" s="71"/>
      <c r="CNL22" s="71"/>
      <c r="CNM22" s="71"/>
      <c r="CNN22" s="71"/>
      <c r="CNO22" s="71"/>
      <c r="CNP22" s="71"/>
      <c r="CNQ22" s="71"/>
      <c r="CNR22" s="71"/>
      <c r="CNS22" s="71"/>
      <c r="CNT22" s="71"/>
      <c r="CNU22" s="71"/>
      <c r="CNV22" s="71"/>
      <c r="CNW22" s="71"/>
      <c r="CNX22" s="71"/>
      <c r="CNY22" s="71"/>
      <c r="CNZ22" s="71"/>
      <c r="COA22" s="71"/>
      <c r="COB22" s="71"/>
      <c r="COC22" s="71"/>
      <c r="COD22" s="71"/>
      <c r="COE22" s="71"/>
      <c r="COF22" s="71"/>
      <c r="COG22" s="71"/>
      <c r="COH22" s="71"/>
      <c r="COI22" s="71"/>
      <c r="COJ22" s="71"/>
      <c r="COK22" s="71"/>
      <c r="COL22" s="71"/>
      <c r="COM22" s="71"/>
      <c r="CON22" s="71"/>
      <c r="COO22" s="71"/>
      <c r="COP22" s="71"/>
      <c r="COQ22" s="71"/>
      <c r="COR22" s="71"/>
      <c r="COS22" s="71"/>
      <c r="COT22" s="71"/>
      <c r="COU22" s="71"/>
      <c r="COV22" s="71"/>
      <c r="COW22" s="71"/>
      <c r="COX22" s="71"/>
      <c r="COY22" s="71"/>
      <c r="COZ22" s="71"/>
      <c r="CPA22" s="71"/>
      <c r="CPB22" s="71"/>
      <c r="CPC22" s="71"/>
      <c r="CPD22" s="71"/>
      <c r="CPE22" s="71"/>
      <c r="CPF22" s="71"/>
      <c r="CPG22" s="71"/>
      <c r="CPH22" s="71"/>
      <c r="CPI22" s="71"/>
      <c r="CPJ22" s="71"/>
      <c r="CPK22" s="71"/>
      <c r="CPL22" s="71"/>
      <c r="CPM22" s="71"/>
      <c r="CPN22" s="71"/>
      <c r="CPO22" s="71"/>
      <c r="CPP22" s="71"/>
      <c r="CPQ22" s="71"/>
      <c r="CPR22" s="71"/>
      <c r="CPS22" s="71"/>
      <c r="CPT22" s="71"/>
      <c r="CPU22" s="71"/>
      <c r="CPV22" s="71"/>
      <c r="CPW22" s="71"/>
      <c r="CPX22" s="71"/>
      <c r="CPY22" s="71"/>
      <c r="CPZ22" s="71"/>
      <c r="CQA22" s="71"/>
      <c r="CQB22" s="71"/>
      <c r="CQC22" s="71"/>
      <c r="CQD22" s="71"/>
      <c r="CQE22" s="71"/>
      <c r="CQF22" s="71"/>
      <c r="CQG22" s="71"/>
      <c r="CQH22" s="71"/>
      <c r="CQI22" s="71"/>
      <c r="CQJ22" s="71"/>
      <c r="CQK22" s="71"/>
      <c r="CQL22" s="71"/>
      <c r="CQM22" s="71"/>
      <c r="CQN22" s="71"/>
      <c r="CQO22" s="71"/>
      <c r="CQP22" s="71"/>
      <c r="CQQ22" s="71"/>
      <c r="CQR22" s="71"/>
      <c r="CQS22" s="71"/>
      <c r="CQT22" s="71"/>
      <c r="CQU22" s="71"/>
      <c r="CQV22" s="71"/>
      <c r="CQW22" s="71"/>
      <c r="CQX22" s="71"/>
      <c r="CQY22" s="71"/>
      <c r="CQZ22" s="71"/>
      <c r="CRA22" s="71"/>
      <c r="CRB22" s="71"/>
      <c r="CRC22" s="71"/>
      <c r="CRD22" s="71"/>
      <c r="CRE22" s="71"/>
      <c r="CRF22" s="71"/>
      <c r="CRG22" s="71"/>
      <c r="CRH22" s="71"/>
      <c r="CRI22" s="71"/>
      <c r="CRJ22" s="71"/>
      <c r="CRK22" s="71"/>
      <c r="CRL22" s="71"/>
      <c r="CRM22" s="71"/>
      <c r="CRN22" s="71"/>
      <c r="CRO22" s="71"/>
      <c r="CRP22" s="71"/>
      <c r="CRQ22" s="71"/>
      <c r="CRR22" s="71"/>
      <c r="CRS22" s="71"/>
      <c r="CRT22" s="71"/>
      <c r="CRU22" s="71"/>
      <c r="CRV22" s="71"/>
      <c r="CRW22" s="71"/>
      <c r="CRX22" s="71"/>
      <c r="CRY22" s="71"/>
      <c r="CRZ22" s="71"/>
      <c r="CSA22" s="71"/>
      <c r="CSB22" s="71"/>
      <c r="CSC22" s="71"/>
      <c r="CSD22" s="71"/>
      <c r="CSE22" s="71"/>
      <c r="CSF22" s="71"/>
      <c r="CSG22" s="71"/>
      <c r="CSH22" s="71"/>
      <c r="CSI22" s="71"/>
      <c r="CSJ22" s="71"/>
      <c r="CSK22" s="71"/>
      <c r="CSL22" s="71"/>
      <c r="CSM22" s="71"/>
      <c r="CSN22" s="71"/>
      <c r="CSO22" s="71"/>
      <c r="CSP22" s="71"/>
      <c r="CSQ22" s="71"/>
      <c r="CSR22" s="71"/>
      <c r="CSS22" s="71"/>
      <c r="CST22" s="71"/>
      <c r="CSU22" s="71"/>
      <c r="CSV22" s="71"/>
      <c r="CSW22" s="71"/>
      <c r="CSX22" s="71"/>
      <c r="CSY22" s="71"/>
      <c r="CSZ22" s="71"/>
      <c r="CTA22" s="71"/>
      <c r="CTB22" s="71"/>
      <c r="CTC22" s="71"/>
      <c r="CTD22" s="71"/>
      <c r="CTE22" s="71"/>
      <c r="CTF22" s="71"/>
      <c r="CTG22" s="71"/>
      <c r="CTH22" s="71"/>
      <c r="CTI22" s="71"/>
      <c r="CTJ22" s="71"/>
      <c r="CTK22" s="71"/>
      <c r="CTL22" s="71"/>
      <c r="CTM22" s="71"/>
      <c r="CTN22" s="71"/>
      <c r="CTO22" s="71"/>
      <c r="CTP22" s="71"/>
      <c r="CTQ22" s="71"/>
      <c r="CTR22" s="71"/>
      <c r="CTS22" s="71"/>
      <c r="CTT22" s="71"/>
      <c r="CTU22" s="71"/>
      <c r="CTV22" s="71"/>
      <c r="CTW22" s="71"/>
      <c r="CTX22" s="71"/>
      <c r="CTY22" s="71"/>
      <c r="CTZ22" s="71"/>
      <c r="CUA22" s="71"/>
      <c r="CUB22" s="71"/>
      <c r="CUC22" s="71"/>
      <c r="CUD22" s="71"/>
      <c r="CUE22" s="71"/>
      <c r="CUF22" s="71"/>
      <c r="CUG22" s="71"/>
      <c r="CUH22" s="71"/>
      <c r="CUI22" s="71"/>
      <c r="CUJ22" s="71"/>
      <c r="CUK22" s="71"/>
      <c r="CUL22" s="71"/>
      <c r="CUM22" s="71"/>
      <c r="CUN22" s="71"/>
      <c r="CUO22" s="71"/>
      <c r="CUP22" s="71"/>
      <c r="CUQ22" s="71"/>
      <c r="CUR22" s="71"/>
      <c r="CUS22" s="71"/>
      <c r="CUT22" s="71"/>
      <c r="CUU22" s="71"/>
      <c r="CUV22" s="71"/>
      <c r="CUW22" s="71"/>
      <c r="CUX22" s="71"/>
      <c r="CUY22" s="71"/>
      <c r="CUZ22" s="71"/>
      <c r="CVA22" s="71"/>
      <c r="CVB22" s="71"/>
      <c r="CVC22" s="71"/>
      <c r="CVD22" s="71"/>
      <c r="CVE22" s="71"/>
      <c r="CVF22" s="71"/>
      <c r="CVG22" s="71"/>
      <c r="CVH22" s="71"/>
      <c r="CVI22" s="71"/>
      <c r="CVJ22" s="71"/>
      <c r="CVK22" s="71"/>
      <c r="CVL22" s="71"/>
      <c r="CVM22" s="71"/>
      <c r="CVN22" s="71"/>
      <c r="CVO22" s="71"/>
      <c r="CVP22" s="71"/>
      <c r="CVQ22" s="71"/>
      <c r="CVR22" s="71"/>
      <c r="CVS22" s="71"/>
      <c r="CVT22" s="71"/>
      <c r="CVU22" s="71"/>
      <c r="CVV22" s="71"/>
      <c r="CVW22" s="71"/>
      <c r="CVX22" s="71"/>
      <c r="CVY22" s="71"/>
      <c r="CVZ22" s="71"/>
      <c r="CWA22" s="71"/>
      <c r="CWB22" s="71"/>
      <c r="CWC22" s="71"/>
      <c r="CWD22" s="71"/>
      <c r="CWE22" s="71"/>
      <c r="CWF22" s="71"/>
      <c r="CWG22" s="71"/>
      <c r="CWH22" s="71"/>
      <c r="CWI22" s="71"/>
      <c r="CWJ22" s="71"/>
      <c r="CWK22" s="71"/>
      <c r="CWL22" s="71"/>
      <c r="CWM22" s="71"/>
      <c r="CWN22" s="71"/>
      <c r="CWO22" s="71"/>
      <c r="CWP22" s="71"/>
      <c r="CWQ22" s="71"/>
      <c r="CWR22" s="71"/>
      <c r="CWS22" s="71"/>
      <c r="CWT22" s="71"/>
      <c r="CWU22" s="71"/>
      <c r="CWV22" s="71"/>
      <c r="CWW22" s="71"/>
      <c r="CWX22" s="71"/>
      <c r="CWY22" s="71"/>
      <c r="CWZ22" s="71"/>
      <c r="CXA22" s="71"/>
      <c r="CXB22" s="71"/>
      <c r="CXC22" s="71"/>
      <c r="CXD22" s="71"/>
      <c r="CXE22" s="71"/>
      <c r="CXF22" s="71"/>
      <c r="CXG22" s="71"/>
      <c r="CXH22" s="71"/>
      <c r="CXI22" s="71"/>
      <c r="CXJ22" s="71"/>
      <c r="CXK22" s="71"/>
      <c r="CXL22" s="71"/>
      <c r="CXM22" s="71"/>
      <c r="CXN22" s="71"/>
      <c r="CXO22" s="71"/>
      <c r="CXP22" s="71"/>
      <c r="CXQ22" s="71"/>
      <c r="CXR22" s="71"/>
      <c r="CXS22" s="71"/>
      <c r="CXT22" s="71"/>
      <c r="CXU22" s="71"/>
      <c r="CXV22" s="71"/>
      <c r="CXW22" s="71"/>
      <c r="CXX22" s="71"/>
      <c r="CXY22" s="71"/>
      <c r="CXZ22" s="71"/>
      <c r="CYA22" s="71"/>
      <c r="CYB22" s="71"/>
      <c r="CYC22" s="71"/>
      <c r="CYD22" s="71"/>
      <c r="CYE22" s="71"/>
      <c r="CYF22" s="71"/>
      <c r="CYG22" s="71"/>
      <c r="CYH22" s="71"/>
      <c r="CYI22" s="71"/>
      <c r="CYJ22" s="71"/>
      <c r="CYK22" s="71"/>
      <c r="CYL22" s="71"/>
      <c r="CYM22" s="71"/>
      <c r="CYN22" s="71"/>
      <c r="CYO22" s="71"/>
      <c r="CYP22" s="71"/>
      <c r="CYQ22" s="71"/>
      <c r="CYR22" s="71"/>
      <c r="CYS22" s="71"/>
      <c r="CYT22" s="71"/>
      <c r="CYU22" s="71"/>
      <c r="CYV22" s="71"/>
      <c r="CYW22" s="71"/>
      <c r="CYX22" s="71"/>
      <c r="CYY22" s="71"/>
      <c r="CYZ22" s="71"/>
      <c r="CZA22" s="71"/>
      <c r="CZB22" s="71"/>
      <c r="CZC22" s="71"/>
      <c r="CZD22" s="71"/>
      <c r="CZE22" s="71"/>
      <c r="CZF22" s="71"/>
      <c r="CZG22" s="71"/>
      <c r="CZH22" s="71"/>
      <c r="CZI22" s="71"/>
      <c r="CZJ22" s="71"/>
      <c r="CZK22" s="71"/>
      <c r="CZL22" s="71"/>
      <c r="CZM22" s="71"/>
      <c r="CZN22" s="71"/>
      <c r="CZO22" s="71"/>
      <c r="CZP22" s="71"/>
      <c r="CZQ22" s="71"/>
      <c r="CZR22" s="71"/>
      <c r="CZS22" s="71"/>
      <c r="CZT22" s="71"/>
      <c r="CZU22" s="71"/>
      <c r="CZV22" s="71"/>
      <c r="CZW22" s="71"/>
      <c r="CZX22" s="71"/>
      <c r="CZY22" s="71"/>
      <c r="CZZ22" s="71"/>
      <c r="DAA22" s="71"/>
      <c r="DAB22" s="71"/>
      <c r="DAC22" s="71"/>
      <c r="DAD22" s="71"/>
      <c r="DAE22" s="71"/>
      <c r="DAF22" s="71"/>
      <c r="DAG22" s="71"/>
      <c r="DAH22" s="71"/>
      <c r="DAI22" s="71"/>
      <c r="DAJ22" s="71"/>
      <c r="DAK22" s="71"/>
      <c r="DAL22" s="71"/>
      <c r="DAM22" s="71"/>
      <c r="DAN22" s="71"/>
      <c r="DAO22" s="71"/>
      <c r="DAP22" s="71"/>
      <c r="DAQ22" s="71"/>
      <c r="DAR22" s="71"/>
      <c r="DAS22" s="71"/>
      <c r="DAT22" s="71"/>
      <c r="DAU22" s="71"/>
      <c r="DAV22" s="71"/>
      <c r="DAW22" s="71"/>
      <c r="DAX22" s="71"/>
      <c r="DAY22" s="71"/>
      <c r="DAZ22" s="71"/>
      <c r="DBA22" s="71"/>
      <c r="DBB22" s="71"/>
      <c r="DBC22" s="71"/>
      <c r="DBD22" s="71"/>
      <c r="DBE22" s="71"/>
      <c r="DBF22" s="71"/>
      <c r="DBG22" s="71"/>
      <c r="DBH22" s="71"/>
      <c r="DBI22" s="71"/>
      <c r="DBJ22" s="71"/>
      <c r="DBK22" s="71"/>
      <c r="DBL22" s="71"/>
      <c r="DBM22" s="71"/>
      <c r="DBN22" s="71"/>
      <c r="DBO22" s="71"/>
      <c r="DBP22" s="71"/>
      <c r="DBQ22" s="71"/>
      <c r="DBR22" s="71"/>
      <c r="DBS22" s="71"/>
      <c r="DBT22" s="71"/>
      <c r="DBU22" s="71"/>
      <c r="DBV22" s="71"/>
      <c r="DBW22" s="71"/>
      <c r="DBX22" s="71"/>
      <c r="DBY22" s="71"/>
      <c r="DBZ22" s="71"/>
      <c r="DCA22" s="71"/>
      <c r="DCB22" s="71"/>
      <c r="DCC22" s="71"/>
      <c r="DCD22" s="71"/>
      <c r="DCE22" s="71"/>
      <c r="DCF22" s="71"/>
      <c r="DCG22" s="71"/>
      <c r="DCH22" s="71"/>
      <c r="DCI22" s="71"/>
      <c r="DCJ22" s="71"/>
      <c r="DCK22" s="71"/>
      <c r="DCL22" s="71"/>
      <c r="DCM22" s="71"/>
      <c r="DCN22" s="71"/>
      <c r="DCO22" s="71"/>
      <c r="DCP22" s="71"/>
      <c r="DCQ22" s="71"/>
      <c r="DCR22" s="71"/>
      <c r="DCS22" s="71"/>
      <c r="DCT22" s="71"/>
      <c r="DCU22" s="71"/>
      <c r="DCV22" s="71"/>
      <c r="DCW22" s="71"/>
      <c r="DCX22" s="71"/>
      <c r="DCY22" s="71"/>
      <c r="DCZ22" s="71"/>
      <c r="DDA22" s="71"/>
      <c r="DDB22" s="71"/>
      <c r="DDC22" s="71"/>
      <c r="DDD22" s="71"/>
      <c r="DDE22" s="71"/>
      <c r="DDF22" s="71"/>
      <c r="DDG22" s="71"/>
      <c r="DDH22" s="71"/>
      <c r="DDI22" s="71"/>
      <c r="DDJ22" s="71"/>
      <c r="DDK22" s="71"/>
      <c r="DDL22" s="71"/>
      <c r="DDM22" s="71"/>
      <c r="DDN22" s="71"/>
      <c r="DDO22" s="71"/>
      <c r="DDP22" s="71"/>
      <c r="DDQ22" s="71"/>
      <c r="DDR22" s="71"/>
      <c r="DDS22" s="71"/>
      <c r="DDT22" s="71"/>
      <c r="DDU22" s="71"/>
      <c r="DDV22" s="71"/>
      <c r="DDW22" s="71"/>
      <c r="DDX22" s="71"/>
      <c r="DDY22" s="71"/>
      <c r="DDZ22" s="71"/>
      <c r="DEA22" s="71"/>
      <c r="DEB22" s="71"/>
      <c r="DEC22" s="71"/>
      <c r="DED22" s="71"/>
      <c r="DEE22" s="71"/>
      <c r="DEF22" s="71"/>
      <c r="DEG22" s="71"/>
      <c r="DEH22" s="71"/>
      <c r="DEI22" s="71"/>
      <c r="DEJ22" s="71"/>
      <c r="DEK22" s="71"/>
      <c r="DEL22" s="71"/>
      <c r="DEM22" s="71"/>
      <c r="DEN22" s="71"/>
      <c r="DEO22" s="71"/>
      <c r="DEP22" s="71"/>
      <c r="DEQ22" s="71"/>
      <c r="DER22" s="71"/>
      <c r="DES22" s="71"/>
      <c r="DET22" s="71"/>
      <c r="DEU22" s="71"/>
      <c r="DEV22" s="71"/>
      <c r="DEW22" s="71"/>
      <c r="DEX22" s="71"/>
      <c r="DEY22" s="71"/>
      <c r="DEZ22" s="71"/>
      <c r="DFA22" s="71"/>
      <c r="DFB22" s="71"/>
      <c r="DFC22" s="71"/>
      <c r="DFD22" s="71"/>
      <c r="DFE22" s="71"/>
      <c r="DFF22" s="71"/>
      <c r="DFG22" s="71"/>
      <c r="DFH22" s="71"/>
      <c r="DFI22" s="71"/>
      <c r="DFJ22" s="71"/>
      <c r="DFK22" s="71"/>
      <c r="DFL22" s="71"/>
      <c r="DFM22" s="71"/>
      <c r="DFN22" s="71"/>
      <c r="DFO22" s="71"/>
      <c r="DFP22" s="71"/>
      <c r="DFQ22" s="71"/>
      <c r="DFR22" s="71"/>
      <c r="DFS22" s="71"/>
      <c r="DFT22" s="71"/>
      <c r="DFU22" s="71"/>
      <c r="DFV22" s="71"/>
      <c r="DFW22" s="71"/>
      <c r="DFX22" s="71"/>
      <c r="DFY22" s="71"/>
      <c r="DFZ22" s="71"/>
      <c r="DGA22" s="71"/>
      <c r="DGB22" s="71"/>
      <c r="DGC22" s="71"/>
      <c r="DGD22" s="71"/>
      <c r="DGE22" s="71"/>
      <c r="DGF22" s="71"/>
      <c r="DGG22" s="71"/>
      <c r="DGH22" s="71"/>
      <c r="DGI22" s="71"/>
      <c r="DGJ22" s="71"/>
      <c r="DGK22" s="71"/>
      <c r="DGL22" s="71"/>
      <c r="DGM22" s="71"/>
      <c r="DGN22" s="71"/>
      <c r="DGO22" s="71"/>
      <c r="DGP22" s="71"/>
      <c r="DGQ22" s="71"/>
      <c r="DGR22" s="71"/>
      <c r="DGS22" s="71"/>
      <c r="DGT22" s="71"/>
      <c r="DGU22" s="71"/>
      <c r="DGV22" s="71"/>
      <c r="DGW22" s="71"/>
      <c r="DGX22" s="71"/>
      <c r="DGY22" s="71"/>
      <c r="DGZ22" s="71"/>
      <c r="DHA22" s="71"/>
      <c r="DHB22" s="71"/>
      <c r="DHC22" s="71"/>
      <c r="DHD22" s="71"/>
      <c r="DHE22" s="71"/>
      <c r="DHF22" s="71"/>
      <c r="DHG22" s="71"/>
      <c r="DHH22" s="71"/>
      <c r="DHI22" s="71"/>
      <c r="DHJ22" s="71"/>
      <c r="DHK22" s="71"/>
      <c r="DHL22" s="71"/>
      <c r="DHM22" s="71"/>
      <c r="DHN22" s="71"/>
      <c r="DHO22" s="71"/>
      <c r="DHP22" s="71"/>
      <c r="DHQ22" s="71"/>
      <c r="DHR22" s="71"/>
      <c r="DHS22" s="71"/>
      <c r="DHT22" s="71"/>
      <c r="DHU22" s="71"/>
      <c r="DHV22" s="71"/>
      <c r="DHW22" s="71"/>
      <c r="DHX22" s="71"/>
      <c r="DHY22" s="71"/>
      <c r="DHZ22" s="71"/>
      <c r="DIA22" s="71"/>
      <c r="DIB22" s="71"/>
      <c r="DIC22" s="71"/>
      <c r="DID22" s="71"/>
      <c r="DIE22" s="71"/>
      <c r="DIF22" s="71"/>
      <c r="DIG22" s="71"/>
      <c r="DIH22" s="71"/>
      <c r="DII22" s="71"/>
      <c r="DIJ22" s="71"/>
      <c r="DIK22" s="71"/>
      <c r="DIL22" s="71"/>
      <c r="DIM22" s="71"/>
      <c r="DIN22" s="71"/>
      <c r="DIO22" s="71"/>
      <c r="DIP22" s="71"/>
      <c r="DIQ22" s="71"/>
      <c r="DIR22" s="71"/>
      <c r="DIS22" s="71"/>
      <c r="DIT22" s="71"/>
      <c r="DIU22" s="71"/>
      <c r="DIV22" s="71"/>
      <c r="DIW22" s="71"/>
      <c r="DIX22" s="71"/>
      <c r="DIY22" s="71"/>
      <c r="DIZ22" s="71"/>
      <c r="DJA22" s="71"/>
      <c r="DJB22" s="71"/>
      <c r="DJC22" s="71"/>
      <c r="DJD22" s="71"/>
      <c r="DJE22" s="71"/>
      <c r="DJF22" s="71"/>
      <c r="DJG22" s="71"/>
      <c r="DJH22" s="71"/>
      <c r="DJI22" s="71"/>
      <c r="DJJ22" s="71"/>
      <c r="DJK22" s="71"/>
      <c r="DJL22" s="71"/>
      <c r="DJM22" s="71"/>
      <c r="DJN22" s="71"/>
      <c r="DJO22" s="71"/>
      <c r="DJP22" s="71"/>
      <c r="DJQ22" s="71"/>
      <c r="DJR22" s="71"/>
      <c r="DJS22" s="71"/>
      <c r="DJT22" s="71"/>
      <c r="DJU22" s="71"/>
      <c r="DJV22" s="71"/>
      <c r="DJW22" s="71"/>
      <c r="DJX22" s="71"/>
      <c r="DJY22" s="71"/>
      <c r="DJZ22" s="71"/>
      <c r="DKA22" s="71"/>
      <c r="DKB22" s="71"/>
      <c r="DKC22" s="71"/>
      <c r="DKD22" s="71"/>
      <c r="DKE22" s="71"/>
      <c r="DKF22" s="71"/>
      <c r="DKG22" s="71"/>
      <c r="DKH22" s="71"/>
      <c r="DKI22" s="71"/>
      <c r="DKJ22" s="71"/>
      <c r="DKK22" s="71"/>
      <c r="DKL22" s="71"/>
      <c r="DKM22" s="71"/>
      <c r="DKN22" s="71"/>
      <c r="DKO22" s="71"/>
      <c r="DKP22" s="71"/>
      <c r="DKQ22" s="71"/>
      <c r="DKR22" s="71"/>
      <c r="DKS22" s="71"/>
      <c r="DKT22" s="71"/>
      <c r="DKU22" s="71"/>
      <c r="DKV22" s="71"/>
      <c r="DKW22" s="71"/>
      <c r="DKX22" s="71"/>
      <c r="DKY22" s="71"/>
      <c r="DKZ22" s="71"/>
      <c r="DLA22" s="71"/>
      <c r="DLB22" s="71"/>
      <c r="DLC22" s="71"/>
      <c r="DLD22" s="71"/>
      <c r="DLE22" s="71"/>
      <c r="DLF22" s="71"/>
      <c r="DLG22" s="71"/>
      <c r="DLH22" s="71"/>
      <c r="DLI22" s="71"/>
      <c r="DLJ22" s="71"/>
      <c r="DLK22" s="71"/>
      <c r="DLL22" s="71"/>
      <c r="DLM22" s="71"/>
      <c r="DLN22" s="71"/>
      <c r="DLO22" s="71"/>
      <c r="DLP22" s="71"/>
      <c r="DLQ22" s="71"/>
      <c r="DLR22" s="71"/>
      <c r="DLS22" s="71"/>
      <c r="DLT22" s="71"/>
      <c r="DLU22" s="71"/>
      <c r="DLV22" s="71"/>
      <c r="DLW22" s="71"/>
      <c r="DLX22" s="71"/>
      <c r="DLY22" s="71"/>
      <c r="DLZ22" s="71"/>
      <c r="DMA22" s="71"/>
      <c r="DMB22" s="71"/>
      <c r="DMC22" s="71"/>
      <c r="DMD22" s="71"/>
      <c r="DME22" s="71"/>
      <c r="DMF22" s="71"/>
      <c r="DMG22" s="71"/>
      <c r="DMH22" s="71"/>
      <c r="DMI22" s="71"/>
      <c r="DMJ22" s="71"/>
      <c r="DMK22" s="71"/>
      <c r="DML22" s="71"/>
      <c r="DMM22" s="71"/>
      <c r="DMN22" s="71"/>
      <c r="DMO22" s="71"/>
      <c r="DMP22" s="71"/>
      <c r="DMQ22" s="71"/>
      <c r="DMR22" s="71"/>
      <c r="DMS22" s="71"/>
      <c r="DMT22" s="71"/>
      <c r="DMU22" s="71"/>
      <c r="DMV22" s="71"/>
      <c r="DMW22" s="71"/>
      <c r="DMX22" s="71"/>
      <c r="DMY22" s="71"/>
      <c r="DMZ22" s="71"/>
      <c r="DNA22" s="71"/>
      <c r="DNB22" s="71"/>
      <c r="DNC22" s="71"/>
      <c r="DND22" s="71"/>
      <c r="DNE22" s="71"/>
      <c r="DNF22" s="71"/>
      <c r="DNG22" s="71"/>
      <c r="DNH22" s="71"/>
      <c r="DNI22" s="71"/>
      <c r="DNJ22" s="71"/>
      <c r="DNK22" s="71"/>
      <c r="DNL22" s="71"/>
      <c r="DNM22" s="71"/>
      <c r="DNN22" s="71"/>
      <c r="DNO22" s="71"/>
      <c r="DNP22" s="71"/>
      <c r="DNQ22" s="71"/>
      <c r="DNR22" s="71"/>
      <c r="DNS22" s="71"/>
      <c r="DNT22" s="71"/>
      <c r="DNU22" s="71"/>
      <c r="DNV22" s="71"/>
      <c r="DNW22" s="71"/>
      <c r="DNX22" s="71"/>
      <c r="DNY22" s="71"/>
      <c r="DNZ22" s="71"/>
      <c r="DOA22" s="71"/>
      <c r="DOB22" s="71"/>
      <c r="DOC22" s="71"/>
      <c r="DOD22" s="71"/>
      <c r="DOE22" s="71"/>
      <c r="DOF22" s="71"/>
      <c r="DOG22" s="71"/>
      <c r="DOH22" s="71"/>
      <c r="DOI22" s="71"/>
      <c r="DOJ22" s="71"/>
      <c r="DOK22" s="71"/>
      <c r="DOL22" s="71"/>
      <c r="DOM22" s="71"/>
      <c r="DON22" s="71"/>
      <c r="DOO22" s="71"/>
      <c r="DOP22" s="71"/>
      <c r="DOQ22" s="71"/>
      <c r="DOR22" s="71"/>
      <c r="DOS22" s="71"/>
      <c r="DOT22" s="71"/>
      <c r="DOU22" s="71"/>
      <c r="DOV22" s="71"/>
      <c r="DOW22" s="71"/>
      <c r="DOX22" s="71"/>
      <c r="DOY22" s="71"/>
      <c r="DOZ22" s="71"/>
      <c r="DPA22" s="71"/>
      <c r="DPB22" s="71"/>
      <c r="DPC22" s="71"/>
      <c r="DPD22" s="71"/>
      <c r="DPE22" s="71"/>
      <c r="DPF22" s="71"/>
      <c r="DPG22" s="71"/>
      <c r="DPH22" s="71"/>
      <c r="DPI22" s="71"/>
      <c r="DPJ22" s="71"/>
      <c r="DPK22" s="71"/>
      <c r="DPL22" s="71"/>
      <c r="DPM22" s="71"/>
      <c r="DPN22" s="71"/>
      <c r="DPO22" s="71"/>
      <c r="DPP22" s="71"/>
      <c r="DPQ22" s="71"/>
      <c r="DPR22" s="71"/>
      <c r="DPS22" s="71"/>
      <c r="DPT22" s="71"/>
      <c r="DPU22" s="71"/>
      <c r="DPV22" s="71"/>
      <c r="DPW22" s="71"/>
      <c r="DPX22" s="71"/>
      <c r="DPY22" s="71"/>
      <c r="DPZ22" s="71"/>
      <c r="DQA22" s="71"/>
      <c r="DQB22" s="71"/>
      <c r="DQC22" s="71"/>
      <c r="DQD22" s="71"/>
      <c r="DQE22" s="71"/>
      <c r="DQF22" s="71"/>
      <c r="DQG22" s="71"/>
      <c r="DQH22" s="71"/>
      <c r="DQI22" s="71"/>
      <c r="DQJ22" s="71"/>
      <c r="DQK22" s="71"/>
      <c r="DQL22" s="71"/>
      <c r="DQM22" s="71"/>
      <c r="DQN22" s="71"/>
      <c r="DQO22" s="71"/>
      <c r="DQP22" s="71"/>
      <c r="DQQ22" s="71"/>
      <c r="DQR22" s="71"/>
      <c r="DQS22" s="71"/>
      <c r="DQT22" s="71"/>
      <c r="DQU22" s="71"/>
      <c r="DQV22" s="71"/>
      <c r="DQW22" s="71"/>
      <c r="DQX22" s="71"/>
      <c r="DQY22" s="71"/>
      <c r="DQZ22" s="71"/>
      <c r="DRA22" s="71"/>
      <c r="DRB22" s="71"/>
      <c r="DRC22" s="71"/>
      <c r="DRD22" s="71"/>
      <c r="DRE22" s="71"/>
      <c r="DRF22" s="71"/>
      <c r="DRG22" s="71"/>
      <c r="DRH22" s="71"/>
      <c r="DRI22" s="71"/>
      <c r="DRJ22" s="71"/>
      <c r="DRK22" s="71"/>
      <c r="DRL22" s="71"/>
      <c r="DRM22" s="71"/>
      <c r="DRN22" s="71"/>
      <c r="DRO22" s="71"/>
      <c r="DRP22" s="71"/>
      <c r="DRQ22" s="71"/>
      <c r="DRR22" s="71"/>
      <c r="DRS22" s="71"/>
      <c r="DRT22" s="71"/>
      <c r="DRU22" s="71"/>
      <c r="DRV22" s="71"/>
      <c r="DRW22" s="71"/>
      <c r="DRX22" s="71"/>
      <c r="DRY22" s="71"/>
      <c r="DRZ22" s="71"/>
      <c r="DSA22" s="71"/>
      <c r="DSB22" s="71"/>
      <c r="DSC22" s="71"/>
      <c r="DSD22" s="71"/>
      <c r="DSE22" s="71"/>
      <c r="DSF22" s="71"/>
      <c r="DSG22" s="71"/>
      <c r="DSH22" s="71"/>
      <c r="DSI22" s="71"/>
      <c r="DSJ22" s="71"/>
      <c r="DSK22" s="71"/>
      <c r="DSL22" s="71"/>
      <c r="DSM22" s="71"/>
      <c r="DSN22" s="71"/>
      <c r="DSO22" s="71"/>
      <c r="DSP22" s="71"/>
      <c r="DSQ22" s="71"/>
      <c r="DSR22" s="71"/>
      <c r="DSS22" s="71"/>
      <c r="DST22" s="71"/>
      <c r="DSU22" s="71"/>
      <c r="DSV22" s="71"/>
      <c r="DSW22" s="71"/>
      <c r="DSX22" s="71"/>
      <c r="DSY22" s="71"/>
      <c r="DSZ22" s="71"/>
      <c r="DTA22" s="71"/>
      <c r="DTB22" s="71"/>
      <c r="DTC22" s="71"/>
      <c r="DTD22" s="71"/>
      <c r="DTE22" s="71"/>
      <c r="DTF22" s="71"/>
      <c r="DTG22" s="71"/>
      <c r="DTH22" s="71"/>
      <c r="DTI22" s="71"/>
      <c r="DTJ22" s="71"/>
      <c r="DTK22" s="71"/>
      <c r="DTL22" s="71"/>
      <c r="DTM22" s="71"/>
      <c r="DTN22" s="71"/>
      <c r="DTO22" s="71"/>
      <c r="DTP22" s="71"/>
      <c r="DTQ22" s="71"/>
      <c r="DTR22" s="71"/>
      <c r="DTS22" s="71"/>
      <c r="DTT22" s="71"/>
      <c r="DTU22" s="71"/>
      <c r="DTV22" s="71"/>
      <c r="DTW22" s="71"/>
      <c r="DTX22" s="71"/>
      <c r="DTY22" s="71"/>
      <c r="DTZ22" s="71"/>
      <c r="DUA22" s="71"/>
      <c r="DUB22" s="71"/>
      <c r="DUC22" s="71"/>
      <c r="DUD22" s="71"/>
      <c r="DUE22" s="71"/>
      <c r="DUF22" s="71"/>
      <c r="DUG22" s="71"/>
      <c r="DUH22" s="71"/>
      <c r="DUI22" s="71"/>
      <c r="DUJ22" s="71"/>
      <c r="DUK22" s="71"/>
      <c r="DUL22" s="71"/>
      <c r="DUM22" s="71"/>
      <c r="DUN22" s="71"/>
      <c r="DUO22" s="71"/>
      <c r="DUP22" s="71"/>
      <c r="DUQ22" s="71"/>
      <c r="DUR22" s="71"/>
      <c r="DUS22" s="71"/>
      <c r="DUT22" s="71"/>
      <c r="DUU22" s="71"/>
      <c r="DUV22" s="71"/>
      <c r="DUW22" s="71"/>
      <c r="DUX22" s="71"/>
      <c r="DUY22" s="71"/>
      <c r="DUZ22" s="71"/>
      <c r="DVA22" s="71"/>
      <c r="DVB22" s="71"/>
      <c r="DVC22" s="71"/>
      <c r="DVD22" s="71"/>
      <c r="DVE22" s="71"/>
      <c r="DVF22" s="71"/>
      <c r="DVG22" s="71"/>
      <c r="DVH22" s="71"/>
      <c r="DVI22" s="71"/>
      <c r="DVJ22" s="71"/>
      <c r="DVK22" s="71"/>
      <c r="DVL22" s="71"/>
      <c r="DVM22" s="71"/>
      <c r="DVN22" s="71"/>
      <c r="DVO22" s="71"/>
      <c r="DVP22" s="71"/>
      <c r="DVQ22" s="71"/>
      <c r="DVR22" s="71"/>
      <c r="DVS22" s="71"/>
      <c r="DVT22" s="71"/>
      <c r="DVU22" s="71"/>
      <c r="DVV22" s="71"/>
      <c r="DVW22" s="71"/>
      <c r="DVX22" s="71"/>
      <c r="DVY22" s="71"/>
      <c r="DVZ22" s="71"/>
      <c r="DWA22" s="71"/>
      <c r="DWB22" s="71"/>
      <c r="DWC22" s="71"/>
      <c r="DWD22" s="71"/>
      <c r="DWE22" s="71"/>
      <c r="DWF22" s="71"/>
      <c r="DWG22" s="71"/>
      <c r="DWH22" s="71"/>
      <c r="DWI22" s="71"/>
      <c r="DWJ22" s="71"/>
      <c r="DWK22" s="71"/>
      <c r="DWL22" s="71"/>
      <c r="DWM22" s="71"/>
      <c r="DWN22" s="71"/>
      <c r="DWO22" s="71"/>
      <c r="DWP22" s="71"/>
      <c r="DWQ22" s="71"/>
      <c r="DWR22" s="71"/>
      <c r="DWS22" s="71"/>
      <c r="DWT22" s="71"/>
      <c r="DWU22" s="71"/>
      <c r="DWV22" s="71"/>
      <c r="DWW22" s="71"/>
      <c r="DWX22" s="71"/>
      <c r="DWY22" s="71"/>
      <c r="DWZ22" s="71"/>
      <c r="DXA22" s="71"/>
      <c r="DXB22" s="71"/>
      <c r="DXC22" s="71"/>
      <c r="DXD22" s="71"/>
      <c r="DXE22" s="71"/>
      <c r="DXF22" s="71"/>
      <c r="DXG22" s="71"/>
      <c r="DXH22" s="71"/>
      <c r="DXI22" s="71"/>
      <c r="DXJ22" s="71"/>
      <c r="DXK22" s="71"/>
      <c r="DXL22" s="71"/>
      <c r="DXM22" s="71"/>
      <c r="DXN22" s="71"/>
      <c r="DXO22" s="71"/>
      <c r="DXP22" s="71"/>
      <c r="DXQ22" s="71"/>
      <c r="DXR22" s="71"/>
      <c r="DXS22" s="71"/>
      <c r="DXT22" s="71"/>
      <c r="DXU22" s="71"/>
      <c r="DXV22" s="71"/>
      <c r="DXW22" s="71"/>
      <c r="DXX22" s="71"/>
      <c r="DXY22" s="71"/>
      <c r="DXZ22" s="71"/>
      <c r="DYA22" s="71"/>
      <c r="DYB22" s="71"/>
      <c r="DYC22" s="71"/>
      <c r="DYD22" s="71"/>
      <c r="DYE22" s="71"/>
      <c r="DYF22" s="71"/>
      <c r="DYG22" s="71"/>
      <c r="DYH22" s="71"/>
      <c r="DYI22" s="71"/>
      <c r="DYJ22" s="71"/>
      <c r="DYK22" s="71"/>
      <c r="DYL22" s="71"/>
      <c r="DYM22" s="71"/>
      <c r="DYN22" s="71"/>
      <c r="DYO22" s="71"/>
      <c r="DYP22" s="71"/>
      <c r="DYQ22" s="71"/>
      <c r="DYR22" s="71"/>
      <c r="DYS22" s="71"/>
      <c r="DYT22" s="71"/>
      <c r="DYU22" s="71"/>
      <c r="DYV22" s="71"/>
      <c r="DYW22" s="71"/>
      <c r="DYX22" s="71"/>
      <c r="DYY22" s="71"/>
      <c r="DYZ22" s="71"/>
      <c r="DZA22" s="71"/>
      <c r="DZB22" s="71"/>
      <c r="DZC22" s="71"/>
      <c r="DZD22" s="71"/>
      <c r="DZE22" s="71"/>
      <c r="DZF22" s="71"/>
      <c r="DZG22" s="71"/>
      <c r="DZH22" s="71"/>
      <c r="DZI22" s="71"/>
      <c r="DZJ22" s="71"/>
      <c r="DZK22" s="71"/>
      <c r="DZL22" s="71"/>
      <c r="DZM22" s="71"/>
      <c r="DZN22" s="71"/>
      <c r="DZO22" s="71"/>
      <c r="DZP22" s="71"/>
      <c r="DZQ22" s="71"/>
      <c r="DZR22" s="71"/>
      <c r="DZS22" s="71"/>
      <c r="DZT22" s="71"/>
      <c r="DZU22" s="71"/>
      <c r="DZV22" s="71"/>
      <c r="DZW22" s="71"/>
      <c r="DZX22" s="71"/>
      <c r="DZY22" s="71"/>
      <c r="DZZ22" s="71"/>
      <c r="EAA22" s="71"/>
      <c r="EAB22" s="71"/>
      <c r="EAC22" s="71"/>
      <c r="EAD22" s="71"/>
      <c r="EAE22" s="71"/>
      <c r="EAF22" s="71"/>
      <c r="EAG22" s="71"/>
      <c r="EAH22" s="71"/>
      <c r="EAI22" s="71"/>
      <c r="EAJ22" s="71"/>
      <c r="EAK22" s="71"/>
      <c r="EAL22" s="71"/>
      <c r="EAM22" s="71"/>
      <c r="EAN22" s="71"/>
      <c r="EAO22" s="71"/>
      <c r="EAP22" s="71"/>
      <c r="EAQ22" s="71"/>
      <c r="EAR22" s="71"/>
      <c r="EAS22" s="71"/>
      <c r="EAT22" s="71"/>
      <c r="EAU22" s="71"/>
      <c r="EAV22" s="71"/>
      <c r="EAW22" s="71"/>
      <c r="EAX22" s="71"/>
      <c r="EAY22" s="71"/>
      <c r="EAZ22" s="71"/>
      <c r="EBA22" s="71"/>
      <c r="EBB22" s="71"/>
      <c r="EBC22" s="71"/>
      <c r="EBD22" s="71"/>
      <c r="EBE22" s="71"/>
      <c r="EBF22" s="71"/>
      <c r="EBG22" s="71"/>
      <c r="EBH22" s="71"/>
      <c r="EBI22" s="71"/>
      <c r="EBJ22" s="71"/>
      <c r="EBK22" s="71"/>
      <c r="EBL22" s="71"/>
      <c r="EBM22" s="71"/>
      <c r="EBN22" s="71"/>
      <c r="EBO22" s="71"/>
      <c r="EBP22" s="71"/>
      <c r="EBQ22" s="71"/>
      <c r="EBR22" s="71"/>
      <c r="EBS22" s="71"/>
      <c r="EBT22" s="71"/>
      <c r="EBU22" s="71"/>
      <c r="EBV22" s="71"/>
      <c r="EBW22" s="71"/>
      <c r="EBX22" s="71"/>
      <c r="EBY22" s="71"/>
      <c r="EBZ22" s="71"/>
      <c r="ECA22" s="71"/>
      <c r="ECB22" s="71"/>
      <c r="ECC22" s="71"/>
      <c r="ECD22" s="71"/>
      <c r="ECE22" s="71"/>
      <c r="ECF22" s="71"/>
      <c r="ECG22" s="71"/>
      <c r="ECH22" s="71"/>
      <c r="ECI22" s="71"/>
      <c r="ECJ22" s="71"/>
      <c r="ECK22" s="71"/>
      <c r="ECL22" s="71"/>
      <c r="ECM22" s="71"/>
      <c r="ECN22" s="71"/>
      <c r="ECO22" s="71"/>
      <c r="ECP22" s="71"/>
      <c r="ECQ22" s="71"/>
      <c r="ECR22" s="71"/>
      <c r="ECS22" s="71"/>
      <c r="ECT22" s="71"/>
      <c r="ECU22" s="71"/>
      <c r="ECV22" s="71"/>
      <c r="ECW22" s="71"/>
      <c r="ECX22" s="71"/>
      <c r="ECY22" s="71"/>
      <c r="ECZ22" s="71"/>
      <c r="EDA22" s="71"/>
      <c r="EDB22" s="71"/>
      <c r="EDC22" s="71"/>
      <c r="EDD22" s="71"/>
      <c r="EDE22" s="71"/>
      <c r="EDF22" s="71"/>
      <c r="EDG22" s="71"/>
      <c r="EDH22" s="71"/>
      <c r="EDI22" s="71"/>
      <c r="EDJ22" s="71"/>
      <c r="EDK22" s="71"/>
      <c r="EDL22" s="71"/>
      <c r="EDM22" s="71"/>
      <c r="EDN22" s="71"/>
      <c r="EDO22" s="71"/>
      <c r="EDP22" s="71"/>
      <c r="EDQ22" s="71"/>
      <c r="EDR22" s="71"/>
      <c r="EDS22" s="71"/>
      <c r="EDT22" s="71"/>
      <c r="EDU22" s="71"/>
      <c r="EDV22" s="71"/>
      <c r="EDW22" s="71"/>
      <c r="EDX22" s="71"/>
      <c r="EDY22" s="71"/>
      <c r="EDZ22" s="71"/>
      <c r="EEA22" s="71"/>
      <c r="EEB22" s="71"/>
      <c r="EEC22" s="71"/>
      <c r="EED22" s="71"/>
      <c r="EEE22" s="71"/>
      <c r="EEF22" s="71"/>
      <c r="EEG22" s="71"/>
      <c r="EEH22" s="71"/>
      <c r="EEI22" s="71"/>
      <c r="EEJ22" s="71"/>
      <c r="EEK22" s="71"/>
      <c r="EEL22" s="71"/>
      <c r="EEM22" s="71"/>
      <c r="EEN22" s="71"/>
      <c r="EEO22" s="71"/>
      <c r="EEP22" s="71"/>
      <c r="EEQ22" s="71"/>
      <c r="EER22" s="71"/>
      <c r="EES22" s="71"/>
      <c r="EET22" s="71"/>
      <c r="EEU22" s="71"/>
      <c r="EEV22" s="71"/>
      <c r="EEW22" s="71"/>
      <c r="EEX22" s="71"/>
      <c r="EEY22" s="71"/>
      <c r="EEZ22" s="71"/>
      <c r="EFA22" s="71"/>
      <c r="EFB22" s="71"/>
      <c r="EFC22" s="71"/>
      <c r="EFD22" s="71"/>
      <c r="EFE22" s="71"/>
      <c r="EFF22" s="71"/>
      <c r="EFG22" s="71"/>
      <c r="EFH22" s="71"/>
      <c r="EFI22" s="71"/>
      <c r="EFJ22" s="71"/>
      <c r="EFK22" s="71"/>
      <c r="EFL22" s="71"/>
      <c r="EFM22" s="71"/>
      <c r="EFN22" s="71"/>
      <c r="EFO22" s="71"/>
      <c r="EFP22" s="71"/>
      <c r="EFQ22" s="71"/>
      <c r="EFR22" s="71"/>
      <c r="EFS22" s="71"/>
      <c r="EFT22" s="71"/>
      <c r="EFU22" s="71"/>
      <c r="EFV22" s="71"/>
      <c r="EFW22" s="71"/>
      <c r="EFX22" s="71"/>
      <c r="EFY22" s="71"/>
      <c r="EFZ22" s="71"/>
      <c r="EGA22" s="71"/>
      <c r="EGB22" s="71"/>
      <c r="EGC22" s="71"/>
      <c r="EGD22" s="71"/>
      <c r="EGE22" s="71"/>
      <c r="EGF22" s="71"/>
      <c r="EGG22" s="71"/>
      <c r="EGH22" s="71"/>
      <c r="EGI22" s="71"/>
      <c r="EGJ22" s="71"/>
      <c r="EGK22" s="71"/>
      <c r="EGL22" s="71"/>
      <c r="EGM22" s="71"/>
      <c r="EGN22" s="71"/>
      <c r="EGO22" s="71"/>
      <c r="EGP22" s="71"/>
      <c r="EGQ22" s="71"/>
      <c r="EGR22" s="71"/>
      <c r="EGS22" s="71"/>
      <c r="EGT22" s="71"/>
      <c r="EGU22" s="71"/>
      <c r="EGV22" s="71"/>
      <c r="EGW22" s="71"/>
      <c r="EGX22" s="71"/>
      <c r="EGY22" s="71"/>
      <c r="EGZ22" s="71"/>
      <c r="EHA22" s="71"/>
      <c r="EHB22" s="71"/>
      <c r="EHC22" s="71"/>
      <c r="EHD22" s="71"/>
      <c r="EHE22" s="71"/>
      <c r="EHF22" s="71"/>
      <c r="EHG22" s="71"/>
      <c r="EHH22" s="71"/>
      <c r="EHI22" s="71"/>
      <c r="EHJ22" s="71"/>
      <c r="EHK22" s="71"/>
      <c r="EHL22" s="71"/>
      <c r="EHM22" s="71"/>
      <c r="EHN22" s="71"/>
      <c r="EHO22" s="71"/>
      <c r="EHP22" s="71"/>
      <c r="EHQ22" s="71"/>
      <c r="EHR22" s="71"/>
      <c r="EHS22" s="71"/>
      <c r="EHT22" s="71"/>
      <c r="EHU22" s="71"/>
      <c r="EHV22" s="71"/>
      <c r="EHW22" s="71"/>
      <c r="EHX22" s="71"/>
      <c r="EHY22" s="71"/>
      <c r="EHZ22" s="71"/>
      <c r="EIA22" s="71"/>
      <c r="EIB22" s="71"/>
      <c r="EIC22" s="71"/>
      <c r="EID22" s="71"/>
      <c r="EIE22" s="71"/>
      <c r="EIF22" s="71"/>
      <c r="EIG22" s="71"/>
      <c r="EIH22" s="71"/>
      <c r="EII22" s="71"/>
      <c r="EIJ22" s="71"/>
      <c r="EIK22" s="71"/>
      <c r="EIL22" s="71"/>
      <c r="EIM22" s="71"/>
      <c r="EIN22" s="71"/>
      <c r="EIO22" s="71"/>
      <c r="EIP22" s="71"/>
      <c r="EIQ22" s="71"/>
      <c r="EIR22" s="71"/>
      <c r="EIS22" s="71"/>
      <c r="EIT22" s="71"/>
      <c r="EIU22" s="71"/>
      <c r="EIV22" s="71"/>
      <c r="EIW22" s="71"/>
      <c r="EIX22" s="71"/>
      <c r="EIY22" s="71"/>
      <c r="EIZ22" s="71"/>
      <c r="EJA22" s="71"/>
      <c r="EJB22" s="71"/>
      <c r="EJC22" s="71"/>
      <c r="EJD22" s="71"/>
      <c r="EJE22" s="71"/>
      <c r="EJF22" s="71"/>
      <c r="EJG22" s="71"/>
      <c r="EJH22" s="71"/>
      <c r="EJI22" s="71"/>
      <c r="EJJ22" s="71"/>
      <c r="EJK22" s="71"/>
      <c r="EJL22" s="71"/>
      <c r="EJM22" s="71"/>
      <c r="EJN22" s="71"/>
      <c r="EJO22" s="71"/>
      <c r="EJP22" s="71"/>
      <c r="EJQ22" s="71"/>
      <c r="EJR22" s="71"/>
      <c r="EJS22" s="71"/>
      <c r="EJT22" s="71"/>
      <c r="EJU22" s="71"/>
      <c r="EJV22" s="71"/>
      <c r="EJW22" s="71"/>
      <c r="EJX22" s="71"/>
      <c r="EJY22" s="71"/>
      <c r="EJZ22" s="71"/>
      <c r="EKA22" s="71"/>
      <c r="EKB22" s="71"/>
      <c r="EKC22" s="71"/>
      <c r="EKD22" s="71"/>
      <c r="EKE22" s="71"/>
      <c r="EKF22" s="71"/>
      <c r="EKG22" s="71"/>
      <c r="EKH22" s="71"/>
      <c r="EKI22" s="71"/>
      <c r="EKJ22" s="71"/>
      <c r="EKK22" s="71"/>
      <c r="EKL22" s="71"/>
      <c r="EKM22" s="71"/>
      <c r="EKN22" s="71"/>
      <c r="EKO22" s="71"/>
      <c r="EKP22" s="71"/>
      <c r="EKQ22" s="71"/>
      <c r="EKR22" s="71"/>
      <c r="EKS22" s="71"/>
      <c r="EKT22" s="71"/>
      <c r="EKU22" s="71"/>
      <c r="EKV22" s="71"/>
      <c r="EKW22" s="71"/>
      <c r="EKX22" s="71"/>
      <c r="EKY22" s="71"/>
      <c r="EKZ22" s="71"/>
      <c r="ELA22" s="71"/>
      <c r="ELB22" s="71"/>
      <c r="ELC22" s="71"/>
      <c r="ELD22" s="71"/>
      <c r="ELE22" s="71"/>
      <c r="ELF22" s="71"/>
      <c r="ELG22" s="71"/>
      <c r="ELH22" s="71"/>
      <c r="ELI22" s="71"/>
      <c r="ELJ22" s="71"/>
      <c r="ELK22" s="71"/>
      <c r="ELL22" s="71"/>
      <c r="ELM22" s="71"/>
      <c r="ELN22" s="71"/>
      <c r="ELO22" s="71"/>
      <c r="ELP22" s="71"/>
      <c r="ELQ22" s="71"/>
      <c r="ELR22" s="71"/>
      <c r="ELS22" s="71"/>
      <c r="ELT22" s="71"/>
      <c r="ELU22" s="71"/>
      <c r="ELV22" s="71"/>
      <c r="ELW22" s="71"/>
      <c r="ELX22" s="71"/>
      <c r="ELY22" s="71"/>
      <c r="ELZ22" s="71"/>
      <c r="EMA22" s="71"/>
      <c r="EMB22" s="71"/>
      <c r="EMC22" s="71"/>
      <c r="EMD22" s="71"/>
      <c r="EME22" s="71"/>
      <c r="EMF22" s="71"/>
      <c r="EMG22" s="71"/>
      <c r="EMH22" s="71"/>
      <c r="EMI22" s="71"/>
      <c r="EMJ22" s="71"/>
      <c r="EMK22" s="71"/>
      <c r="EML22" s="71"/>
      <c r="EMM22" s="71"/>
      <c r="EMN22" s="71"/>
      <c r="EMO22" s="71"/>
      <c r="EMP22" s="71"/>
      <c r="EMQ22" s="71"/>
      <c r="EMR22" s="71"/>
      <c r="EMS22" s="71"/>
      <c r="EMT22" s="71"/>
      <c r="EMU22" s="71"/>
      <c r="EMV22" s="71"/>
      <c r="EMW22" s="71"/>
      <c r="EMX22" s="71"/>
      <c r="EMY22" s="71"/>
      <c r="EMZ22" s="71"/>
      <c r="ENA22" s="71"/>
      <c r="ENB22" s="71"/>
      <c r="ENC22" s="71"/>
      <c r="END22" s="71"/>
      <c r="ENE22" s="71"/>
      <c r="ENF22" s="71"/>
      <c r="ENG22" s="71"/>
      <c r="ENH22" s="71"/>
      <c r="ENI22" s="71"/>
      <c r="ENJ22" s="71"/>
      <c r="ENK22" s="71"/>
      <c r="ENL22" s="71"/>
      <c r="ENM22" s="71"/>
      <c r="ENN22" s="71"/>
      <c r="ENO22" s="71"/>
      <c r="ENP22" s="71"/>
      <c r="ENQ22" s="71"/>
      <c r="ENR22" s="71"/>
      <c r="ENS22" s="71"/>
      <c r="ENT22" s="71"/>
      <c r="ENU22" s="71"/>
      <c r="ENV22" s="71"/>
      <c r="ENW22" s="71"/>
      <c r="ENX22" s="71"/>
      <c r="ENY22" s="71"/>
      <c r="ENZ22" s="71"/>
      <c r="EOA22" s="71"/>
      <c r="EOB22" s="71"/>
      <c r="EOC22" s="71"/>
      <c r="EOD22" s="71"/>
      <c r="EOE22" s="71"/>
      <c r="EOF22" s="71"/>
      <c r="EOG22" s="71"/>
      <c r="EOH22" s="71"/>
      <c r="EOI22" s="71"/>
      <c r="EOJ22" s="71"/>
      <c r="EOK22" s="71"/>
      <c r="EOL22" s="71"/>
      <c r="EOM22" s="71"/>
      <c r="EON22" s="71"/>
      <c r="EOO22" s="71"/>
      <c r="EOP22" s="71"/>
      <c r="EOQ22" s="71"/>
      <c r="EOR22" s="71"/>
      <c r="EOS22" s="71"/>
      <c r="EOT22" s="71"/>
      <c r="EOU22" s="71"/>
      <c r="EOV22" s="71"/>
      <c r="EOW22" s="71"/>
      <c r="EOX22" s="71"/>
      <c r="EOY22" s="71"/>
      <c r="EOZ22" s="71"/>
      <c r="EPA22" s="71"/>
      <c r="EPB22" s="71"/>
      <c r="EPC22" s="71"/>
      <c r="EPD22" s="71"/>
      <c r="EPE22" s="71"/>
      <c r="EPF22" s="71"/>
      <c r="EPG22" s="71"/>
      <c r="EPH22" s="71"/>
      <c r="EPI22" s="71"/>
      <c r="EPJ22" s="71"/>
      <c r="EPK22" s="71"/>
      <c r="EPL22" s="71"/>
      <c r="EPM22" s="71"/>
      <c r="EPN22" s="71"/>
      <c r="EPO22" s="71"/>
      <c r="EPP22" s="71"/>
      <c r="EPQ22" s="71"/>
      <c r="EPR22" s="71"/>
      <c r="EPS22" s="71"/>
      <c r="EPT22" s="71"/>
      <c r="EPU22" s="71"/>
      <c r="EPV22" s="71"/>
      <c r="EPW22" s="71"/>
      <c r="EPX22" s="71"/>
      <c r="EPY22" s="71"/>
      <c r="EPZ22" s="71"/>
      <c r="EQA22" s="71"/>
      <c r="EQB22" s="71"/>
      <c r="EQC22" s="71"/>
      <c r="EQD22" s="71"/>
      <c r="EQE22" s="71"/>
      <c r="EQF22" s="71"/>
      <c r="EQG22" s="71"/>
      <c r="EQH22" s="71"/>
      <c r="EQI22" s="71"/>
      <c r="EQJ22" s="71"/>
      <c r="EQK22" s="71"/>
      <c r="EQL22" s="71"/>
      <c r="EQM22" s="71"/>
      <c r="EQN22" s="71"/>
      <c r="EQO22" s="71"/>
      <c r="EQP22" s="71"/>
      <c r="EQQ22" s="71"/>
      <c r="EQR22" s="71"/>
      <c r="EQS22" s="71"/>
      <c r="EQT22" s="71"/>
      <c r="EQU22" s="71"/>
      <c r="EQV22" s="71"/>
      <c r="EQW22" s="71"/>
      <c r="EQX22" s="71"/>
      <c r="EQY22" s="71"/>
      <c r="EQZ22" s="71"/>
      <c r="ERA22" s="71"/>
      <c r="ERB22" s="71"/>
      <c r="ERC22" s="71"/>
      <c r="ERD22" s="71"/>
      <c r="ERE22" s="71"/>
      <c r="ERF22" s="71"/>
      <c r="ERG22" s="71"/>
      <c r="ERH22" s="71"/>
      <c r="ERI22" s="71"/>
      <c r="ERJ22" s="71"/>
      <c r="ERK22" s="71"/>
      <c r="ERL22" s="71"/>
      <c r="ERM22" s="71"/>
      <c r="ERN22" s="71"/>
      <c r="ERO22" s="71"/>
      <c r="ERP22" s="71"/>
      <c r="ERQ22" s="71"/>
      <c r="ERR22" s="71"/>
      <c r="ERS22" s="71"/>
      <c r="ERT22" s="71"/>
      <c r="ERU22" s="71"/>
      <c r="ERV22" s="71"/>
      <c r="ERW22" s="71"/>
      <c r="ERX22" s="71"/>
      <c r="ERY22" s="71"/>
      <c r="ERZ22" s="71"/>
      <c r="ESA22" s="71"/>
      <c r="ESB22" s="71"/>
      <c r="ESC22" s="71"/>
      <c r="ESD22" s="71"/>
      <c r="ESE22" s="71"/>
      <c r="ESF22" s="71"/>
      <c r="ESG22" s="71"/>
      <c r="ESH22" s="71"/>
      <c r="ESI22" s="71"/>
      <c r="ESJ22" s="71"/>
      <c r="ESK22" s="71"/>
      <c r="ESL22" s="71"/>
      <c r="ESM22" s="71"/>
      <c r="ESN22" s="71"/>
      <c r="ESO22" s="71"/>
      <c r="ESP22" s="71"/>
      <c r="ESQ22" s="71"/>
      <c r="ESR22" s="71"/>
      <c r="ESS22" s="71"/>
      <c r="EST22" s="71"/>
      <c r="ESU22" s="71"/>
      <c r="ESV22" s="71"/>
      <c r="ESW22" s="71"/>
      <c r="ESX22" s="71"/>
      <c r="ESY22" s="71"/>
      <c r="ESZ22" s="71"/>
      <c r="ETA22" s="71"/>
      <c r="ETB22" s="71"/>
      <c r="ETC22" s="71"/>
      <c r="ETD22" s="71"/>
      <c r="ETE22" s="71"/>
      <c r="ETF22" s="71"/>
      <c r="ETG22" s="71"/>
      <c r="ETH22" s="71"/>
      <c r="ETI22" s="71"/>
      <c r="ETJ22" s="71"/>
      <c r="ETK22" s="71"/>
      <c r="ETL22" s="71"/>
      <c r="ETM22" s="71"/>
      <c r="ETN22" s="71"/>
      <c r="ETO22" s="71"/>
      <c r="ETP22" s="71"/>
      <c r="ETQ22" s="71"/>
      <c r="ETR22" s="71"/>
      <c r="ETS22" s="71"/>
      <c r="ETT22" s="71"/>
      <c r="ETU22" s="71"/>
      <c r="ETV22" s="71"/>
      <c r="ETW22" s="71"/>
      <c r="ETX22" s="71"/>
      <c r="ETY22" s="71"/>
      <c r="ETZ22" s="71"/>
      <c r="EUA22" s="71"/>
      <c r="EUB22" s="71"/>
      <c r="EUC22" s="71"/>
      <c r="EUD22" s="71"/>
      <c r="EUE22" s="71"/>
      <c r="EUF22" s="71"/>
      <c r="EUG22" s="71"/>
      <c r="EUH22" s="71"/>
      <c r="EUI22" s="71"/>
      <c r="EUJ22" s="71"/>
      <c r="EUK22" s="71"/>
      <c r="EUL22" s="71"/>
      <c r="EUM22" s="71"/>
      <c r="EUN22" s="71"/>
      <c r="EUO22" s="71"/>
      <c r="EUP22" s="71"/>
      <c r="EUQ22" s="71"/>
      <c r="EUR22" s="71"/>
      <c r="EUS22" s="71"/>
      <c r="EUT22" s="71"/>
      <c r="EUU22" s="71"/>
      <c r="EUV22" s="71"/>
      <c r="EUW22" s="71"/>
      <c r="EUX22" s="71"/>
      <c r="EUY22" s="71"/>
      <c r="EUZ22" s="71"/>
      <c r="EVA22" s="71"/>
      <c r="EVB22" s="71"/>
      <c r="EVC22" s="71"/>
      <c r="EVD22" s="71"/>
      <c r="EVE22" s="71"/>
      <c r="EVF22" s="71"/>
      <c r="EVG22" s="71"/>
      <c r="EVH22" s="71"/>
      <c r="EVI22" s="71"/>
      <c r="EVJ22" s="71"/>
      <c r="EVK22" s="71"/>
      <c r="EVL22" s="71"/>
      <c r="EVM22" s="71"/>
      <c r="EVN22" s="71"/>
      <c r="EVO22" s="71"/>
      <c r="EVP22" s="71"/>
      <c r="EVQ22" s="71"/>
      <c r="EVR22" s="71"/>
      <c r="EVS22" s="71"/>
      <c r="EVT22" s="71"/>
      <c r="EVU22" s="71"/>
      <c r="EVV22" s="71"/>
      <c r="EVW22" s="71"/>
      <c r="EVX22" s="71"/>
      <c r="EVY22" s="71"/>
      <c r="EVZ22" s="71"/>
      <c r="EWA22" s="71"/>
      <c r="EWB22" s="71"/>
      <c r="EWC22" s="71"/>
      <c r="EWD22" s="71"/>
      <c r="EWE22" s="71"/>
      <c r="EWF22" s="71"/>
      <c r="EWG22" s="71"/>
      <c r="EWH22" s="71"/>
      <c r="EWI22" s="71"/>
      <c r="EWJ22" s="71"/>
      <c r="EWK22" s="71"/>
      <c r="EWL22" s="71"/>
      <c r="EWM22" s="71"/>
      <c r="EWN22" s="71"/>
      <c r="EWO22" s="71"/>
      <c r="EWP22" s="71"/>
      <c r="EWQ22" s="71"/>
      <c r="EWR22" s="71"/>
      <c r="EWS22" s="71"/>
      <c r="EWT22" s="71"/>
      <c r="EWU22" s="71"/>
      <c r="EWV22" s="71"/>
      <c r="EWW22" s="71"/>
      <c r="EWX22" s="71"/>
      <c r="EWY22" s="71"/>
      <c r="EWZ22" s="71"/>
      <c r="EXA22" s="71"/>
      <c r="EXB22" s="71"/>
      <c r="EXC22" s="71"/>
      <c r="EXD22" s="71"/>
      <c r="EXE22" s="71"/>
      <c r="EXF22" s="71"/>
      <c r="EXG22" s="71"/>
      <c r="EXH22" s="71"/>
      <c r="EXI22" s="71"/>
      <c r="EXJ22" s="71"/>
      <c r="EXK22" s="71"/>
      <c r="EXL22" s="71"/>
      <c r="EXM22" s="71"/>
      <c r="EXN22" s="71"/>
      <c r="EXO22" s="71"/>
      <c r="EXP22" s="71"/>
      <c r="EXQ22" s="71"/>
      <c r="EXR22" s="71"/>
      <c r="EXS22" s="71"/>
      <c r="EXT22" s="71"/>
      <c r="EXU22" s="71"/>
      <c r="EXV22" s="71"/>
      <c r="EXW22" s="71"/>
      <c r="EXX22" s="71"/>
      <c r="EXY22" s="71"/>
      <c r="EXZ22" s="71"/>
      <c r="EYA22" s="71"/>
      <c r="EYB22" s="71"/>
      <c r="EYC22" s="71"/>
      <c r="EYD22" s="71"/>
      <c r="EYE22" s="71"/>
      <c r="EYF22" s="71"/>
      <c r="EYG22" s="71"/>
      <c r="EYH22" s="71"/>
      <c r="EYI22" s="71"/>
      <c r="EYJ22" s="71"/>
      <c r="EYK22" s="71"/>
      <c r="EYL22" s="71"/>
      <c r="EYM22" s="71"/>
      <c r="EYN22" s="71"/>
      <c r="EYO22" s="71"/>
      <c r="EYP22" s="71"/>
      <c r="EYQ22" s="71"/>
      <c r="EYR22" s="71"/>
      <c r="EYS22" s="71"/>
      <c r="EYT22" s="71"/>
      <c r="EYU22" s="71"/>
      <c r="EYV22" s="71"/>
      <c r="EYW22" s="71"/>
      <c r="EYX22" s="71"/>
      <c r="EYY22" s="71"/>
      <c r="EYZ22" s="71"/>
      <c r="EZA22" s="71"/>
      <c r="EZB22" s="71"/>
      <c r="EZC22" s="71"/>
      <c r="EZD22" s="71"/>
      <c r="EZE22" s="71"/>
      <c r="EZF22" s="71"/>
      <c r="EZG22" s="71"/>
      <c r="EZH22" s="71"/>
      <c r="EZI22" s="71"/>
      <c r="EZJ22" s="71"/>
      <c r="EZK22" s="71"/>
      <c r="EZL22" s="71"/>
      <c r="EZM22" s="71"/>
      <c r="EZN22" s="71"/>
      <c r="EZO22" s="71"/>
      <c r="EZP22" s="71"/>
      <c r="EZQ22" s="71"/>
      <c r="EZR22" s="71"/>
      <c r="EZS22" s="71"/>
      <c r="EZT22" s="71"/>
      <c r="EZU22" s="71"/>
      <c r="EZV22" s="71"/>
      <c r="EZW22" s="71"/>
      <c r="EZX22" s="71"/>
      <c r="EZY22" s="71"/>
      <c r="EZZ22" s="71"/>
      <c r="FAA22" s="71"/>
      <c r="FAB22" s="71"/>
      <c r="FAC22" s="71"/>
      <c r="FAD22" s="71"/>
      <c r="FAE22" s="71"/>
      <c r="FAF22" s="71"/>
      <c r="FAG22" s="71"/>
      <c r="FAH22" s="71"/>
      <c r="FAI22" s="71"/>
      <c r="FAJ22" s="71"/>
      <c r="FAK22" s="71"/>
      <c r="FAL22" s="71"/>
      <c r="FAM22" s="71"/>
      <c r="FAN22" s="71"/>
      <c r="FAO22" s="71"/>
      <c r="FAP22" s="71"/>
      <c r="FAQ22" s="71"/>
      <c r="FAR22" s="71"/>
      <c r="FAS22" s="71"/>
      <c r="FAT22" s="71"/>
      <c r="FAU22" s="71"/>
      <c r="FAV22" s="71"/>
      <c r="FAW22" s="71"/>
      <c r="FAX22" s="71"/>
      <c r="FAY22" s="71"/>
      <c r="FAZ22" s="71"/>
      <c r="FBA22" s="71"/>
      <c r="FBB22" s="71"/>
      <c r="FBC22" s="71"/>
      <c r="FBD22" s="71"/>
      <c r="FBE22" s="71"/>
      <c r="FBF22" s="71"/>
      <c r="FBG22" s="71"/>
      <c r="FBH22" s="71"/>
      <c r="FBI22" s="71"/>
      <c r="FBJ22" s="71"/>
      <c r="FBK22" s="71"/>
      <c r="FBL22" s="71"/>
      <c r="FBM22" s="71"/>
      <c r="FBN22" s="71"/>
      <c r="FBO22" s="71"/>
      <c r="FBP22" s="71"/>
      <c r="FBQ22" s="71"/>
      <c r="FBR22" s="71"/>
      <c r="FBS22" s="71"/>
      <c r="FBT22" s="71"/>
      <c r="FBU22" s="71"/>
      <c r="FBV22" s="71"/>
      <c r="FBW22" s="71"/>
      <c r="FBX22" s="71"/>
      <c r="FBY22" s="71"/>
      <c r="FBZ22" s="71"/>
      <c r="FCA22" s="71"/>
      <c r="FCB22" s="71"/>
      <c r="FCC22" s="71"/>
      <c r="FCD22" s="71"/>
      <c r="FCE22" s="71"/>
      <c r="FCF22" s="71"/>
      <c r="FCG22" s="71"/>
      <c r="FCH22" s="71"/>
      <c r="FCI22" s="71"/>
      <c r="FCJ22" s="71"/>
      <c r="FCK22" s="71"/>
      <c r="FCL22" s="71"/>
      <c r="FCM22" s="71"/>
      <c r="FCN22" s="71"/>
      <c r="FCO22" s="71"/>
      <c r="FCP22" s="71"/>
      <c r="FCQ22" s="71"/>
      <c r="FCR22" s="71"/>
      <c r="FCS22" s="71"/>
      <c r="FCT22" s="71"/>
      <c r="FCU22" s="71"/>
      <c r="FCV22" s="71"/>
      <c r="FCW22" s="71"/>
      <c r="FCX22" s="71"/>
      <c r="FCY22" s="71"/>
      <c r="FCZ22" s="71"/>
      <c r="FDA22" s="71"/>
      <c r="FDB22" s="71"/>
      <c r="FDC22" s="71"/>
      <c r="FDD22" s="71"/>
      <c r="FDE22" s="71"/>
      <c r="FDF22" s="71"/>
      <c r="FDG22" s="71"/>
      <c r="FDH22" s="71"/>
      <c r="FDI22" s="71"/>
      <c r="FDJ22" s="71"/>
      <c r="FDK22" s="71"/>
      <c r="FDL22" s="71"/>
      <c r="FDM22" s="71"/>
      <c r="FDN22" s="71"/>
      <c r="FDO22" s="71"/>
      <c r="FDP22" s="71"/>
      <c r="FDQ22" s="71"/>
      <c r="FDR22" s="71"/>
      <c r="FDS22" s="71"/>
      <c r="FDT22" s="71"/>
      <c r="FDU22" s="71"/>
      <c r="FDV22" s="71"/>
      <c r="FDW22" s="71"/>
      <c r="FDX22" s="71"/>
      <c r="FDY22" s="71"/>
      <c r="FDZ22" s="71"/>
      <c r="FEA22" s="71"/>
      <c r="FEB22" s="71"/>
      <c r="FEC22" s="71"/>
      <c r="FED22" s="71"/>
      <c r="FEE22" s="71"/>
      <c r="FEF22" s="71"/>
      <c r="FEG22" s="71"/>
      <c r="FEH22" s="71"/>
      <c r="FEI22" s="71"/>
      <c r="FEJ22" s="71"/>
      <c r="FEK22" s="71"/>
      <c r="FEL22" s="71"/>
      <c r="FEM22" s="71"/>
      <c r="FEN22" s="71"/>
      <c r="FEO22" s="71"/>
      <c r="FEP22" s="71"/>
      <c r="FEQ22" s="71"/>
      <c r="FER22" s="71"/>
      <c r="FES22" s="71"/>
      <c r="FET22" s="71"/>
      <c r="FEU22" s="71"/>
      <c r="FEV22" s="71"/>
      <c r="FEW22" s="71"/>
      <c r="FEX22" s="71"/>
      <c r="FEY22" s="71"/>
      <c r="FEZ22" s="71"/>
      <c r="FFA22" s="71"/>
      <c r="FFB22" s="71"/>
      <c r="FFC22" s="71"/>
      <c r="FFD22" s="71"/>
      <c r="FFE22" s="71"/>
      <c r="FFF22" s="71"/>
      <c r="FFG22" s="71"/>
      <c r="FFH22" s="71"/>
      <c r="FFI22" s="71"/>
      <c r="FFJ22" s="71"/>
      <c r="FFK22" s="71"/>
      <c r="FFL22" s="71"/>
      <c r="FFM22" s="71"/>
      <c r="FFN22" s="71"/>
      <c r="FFO22" s="71"/>
      <c r="FFP22" s="71"/>
      <c r="FFQ22" s="71"/>
      <c r="FFR22" s="71"/>
      <c r="FFS22" s="71"/>
      <c r="FFT22" s="71"/>
      <c r="FFU22" s="71"/>
      <c r="FFV22" s="71"/>
      <c r="FFW22" s="71"/>
      <c r="FFX22" s="71"/>
      <c r="FFY22" s="71"/>
      <c r="FFZ22" s="71"/>
      <c r="FGA22" s="71"/>
      <c r="FGB22" s="71"/>
      <c r="FGC22" s="71"/>
      <c r="FGD22" s="71"/>
      <c r="FGE22" s="71"/>
      <c r="FGF22" s="71"/>
      <c r="FGG22" s="71"/>
      <c r="FGH22" s="71"/>
      <c r="FGI22" s="71"/>
      <c r="FGJ22" s="71"/>
      <c r="FGK22" s="71"/>
      <c r="FGL22" s="71"/>
      <c r="FGM22" s="71"/>
      <c r="FGN22" s="71"/>
      <c r="FGO22" s="71"/>
      <c r="FGP22" s="71"/>
      <c r="FGQ22" s="71"/>
      <c r="FGR22" s="71"/>
      <c r="FGS22" s="71"/>
      <c r="FGT22" s="71"/>
      <c r="FGU22" s="71"/>
      <c r="FGV22" s="71"/>
      <c r="FGW22" s="71"/>
      <c r="FGX22" s="71"/>
      <c r="FGY22" s="71"/>
      <c r="FGZ22" s="71"/>
      <c r="FHA22" s="71"/>
      <c r="FHB22" s="71"/>
      <c r="FHC22" s="71"/>
      <c r="FHD22" s="71"/>
      <c r="FHE22" s="71"/>
      <c r="FHF22" s="71"/>
      <c r="FHG22" s="71"/>
      <c r="FHH22" s="71"/>
      <c r="FHI22" s="71"/>
      <c r="FHJ22" s="71"/>
      <c r="FHK22" s="71"/>
      <c r="FHL22" s="71"/>
      <c r="FHM22" s="71"/>
      <c r="FHN22" s="71"/>
      <c r="FHO22" s="71"/>
      <c r="FHP22" s="71"/>
      <c r="FHQ22" s="71"/>
      <c r="FHR22" s="71"/>
      <c r="FHS22" s="71"/>
      <c r="FHT22" s="71"/>
      <c r="FHU22" s="71"/>
      <c r="FHV22" s="71"/>
      <c r="FHW22" s="71"/>
      <c r="FHX22" s="71"/>
      <c r="FHY22" s="71"/>
      <c r="FHZ22" s="71"/>
      <c r="FIA22" s="71"/>
      <c r="FIB22" s="71"/>
      <c r="FIC22" s="71"/>
      <c r="FID22" s="71"/>
      <c r="FIE22" s="71"/>
      <c r="FIF22" s="71"/>
      <c r="FIG22" s="71"/>
      <c r="FIH22" s="71"/>
      <c r="FII22" s="71"/>
      <c r="FIJ22" s="71"/>
      <c r="FIK22" s="71"/>
      <c r="FIL22" s="71"/>
      <c r="FIM22" s="71"/>
      <c r="FIN22" s="71"/>
      <c r="FIO22" s="71"/>
      <c r="FIP22" s="71"/>
      <c r="FIQ22" s="71"/>
      <c r="FIR22" s="71"/>
      <c r="FIS22" s="71"/>
      <c r="FIT22" s="71"/>
      <c r="FIU22" s="71"/>
      <c r="FIV22" s="71"/>
      <c r="FIW22" s="71"/>
      <c r="FIX22" s="71"/>
      <c r="FIY22" s="71"/>
      <c r="FIZ22" s="71"/>
      <c r="FJA22" s="71"/>
      <c r="FJB22" s="71"/>
      <c r="FJC22" s="71"/>
      <c r="FJD22" s="71"/>
      <c r="FJE22" s="71"/>
      <c r="FJF22" s="71"/>
      <c r="FJG22" s="71"/>
      <c r="FJH22" s="71"/>
      <c r="FJI22" s="71"/>
      <c r="FJJ22" s="71"/>
      <c r="FJK22" s="71"/>
      <c r="FJL22" s="71"/>
      <c r="FJM22" s="71"/>
      <c r="FJN22" s="71"/>
      <c r="FJO22" s="71"/>
      <c r="FJP22" s="71"/>
      <c r="FJQ22" s="71"/>
      <c r="FJR22" s="71"/>
      <c r="FJS22" s="71"/>
      <c r="FJT22" s="71"/>
      <c r="FJU22" s="71"/>
      <c r="FJV22" s="71"/>
      <c r="FJW22" s="71"/>
      <c r="FJX22" s="71"/>
      <c r="FJY22" s="71"/>
      <c r="FJZ22" s="71"/>
      <c r="FKA22" s="71"/>
      <c r="FKB22" s="71"/>
      <c r="FKC22" s="71"/>
      <c r="FKD22" s="71"/>
      <c r="FKE22" s="71"/>
      <c r="FKF22" s="71"/>
      <c r="FKG22" s="71"/>
      <c r="FKH22" s="71"/>
      <c r="FKI22" s="71"/>
      <c r="FKJ22" s="71"/>
      <c r="FKK22" s="71"/>
      <c r="FKL22" s="71"/>
      <c r="FKM22" s="71"/>
      <c r="FKN22" s="71"/>
      <c r="FKO22" s="71"/>
      <c r="FKP22" s="71"/>
      <c r="FKQ22" s="71"/>
      <c r="FKR22" s="71"/>
      <c r="FKS22" s="71"/>
      <c r="FKT22" s="71"/>
      <c r="FKU22" s="71"/>
      <c r="FKV22" s="71"/>
      <c r="FKW22" s="71"/>
      <c r="FKX22" s="71"/>
      <c r="FKY22" s="71"/>
      <c r="FKZ22" s="71"/>
      <c r="FLA22" s="71"/>
      <c r="FLB22" s="71"/>
      <c r="FLC22" s="71"/>
      <c r="FLD22" s="71"/>
      <c r="FLE22" s="71"/>
      <c r="FLF22" s="71"/>
      <c r="FLG22" s="71"/>
      <c r="FLH22" s="71"/>
      <c r="FLI22" s="71"/>
      <c r="FLJ22" s="71"/>
      <c r="FLK22" s="71"/>
      <c r="FLL22" s="71"/>
      <c r="FLM22" s="71"/>
      <c r="FLN22" s="71"/>
      <c r="FLO22" s="71"/>
      <c r="FLP22" s="71"/>
      <c r="FLQ22" s="71"/>
      <c r="FLR22" s="71"/>
      <c r="FLS22" s="71"/>
      <c r="FLT22" s="71"/>
      <c r="FLU22" s="71"/>
      <c r="FLV22" s="71"/>
      <c r="FLW22" s="71"/>
      <c r="FLX22" s="71"/>
      <c r="FLY22" s="71"/>
      <c r="FLZ22" s="71"/>
      <c r="FMA22" s="71"/>
      <c r="FMB22" s="71"/>
      <c r="FMC22" s="71"/>
      <c r="FMD22" s="71"/>
      <c r="FME22" s="71"/>
      <c r="FMF22" s="71"/>
      <c r="FMG22" s="71"/>
      <c r="FMH22" s="71"/>
      <c r="FMI22" s="71"/>
      <c r="FMJ22" s="71"/>
      <c r="FMK22" s="71"/>
      <c r="FML22" s="71"/>
      <c r="FMM22" s="71"/>
      <c r="FMN22" s="71"/>
      <c r="FMO22" s="71"/>
      <c r="FMP22" s="71"/>
      <c r="FMQ22" s="71"/>
      <c r="FMR22" s="71"/>
      <c r="FMS22" s="71"/>
      <c r="FMT22" s="71"/>
      <c r="FMU22" s="71"/>
      <c r="FMV22" s="71"/>
      <c r="FMW22" s="71"/>
      <c r="FMX22" s="71"/>
      <c r="FMY22" s="71"/>
      <c r="FMZ22" s="71"/>
      <c r="FNA22" s="71"/>
      <c r="FNB22" s="71"/>
      <c r="FNC22" s="71"/>
      <c r="FND22" s="71"/>
      <c r="FNE22" s="71"/>
      <c r="FNF22" s="71"/>
      <c r="FNG22" s="71"/>
      <c r="FNH22" s="71"/>
      <c r="FNI22" s="71"/>
      <c r="FNJ22" s="71"/>
      <c r="FNK22" s="71"/>
      <c r="FNL22" s="71"/>
      <c r="FNM22" s="71"/>
      <c r="FNN22" s="71"/>
      <c r="FNO22" s="71"/>
      <c r="FNP22" s="71"/>
      <c r="FNQ22" s="71"/>
      <c r="FNR22" s="71"/>
      <c r="FNS22" s="71"/>
      <c r="FNT22" s="71"/>
      <c r="FNU22" s="71"/>
      <c r="FNV22" s="71"/>
      <c r="FNW22" s="71"/>
      <c r="FNX22" s="71"/>
      <c r="FNY22" s="71"/>
      <c r="FNZ22" s="71"/>
      <c r="FOA22" s="71"/>
      <c r="FOB22" s="71"/>
      <c r="FOC22" s="71"/>
      <c r="FOD22" s="71"/>
      <c r="FOE22" s="71"/>
      <c r="FOF22" s="71"/>
      <c r="FOG22" s="71"/>
      <c r="FOH22" s="71"/>
      <c r="FOI22" s="71"/>
      <c r="FOJ22" s="71"/>
      <c r="FOK22" s="71"/>
      <c r="FOL22" s="71"/>
      <c r="FOM22" s="71"/>
      <c r="FON22" s="71"/>
      <c r="FOO22" s="71"/>
      <c r="FOP22" s="71"/>
      <c r="FOQ22" s="71"/>
      <c r="FOR22" s="71"/>
      <c r="FOS22" s="71"/>
      <c r="FOT22" s="71"/>
      <c r="FOU22" s="71"/>
      <c r="FOV22" s="71"/>
      <c r="FOW22" s="71"/>
      <c r="FOX22" s="71"/>
      <c r="FOY22" s="71"/>
      <c r="FOZ22" s="71"/>
      <c r="FPA22" s="71"/>
      <c r="FPB22" s="71"/>
      <c r="FPC22" s="71"/>
      <c r="FPD22" s="71"/>
      <c r="FPE22" s="71"/>
      <c r="FPF22" s="71"/>
      <c r="FPG22" s="71"/>
      <c r="FPH22" s="71"/>
      <c r="FPI22" s="71"/>
      <c r="FPJ22" s="71"/>
      <c r="FPK22" s="71"/>
      <c r="FPL22" s="71"/>
      <c r="FPM22" s="71"/>
      <c r="FPN22" s="71"/>
      <c r="FPO22" s="71"/>
      <c r="FPP22" s="71"/>
      <c r="FPQ22" s="71"/>
      <c r="FPR22" s="71"/>
      <c r="FPS22" s="71"/>
      <c r="FPT22" s="71"/>
      <c r="FPU22" s="71"/>
      <c r="FPV22" s="71"/>
      <c r="FPW22" s="71"/>
      <c r="FPX22" s="71"/>
      <c r="FPY22" s="71"/>
      <c r="FPZ22" s="71"/>
      <c r="FQA22" s="71"/>
      <c r="FQB22" s="71"/>
      <c r="FQC22" s="71"/>
      <c r="FQD22" s="71"/>
      <c r="FQE22" s="71"/>
      <c r="FQF22" s="71"/>
      <c r="FQG22" s="71"/>
      <c r="FQH22" s="71"/>
      <c r="FQI22" s="71"/>
      <c r="FQJ22" s="71"/>
      <c r="FQK22" s="71"/>
      <c r="FQL22" s="71"/>
      <c r="FQM22" s="71"/>
      <c r="FQN22" s="71"/>
      <c r="FQO22" s="71"/>
      <c r="FQP22" s="71"/>
      <c r="FQQ22" s="71"/>
      <c r="FQR22" s="71"/>
      <c r="FQS22" s="71"/>
      <c r="FQT22" s="71"/>
      <c r="FQU22" s="71"/>
      <c r="FQV22" s="71"/>
      <c r="FQW22" s="71"/>
      <c r="FQX22" s="71"/>
      <c r="FQY22" s="71"/>
      <c r="FQZ22" s="71"/>
      <c r="FRA22" s="71"/>
      <c r="FRB22" s="71"/>
      <c r="FRC22" s="71"/>
      <c r="FRD22" s="71"/>
      <c r="FRE22" s="71"/>
      <c r="FRF22" s="71"/>
      <c r="FRG22" s="71"/>
      <c r="FRH22" s="71"/>
      <c r="FRI22" s="71"/>
      <c r="FRJ22" s="71"/>
      <c r="FRK22" s="71"/>
      <c r="FRL22" s="71"/>
      <c r="FRM22" s="71"/>
      <c r="FRN22" s="71"/>
      <c r="FRO22" s="71"/>
      <c r="FRP22" s="71"/>
      <c r="FRQ22" s="71"/>
      <c r="FRR22" s="71"/>
      <c r="FRS22" s="71"/>
      <c r="FRT22" s="71"/>
      <c r="FRU22" s="71"/>
      <c r="FRV22" s="71"/>
      <c r="FRW22" s="71"/>
      <c r="FRX22" s="71"/>
      <c r="FRY22" s="71"/>
      <c r="FRZ22" s="71"/>
      <c r="FSA22" s="71"/>
      <c r="FSB22" s="71"/>
      <c r="FSC22" s="71"/>
      <c r="FSD22" s="71"/>
      <c r="FSE22" s="71"/>
      <c r="FSF22" s="71"/>
      <c r="FSG22" s="71"/>
      <c r="FSH22" s="71"/>
      <c r="FSI22" s="71"/>
      <c r="FSJ22" s="71"/>
      <c r="FSK22" s="71"/>
      <c r="FSL22" s="71"/>
      <c r="FSM22" s="71"/>
      <c r="FSN22" s="71"/>
      <c r="FSO22" s="71"/>
      <c r="FSP22" s="71"/>
      <c r="FSQ22" s="71"/>
      <c r="FSR22" s="71"/>
      <c r="FSS22" s="71"/>
      <c r="FST22" s="71"/>
      <c r="FSU22" s="71"/>
      <c r="FSV22" s="71"/>
      <c r="FSW22" s="71"/>
      <c r="FSX22" s="71"/>
      <c r="FSY22" s="71"/>
      <c r="FSZ22" s="71"/>
      <c r="FTA22" s="71"/>
      <c r="FTB22" s="71"/>
      <c r="FTC22" s="71"/>
      <c r="FTD22" s="71"/>
      <c r="FTE22" s="71"/>
      <c r="FTF22" s="71"/>
      <c r="FTG22" s="71"/>
      <c r="FTH22" s="71"/>
      <c r="FTI22" s="71"/>
      <c r="FTJ22" s="71"/>
      <c r="FTK22" s="71"/>
      <c r="FTL22" s="71"/>
      <c r="FTM22" s="71"/>
      <c r="FTN22" s="71"/>
      <c r="FTO22" s="71"/>
      <c r="FTP22" s="71"/>
      <c r="FTQ22" s="71"/>
      <c r="FTR22" s="71"/>
      <c r="FTS22" s="71"/>
      <c r="FTT22" s="71"/>
      <c r="FTU22" s="71"/>
      <c r="FTV22" s="71"/>
      <c r="FTW22" s="71"/>
      <c r="FTX22" s="71"/>
      <c r="FTY22" s="71"/>
      <c r="FTZ22" s="71"/>
      <c r="FUA22" s="71"/>
      <c r="FUB22" s="71"/>
      <c r="FUC22" s="71"/>
      <c r="FUD22" s="71"/>
      <c r="FUE22" s="71"/>
      <c r="FUF22" s="71"/>
      <c r="FUG22" s="71"/>
      <c r="FUH22" s="71"/>
      <c r="FUI22" s="71"/>
      <c r="FUJ22" s="71"/>
      <c r="FUK22" s="71"/>
      <c r="FUL22" s="71"/>
      <c r="FUM22" s="71"/>
      <c r="FUN22" s="71"/>
      <c r="FUO22" s="71"/>
      <c r="FUP22" s="71"/>
      <c r="FUQ22" s="71"/>
      <c r="FUR22" s="71"/>
      <c r="FUS22" s="71"/>
      <c r="FUT22" s="71"/>
      <c r="FUU22" s="71"/>
      <c r="FUV22" s="71"/>
      <c r="FUW22" s="71"/>
      <c r="FUX22" s="71"/>
      <c r="FUY22" s="71"/>
      <c r="FUZ22" s="71"/>
      <c r="FVA22" s="71"/>
      <c r="FVB22" s="71"/>
      <c r="FVC22" s="71"/>
      <c r="FVD22" s="71"/>
      <c r="FVE22" s="71"/>
      <c r="FVF22" s="71"/>
      <c r="FVG22" s="71"/>
      <c r="FVH22" s="71"/>
      <c r="FVI22" s="71"/>
      <c r="FVJ22" s="71"/>
      <c r="FVK22" s="71"/>
      <c r="FVL22" s="71"/>
      <c r="FVM22" s="71"/>
      <c r="FVN22" s="71"/>
      <c r="FVO22" s="71"/>
      <c r="FVP22" s="71"/>
      <c r="FVQ22" s="71"/>
      <c r="FVR22" s="71"/>
      <c r="FVS22" s="71"/>
      <c r="FVT22" s="71"/>
      <c r="FVU22" s="71"/>
      <c r="FVV22" s="71"/>
      <c r="FVW22" s="71"/>
      <c r="FVX22" s="71"/>
      <c r="FVY22" s="71"/>
      <c r="FVZ22" s="71"/>
      <c r="FWA22" s="71"/>
      <c r="FWB22" s="71"/>
      <c r="FWC22" s="71"/>
      <c r="FWD22" s="71"/>
      <c r="FWE22" s="71"/>
      <c r="FWF22" s="71"/>
      <c r="FWG22" s="71"/>
      <c r="FWH22" s="71"/>
      <c r="FWI22" s="71"/>
      <c r="FWJ22" s="71"/>
      <c r="FWK22" s="71"/>
      <c r="FWL22" s="71"/>
      <c r="FWM22" s="71"/>
      <c r="FWN22" s="71"/>
      <c r="FWO22" s="71"/>
      <c r="FWP22" s="71"/>
      <c r="FWQ22" s="71"/>
      <c r="FWR22" s="71"/>
      <c r="FWS22" s="71"/>
      <c r="FWT22" s="71"/>
      <c r="FWU22" s="71"/>
      <c r="FWV22" s="71"/>
      <c r="FWW22" s="71"/>
      <c r="FWX22" s="71"/>
      <c r="FWY22" s="71"/>
      <c r="FWZ22" s="71"/>
      <c r="FXA22" s="71"/>
      <c r="FXB22" s="71"/>
      <c r="FXC22" s="71"/>
      <c r="FXD22" s="71"/>
      <c r="FXE22" s="71"/>
      <c r="FXF22" s="71"/>
      <c r="FXG22" s="71"/>
      <c r="FXH22" s="71"/>
      <c r="FXI22" s="71"/>
      <c r="FXJ22" s="71"/>
      <c r="FXK22" s="71"/>
      <c r="FXL22" s="71"/>
      <c r="FXM22" s="71"/>
      <c r="FXN22" s="71"/>
      <c r="FXO22" s="71"/>
      <c r="FXP22" s="71"/>
      <c r="FXQ22" s="71"/>
      <c r="FXR22" s="71"/>
      <c r="FXS22" s="71"/>
      <c r="FXT22" s="71"/>
      <c r="FXU22" s="71"/>
      <c r="FXV22" s="71"/>
      <c r="FXW22" s="71"/>
      <c r="FXX22" s="71"/>
      <c r="FXY22" s="71"/>
      <c r="FXZ22" s="71"/>
      <c r="FYA22" s="71"/>
      <c r="FYB22" s="71"/>
      <c r="FYC22" s="71"/>
      <c r="FYD22" s="71"/>
      <c r="FYE22" s="71"/>
      <c r="FYF22" s="71"/>
      <c r="FYG22" s="71"/>
      <c r="FYH22" s="71"/>
      <c r="FYI22" s="71"/>
      <c r="FYJ22" s="71"/>
      <c r="FYK22" s="71"/>
      <c r="FYL22" s="71"/>
      <c r="FYM22" s="71"/>
      <c r="FYN22" s="71"/>
      <c r="FYO22" s="71"/>
      <c r="FYP22" s="71"/>
      <c r="FYQ22" s="71"/>
      <c r="FYR22" s="71"/>
      <c r="FYS22" s="71"/>
      <c r="FYT22" s="71"/>
      <c r="FYU22" s="71"/>
      <c r="FYV22" s="71"/>
      <c r="FYW22" s="71"/>
      <c r="FYX22" s="71"/>
      <c r="FYY22" s="71"/>
      <c r="FYZ22" s="71"/>
      <c r="FZA22" s="71"/>
      <c r="FZB22" s="71"/>
      <c r="FZC22" s="71"/>
      <c r="FZD22" s="71"/>
      <c r="FZE22" s="71"/>
      <c r="FZF22" s="71"/>
      <c r="FZG22" s="71"/>
      <c r="FZH22" s="71"/>
      <c r="FZI22" s="71"/>
      <c r="FZJ22" s="71"/>
      <c r="FZK22" s="71"/>
      <c r="FZL22" s="71"/>
      <c r="FZM22" s="71"/>
      <c r="FZN22" s="71"/>
      <c r="FZO22" s="71"/>
      <c r="FZP22" s="71"/>
      <c r="FZQ22" s="71"/>
      <c r="FZR22" s="71"/>
      <c r="FZS22" s="71"/>
      <c r="FZT22" s="71"/>
      <c r="FZU22" s="71"/>
      <c r="FZV22" s="71"/>
      <c r="FZW22" s="71"/>
      <c r="FZX22" s="71"/>
      <c r="FZY22" s="71"/>
      <c r="FZZ22" s="71"/>
      <c r="GAA22" s="71"/>
      <c r="GAB22" s="71"/>
      <c r="GAC22" s="71"/>
      <c r="GAD22" s="71"/>
      <c r="GAE22" s="71"/>
      <c r="GAF22" s="71"/>
      <c r="GAG22" s="71"/>
      <c r="GAH22" s="71"/>
      <c r="GAI22" s="71"/>
      <c r="GAJ22" s="71"/>
      <c r="GAK22" s="71"/>
      <c r="GAL22" s="71"/>
      <c r="GAM22" s="71"/>
      <c r="GAN22" s="71"/>
      <c r="GAO22" s="71"/>
      <c r="GAP22" s="71"/>
      <c r="GAQ22" s="71"/>
      <c r="GAR22" s="71"/>
      <c r="GAS22" s="71"/>
      <c r="GAT22" s="71"/>
      <c r="GAU22" s="71"/>
      <c r="GAV22" s="71"/>
      <c r="GAW22" s="71"/>
      <c r="GAX22" s="71"/>
      <c r="GAY22" s="71"/>
      <c r="GAZ22" s="71"/>
      <c r="GBA22" s="71"/>
      <c r="GBB22" s="71"/>
      <c r="GBC22" s="71"/>
      <c r="GBD22" s="71"/>
      <c r="GBE22" s="71"/>
      <c r="GBF22" s="71"/>
      <c r="GBG22" s="71"/>
      <c r="GBH22" s="71"/>
      <c r="GBI22" s="71"/>
      <c r="GBJ22" s="71"/>
      <c r="GBK22" s="71"/>
      <c r="GBL22" s="71"/>
      <c r="GBM22" s="71"/>
      <c r="GBN22" s="71"/>
      <c r="GBO22" s="71"/>
      <c r="GBP22" s="71"/>
      <c r="GBQ22" s="71"/>
      <c r="GBR22" s="71"/>
      <c r="GBS22" s="71"/>
      <c r="GBT22" s="71"/>
      <c r="GBU22" s="71"/>
      <c r="GBV22" s="71"/>
      <c r="GBW22" s="71"/>
      <c r="GBX22" s="71"/>
      <c r="GBY22" s="71"/>
      <c r="GBZ22" s="71"/>
      <c r="GCA22" s="71"/>
      <c r="GCB22" s="71"/>
      <c r="GCC22" s="71"/>
      <c r="GCD22" s="71"/>
      <c r="GCE22" s="71"/>
      <c r="GCF22" s="71"/>
      <c r="GCG22" s="71"/>
      <c r="GCH22" s="71"/>
      <c r="GCI22" s="71"/>
      <c r="GCJ22" s="71"/>
      <c r="GCK22" s="71"/>
      <c r="GCL22" s="71"/>
      <c r="GCM22" s="71"/>
      <c r="GCN22" s="71"/>
      <c r="GCO22" s="71"/>
      <c r="GCP22" s="71"/>
      <c r="GCQ22" s="71"/>
      <c r="GCR22" s="71"/>
      <c r="GCS22" s="71"/>
      <c r="GCT22" s="71"/>
      <c r="GCU22" s="71"/>
      <c r="GCV22" s="71"/>
      <c r="GCW22" s="71"/>
      <c r="GCX22" s="71"/>
      <c r="GCY22" s="71"/>
      <c r="GCZ22" s="71"/>
      <c r="GDA22" s="71"/>
      <c r="GDB22" s="71"/>
      <c r="GDC22" s="71"/>
      <c r="GDD22" s="71"/>
      <c r="GDE22" s="71"/>
      <c r="GDF22" s="71"/>
      <c r="GDG22" s="71"/>
      <c r="GDH22" s="71"/>
      <c r="GDI22" s="71"/>
      <c r="GDJ22" s="71"/>
      <c r="GDK22" s="71"/>
      <c r="GDL22" s="71"/>
      <c r="GDM22" s="71"/>
      <c r="GDN22" s="71"/>
      <c r="GDO22" s="71"/>
      <c r="GDP22" s="71"/>
      <c r="GDQ22" s="71"/>
      <c r="GDR22" s="71"/>
      <c r="GDS22" s="71"/>
      <c r="GDT22" s="71"/>
      <c r="GDU22" s="71"/>
      <c r="GDV22" s="71"/>
      <c r="GDW22" s="71"/>
      <c r="GDX22" s="71"/>
      <c r="GDY22" s="71"/>
      <c r="GDZ22" s="71"/>
      <c r="GEA22" s="71"/>
      <c r="GEB22" s="71"/>
      <c r="GEC22" s="71"/>
      <c r="GED22" s="71"/>
      <c r="GEE22" s="71"/>
      <c r="GEF22" s="71"/>
      <c r="GEG22" s="71"/>
      <c r="GEH22" s="71"/>
      <c r="GEI22" s="71"/>
      <c r="GEJ22" s="71"/>
      <c r="GEK22" s="71"/>
      <c r="GEL22" s="71"/>
      <c r="GEM22" s="71"/>
      <c r="GEN22" s="71"/>
      <c r="GEO22" s="71"/>
      <c r="GEP22" s="71"/>
      <c r="GEQ22" s="71"/>
      <c r="GER22" s="71"/>
      <c r="GES22" s="71"/>
      <c r="GET22" s="71"/>
      <c r="GEU22" s="71"/>
      <c r="GEV22" s="71"/>
      <c r="GEW22" s="71"/>
      <c r="GEX22" s="71"/>
      <c r="GEY22" s="71"/>
      <c r="GEZ22" s="71"/>
      <c r="GFA22" s="71"/>
      <c r="GFB22" s="71"/>
      <c r="GFC22" s="71"/>
      <c r="GFD22" s="71"/>
      <c r="GFE22" s="71"/>
      <c r="GFF22" s="71"/>
      <c r="GFG22" s="71"/>
      <c r="GFH22" s="71"/>
      <c r="GFI22" s="71"/>
      <c r="GFJ22" s="71"/>
      <c r="GFK22" s="71"/>
      <c r="GFL22" s="71"/>
      <c r="GFM22" s="71"/>
      <c r="GFN22" s="71"/>
      <c r="GFO22" s="71"/>
      <c r="GFP22" s="71"/>
      <c r="GFQ22" s="71"/>
      <c r="GFR22" s="71"/>
      <c r="GFS22" s="71"/>
      <c r="GFT22" s="71"/>
      <c r="GFU22" s="71"/>
      <c r="GFV22" s="71"/>
      <c r="GFW22" s="71"/>
      <c r="GFX22" s="71"/>
      <c r="GFY22" s="71"/>
      <c r="GFZ22" s="71"/>
      <c r="GGA22" s="71"/>
      <c r="GGB22" s="71"/>
      <c r="GGC22" s="71"/>
      <c r="GGD22" s="71"/>
      <c r="GGE22" s="71"/>
      <c r="GGF22" s="71"/>
      <c r="GGG22" s="71"/>
      <c r="GGH22" s="71"/>
      <c r="GGI22" s="71"/>
      <c r="GGJ22" s="71"/>
      <c r="GGK22" s="71"/>
      <c r="GGL22" s="71"/>
      <c r="GGM22" s="71"/>
      <c r="GGN22" s="71"/>
      <c r="GGO22" s="71"/>
      <c r="GGP22" s="71"/>
      <c r="GGQ22" s="71"/>
      <c r="GGR22" s="71"/>
      <c r="GGS22" s="71"/>
      <c r="GGT22" s="71"/>
      <c r="GGU22" s="71"/>
      <c r="GGV22" s="71"/>
      <c r="GGW22" s="71"/>
      <c r="GGX22" s="71"/>
      <c r="GGY22" s="71"/>
      <c r="GGZ22" s="71"/>
      <c r="GHA22" s="71"/>
      <c r="GHB22" s="71"/>
      <c r="GHC22" s="71"/>
      <c r="GHD22" s="71"/>
      <c r="GHE22" s="71"/>
      <c r="GHF22" s="71"/>
      <c r="GHG22" s="71"/>
      <c r="GHH22" s="71"/>
      <c r="GHI22" s="71"/>
      <c r="GHJ22" s="71"/>
      <c r="GHK22" s="71"/>
      <c r="GHL22" s="71"/>
      <c r="GHM22" s="71"/>
      <c r="GHN22" s="71"/>
      <c r="GHO22" s="71"/>
      <c r="GHP22" s="71"/>
      <c r="GHQ22" s="71"/>
      <c r="GHR22" s="71"/>
      <c r="GHS22" s="71"/>
      <c r="GHT22" s="71"/>
      <c r="GHU22" s="71"/>
      <c r="GHV22" s="71"/>
      <c r="GHW22" s="71"/>
      <c r="GHX22" s="71"/>
      <c r="GHY22" s="71"/>
      <c r="GHZ22" s="71"/>
      <c r="GIA22" s="71"/>
      <c r="GIB22" s="71"/>
      <c r="GIC22" s="71"/>
      <c r="GID22" s="71"/>
      <c r="GIE22" s="71"/>
      <c r="GIF22" s="71"/>
      <c r="GIG22" s="71"/>
      <c r="GIH22" s="71"/>
      <c r="GII22" s="71"/>
      <c r="GIJ22" s="71"/>
      <c r="GIK22" s="71"/>
      <c r="GIL22" s="71"/>
      <c r="GIM22" s="71"/>
      <c r="GIN22" s="71"/>
      <c r="GIO22" s="71"/>
      <c r="GIP22" s="71"/>
      <c r="GIQ22" s="71"/>
      <c r="GIR22" s="71"/>
      <c r="GIS22" s="71"/>
      <c r="GIT22" s="71"/>
      <c r="GIU22" s="71"/>
      <c r="GIV22" s="71"/>
      <c r="GIW22" s="71"/>
      <c r="GIX22" s="71"/>
      <c r="GIY22" s="71"/>
      <c r="GIZ22" s="71"/>
      <c r="GJA22" s="71"/>
      <c r="GJB22" s="71"/>
      <c r="GJC22" s="71"/>
      <c r="GJD22" s="71"/>
      <c r="GJE22" s="71"/>
      <c r="GJF22" s="71"/>
      <c r="GJG22" s="71"/>
      <c r="GJH22" s="71"/>
      <c r="GJI22" s="71"/>
      <c r="GJJ22" s="71"/>
      <c r="GJK22" s="71"/>
      <c r="GJL22" s="71"/>
      <c r="GJM22" s="71"/>
      <c r="GJN22" s="71"/>
      <c r="GJO22" s="71"/>
      <c r="GJP22" s="71"/>
      <c r="GJQ22" s="71"/>
      <c r="GJR22" s="71"/>
      <c r="GJS22" s="71"/>
      <c r="GJT22" s="71"/>
      <c r="GJU22" s="71"/>
      <c r="GJV22" s="71"/>
      <c r="GJW22" s="71"/>
      <c r="GJX22" s="71"/>
      <c r="GJY22" s="71"/>
      <c r="GJZ22" s="71"/>
      <c r="GKA22" s="71"/>
      <c r="GKB22" s="71"/>
      <c r="GKC22" s="71"/>
      <c r="GKD22" s="71"/>
      <c r="GKE22" s="71"/>
      <c r="GKF22" s="71"/>
      <c r="GKG22" s="71"/>
      <c r="GKH22" s="71"/>
      <c r="GKI22" s="71"/>
      <c r="GKJ22" s="71"/>
      <c r="GKK22" s="71"/>
      <c r="GKL22" s="71"/>
      <c r="GKM22" s="71"/>
      <c r="GKN22" s="71"/>
      <c r="GKO22" s="71"/>
      <c r="GKP22" s="71"/>
      <c r="GKQ22" s="71"/>
      <c r="GKR22" s="71"/>
      <c r="GKS22" s="71"/>
      <c r="GKT22" s="71"/>
      <c r="GKU22" s="71"/>
      <c r="GKV22" s="71"/>
      <c r="GKW22" s="71"/>
      <c r="GKX22" s="71"/>
      <c r="GKY22" s="71"/>
      <c r="GKZ22" s="71"/>
      <c r="GLA22" s="71"/>
      <c r="GLB22" s="71"/>
      <c r="GLC22" s="71"/>
      <c r="GLD22" s="71"/>
      <c r="GLE22" s="71"/>
      <c r="GLF22" s="71"/>
      <c r="GLG22" s="71"/>
      <c r="GLH22" s="71"/>
      <c r="GLI22" s="71"/>
      <c r="GLJ22" s="71"/>
      <c r="GLK22" s="71"/>
      <c r="GLL22" s="71"/>
      <c r="GLM22" s="71"/>
      <c r="GLN22" s="71"/>
      <c r="GLO22" s="71"/>
      <c r="GLP22" s="71"/>
      <c r="GLQ22" s="71"/>
      <c r="GLR22" s="71"/>
      <c r="GLS22" s="71"/>
      <c r="GLT22" s="71"/>
      <c r="GLU22" s="71"/>
      <c r="GLV22" s="71"/>
      <c r="GLW22" s="71"/>
      <c r="GLX22" s="71"/>
      <c r="GLY22" s="71"/>
      <c r="GLZ22" s="71"/>
      <c r="GMA22" s="71"/>
      <c r="GMB22" s="71"/>
      <c r="GMC22" s="71"/>
      <c r="GMD22" s="71"/>
      <c r="GME22" s="71"/>
      <c r="GMF22" s="71"/>
      <c r="GMG22" s="71"/>
      <c r="GMH22" s="71"/>
      <c r="GMI22" s="71"/>
      <c r="GMJ22" s="71"/>
      <c r="GMK22" s="71"/>
      <c r="GML22" s="71"/>
      <c r="GMM22" s="71"/>
      <c r="GMN22" s="71"/>
      <c r="GMO22" s="71"/>
      <c r="GMP22" s="71"/>
      <c r="GMQ22" s="71"/>
      <c r="GMR22" s="71"/>
      <c r="GMS22" s="71"/>
      <c r="GMT22" s="71"/>
      <c r="GMU22" s="71"/>
      <c r="GMV22" s="71"/>
      <c r="GMW22" s="71"/>
      <c r="GMX22" s="71"/>
      <c r="GMY22" s="71"/>
      <c r="GMZ22" s="71"/>
      <c r="GNA22" s="71"/>
      <c r="GNB22" s="71"/>
      <c r="GNC22" s="71"/>
      <c r="GND22" s="71"/>
      <c r="GNE22" s="71"/>
      <c r="GNF22" s="71"/>
      <c r="GNG22" s="71"/>
      <c r="GNH22" s="71"/>
      <c r="GNI22" s="71"/>
      <c r="GNJ22" s="71"/>
      <c r="GNK22" s="71"/>
      <c r="GNL22" s="71"/>
      <c r="GNM22" s="71"/>
      <c r="GNN22" s="71"/>
      <c r="GNO22" s="71"/>
      <c r="GNP22" s="71"/>
      <c r="GNQ22" s="71"/>
      <c r="GNR22" s="71"/>
      <c r="GNS22" s="71"/>
      <c r="GNT22" s="71"/>
      <c r="GNU22" s="71"/>
      <c r="GNV22" s="71"/>
      <c r="GNW22" s="71"/>
      <c r="GNX22" s="71"/>
      <c r="GNY22" s="71"/>
      <c r="GNZ22" s="71"/>
      <c r="GOA22" s="71"/>
      <c r="GOB22" s="71"/>
      <c r="GOC22" s="71"/>
      <c r="GOD22" s="71"/>
      <c r="GOE22" s="71"/>
      <c r="GOF22" s="71"/>
      <c r="GOG22" s="71"/>
      <c r="GOH22" s="71"/>
      <c r="GOI22" s="71"/>
      <c r="GOJ22" s="71"/>
      <c r="GOK22" s="71"/>
      <c r="GOL22" s="71"/>
      <c r="GOM22" s="71"/>
      <c r="GON22" s="71"/>
      <c r="GOO22" s="71"/>
      <c r="GOP22" s="71"/>
      <c r="GOQ22" s="71"/>
      <c r="GOR22" s="71"/>
      <c r="GOS22" s="71"/>
      <c r="GOT22" s="71"/>
      <c r="GOU22" s="71"/>
      <c r="GOV22" s="71"/>
      <c r="GOW22" s="71"/>
      <c r="GOX22" s="71"/>
      <c r="GOY22" s="71"/>
      <c r="GOZ22" s="71"/>
      <c r="GPA22" s="71"/>
      <c r="GPB22" s="71"/>
      <c r="GPC22" s="71"/>
      <c r="GPD22" s="71"/>
      <c r="GPE22" s="71"/>
      <c r="GPF22" s="71"/>
      <c r="GPG22" s="71"/>
      <c r="GPH22" s="71"/>
      <c r="GPI22" s="71"/>
      <c r="GPJ22" s="71"/>
      <c r="GPK22" s="71"/>
      <c r="GPL22" s="71"/>
      <c r="GPM22" s="71"/>
      <c r="GPN22" s="71"/>
      <c r="GPO22" s="71"/>
      <c r="GPP22" s="71"/>
      <c r="GPQ22" s="71"/>
      <c r="GPR22" s="71"/>
      <c r="GPS22" s="71"/>
      <c r="GPT22" s="71"/>
      <c r="GPU22" s="71"/>
      <c r="GPV22" s="71"/>
      <c r="GPW22" s="71"/>
      <c r="GPX22" s="71"/>
      <c r="GPY22" s="71"/>
      <c r="GPZ22" s="71"/>
      <c r="GQA22" s="71"/>
      <c r="GQB22" s="71"/>
      <c r="GQC22" s="71"/>
      <c r="GQD22" s="71"/>
      <c r="GQE22" s="71"/>
      <c r="GQF22" s="71"/>
      <c r="GQG22" s="71"/>
      <c r="GQH22" s="71"/>
      <c r="GQI22" s="71"/>
      <c r="GQJ22" s="71"/>
      <c r="GQK22" s="71"/>
      <c r="GQL22" s="71"/>
      <c r="GQM22" s="71"/>
      <c r="GQN22" s="71"/>
      <c r="GQO22" s="71"/>
      <c r="GQP22" s="71"/>
      <c r="GQQ22" s="71"/>
      <c r="GQR22" s="71"/>
      <c r="GQS22" s="71"/>
      <c r="GQT22" s="71"/>
      <c r="GQU22" s="71"/>
      <c r="GQV22" s="71"/>
      <c r="GQW22" s="71"/>
      <c r="GQX22" s="71"/>
      <c r="GQY22" s="71"/>
      <c r="GQZ22" s="71"/>
      <c r="GRA22" s="71"/>
      <c r="GRB22" s="71"/>
      <c r="GRC22" s="71"/>
      <c r="GRD22" s="71"/>
      <c r="GRE22" s="71"/>
      <c r="GRF22" s="71"/>
      <c r="GRG22" s="71"/>
      <c r="GRH22" s="71"/>
      <c r="GRI22" s="71"/>
      <c r="GRJ22" s="71"/>
      <c r="GRK22" s="71"/>
      <c r="GRL22" s="71"/>
      <c r="GRM22" s="71"/>
      <c r="GRN22" s="71"/>
      <c r="GRO22" s="71"/>
      <c r="GRP22" s="71"/>
      <c r="GRQ22" s="71"/>
      <c r="GRR22" s="71"/>
      <c r="GRS22" s="71"/>
      <c r="GRT22" s="71"/>
      <c r="GRU22" s="71"/>
      <c r="GRV22" s="71"/>
      <c r="GRW22" s="71"/>
      <c r="GRX22" s="71"/>
      <c r="GRY22" s="71"/>
      <c r="GRZ22" s="71"/>
      <c r="GSA22" s="71"/>
      <c r="GSB22" s="71"/>
      <c r="GSC22" s="71"/>
      <c r="GSD22" s="71"/>
      <c r="GSE22" s="71"/>
      <c r="GSF22" s="71"/>
      <c r="GSG22" s="71"/>
      <c r="GSH22" s="71"/>
      <c r="GSI22" s="71"/>
      <c r="GSJ22" s="71"/>
      <c r="GSK22" s="71"/>
      <c r="GSL22" s="71"/>
      <c r="GSM22" s="71"/>
      <c r="GSN22" s="71"/>
      <c r="GSO22" s="71"/>
      <c r="GSP22" s="71"/>
      <c r="GSQ22" s="71"/>
      <c r="GSR22" s="71"/>
      <c r="GSS22" s="71"/>
      <c r="GST22" s="71"/>
      <c r="GSU22" s="71"/>
      <c r="GSV22" s="71"/>
      <c r="GSW22" s="71"/>
      <c r="GSX22" s="71"/>
      <c r="GSY22" s="71"/>
      <c r="GSZ22" s="71"/>
      <c r="GTA22" s="71"/>
      <c r="GTB22" s="71"/>
      <c r="GTC22" s="71"/>
      <c r="GTD22" s="71"/>
      <c r="GTE22" s="71"/>
      <c r="GTF22" s="71"/>
      <c r="GTG22" s="71"/>
      <c r="GTH22" s="71"/>
      <c r="GTI22" s="71"/>
      <c r="GTJ22" s="71"/>
      <c r="GTK22" s="71"/>
      <c r="GTL22" s="71"/>
      <c r="GTM22" s="71"/>
      <c r="GTN22" s="71"/>
      <c r="GTO22" s="71"/>
      <c r="GTP22" s="71"/>
      <c r="GTQ22" s="71"/>
      <c r="GTR22" s="71"/>
      <c r="GTS22" s="71"/>
      <c r="GTT22" s="71"/>
      <c r="GTU22" s="71"/>
      <c r="GTV22" s="71"/>
      <c r="GTW22" s="71"/>
      <c r="GTX22" s="71"/>
      <c r="GTY22" s="71"/>
      <c r="GTZ22" s="71"/>
      <c r="GUA22" s="71"/>
      <c r="GUB22" s="71"/>
      <c r="GUC22" s="71"/>
      <c r="GUD22" s="71"/>
      <c r="GUE22" s="71"/>
      <c r="GUF22" s="71"/>
      <c r="GUG22" s="71"/>
      <c r="GUH22" s="71"/>
      <c r="GUI22" s="71"/>
      <c r="GUJ22" s="71"/>
      <c r="GUK22" s="71"/>
      <c r="GUL22" s="71"/>
      <c r="GUM22" s="71"/>
      <c r="GUN22" s="71"/>
      <c r="GUO22" s="71"/>
      <c r="GUP22" s="71"/>
      <c r="GUQ22" s="71"/>
      <c r="GUR22" s="71"/>
      <c r="GUS22" s="71"/>
      <c r="GUT22" s="71"/>
      <c r="GUU22" s="71"/>
      <c r="GUV22" s="71"/>
      <c r="GUW22" s="71"/>
      <c r="GUX22" s="71"/>
      <c r="GUY22" s="71"/>
      <c r="GUZ22" s="71"/>
      <c r="GVA22" s="71"/>
      <c r="GVB22" s="71"/>
      <c r="GVC22" s="71"/>
      <c r="GVD22" s="71"/>
      <c r="GVE22" s="71"/>
      <c r="GVF22" s="71"/>
      <c r="GVG22" s="71"/>
      <c r="GVH22" s="71"/>
      <c r="GVI22" s="71"/>
      <c r="GVJ22" s="71"/>
      <c r="GVK22" s="71"/>
      <c r="GVL22" s="71"/>
      <c r="GVM22" s="71"/>
      <c r="GVN22" s="71"/>
      <c r="GVO22" s="71"/>
      <c r="GVP22" s="71"/>
      <c r="GVQ22" s="71"/>
      <c r="GVR22" s="71"/>
      <c r="GVS22" s="71"/>
      <c r="GVT22" s="71"/>
      <c r="GVU22" s="71"/>
      <c r="GVV22" s="71"/>
      <c r="GVW22" s="71"/>
      <c r="GVX22" s="71"/>
      <c r="GVY22" s="71"/>
      <c r="GVZ22" s="71"/>
      <c r="GWA22" s="71"/>
      <c r="GWB22" s="71"/>
      <c r="GWC22" s="71"/>
      <c r="GWD22" s="71"/>
      <c r="GWE22" s="71"/>
      <c r="GWF22" s="71"/>
      <c r="GWG22" s="71"/>
      <c r="GWH22" s="71"/>
      <c r="GWI22" s="71"/>
      <c r="GWJ22" s="71"/>
      <c r="GWK22" s="71"/>
      <c r="GWL22" s="71"/>
      <c r="GWM22" s="71"/>
      <c r="GWN22" s="71"/>
      <c r="GWO22" s="71"/>
      <c r="GWP22" s="71"/>
      <c r="GWQ22" s="71"/>
      <c r="GWR22" s="71"/>
      <c r="GWS22" s="71"/>
      <c r="GWT22" s="71"/>
      <c r="GWU22" s="71"/>
      <c r="GWV22" s="71"/>
      <c r="GWW22" s="71"/>
      <c r="GWX22" s="71"/>
      <c r="GWY22" s="71"/>
      <c r="GWZ22" s="71"/>
      <c r="GXA22" s="71"/>
      <c r="GXB22" s="71"/>
      <c r="GXC22" s="71"/>
      <c r="GXD22" s="71"/>
      <c r="GXE22" s="71"/>
      <c r="GXF22" s="71"/>
      <c r="GXG22" s="71"/>
      <c r="GXH22" s="71"/>
      <c r="GXI22" s="71"/>
      <c r="GXJ22" s="71"/>
      <c r="GXK22" s="71"/>
      <c r="GXL22" s="71"/>
      <c r="GXM22" s="71"/>
      <c r="GXN22" s="71"/>
      <c r="GXO22" s="71"/>
      <c r="GXP22" s="71"/>
      <c r="GXQ22" s="71"/>
      <c r="GXR22" s="71"/>
      <c r="GXS22" s="71"/>
      <c r="GXT22" s="71"/>
      <c r="GXU22" s="71"/>
      <c r="GXV22" s="71"/>
      <c r="GXW22" s="71"/>
      <c r="GXX22" s="71"/>
      <c r="GXY22" s="71"/>
      <c r="GXZ22" s="71"/>
      <c r="GYA22" s="71"/>
      <c r="GYB22" s="71"/>
      <c r="GYC22" s="71"/>
      <c r="GYD22" s="71"/>
      <c r="GYE22" s="71"/>
      <c r="GYF22" s="71"/>
      <c r="GYG22" s="71"/>
      <c r="GYH22" s="71"/>
      <c r="GYI22" s="71"/>
      <c r="GYJ22" s="71"/>
      <c r="GYK22" s="71"/>
      <c r="GYL22" s="71"/>
      <c r="GYM22" s="71"/>
      <c r="GYN22" s="71"/>
      <c r="GYO22" s="71"/>
      <c r="GYP22" s="71"/>
      <c r="GYQ22" s="71"/>
      <c r="GYR22" s="71"/>
      <c r="GYS22" s="71"/>
      <c r="GYT22" s="71"/>
      <c r="GYU22" s="71"/>
      <c r="GYV22" s="71"/>
      <c r="GYW22" s="71"/>
      <c r="GYX22" s="71"/>
      <c r="GYY22" s="71"/>
      <c r="GYZ22" s="71"/>
      <c r="GZA22" s="71"/>
      <c r="GZB22" s="71"/>
      <c r="GZC22" s="71"/>
      <c r="GZD22" s="71"/>
      <c r="GZE22" s="71"/>
      <c r="GZF22" s="71"/>
      <c r="GZG22" s="71"/>
      <c r="GZH22" s="71"/>
      <c r="GZI22" s="71"/>
      <c r="GZJ22" s="71"/>
      <c r="GZK22" s="71"/>
      <c r="GZL22" s="71"/>
      <c r="GZM22" s="71"/>
      <c r="GZN22" s="71"/>
      <c r="GZO22" s="71"/>
      <c r="GZP22" s="71"/>
      <c r="GZQ22" s="71"/>
      <c r="GZR22" s="71"/>
      <c r="GZS22" s="71"/>
      <c r="GZT22" s="71"/>
      <c r="GZU22" s="71"/>
      <c r="GZV22" s="71"/>
      <c r="GZW22" s="71"/>
      <c r="GZX22" s="71"/>
      <c r="GZY22" s="71"/>
      <c r="GZZ22" s="71"/>
      <c r="HAA22" s="71"/>
      <c r="HAB22" s="71"/>
      <c r="HAC22" s="71"/>
      <c r="HAD22" s="71"/>
      <c r="HAE22" s="71"/>
      <c r="HAF22" s="71"/>
      <c r="HAG22" s="71"/>
      <c r="HAH22" s="71"/>
      <c r="HAI22" s="71"/>
      <c r="HAJ22" s="71"/>
      <c r="HAK22" s="71"/>
      <c r="HAL22" s="71"/>
      <c r="HAM22" s="71"/>
      <c r="HAN22" s="71"/>
      <c r="HAO22" s="71"/>
      <c r="HAP22" s="71"/>
      <c r="HAQ22" s="71"/>
      <c r="HAR22" s="71"/>
      <c r="HAS22" s="71"/>
      <c r="HAT22" s="71"/>
      <c r="HAU22" s="71"/>
      <c r="HAV22" s="71"/>
      <c r="HAW22" s="71"/>
      <c r="HAX22" s="71"/>
      <c r="HAY22" s="71"/>
      <c r="HAZ22" s="71"/>
      <c r="HBA22" s="71"/>
      <c r="HBB22" s="71"/>
      <c r="HBC22" s="71"/>
      <c r="HBD22" s="71"/>
      <c r="HBE22" s="71"/>
      <c r="HBF22" s="71"/>
      <c r="HBG22" s="71"/>
      <c r="HBH22" s="71"/>
      <c r="HBI22" s="71"/>
      <c r="HBJ22" s="71"/>
      <c r="HBK22" s="71"/>
      <c r="HBL22" s="71"/>
      <c r="HBM22" s="71"/>
      <c r="HBN22" s="71"/>
      <c r="HBO22" s="71"/>
      <c r="HBP22" s="71"/>
      <c r="HBQ22" s="71"/>
      <c r="HBR22" s="71"/>
      <c r="HBS22" s="71"/>
      <c r="HBT22" s="71"/>
      <c r="HBU22" s="71"/>
      <c r="HBV22" s="71"/>
      <c r="HBW22" s="71"/>
      <c r="HBX22" s="71"/>
      <c r="HBY22" s="71"/>
      <c r="HBZ22" s="71"/>
      <c r="HCA22" s="71"/>
      <c r="HCB22" s="71"/>
      <c r="HCC22" s="71"/>
      <c r="HCD22" s="71"/>
      <c r="HCE22" s="71"/>
      <c r="HCF22" s="71"/>
      <c r="HCG22" s="71"/>
      <c r="HCH22" s="71"/>
      <c r="HCI22" s="71"/>
      <c r="HCJ22" s="71"/>
      <c r="HCK22" s="71"/>
      <c r="HCL22" s="71"/>
      <c r="HCM22" s="71"/>
      <c r="HCN22" s="71"/>
      <c r="HCO22" s="71"/>
      <c r="HCP22" s="71"/>
      <c r="HCQ22" s="71"/>
      <c r="HCR22" s="71"/>
      <c r="HCS22" s="71"/>
      <c r="HCT22" s="71"/>
      <c r="HCU22" s="71"/>
      <c r="HCV22" s="71"/>
      <c r="HCW22" s="71"/>
      <c r="HCX22" s="71"/>
      <c r="HCY22" s="71"/>
      <c r="HCZ22" s="71"/>
      <c r="HDA22" s="71"/>
      <c r="HDB22" s="71"/>
      <c r="HDC22" s="71"/>
      <c r="HDD22" s="71"/>
      <c r="HDE22" s="71"/>
      <c r="HDF22" s="71"/>
      <c r="HDG22" s="71"/>
      <c r="HDH22" s="71"/>
      <c r="HDI22" s="71"/>
      <c r="HDJ22" s="71"/>
      <c r="HDK22" s="71"/>
      <c r="HDL22" s="71"/>
      <c r="HDM22" s="71"/>
      <c r="HDN22" s="71"/>
      <c r="HDO22" s="71"/>
      <c r="HDP22" s="71"/>
      <c r="HDQ22" s="71"/>
      <c r="HDR22" s="71"/>
      <c r="HDS22" s="71"/>
      <c r="HDT22" s="71"/>
      <c r="HDU22" s="71"/>
      <c r="HDV22" s="71"/>
      <c r="HDW22" s="71"/>
      <c r="HDX22" s="71"/>
      <c r="HDY22" s="71"/>
      <c r="HDZ22" s="71"/>
      <c r="HEA22" s="71"/>
      <c r="HEB22" s="71"/>
      <c r="HEC22" s="71"/>
      <c r="HED22" s="71"/>
      <c r="HEE22" s="71"/>
      <c r="HEF22" s="71"/>
      <c r="HEG22" s="71"/>
      <c r="HEH22" s="71"/>
      <c r="HEI22" s="71"/>
      <c r="HEJ22" s="71"/>
      <c r="HEK22" s="71"/>
      <c r="HEL22" s="71"/>
      <c r="HEM22" s="71"/>
      <c r="HEN22" s="71"/>
      <c r="HEO22" s="71"/>
      <c r="HEP22" s="71"/>
      <c r="HEQ22" s="71"/>
      <c r="HER22" s="71"/>
      <c r="HES22" s="71"/>
      <c r="HET22" s="71"/>
      <c r="HEU22" s="71"/>
      <c r="HEV22" s="71"/>
      <c r="HEW22" s="71"/>
      <c r="HEX22" s="71"/>
      <c r="HEY22" s="71"/>
      <c r="HEZ22" s="71"/>
      <c r="HFA22" s="71"/>
      <c r="HFB22" s="71"/>
      <c r="HFC22" s="71"/>
      <c r="HFD22" s="71"/>
      <c r="HFE22" s="71"/>
      <c r="HFF22" s="71"/>
      <c r="HFG22" s="71"/>
      <c r="HFH22" s="71"/>
      <c r="HFI22" s="71"/>
      <c r="HFJ22" s="71"/>
      <c r="HFK22" s="71"/>
      <c r="HFL22" s="71"/>
      <c r="HFM22" s="71"/>
      <c r="HFN22" s="71"/>
      <c r="HFO22" s="71"/>
      <c r="HFP22" s="71"/>
      <c r="HFQ22" s="71"/>
      <c r="HFR22" s="71"/>
      <c r="HFS22" s="71"/>
      <c r="HFT22" s="71"/>
      <c r="HFU22" s="71"/>
      <c r="HFV22" s="71"/>
      <c r="HFW22" s="71"/>
      <c r="HFX22" s="71"/>
      <c r="HFY22" s="71"/>
      <c r="HFZ22" s="71"/>
      <c r="HGA22" s="71"/>
      <c r="HGB22" s="71"/>
      <c r="HGC22" s="71"/>
      <c r="HGD22" s="71"/>
      <c r="HGE22" s="71"/>
      <c r="HGF22" s="71"/>
      <c r="HGG22" s="71"/>
      <c r="HGH22" s="71"/>
      <c r="HGI22" s="71"/>
      <c r="HGJ22" s="71"/>
      <c r="HGK22" s="71"/>
      <c r="HGL22" s="71"/>
      <c r="HGM22" s="71"/>
      <c r="HGN22" s="71"/>
      <c r="HGO22" s="71"/>
      <c r="HGP22" s="71"/>
      <c r="HGQ22" s="71"/>
      <c r="HGR22" s="71"/>
      <c r="HGS22" s="71"/>
      <c r="HGT22" s="71"/>
      <c r="HGU22" s="71"/>
      <c r="HGV22" s="71"/>
      <c r="HGW22" s="71"/>
      <c r="HGX22" s="71"/>
      <c r="HGY22" s="71"/>
      <c r="HGZ22" s="71"/>
      <c r="HHA22" s="71"/>
      <c r="HHB22" s="71"/>
      <c r="HHC22" s="71"/>
      <c r="HHD22" s="71"/>
      <c r="HHE22" s="71"/>
      <c r="HHF22" s="71"/>
      <c r="HHG22" s="71"/>
      <c r="HHH22" s="71"/>
      <c r="HHI22" s="71"/>
      <c r="HHJ22" s="71"/>
      <c r="HHK22" s="71"/>
      <c r="HHL22" s="71"/>
      <c r="HHM22" s="71"/>
      <c r="HHN22" s="71"/>
      <c r="HHO22" s="71"/>
      <c r="HHP22" s="71"/>
      <c r="HHQ22" s="71"/>
      <c r="HHR22" s="71"/>
      <c r="HHS22" s="71"/>
      <c r="HHT22" s="71"/>
      <c r="HHU22" s="71"/>
      <c r="HHV22" s="71"/>
      <c r="HHW22" s="71"/>
      <c r="HHX22" s="71"/>
      <c r="HHY22" s="71"/>
      <c r="HHZ22" s="71"/>
      <c r="HIA22" s="71"/>
      <c r="HIB22" s="71"/>
      <c r="HIC22" s="71"/>
      <c r="HID22" s="71"/>
      <c r="HIE22" s="71"/>
      <c r="HIF22" s="71"/>
      <c r="HIG22" s="71"/>
      <c r="HIH22" s="71"/>
      <c r="HII22" s="71"/>
      <c r="HIJ22" s="71"/>
      <c r="HIK22" s="71"/>
      <c r="HIL22" s="71"/>
      <c r="HIM22" s="71"/>
      <c r="HIN22" s="71"/>
      <c r="HIO22" s="71"/>
      <c r="HIP22" s="71"/>
      <c r="HIQ22" s="71"/>
      <c r="HIR22" s="71"/>
      <c r="HIS22" s="71"/>
      <c r="HIT22" s="71"/>
      <c r="HIU22" s="71"/>
      <c r="HIV22" s="71"/>
      <c r="HIW22" s="71"/>
      <c r="HIX22" s="71"/>
      <c r="HIY22" s="71"/>
      <c r="HIZ22" s="71"/>
      <c r="HJA22" s="71"/>
      <c r="HJB22" s="71"/>
      <c r="HJC22" s="71"/>
      <c r="HJD22" s="71"/>
      <c r="HJE22" s="71"/>
      <c r="HJF22" s="71"/>
      <c r="HJG22" s="71"/>
      <c r="HJH22" s="71"/>
      <c r="HJI22" s="71"/>
      <c r="HJJ22" s="71"/>
      <c r="HJK22" s="71"/>
      <c r="HJL22" s="71"/>
      <c r="HJM22" s="71"/>
      <c r="HJN22" s="71"/>
      <c r="HJO22" s="71"/>
      <c r="HJP22" s="71"/>
      <c r="HJQ22" s="71"/>
      <c r="HJR22" s="71"/>
      <c r="HJS22" s="71"/>
      <c r="HJT22" s="71"/>
      <c r="HJU22" s="71"/>
      <c r="HJV22" s="71"/>
      <c r="HJW22" s="71"/>
      <c r="HJX22" s="71"/>
      <c r="HJY22" s="71"/>
      <c r="HJZ22" s="71"/>
      <c r="HKA22" s="71"/>
      <c r="HKB22" s="71"/>
      <c r="HKC22" s="71"/>
      <c r="HKD22" s="71"/>
      <c r="HKE22" s="71"/>
      <c r="HKF22" s="71"/>
      <c r="HKG22" s="71"/>
      <c r="HKH22" s="71"/>
      <c r="HKI22" s="71"/>
      <c r="HKJ22" s="71"/>
      <c r="HKK22" s="71"/>
      <c r="HKL22" s="71"/>
      <c r="HKM22" s="71"/>
      <c r="HKN22" s="71"/>
      <c r="HKO22" s="71"/>
      <c r="HKP22" s="71"/>
      <c r="HKQ22" s="71"/>
      <c r="HKR22" s="71"/>
      <c r="HKS22" s="71"/>
      <c r="HKT22" s="71"/>
      <c r="HKU22" s="71"/>
      <c r="HKV22" s="71"/>
      <c r="HKW22" s="71"/>
      <c r="HKX22" s="71"/>
      <c r="HKY22" s="71"/>
      <c r="HKZ22" s="71"/>
      <c r="HLA22" s="71"/>
      <c r="HLB22" s="71"/>
      <c r="HLC22" s="71"/>
      <c r="HLD22" s="71"/>
      <c r="HLE22" s="71"/>
      <c r="HLF22" s="71"/>
      <c r="HLG22" s="71"/>
      <c r="HLH22" s="71"/>
      <c r="HLI22" s="71"/>
      <c r="HLJ22" s="71"/>
      <c r="HLK22" s="71"/>
      <c r="HLL22" s="71"/>
      <c r="HLM22" s="71"/>
      <c r="HLN22" s="71"/>
      <c r="HLO22" s="71"/>
      <c r="HLP22" s="71"/>
      <c r="HLQ22" s="71"/>
      <c r="HLR22" s="71"/>
      <c r="HLS22" s="71"/>
      <c r="HLT22" s="71"/>
      <c r="HLU22" s="71"/>
      <c r="HLV22" s="71"/>
      <c r="HLW22" s="71"/>
      <c r="HLX22" s="71"/>
      <c r="HLY22" s="71"/>
      <c r="HLZ22" s="71"/>
      <c r="HMA22" s="71"/>
      <c r="HMB22" s="71"/>
      <c r="HMC22" s="71"/>
      <c r="HMD22" s="71"/>
      <c r="HME22" s="71"/>
      <c r="HMF22" s="71"/>
      <c r="HMG22" s="71"/>
      <c r="HMH22" s="71"/>
      <c r="HMI22" s="71"/>
      <c r="HMJ22" s="71"/>
      <c r="HMK22" s="71"/>
      <c r="HML22" s="71"/>
      <c r="HMM22" s="71"/>
      <c r="HMN22" s="71"/>
      <c r="HMO22" s="71"/>
      <c r="HMP22" s="71"/>
      <c r="HMQ22" s="71"/>
      <c r="HMR22" s="71"/>
      <c r="HMS22" s="71"/>
      <c r="HMT22" s="71"/>
      <c r="HMU22" s="71"/>
      <c r="HMV22" s="71"/>
      <c r="HMW22" s="71"/>
      <c r="HMX22" s="71"/>
      <c r="HMY22" s="71"/>
      <c r="HMZ22" s="71"/>
      <c r="HNA22" s="71"/>
      <c r="HNB22" s="71"/>
      <c r="HNC22" s="71"/>
      <c r="HND22" s="71"/>
      <c r="HNE22" s="71"/>
      <c r="HNF22" s="71"/>
      <c r="HNG22" s="71"/>
      <c r="HNH22" s="71"/>
      <c r="HNI22" s="71"/>
      <c r="HNJ22" s="71"/>
      <c r="HNK22" s="71"/>
      <c r="HNL22" s="71"/>
      <c r="HNM22" s="71"/>
      <c r="HNN22" s="71"/>
      <c r="HNO22" s="71"/>
      <c r="HNP22" s="71"/>
      <c r="HNQ22" s="71"/>
      <c r="HNR22" s="71"/>
      <c r="HNS22" s="71"/>
      <c r="HNT22" s="71"/>
      <c r="HNU22" s="71"/>
      <c r="HNV22" s="71"/>
      <c r="HNW22" s="71"/>
      <c r="HNX22" s="71"/>
      <c r="HNY22" s="71"/>
      <c r="HNZ22" s="71"/>
      <c r="HOA22" s="71"/>
      <c r="HOB22" s="71"/>
      <c r="HOC22" s="71"/>
      <c r="HOD22" s="71"/>
      <c r="HOE22" s="71"/>
      <c r="HOF22" s="71"/>
      <c r="HOG22" s="71"/>
      <c r="HOH22" s="71"/>
      <c r="HOI22" s="71"/>
      <c r="HOJ22" s="71"/>
      <c r="HOK22" s="71"/>
      <c r="HOL22" s="71"/>
      <c r="HOM22" s="71"/>
      <c r="HON22" s="71"/>
      <c r="HOO22" s="71"/>
      <c r="HOP22" s="71"/>
      <c r="HOQ22" s="71"/>
      <c r="HOR22" s="71"/>
      <c r="HOS22" s="71"/>
      <c r="HOT22" s="71"/>
      <c r="HOU22" s="71"/>
      <c r="HOV22" s="71"/>
      <c r="HOW22" s="71"/>
      <c r="HOX22" s="71"/>
      <c r="HOY22" s="71"/>
      <c r="HOZ22" s="71"/>
      <c r="HPA22" s="71"/>
      <c r="HPB22" s="71"/>
      <c r="HPC22" s="71"/>
      <c r="HPD22" s="71"/>
      <c r="HPE22" s="71"/>
      <c r="HPF22" s="71"/>
      <c r="HPG22" s="71"/>
      <c r="HPH22" s="71"/>
      <c r="HPI22" s="71"/>
      <c r="HPJ22" s="71"/>
      <c r="HPK22" s="71"/>
      <c r="HPL22" s="71"/>
      <c r="HPM22" s="71"/>
      <c r="HPN22" s="71"/>
      <c r="HPO22" s="71"/>
      <c r="HPP22" s="71"/>
      <c r="HPQ22" s="71"/>
      <c r="HPR22" s="71"/>
      <c r="HPS22" s="71"/>
      <c r="HPT22" s="71"/>
      <c r="HPU22" s="71"/>
      <c r="HPV22" s="71"/>
      <c r="HPW22" s="71"/>
      <c r="HPX22" s="71"/>
      <c r="HPY22" s="71"/>
      <c r="HPZ22" s="71"/>
      <c r="HQA22" s="71"/>
      <c r="HQB22" s="71"/>
      <c r="HQC22" s="71"/>
      <c r="HQD22" s="71"/>
      <c r="HQE22" s="71"/>
      <c r="HQF22" s="71"/>
      <c r="HQG22" s="71"/>
      <c r="HQH22" s="71"/>
      <c r="HQI22" s="71"/>
      <c r="HQJ22" s="71"/>
      <c r="HQK22" s="71"/>
      <c r="HQL22" s="71"/>
      <c r="HQM22" s="71"/>
      <c r="HQN22" s="71"/>
      <c r="HQO22" s="71"/>
      <c r="HQP22" s="71"/>
      <c r="HQQ22" s="71"/>
      <c r="HQR22" s="71"/>
      <c r="HQS22" s="71"/>
      <c r="HQT22" s="71"/>
      <c r="HQU22" s="71"/>
      <c r="HQV22" s="71"/>
      <c r="HQW22" s="71"/>
      <c r="HQX22" s="71"/>
      <c r="HQY22" s="71"/>
      <c r="HQZ22" s="71"/>
      <c r="HRA22" s="71"/>
      <c r="HRB22" s="71"/>
      <c r="HRC22" s="71"/>
      <c r="HRD22" s="71"/>
      <c r="HRE22" s="71"/>
      <c r="HRF22" s="71"/>
      <c r="HRG22" s="71"/>
      <c r="HRH22" s="71"/>
      <c r="HRI22" s="71"/>
      <c r="HRJ22" s="71"/>
      <c r="HRK22" s="71"/>
      <c r="HRL22" s="71"/>
      <c r="HRM22" s="71"/>
      <c r="HRN22" s="71"/>
      <c r="HRO22" s="71"/>
      <c r="HRP22" s="71"/>
      <c r="HRQ22" s="71"/>
      <c r="HRR22" s="71"/>
      <c r="HRS22" s="71"/>
      <c r="HRT22" s="71"/>
      <c r="HRU22" s="71"/>
      <c r="HRV22" s="71"/>
      <c r="HRW22" s="71"/>
      <c r="HRX22" s="71"/>
      <c r="HRY22" s="71"/>
      <c r="HRZ22" s="71"/>
      <c r="HSA22" s="71"/>
      <c r="HSB22" s="71"/>
      <c r="HSC22" s="71"/>
      <c r="HSD22" s="71"/>
      <c r="HSE22" s="71"/>
      <c r="HSF22" s="71"/>
      <c r="HSG22" s="71"/>
      <c r="HSH22" s="71"/>
      <c r="HSI22" s="71"/>
      <c r="HSJ22" s="71"/>
      <c r="HSK22" s="71"/>
      <c r="HSL22" s="71"/>
      <c r="HSM22" s="71"/>
      <c r="HSN22" s="71"/>
      <c r="HSO22" s="71"/>
      <c r="HSP22" s="71"/>
      <c r="HSQ22" s="71"/>
      <c r="HSR22" s="71"/>
      <c r="HSS22" s="71"/>
      <c r="HST22" s="71"/>
      <c r="HSU22" s="71"/>
      <c r="HSV22" s="71"/>
      <c r="HSW22" s="71"/>
      <c r="HSX22" s="71"/>
      <c r="HSY22" s="71"/>
      <c r="HSZ22" s="71"/>
      <c r="HTA22" s="71"/>
      <c r="HTB22" s="71"/>
      <c r="HTC22" s="71"/>
      <c r="HTD22" s="71"/>
      <c r="HTE22" s="71"/>
      <c r="HTF22" s="71"/>
      <c r="HTG22" s="71"/>
      <c r="HTH22" s="71"/>
      <c r="HTI22" s="71"/>
      <c r="HTJ22" s="71"/>
      <c r="HTK22" s="71"/>
      <c r="HTL22" s="71"/>
      <c r="HTM22" s="71"/>
      <c r="HTN22" s="71"/>
      <c r="HTO22" s="71"/>
      <c r="HTP22" s="71"/>
      <c r="HTQ22" s="71"/>
      <c r="HTR22" s="71"/>
      <c r="HTS22" s="71"/>
      <c r="HTT22" s="71"/>
      <c r="HTU22" s="71"/>
      <c r="HTV22" s="71"/>
      <c r="HTW22" s="71"/>
      <c r="HTX22" s="71"/>
      <c r="HTY22" s="71"/>
      <c r="HTZ22" s="71"/>
      <c r="HUA22" s="71"/>
      <c r="HUB22" s="71"/>
      <c r="HUC22" s="71"/>
      <c r="HUD22" s="71"/>
      <c r="HUE22" s="71"/>
      <c r="HUF22" s="71"/>
      <c r="HUG22" s="71"/>
      <c r="HUH22" s="71"/>
      <c r="HUI22" s="71"/>
      <c r="HUJ22" s="71"/>
      <c r="HUK22" s="71"/>
      <c r="HUL22" s="71"/>
      <c r="HUM22" s="71"/>
      <c r="HUN22" s="71"/>
      <c r="HUO22" s="71"/>
      <c r="HUP22" s="71"/>
      <c r="HUQ22" s="71"/>
      <c r="HUR22" s="71"/>
      <c r="HUS22" s="71"/>
      <c r="HUT22" s="71"/>
      <c r="HUU22" s="71"/>
      <c r="HUV22" s="71"/>
      <c r="HUW22" s="71"/>
      <c r="HUX22" s="71"/>
      <c r="HUY22" s="71"/>
      <c r="HUZ22" s="71"/>
      <c r="HVA22" s="71"/>
      <c r="HVB22" s="71"/>
      <c r="HVC22" s="71"/>
      <c r="HVD22" s="71"/>
      <c r="HVE22" s="71"/>
      <c r="HVF22" s="71"/>
      <c r="HVG22" s="71"/>
      <c r="HVH22" s="71"/>
      <c r="HVI22" s="71"/>
      <c r="HVJ22" s="71"/>
      <c r="HVK22" s="71"/>
      <c r="HVL22" s="71"/>
      <c r="HVM22" s="71"/>
      <c r="HVN22" s="71"/>
      <c r="HVO22" s="71"/>
      <c r="HVP22" s="71"/>
      <c r="HVQ22" s="71"/>
      <c r="HVR22" s="71"/>
      <c r="HVS22" s="71"/>
      <c r="HVT22" s="71"/>
      <c r="HVU22" s="71"/>
      <c r="HVV22" s="71"/>
      <c r="HVW22" s="71"/>
      <c r="HVX22" s="71"/>
      <c r="HVY22" s="71"/>
      <c r="HVZ22" s="71"/>
      <c r="HWA22" s="71"/>
      <c r="HWB22" s="71"/>
      <c r="HWC22" s="71"/>
      <c r="HWD22" s="71"/>
      <c r="HWE22" s="71"/>
      <c r="HWF22" s="71"/>
      <c r="HWG22" s="71"/>
      <c r="HWH22" s="71"/>
      <c r="HWI22" s="71"/>
      <c r="HWJ22" s="71"/>
      <c r="HWK22" s="71"/>
      <c r="HWL22" s="71"/>
      <c r="HWM22" s="71"/>
      <c r="HWN22" s="71"/>
      <c r="HWO22" s="71"/>
      <c r="HWP22" s="71"/>
      <c r="HWQ22" s="71"/>
      <c r="HWR22" s="71"/>
      <c r="HWS22" s="71"/>
      <c r="HWT22" s="71"/>
      <c r="HWU22" s="71"/>
      <c r="HWV22" s="71"/>
      <c r="HWW22" s="71"/>
      <c r="HWX22" s="71"/>
      <c r="HWY22" s="71"/>
      <c r="HWZ22" s="71"/>
      <c r="HXA22" s="71"/>
      <c r="HXB22" s="71"/>
      <c r="HXC22" s="71"/>
      <c r="HXD22" s="71"/>
      <c r="HXE22" s="71"/>
      <c r="HXF22" s="71"/>
      <c r="HXG22" s="71"/>
      <c r="HXH22" s="71"/>
      <c r="HXI22" s="71"/>
      <c r="HXJ22" s="71"/>
      <c r="HXK22" s="71"/>
      <c r="HXL22" s="71"/>
      <c r="HXM22" s="71"/>
      <c r="HXN22" s="71"/>
      <c r="HXO22" s="71"/>
      <c r="HXP22" s="71"/>
      <c r="HXQ22" s="71"/>
      <c r="HXR22" s="71"/>
      <c r="HXS22" s="71"/>
      <c r="HXT22" s="71"/>
      <c r="HXU22" s="71"/>
      <c r="HXV22" s="71"/>
      <c r="HXW22" s="71"/>
      <c r="HXX22" s="71"/>
      <c r="HXY22" s="71"/>
      <c r="HXZ22" s="71"/>
      <c r="HYA22" s="71"/>
      <c r="HYB22" s="71"/>
      <c r="HYC22" s="71"/>
      <c r="HYD22" s="71"/>
      <c r="HYE22" s="71"/>
      <c r="HYF22" s="71"/>
      <c r="HYG22" s="71"/>
      <c r="HYH22" s="71"/>
      <c r="HYI22" s="71"/>
      <c r="HYJ22" s="71"/>
      <c r="HYK22" s="71"/>
      <c r="HYL22" s="71"/>
      <c r="HYM22" s="71"/>
      <c r="HYN22" s="71"/>
      <c r="HYO22" s="71"/>
      <c r="HYP22" s="71"/>
      <c r="HYQ22" s="71"/>
      <c r="HYR22" s="71"/>
      <c r="HYS22" s="71"/>
      <c r="HYT22" s="71"/>
      <c r="HYU22" s="71"/>
      <c r="HYV22" s="71"/>
      <c r="HYW22" s="71"/>
      <c r="HYX22" s="71"/>
      <c r="HYY22" s="71"/>
      <c r="HYZ22" s="71"/>
      <c r="HZA22" s="71"/>
      <c r="HZB22" s="71"/>
      <c r="HZC22" s="71"/>
      <c r="HZD22" s="71"/>
      <c r="HZE22" s="71"/>
      <c r="HZF22" s="71"/>
      <c r="HZG22" s="71"/>
      <c r="HZH22" s="71"/>
      <c r="HZI22" s="71"/>
      <c r="HZJ22" s="71"/>
      <c r="HZK22" s="71"/>
      <c r="HZL22" s="71"/>
      <c r="HZM22" s="71"/>
      <c r="HZN22" s="71"/>
      <c r="HZO22" s="71"/>
      <c r="HZP22" s="71"/>
      <c r="HZQ22" s="71"/>
      <c r="HZR22" s="71"/>
      <c r="HZS22" s="71"/>
      <c r="HZT22" s="71"/>
      <c r="HZU22" s="71"/>
      <c r="HZV22" s="71"/>
      <c r="HZW22" s="71"/>
      <c r="HZX22" s="71"/>
      <c r="HZY22" s="71"/>
      <c r="HZZ22" s="71"/>
      <c r="IAA22" s="71"/>
      <c r="IAB22" s="71"/>
      <c r="IAC22" s="71"/>
      <c r="IAD22" s="71"/>
      <c r="IAE22" s="71"/>
      <c r="IAF22" s="71"/>
      <c r="IAG22" s="71"/>
      <c r="IAH22" s="71"/>
      <c r="IAI22" s="71"/>
      <c r="IAJ22" s="71"/>
      <c r="IAK22" s="71"/>
      <c r="IAL22" s="71"/>
      <c r="IAM22" s="71"/>
      <c r="IAN22" s="71"/>
      <c r="IAO22" s="71"/>
      <c r="IAP22" s="71"/>
      <c r="IAQ22" s="71"/>
      <c r="IAR22" s="71"/>
      <c r="IAS22" s="71"/>
      <c r="IAT22" s="71"/>
      <c r="IAU22" s="71"/>
      <c r="IAV22" s="71"/>
      <c r="IAW22" s="71"/>
      <c r="IAX22" s="71"/>
      <c r="IAY22" s="71"/>
      <c r="IAZ22" s="71"/>
      <c r="IBA22" s="71"/>
      <c r="IBB22" s="71"/>
      <c r="IBC22" s="71"/>
      <c r="IBD22" s="71"/>
      <c r="IBE22" s="71"/>
      <c r="IBF22" s="71"/>
      <c r="IBG22" s="71"/>
      <c r="IBH22" s="71"/>
      <c r="IBI22" s="71"/>
      <c r="IBJ22" s="71"/>
      <c r="IBK22" s="71"/>
      <c r="IBL22" s="71"/>
      <c r="IBM22" s="71"/>
      <c r="IBN22" s="71"/>
      <c r="IBO22" s="71"/>
      <c r="IBP22" s="71"/>
      <c r="IBQ22" s="71"/>
      <c r="IBR22" s="71"/>
      <c r="IBS22" s="71"/>
      <c r="IBT22" s="71"/>
      <c r="IBU22" s="71"/>
      <c r="IBV22" s="71"/>
      <c r="IBW22" s="71"/>
      <c r="IBX22" s="71"/>
      <c r="IBY22" s="71"/>
      <c r="IBZ22" s="71"/>
      <c r="ICA22" s="71"/>
      <c r="ICB22" s="71"/>
      <c r="ICC22" s="71"/>
      <c r="ICD22" s="71"/>
      <c r="ICE22" s="71"/>
      <c r="ICF22" s="71"/>
      <c r="ICG22" s="71"/>
      <c r="ICH22" s="71"/>
      <c r="ICI22" s="71"/>
      <c r="ICJ22" s="71"/>
      <c r="ICK22" s="71"/>
      <c r="ICL22" s="71"/>
      <c r="ICM22" s="71"/>
      <c r="ICN22" s="71"/>
      <c r="ICO22" s="71"/>
      <c r="ICP22" s="71"/>
      <c r="ICQ22" s="71"/>
      <c r="ICR22" s="71"/>
      <c r="ICS22" s="71"/>
      <c r="ICT22" s="71"/>
      <c r="ICU22" s="71"/>
      <c r="ICV22" s="71"/>
      <c r="ICW22" s="71"/>
      <c r="ICX22" s="71"/>
      <c r="ICY22" s="71"/>
      <c r="ICZ22" s="71"/>
      <c r="IDA22" s="71"/>
      <c r="IDB22" s="71"/>
      <c r="IDC22" s="71"/>
      <c r="IDD22" s="71"/>
      <c r="IDE22" s="71"/>
      <c r="IDF22" s="71"/>
      <c r="IDG22" s="71"/>
      <c r="IDH22" s="71"/>
      <c r="IDI22" s="71"/>
      <c r="IDJ22" s="71"/>
      <c r="IDK22" s="71"/>
      <c r="IDL22" s="71"/>
      <c r="IDM22" s="71"/>
      <c r="IDN22" s="71"/>
      <c r="IDO22" s="71"/>
      <c r="IDP22" s="71"/>
      <c r="IDQ22" s="71"/>
      <c r="IDR22" s="71"/>
      <c r="IDS22" s="71"/>
      <c r="IDT22" s="71"/>
      <c r="IDU22" s="71"/>
      <c r="IDV22" s="71"/>
      <c r="IDW22" s="71"/>
      <c r="IDX22" s="71"/>
      <c r="IDY22" s="71"/>
      <c r="IDZ22" s="71"/>
      <c r="IEA22" s="71"/>
      <c r="IEB22" s="71"/>
      <c r="IEC22" s="71"/>
      <c r="IED22" s="71"/>
      <c r="IEE22" s="71"/>
      <c r="IEF22" s="71"/>
      <c r="IEG22" s="71"/>
      <c r="IEH22" s="71"/>
      <c r="IEI22" s="71"/>
      <c r="IEJ22" s="71"/>
      <c r="IEK22" s="71"/>
      <c r="IEL22" s="71"/>
      <c r="IEM22" s="71"/>
      <c r="IEN22" s="71"/>
      <c r="IEO22" s="71"/>
      <c r="IEP22" s="71"/>
      <c r="IEQ22" s="71"/>
      <c r="IER22" s="71"/>
      <c r="IES22" s="71"/>
      <c r="IET22" s="71"/>
      <c r="IEU22" s="71"/>
      <c r="IEV22" s="71"/>
      <c r="IEW22" s="71"/>
      <c r="IEX22" s="71"/>
      <c r="IEY22" s="71"/>
      <c r="IEZ22" s="71"/>
      <c r="IFA22" s="71"/>
      <c r="IFB22" s="71"/>
      <c r="IFC22" s="71"/>
      <c r="IFD22" s="71"/>
      <c r="IFE22" s="71"/>
      <c r="IFF22" s="71"/>
      <c r="IFG22" s="71"/>
      <c r="IFH22" s="71"/>
      <c r="IFI22" s="71"/>
      <c r="IFJ22" s="71"/>
      <c r="IFK22" s="71"/>
      <c r="IFL22" s="71"/>
      <c r="IFM22" s="71"/>
      <c r="IFN22" s="71"/>
      <c r="IFO22" s="71"/>
      <c r="IFP22" s="71"/>
      <c r="IFQ22" s="71"/>
      <c r="IFR22" s="71"/>
      <c r="IFS22" s="71"/>
      <c r="IFT22" s="71"/>
      <c r="IFU22" s="71"/>
      <c r="IFV22" s="71"/>
      <c r="IFW22" s="71"/>
      <c r="IFX22" s="71"/>
      <c r="IFY22" s="71"/>
      <c r="IFZ22" s="71"/>
      <c r="IGA22" s="71"/>
      <c r="IGB22" s="71"/>
      <c r="IGC22" s="71"/>
      <c r="IGD22" s="71"/>
      <c r="IGE22" s="71"/>
      <c r="IGF22" s="71"/>
      <c r="IGG22" s="71"/>
      <c r="IGH22" s="71"/>
      <c r="IGI22" s="71"/>
      <c r="IGJ22" s="71"/>
      <c r="IGK22" s="71"/>
      <c r="IGL22" s="71"/>
      <c r="IGM22" s="71"/>
      <c r="IGN22" s="71"/>
      <c r="IGO22" s="71"/>
      <c r="IGP22" s="71"/>
      <c r="IGQ22" s="71"/>
      <c r="IGR22" s="71"/>
      <c r="IGS22" s="71"/>
      <c r="IGT22" s="71"/>
      <c r="IGU22" s="71"/>
      <c r="IGV22" s="71"/>
      <c r="IGW22" s="71"/>
      <c r="IGX22" s="71"/>
      <c r="IGY22" s="71"/>
      <c r="IGZ22" s="71"/>
      <c r="IHA22" s="71"/>
      <c r="IHB22" s="71"/>
      <c r="IHC22" s="71"/>
      <c r="IHD22" s="71"/>
      <c r="IHE22" s="71"/>
      <c r="IHF22" s="71"/>
      <c r="IHG22" s="71"/>
      <c r="IHH22" s="71"/>
      <c r="IHI22" s="71"/>
      <c r="IHJ22" s="71"/>
      <c r="IHK22" s="71"/>
      <c r="IHL22" s="71"/>
      <c r="IHM22" s="71"/>
      <c r="IHN22" s="71"/>
      <c r="IHO22" s="71"/>
      <c r="IHP22" s="71"/>
      <c r="IHQ22" s="71"/>
      <c r="IHR22" s="71"/>
      <c r="IHS22" s="71"/>
      <c r="IHT22" s="71"/>
      <c r="IHU22" s="71"/>
      <c r="IHV22" s="71"/>
      <c r="IHW22" s="71"/>
      <c r="IHX22" s="71"/>
      <c r="IHY22" s="71"/>
      <c r="IHZ22" s="71"/>
      <c r="IIA22" s="71"/>
      <c r="IIB22" s="71"/>
      <c r="IIC22" s="71"/>
      <c r="IID22" s="71"/>
      <c r="IIE22" s="71"/>
      <c r="IIF22" s="71"/>
      <c r="IIG22" s="71"/>
      <c r="IIH22" s="71"/>
      <c r="III22" s="71"/>
      <c r="IIJ22" s="71"/>
      <c r="IIK22" s="71"/>
      <c r="IIL22" s="71"/>
      <c r="IIM22" s="71"/>
      <c r="IIN22" s="71"/>
      <c r="IIO22" s="71"/>
      <c r="IIP22" s="71"/>
      <c r="IIQ22" s="71"/>
      <c r="IIR22" s="71"/>
      <c r="IIS22" s="71"/>
      <c r="IIT22" s="71"/>
      <c r="IIU22" s="71"/>
      <c r="IIV22" s="71"/>
      <c r="IIW22" s="71"/>
      <c r="IIX22" s="71"/>
      <c r="IIY22" s="71"/>
      <c r="IIZ22" s="71"/>
      <c r="IJA22" s="71"/>
      <c r="IJB22" s="71"/>
      <c r="IJC22" s="71"/>
      <c r="IJD22" s="71"/>
      <c r="IJE22" s="71"/>
      <c r="IJF22" s="71"/>
      <c r="IJG22" s="71"/>
      <c r="IJH22" s="71"/>
      <c r="IJI22" s="71"/>
      <c r="IJJ22" s="71"/>
      <c r="IJK22" s="71"/>
      <c r="IJL22" s="71"/>
      <c r="IJM22" s="71"/>
      <c r="IJN22" s="71"/>
      <c r="IJO22" s="71"/>
      <c r="IJP22" s="71"/>
      <c r="IJQ22" s="71"/>
      <c r="IJR22" s="71"/>
      <c r="IJS22" s="71"/>
      <c r="IJT22" s="71"/>
      <c r="IJU22" s="71"/>
      <c r="IJV22" s="71"/>
      <c r="IJW22" s="71"/>
      <c r="IJX22" s="71"/>
      <c r="IJY22" s="71"/>
      <c r="IJZ22" s="71"/>
      <c r="IKA22" s="71"/>
      <c r="IKB22" s="71"/>
      <c r="IKC22" s="71"/>
      <c r="IKD22" s="71"/>
      <c r="IKE22" s="71"/>
      <c r="IKF22" s="71"/>
      <c r="IKG22" s="71"/>
      <c r="IKH22" s="71"/>
      <c r="IKI22" s="71"/>
      <c r="IKJ22" s="71"/>
      <c r="IKK22" s="71"/>
      <c r="IKL22" s="71"/>
      <c r="IKM22" s="71"/>
      <c r="IKN22" s="71"/>
      <c r="IKO22" s="71"/>
      <c r="IKP22" s="71"/>
      <c r="IKQ22" s="71"/>
      <c r="IKR22" s="71"/>
      <c r="IKS22" s="71"/>
      <c r="IKT22" s="71"/>
      <c r="IKU22" s="71"/>
      <c r="IKV22" s="71"/>
      <c r="IKW22" s="71"/>
      <c r="IKX22" s="71"/>
      <c r="IKY22" s="71"/>
      <c r="IKZ22" s="71"/>
      <c r="ILA22" s="71"/>
      <c r="ILB22" s="71"/>
      <c r="ILC22" s="71"/>
      <c r="ILD22" s="71"/>
      <c r="ILE22" s="71"/>
      <c r="ILF22" s="71"/>
      <c r="ILG22" s="71"/>
      <c r="ILH22" s="71"/>
      <c r="ILI22" s="71"/>
      <c r="ILJ22" s="71"/>
      <c r="ILK22" s="71"/>
      <c r="ILL22" s="71"/>
      <c r="ILM22" s="71"/>
      <c r="ILN22" s="71"/>
      <c r="ILO22" s="71"/>
      <c r="ILP22" s="71"/>
      <c r="ILQ22" s="71"/>
      <c r="ILR22" s="71"/>
      <c r="ILS22" s="71"/>
      <c r="ILT22" s="71"/>
      <c r="ILU22" s="71"/>
      <c r="ILV22" s="71"/>
      <c r="ILW22" s="71"/>
      <c r="ILX22" s="71"/>
      <c r="ILY22" s="71"/>
      <c r="ILZ22" s="71"/>
      <c r="IMA22" s="71"/>
      <c r="IMB22" s="71"/>
      <c r="IMC22" s="71"/>
      <c r="IMD22" s="71"/>
      <c r="IME22" s="71"/>
      <c r="IMF22" s="71"/>
      <c r="IMG22" s="71"/>
      <c r="IMH22" s="71"/>
      <c r="IMI22" s="71"/>
      <c r="IMJ22" s="71"/>
      <c r="IMK22" s="71"/>
      <c r="IML22" s="71"/>
      <c r="IMM22" s="71"/>
      <c r="IMN22" s="71"/>
      <c r="IMO22" s="71"/>
      <c r="IMP22" s="71"/>
      <c r="IMQ22" s="71"/>
      <c r="IMR22" s="71"/>
      <c r="IMS22" s="71"/>
      <c r="IMT22" s="71"/>
      <c r="IMU22" s="71"/>
      <c r="IMV22" s="71"/>
      <c r="IMW22" s="71"/>
      <c r="IMX22" s="71"/>
      <c r="IMY22" s="71"/>
      <c r="IMZ22" s="71"/>
      <c r="INA22" s="71"/>
      <c r="INB22" s="71"/>
      <c r="INC22" s="71"/>
      <c r="IND22" s="71"/>
      <c r="INE22" s="71"/>
      <c r="INF22" s="71"/>
      <c r="ING22" s="71"/>
      <c r="INH22" s="71"/>
      <c r="INI22" s="71"/>
      <c r="INJ22" s="71"/>
      <c r="INK22" s="71"/>
      <c r="INL22" s="71"/>
      <c r="INM22" s="71"/>
      <c r="INN22" s="71"/>
      <c r="INO22" s="71"/>
      <c r="INP22" s="71"/>
      <c r="INQ22" s="71"/>
      <c r="INR22" s="71"/>
      <c r="INS22" s="71"/>
      <c r="INT22" s="71"/>
      <c r="INU22" s="71"/>
      <c r="INV22" s="71"/>
      <c r="INW22" s="71"/>
      <c r="INX22" s="71"/>
      <c r="INY22" s="71"/>
      <c r="INZ22" s="71"/>
      <c r="IOA22" s="71"/>
      <c r="IOB22" s="71"/>
      <c r="IOC22" s="71"/>
      <c r="IOD22" s="71"/>
      <c r="IOE22" s="71"/>
      <c r="IOF22" s="71"/>
      <c r="IOG22" s="71"/>
      <c r="IOH22" s="71"/>
      <c r="IOI22" s="71"/>
      <c r="IOJ22" s="71"/>
      <c r="IOK22" s="71"/>
      <c r="IOL22" s="71"/>
      <c r="IOM22" s="71"/>
      <c r="ION22" s="71"/>
      <c r="IOO22" s="71"/>
      <c r="IOP22" s="71"/>
      <c r="IOQ22" s="71"/>
      <c r="IOR22" s="71"/>
      <c r="IOS22" s="71"/>
      <c r="IOT22" s="71"/>
      <c r="IOU22" s="71"/>
      <c r="IOV22" s="71"/>
      <c r="IOW22" s="71"/>
      <c r="IOX22" s="71"/>
      <c r="IOY22" s="71"/>
      <c r="IOZ22" s="71"/>
      <c r="IPA22" s="71"/>
      <c r="IPB22" s="71"/>
      <c r="IPC22" s="71"/>
      <c r="IPD22" s="71"/>
      <c r="IPE22" s="71"/>
      <c r="IPF22" s="71"/>
      <c r="IPG22" s="71"/>
      <c r="IPH22" s="71"/>
      <c r="IPI22" s="71"/>
      <c r="IPJ22" s="71"/>
      <c r="IPK22" s="71"/>
      <c r="IPL22" s="71"/>
      <c r="IPM22" s="71"/>
      <c r="IPN22" s="71"/>
      <c r="IPO22" s="71"/>
      <c r="IPP22" s="71"/>
      <c r="IPQ22" s="71"/>
      <c r="IPR22" s="71"/>
      <c r="IPS22" s="71"/>
      <c r="IPT22" s="71"/>
      <c r="IPU22" s="71"/>
      <c r="IPV22" s="71"/>
      <c r="IPW22" s="71"/>
      <c r="IPX22" s="71"/>
      <c r="IPY22" s="71"/>
      <c r="IPZ22" s="71"/>
      <c r="IQA22" s="71"/>
      <c r="IQB22" s="71"/>
      <c r="IQC22" s="71"/>
      <c r="IQD22" s="71"/>
      <c r="IQE22" s="71"/>
      <c r="IQF22" s="71"/>
      <c r="IQG22" s="71"/>
      <c r="IQH22" s="71"/>
      <c r="IQI22" s="71"/>
      <c r="IQJ22" s="71"/>
      <c r="IQK22" s="71"/>
      <c r="IQL22" s="71"/>
      <c r="IQM22" s="71"/>
      <c r="IQN22" s="71"/>
      <c r="IQO22" s="71"/>
      <c r="IQP22" s="71"/>
      <c r="IQQ22" s="71"/>
      <c r="IQR22" s="71"/>
      <c r="IQS22" s="71"/>
      <c r="IQT22" s="71"/>
      <c r="IQU22" s="71"/>
      <c r="IQV22" s="71"/>
      <c r="IQW22" s="71"/>
      <c r="IQX22" s="71"/>
      <c r="IQY22" s="71"/>
      <c r="IQZ22" s="71"/>
      <c r="IRA22" s="71"/>
      <c r="IRB22" s="71"/>
      <c r="IRC22" s="71"/>
      <c r="IRD22" s="71"/>
      <c r="IRE22" s="71"/>
      <c r="IRF22" s="71"/>
      <c r="IRG22" s="71"/>
      <c r="IRH22" s="71"/>
      <c r="IRI22" s="71"/>
      <c r="IRJ22" s="71"/>
      <c r="IRK22" s="71"/>
      <c r="IRL22" s="71"/>
      <c r="IRM22" s="71"/>
      <c r="IRN22" s="71"/>
      <c r="IRO22" s="71"/>
      <c r="IRP22" s="71"/>
      <c r="IRQ22" s="71"/>
      <c r="IRR22" s="71"/>
      <c r="IRS22" s="71"/>
      <c r="IRT22" s="71"/>
      <c r="IRU22" s="71"/>
      <c r="IRV22" s="71"/>
      <c r="IRW22" s="71"/>
      <c r="IRX22" s="71"/>
      <c r="IRY22" s="71"/>
      <c r="IRZ22" s="71"/>
      <c r="ISA22" s="71"/>
      <c r="ISB22" s="71"/>
      <c r="ISC22" s="71"/>
      <c r="ISD22" s="71"/>
      <c r="ISE22" s="71"/>
      <c r="ISF22" s="71"/>
      <c r="ISG22" s="71"/>
      <c r="ISH22" s="71"/>
      <c r="ISI22" s="71"/>
      <c r="ISJ22" s="71"/>
      <c r="ISK22" s="71"/>
      <c r="ISL22" s="71"/>
      <c r="ISM22" s="71"/>
      <c r="ISN22" s="71"/>
      <c r="ISO22" s="71"/>
      <c r="ISP22" s="71"/>
      <c r="ISQ22" s="71"/>
      <c r="ISR22" s="71"/>
      <c r="ISS22" s="71"/>
      <c r="IST22" s="71"/>
      <c r="ISU22" s="71"/>
      <c r="ISV22" s="71"/>
      <c r="ISW22" s="71"/>
      <c r="ISX22" s="71"/>
      <c r="ISY22" s="71"/>
      <c r="ISZ22" s="71"/>
      <c r="ITA22" s="71"/>
      <c r="ITB22" s="71"/>
      <c r="ITC22" s="71"/>
      <c r="ITD22" s="71"/>
      <c r="ITE22" s="71"/>
      <c r="ITF22" s="71"/>
      <c r="ITG22" s="71"/>
      <c r="ITH22" s="71"/>
      <c r="ITI22" s="71"/>
      <c r="ITJ22" s="71"/>
      <c r="ITK22" s="71"/>
      <c r="ITL22" s="71"/>
      <c r="ITM22" s="71"/>
      <c r="ITN22" s="71"/>
      <c r="ITO22" s="71"/>
      <c r="ITP22" s="71"/>
      <c r="ITQ22" s="71"/>
      <c r="ITR22" s="71"/>
      <c r="ITS22" s="71"/>
      <c r="ITT22" s="71"/>
      <c r="ITU22" s="71"/>
      <c r="ITV22" s="71"/>
      <c r="ITW22" s="71"/>
      <c r="ITX22" s="71"/>
      <c r="ITY22" s="71"/>
      <c r="ITZ22" s="71"/>
      <c r="IUA22" s="71"/>
      <c r="IUB22" s="71"/>
      <c r="IUC22" s="71"/>
      <c r="IUD22" s="71"/>
      <c r="IUE22" s="71"/>
      <c r="IUF22" s="71"/>
      <c r="IUG22" s="71"/>
      <c r="IUH22" s="71"/>
      <c r="IUI22" s="71"/>
      <c r="IUJ22" s="71"/>
      <c r="IUK22" s="71"/>
      <c r="IUL22" s="71"/>
      <c r="IUM22" s="71"/>
      <c r="IUN22" s="71"/>
      <c r="IUO22" s="71"/>
      <c r="IUP22" s="71"/>
      <c r="IUQ22" s="71"/>
      <c r="IUR22" s="71"/>
      <c r="IUS22" s="71"/>
      <c r="IUT22" s="71"/>
      <c r="IUU22" s="71"/>
      <c r="IUV22" s="71"/>
      <c r="IUW22" s="71"/>
      <c r="IUX22" s="71"/>
      <c r="IUY22" s="71"/>
      <c r="IUZ22" s="71"/>
      <c r="IVA22" s="71"/>
      <c r="IVB22" s="71"/>
      <c r="IVC22" s="71"/>
      <c r="IVD22" s="71"/>
      <c r="IVE22" s="71"/>
      <c r="IVF22" s="71"/>
      <c r="IVG22" s="71"/>
      <c r="IVH22" s="71"/>
      <c r="IVI22" s="71"/>
      <c r="IVJ22" s="71"/>
      <c r="IVK22" s="71"/>
      <c r="IVL22" s="71"/>
      <c r="IVM22" s="71"/>
      <c r="IVN22" s="71"/>
      <c r="IVO22" s="71"/>
      <c r="IVP22" s="71"/>
      <c r="IVQ22" s="71"/>
      <c r="IVR22" s="71"/>
      <c r="IVS22" s="71"/>
      <c r="IVT22" s="71"/>
      <c r="IVU22" s="71"/>
      <c r="IVV22" s="71"/>
      <c r="IVW22" s="71"/>
      <c r="IVX22" s="71"/>
      <c r="IVY22" s="71"/>
      <c r="IVZ22" s="71"/>
      <c r="IWA22" s="71"/>
      <c r="IWB22" s="71"/>
      <c r="IWC22" s="71"/>
      <c r="IWD22" s="71"/>
      <c r="IWE22" s="71"/>
      <c r="IWF22" s="71"/>
      <c r="IWG22" s="71"/>
      <c r="IWH22" s="71"/>
      <c r="IWI22" s="71"/>
      <c r="IWJ22" s="71"/>
      <c r="IWK22" s="71"/>
      <c r="IWL22" s="71"/>
      <c r="IWM22" s="71"/>
      <c r="IWN22" s="71"/>
      <c r="IWO22" s="71"/>
      <c r="IWP22" s="71"/>
      <c r="IWQ22" s="71"/>
      <c r="IWR22" s="71"/>
      <c r="IWS22" s="71"/>
      <c r="IWT22" s="71"/>
      <c r="IWU22" s="71"/>
      <c r="IWV22" s="71"/>
      <c r="IWW22" s="71"/>
      <c r="IWX22" s="71"/>
      <c r="IWY22" s="71"/>
      <c r="IWZ22" s="71"/>
      <c r="IXA22" s="71"/>
      <c r="IXB22" s="71"/>
      <c r="IXC22" s="71"/>
      <c r="IXD22" s="71"/>
      <c r="IXE22" s="71"/>
      <c r="IXF22" s="71"/>
      <c r="IXG22" s="71"/>
      <c r="IXH22" s="71"/>
      <c r="IXI22" s="71"/>
      <c r="IXJ22" s="71"/>
      <c r="IXK22" s="71"/>
      <c r="IXL22" s="71"/>
      <c r="IXM22" s="71"/>
      <c r="IXN22" s="71"/>
      <c r="IXO22" s="71"/>
      <c r="IXP22" s="71"/>
      <c r="IXQ22" s="71"/>
      <c r="IXR22" s="71"/>
      <c r="IXS22" s="71"/>
      <c r="IXT22" s="71"/>
      <c r="IXU22" s="71"/>
      <c r="IXV22" s="71"/>
      <c r="IXW22" s="71"/>
      <c r="IXX22" s="71"/>
      <c r="IXY22" s="71"/>
      <c r="IXZ22" s="71"/>
      <c r="IYA22" s="71"/>
      <c r="IYB22" s="71"/>
      <c r="IYC22" s="71"/>
      <c r="IYD22" s="71"/>
      <c r="IYE22" s="71"/>
      <c r="IYF22" s="71"/>
      <c r="IYG22" s="71"/>
      <c r="IYH22" s="71"/>
      <c r="IYI22" s="71"/>
      <c r="IYJ22" s="71"/>
      <c r="IYK22" s="71"/>
      <c r="IYL22" s="71"/>
      <c r="IYM22" s="71"/>
      <c r="IYN22" s="71"/>
      <c r="IYO22" s="71"/>
      <c r="IYP22" s="71"/>
      <c r="IYQ22" s="71"/>
      <c r="IYR22" s="71"/>
      <c r="IYS22" s="71"/>
      <c r="IYT22" s="71"/>
      <c r="IYU22" s="71"/>
      <c r="IYV22" s="71"/>
      <c r="IYW22" s="71"/>
      <c r="IYX22" s="71"/>
      <c r="IYY22" s="71"/>
      <c r="IYZ22" s="71"/>
      <c r="IZA22" s="71"/>
      <c r="IZB22" s="71"/>
      <c r="IZC22" s="71"/>
      <c r="IZD22" s="71"/>
      <c r="IZE22" s="71"/>
      <c r="IZF22" s="71"/>
      <c r="IZG22" s="71"/>
      <c r="IZH22" s="71"/>
      <c r="IZI22" s="71"/>
      <c r="IZJ22" s="71"/>
      <c r="IZK22" s="71"/>
      <c r="IZL22" s="71"/>
      <c r="IZM22" s="71"/>
      <c r="IZN22" s="71"/>
      <c r="IZO22" s="71"/>
      <c r="IZP22" s="71"/>
      <c r="IZQ22" s="71"/>
      <c r="IZR22" s="71"/>
      <c r="IZS22" s="71"/>
      <c r="IZT22" s="71"/>
      <c r="IZU22" s="71"/>
      <c r="IZV22" s="71"/>
      <c r="IZW22" s="71"/>
      <c r="IZX22" s="71"/>
      <c r="IZY22" s="71"/>
      <c r="IZZ22" s="71"/>
      <c r="JAA22" s="71"/>
      <c r="JAB22" s="71"/>
      <c r="JAC22" s="71"/>
      <c r="JAD22" s="71"/>
      <c r="JAE22" s="71"/>
      <c r="JAF22" s="71"/>
      <c r="JAG22" s="71"/>
      <c r="JAH22" s="71"/>
      <c r="JAI22" s="71"/>
      <c r="JAJ22" s="71"/>
      <c r="JAK22" s="71"/>
      <c r="JAL22" s="71"/>
      <c r="JAM22" s="71"/>
      <c r="JAN22" s="71"/>
      <c r="JAO22" s="71"/>
      <c r="JAP22" s="71"/>
      <c r="JAQ22" s="71"/>
      <c r="JAR22" s="71"/>
      <c r="JAS22" s="71"/>
      <c r="JAT22" s="71"/>
      <c r="JAU22" s="71"/>
      <c r="JAV22" s="71"/>
      <c r="JAW22" s="71"/>
      <c r="JAX22" s="71"/>
      <c r="JAY22" s="71"/>
      <c r="JAZ22" s="71"/>
      <c r="JBA22" s="71"/>
      <c r="JBB22" s="71"/>
      <c r="JBC22" s="71"/>
      <c r="JBD22" s="71"/>
      <c r="JBE22" s="71"/>
      <c r="JBF22" s="71"/>
      <c r="JBG22" s="71"/>
      <c r="JBH22" s="71"/>
      <c r="JBI22" s="71"/>
      <c r="JBJ22" s="71"/>
      <c r="JBK22" s="71"/>
      <c r="JBL22" s="71"/>
      <c r="JBM22" s="71"/>
      <c r="JBN22" s="71"/>
      <c r="JBO22" s="71"/>
      <c r="JBP22" s="71"/>
      <c r="JBQ22" s="71"/>
      <c r="JBR22" s="71"/>
      <c r="JBS22" s="71"/>
      <c r="JBT22" s="71"/>
      <c r="JBU22" s="71"/>
      <c r="JBV22" s="71"/>
      <c r="JBW22" s="71"/>
      <c r="JBX22" s="71"/>
      <c r="JBY22" s="71"/>
      <c r="JBZ22" s="71"/>
      <c r="JCA22" s="71"/>
      <c r="JCB22" s="71"/>
      <c r="JCC22" s="71"/>
      <c r="JCD22" s="71"/>
      <c r="JCE22" s="71"/>
      <c r="JCF22" s="71"/>
      <c r="JCG22" s="71"/>
      <c r="JCH22" s="71"/>
      <c r="JCI22" s="71"/>
      <c r="JCJ22" s="71"/>
      <c r="JCK22" s="71"/>
      <c r="JCL22" s="71"/>
      <c r="JCM22" s="71"/>
      <c r="JCN22" s="71"/>
      <c r="JCO22" s="71"/>
      <c r="JCP22" s="71"/>
      <c r="JCQ22" s="71"/>
      <c r="JCR22" s="71"/>
      <c r="JCS22" s="71"/>
      <c r="JCT22" s="71"/>
      <c r="JCU22" s="71"/>
      <c r="JCV22" s="71"/>
      <c r="JCW22" s="71"/>
      <c r="JCX22" s="71"/>
      <c r="JCY22" s="71"/>
      <c r="JCZ22" s="71"/>
      <c r="JDA22" s="71"/>
      <c r="JDB22" s="71"/>
      <c r="JDC22" s="71"/>
      <c r="JDD22" s="71"/>
      <c r="JDE22" s="71"/>
      <c r="JDF22" s="71"/>
      <c r="JDG22" s="71"/>
      <c r="JDH22" s="71"/>
      <c r="JDI22" s="71"/>
      <c r="JDJ22" s="71"/>
      <c r="JDK22" s="71"/>
      <c r="JDL22" s="71"/>
      <c r="JDM22" s="71"/>
      <c r="JDN22" s="71"/>
      <c r="JDO22" s="71"/>
      <c r="JDP22" s="71"/>
      <c r="JDQ22" s="71"/>
      <c r="JDR22" s="71"/>
      <c r="JDS22" s="71"/>
      <c r="JDT22" s="71"/>
      <c r="JDU22" s="71"/>
      <c r="JDV22" s="71"/>
      <c r="JDW22" s="71"/>
      <c r="JDX22" s="71"/>
      <c r="JDY22" s="71"/>
      <c r="JDZ22" s="71"/>
      <c r="JEA22" s="71"/>
      <c r="JEB22" s="71"/>
      <c r="JEC22" s="71"/>
      <c r="JED22" s="71"/>
      <c r="JEE22" s="71"/>
      <c r="JEF22" s="71"/>
      <c r="JEG22" s="71"/>
      <c r="JEH22" s="71"/>
      <c r="JEI22" s="71"/>
      <c r="JEJ22" s="71"/>
      <c r="JEK22" s="71"/>
      <c r="JEL22" s="71"/>
      <c r="JEM22" s="71"/>
      <c r="JEN22" s="71"/>
      <c r="JEO22" s="71"/>
      <c r="JEP22" s="71"/>
      <c r="JEQ22" s="71"/>
      <c r="JER22" s="71"/>
      <c r="JES22" s="71"/>
      <c r="JET22" s="71"/>
      <c r="JEU22" s="71"/>
      <c r="JEV22" s="71"/>
      <c r="JEW22" s="71"/>
      <c r="JEX22" s="71"/>
      <c r="JEY22" s="71"/>
      <c r="JEZ22" s="71"/>
      <c r="JFA22" s="71"/>
      <c r="JFB22" s="71"/>
      <c r="JFC22" s="71"/>
      <c r="JFD22" s="71"/>
      <c r="JFE22" s="71"/>
      <c r="JFF22" s="71"/>
      <c r="JFG22" s="71"/>
      <c r="JFH22" s="71"/>
      <c r="JFI22" s="71"/>
      <c r="JFJ22" s="71"/>
      <c r="JFK22" s="71"/>
      <c r="JFL22" s="71"/>
      <c r="JFM22" s="71"/>
      <c r="JFN22" s="71"/>
      <c r="JFO22" s="71"/>
      <c r="JFP22" s="71"/>
      <c r="JFQ22" s="71"/>
      <c r="JFR22" s="71"/>
      <c r="JFS22" s="71"/>
      <c r="JFT22" s="71"/>
      <c r="JFU22" s="71"/>
      <c r="JFV22" s="71"/>
      <c r="JFW22" s="71"/>
      <c r="JFX22" s="71"/>
      <c r="JFY22" s="71"/>
      <c r="JFZ22" s="71"/>
      <c r="JGA22" s="71"/>
      <c r="JGB22" s="71"/>
      <c r="JGC22" s="71"/>
      <c r="JGD22" s="71"/>
      <c r="JGE22" s="71"/>
      <c r="JGF22" s="71"/>
      <c r="JGG22" s="71"/>
      <c r="JGH22" s="71"/>
      <c r="JGI22" s="71"/>
      <c r="JGJ22" s="71"/>
      <c r="JGK22" s="71"/>
      <c r="JGL22" s="71"/>
      <c r="JGM22" s="71"/>
      <c r="JGN22" s="71"/>
      <c r="JGO22" s="71"/>
      <c r="JGP22" s="71"/>
      <c r="JGQ22" s="71"/>
      <c r="JGR22" s="71"/>
      <c r="JGS22" s="71"/>
      <c r="JGT22" s="71"/>
      <c r="JGU22" s="71"/>
      <c r="JGV22" s="71"/>
      <c r="JGW22" s="71"/>
      <c r="JGX22" s="71"/>
      <c r="JGY22" s="71"/>
      <c r="JGZ22" s="71"/>
      <c r="JHA22" s="71"/>
      <c r="JHB22" s="71"/>
      <c r="JHC22" s="71"/>
      <c r="JHD22" s="71"/>
      <c r="JHE22" s="71"/>
      <c r="JHF22" s="71"/>
      <c r="JHG22" s="71"/>
      <c r="JHH22" s="71"/>
      <c r="JHI22" s="71"/>
      <c r="JHJ22" s="71"/>
      <c r="JHK22" s="71"/>
      <c r="JHL22" s="71"/>
      <c r="JHM22" s="71"/>
      <c r="JHN22" s="71"/>
      <c r="JHO22" s="71"/>
      <c r="JHP22" s="71"/>
      <c r="JHQ22" s="71"/>
      <c r="JHR22" s="71"/>
      <c r="JHS22" s="71"/>
      <c r="JHT22" s="71"/>
      <c r="JHU22" s="71"/>
      <c r="JHV22" s="71"/>
      <c r="JHW22" s="71"/>
      <c r="JHX22" s="71"/>
      <c r="JHY22" s="71"/>
      <c r="JHZ22" s="71"/>
      <c r="JIA22" s="71"/>
      <c r="JIB22" s="71"/>
      <c r="JIC22" s="71"/>
      <c r="JID22" s="71"/>
      <c r="JIE22" s="71"/>
      <c r="JIF22" s="71"/>
      <c r="JIG22" s="71"/>
      <c r="JIH22" s="71"/>
      <c r="JII22" s="71"/>
      <c r="JIJ22" s="71"/>
      <c r="JIK22" s="71"/>
      <c r="JIL22" s="71"/>
      <c r="JIM22" s="71"/>
      <c r="JIN22" s="71"/>
      <c r="JIO22" s="71"/>
      <c r="JIP22" s="71"/>
      <c r="JIQ22" s="71"/>
      <c r="JIR22" s="71"/>
      <c r="JIS22" s="71"/>
      <c r="JIT22" s="71"/>
      <c r="JIU22" s="71"/>
      <c r="JIV22" s="71"/>
      <c r="JIW22" s="71"/>
      <c r="JIX22" s="71"/>
      <c r="JIY22" s="71"/>
      <c r="JIZ22" s="71"/>
      <c r="JJA22" s="71"/>
      <c r="JJB22" s="71"/>
      <c r="JJC22" s="71"/>
      <c r="JJD22" s="71"/>
      <c r="JJE22" s="71"/>
      <c r="JJF22" s="71"/>
      <c r="JJG22" s="71"/>
      <c r="JJH22" s="71"/>
      <c r="JJI22" s="71"/>
      <c r="JJJ22" s="71"/>
      <c r="JJK22" s="71"/>
      <c r="JJL22" s="71"/>
      <c r="JJM22" s="71"/>
      <c r="JJN22" s="71"/>
      <c r="JJO22" s="71"/>
      <c r="JJP22" s="71"/>
      <c r="JJQ22" s="71"/>
      <c r="JJR22" s="71"/>
      <c r="JJS22" s="71"/>
      <c r="JJT22" s="71"/>
      <c r="JJU22" s="71"/>
      <c r="JJV22" s="71"/>
      <c r="JJW22" s="71"/>
      <c r="JJX22" s="71"/>
      <c r="JJY22" s="71"/>
      <c r="JJZ22" s="71"/>
      <c r="JKA22" s="71"/>
      <c r="JKB22" s="71"/>
      <c r="JKC22" s="71"/>
      <c r="JKD22" s="71"/>
      <c r="JKE22" s="71"/>
      <c r="JKF22" s="71"/>
      <c r="JKG22" s="71"/>
      <c r="JKH22" s="71"/>
      <c r="JKI22" s="71"/>
      <c r="JKJ22" s="71"/>
      <c r="JKK22" s="71"/>
      <c r="JKL22" s="71"/>
      <c r="JKM22" s="71"/>
      <c r="JKN22" s="71"/>
      <c r="JKO22" s="71"/>
      <c r="JKP22" s="71"/>
      <c r="JKQ22" s="71"/>
      <c r="JKR22" s="71"/>
      <c r="JKS22" s="71"/>
      <c r="JKT22" s="71"/>
      <c r="JKU22" s="71"/>
      <c r="JKV22" s="71"/>
      <c r="JKW22" s="71"/>
      <c r="JKX22" s="71"/>
      <c r="JKY22" s="71"/>
      <c r="JKZ22" s="71"/>
      <c r="JLA22" s="71"/>
      <c r="JLB22" s="71"/>
      <c r="JLC22" s="71"/>
      <c r="JLD22" s="71"/>
      <c r="JLE22" s="71"/>
      <c r="JLF22" s="71"/>
      <c r="JLG22" s="71"/>
      <c r="JLH22" s="71"/>
      <c r="JLI22" s="71"/>
      <c r="JLJ22" s="71"/>
      <c r="JLK22" s="71"/>
      <c r="JLL22" s="71"/>
      <c r="JLM22" s="71"/>
      <c r="JLN22" s="71"/>
      <c r="JLO22" s="71"/>
      <c r="JLP22" s="71"/>
      <c r="JLQ22" s="71"/>
      <c r="JLR22" s="71"/>
      <c r="JLS22" s="71"/>
      <c r="JLT22" s="71"/>
      <c r="JLU22" s="71"/>
      <c r="JLV22" s="71"/>
      <c r="JLW22" s="71"/>
      <c r="JLX22" s="71"/>
      <c r="JLY22" s="71"/>
      <c r="JLZ22" s="71"/>
      <c r="JMA22" s="71"/>
      <c r="JMB22" s="71"/>
      <c r="JMC22" s="71"/>
      <c r="JMD22" s="71"/>
      <c r="JME22" s="71"/>
      <c r="JMF22" s="71"/>
      <c r="JMG22" s="71"/>
      <c r="JMH22" s="71"/>
      <c r="JMI22" s="71"/>
      <c r="JMJ22" s="71"/>
      <c r="JMK22" s="71"/>
      <c r="JML22" s="71"/>
      <c r="JMM22" s="71"/>
      <c r="JMN22" s="71"/>
      <c r="JMO22" s="71"/>
      <c r="JMP22" s="71"/>
      <c r="JMQ22" s="71"/>
      <c r="JMR22" s="71"/>
      <c r="JMS22" s="71"/>
      <c r="JMT22" s="71"/>
      <c r="JMU22" s="71"/>
      <c r="JMV22" s="71"/>
      <c r="JMW22" s="71"/>
      <c r="JMX22" s="71"/>
      <c r="JMY22" s="71"/>
      <c r="JMZ22" s="71"/>
      <c r="JNA22" s="71"/>
      <c r="JNB22" s="71"/>
      <c r="JNC22" s="71"/>
      <c r="JND22" s="71"/>
      <c r="JNE22" s="71"/>
      <c r="JNF22" s="71"/>
      <c r="JNG22" s="71"/>
      <c r="JNH22" s="71"/>
      <c r="JNI22" s="71"/>
      <c r="JNJ22" s="71"/>
      <c r="JNK22" s="71"/>
      <c r="JNL22" s="71"/>
      <c r="JNM22" s="71"/>
      <c r="JNN22" s="71"/>
      <c r="JNO22" s="71"/>
      <c r="JNP22" s="71"/>
      <c r="JNQ22" s="71"/>
      <c r="JNR22" s="71"/>
      <c r="JNS22" s="71"/>
      <c r="JNT22" s="71"/>
      <c r="JNU22" s="71"/>
      <c r="JNV22" s="71"/>
      <c r="JNW22" s="71"/>
      <c r="JNX22" s="71"/>
      <c r="JNY22" s="71"/>
      <c r="JNZ22" s="71"/>
      <c r="JOA22" s="71"/>
      <c r="JOB22" s="71"/>
      <c r="JOC22" s="71"/>
      <c r="JOD22" s="71"/>
      <c r="JOE22" s="71"/>
      <c r="JOF22" s="71"/>
      <c r="JOG22" s="71"/>
      <c r="JOH22" s="71"/>
      <c r="JOI22" s="71"/>
      <c r="JOJ22" s="71"/>
      <c r="JOK22" s="71"/>
      <c r="JOL22" s="71"/>
      <c r="JOM22" s="71"/>
      <c r="JON22" s="71"/>
      <c r="JOO22" s="71"/>
      <c r="JOP22" s="71"/>
      <c r="JOQ22" s="71"/>
      <c r="JOR22" s="71"/>
      <c r="JOS22" s="71"/>
      <c r="JOT22" s="71"/>
      <c r="JOU22" s="71"/>
      <c r="JOV22" s="71"/>
      <c r="JOW22" s="71"/>
      <c r="JOX22" s="71"/>
      <c r="JOY22" s="71"/>
      <c r="JOZ22" s="71"/>
      <c r="JPA22" s="71"/>
      <c r="JPB22" s="71"/>
      <c r="JPC22" s="71"/>
      <c r="JPD22" s="71"/>
      <c r="JPE22" s="71"/>
      <c r="JPF22" s="71"/>
      <c r="JPG22" s="71"/>
      <c r="JPH22" s="71"/>
      <c r="JPI22" s="71"/>
      <c r="JPJ22" s="71"/>
      <c r="JPK22" s="71"/>
      <c r="JPL22" s="71"/>
      <c r="JPM22" s="71"/>
      <c r="JPN22" s="71"/>
      <c r="JPO22" s="71"/>
      <c r="JPP22" s="71"/>
      <c r="JPQ22" s="71"/>
      <c r="JPR22" s="71"/>
      <c r="JPS22" s="71"/>
      <c r="JPT22" s="71"/>
      <c r="JPU22" s="71"/>
      <c r="JPV22" s="71"/>
      <c r="JPW22" s="71"/>
      <c r="JPX22" s="71"/>
      <c r="JPY22" s="71"/>
      <c r="JPZ22" s="71"/>
      <c r="JQA22" s="71"/>
      <c r="JQB22" s="71"/>
      <c r="JQC22" s="71"/>
      <c r="JQD22" s="71"/>
      <c r="JQE22" s="71"/>
      <c r="JQF22" s="71"/>
      <c r="JQG22" s="71"/>
      <c r="JQH22" s="71"/>
      <c r="JQI22" s="71"/>
      <c r="JQJ22" s="71"/>
      <c r="JQK22" s="71"/>
      <c r="JQL22" s="71"/>
      <c r="JQM22" s="71"/>
      <c r="JQN22" s="71"/>
      <c r="JQO22" s="71"/>
      <c r="JQP22" s="71"/>
      <c r="JQQ22" s="71"/>
      <c r="JQR22" s="71"/>
      <c r="JQS22" s="71"/>
      <c r="JQT22" s="71"/>
      <c r="JQU22" s="71"/>
      <c r="JQV22" s="71"/>
      <c r="JQW22" s="71"/>
      <c r="JQX22" s="71"/>
      <c r="JQY22" s="71"/>
      <c r="JQZ22" s="71"/>
      <c r="JRA22" s="71"/>
      <c r="JRB22" s="71"/>
      <c r="JRC22" s="71"/>
      <c r="JRD22" s="71"/>
      <c r="JRE22" s="71"/>
      <c r="JRF22" s="71"/>
      <c r="JRG22" s="71"/>
      <c r="JRH22" s="71"/>
      <c r="JRI22" s="71"/>
      <c r="JRJ22" s="71"/>
      <c r="JRK22" s="71"/>
      <c r="JRL22" s="71"/>
      <c r="JRM22" s="71"/>
      <c r="JRN22" s="71"/>
      <c r="JRO22" s="71"/>
      <c r="JRP22" s="71"/>
      <c r="JRQ22" s="71"/>
      <c r="JRR22" s="71"/>
      <c r="JRS22" s="71"/>
      <c r="JRT22" s="71"/>
      <c r="JRU22" s="71"/>
      <c r="JRV22" s="71"/>
      <c r="JRW22" s="71"/>
      <c r="JRX22" s="71"/>
      <c r="JRY22" s="71"/>
      <c r="JRZ22" s="71"/>
      <c r="JSA22" s="71"/>
      <c r="JSB22" s="71"/>
      <c r="JSC22" s="71"/>
      <c r="JSD22" s="71"/>
      <c r="JSE22" s="71"/>
      <c r="JSF22" s="71"/>
      <c r="JSG22" s="71"/>
      <c r="JSH22" s="71"/>
      <c r="JSI22" s="71"/>
      <c r="JSJ22" s="71"/>
      <c r="JSK22" s="71"/>
      <c r="JSL22" s="71"/>
      <c r="JSM22" s="71"/>
      <c r="JSN22" s="71"/>
      <c r="JSO22" s="71"/>
      <c r="JSP22" s="71"/>
      <c r="JSQ22" s="71"/>
      <c r="JSR22" s="71"/>
      <c r="JSS22" s="71"/>
      <c r="JST22" s="71"/>
      <c r="JSU22" s="71"/>
      <c r="JSV22" s="71"/>
      <c r="JSW22" s="71"/>
      <c r="JSX22" s="71"/>
      <c r="JSY22" s="71"/>
      <c r="JSZ22" s="71"/>
      <c r="JTA22" s="71"/>
      <c r="JTB22" s="71"/>
      <c r="JTC22" s="71"/>
      <c r="JTD22" s="71"/>
      <c r="JTE22" s="71"/>
      <c r="JTF22" s="71"/>
      <c r="JTG22" s="71"/>
      <c r="JTH22" s="71"/>
      <c r="JTI22" s="71"/>
      <c r="JTJ22" s="71"/>
      <c r="JTK22" s="71"/>
      <c r="JTL22" s="71"/>
      <c r="JTM22" s="71"/>
      <c r="JTN22" s="71"/>
      <c r="JTO22" s="71"/>
      <c r="JTP22" s="71"/>
      <c r="JTQ22" s="71"/>
      <c r="JTR22" s="71"/>
      <c r="JTS22" s="71"/>
      <c r="JTT22" s="71"/>
      <c r="JTU22" s="71"/>
      <c r="JTV22" s="71"/>
      <c r="JTW22" s="71"/>
      <c r="JTX22" s="71"/>
      <c r="JTY22" s="71"/>
      <c r="JTZ22" s="71"/>
      <c r="JUA22" s="71"/>
      <c r="JUB22" s="71"/>
      <c r="JUC22" s="71"/>
      <c r="JUD22" s="71"/>
      <c r="JUE22" s="71"/>
      <c r="JUF22" s="71"/>
      <c r="JUG22" s="71"/>
      <c r="JUH22" s="71"/>
      <c r="JUI22" s="71"/>
      <c r="JUJ22" s="71"/>
      <c r="JUK22" s="71"/>
      <c r="JUL22" s="71"/>
      <c r="JUM22" s="71"/>
      <c r="JUN22" s="71"/>
      <c r="JUO22" s="71"/>
      <c r="JUP22" s="71"/>
      <c r="JUQ22" s="71"/>
      <c r="JUR22" s="71"/>
      <c r="JUS22" s="71"/>
      <c r="JUT22" s="71"/>
      <c r="JUU22" s="71"/>
      <c r="JUV22" s="71"/>
      <c r="JUW22" s="71"/>
      <c r="JUX22" s="71"/>
      <c r="JUY22" s="71"/>
      <c r="JUZ22" s="71"/>
      <c r="JVA22" s="71"/>
      <c r="JVB22" s="71"/>
      <c r="JVC22" s="71"/>
      <c r="JVD22" s="71"/>
      <c r="JVE22" s="71"/>
      <c r="JVF22" s="71"/>
      <c r="JVG22" s="71"/>
      <c r="JVH22" s="71"/>
      <c r="JVI22" s="71"/>
      <c r="JVJ22" s="71"/>
      <c r="JVK22" s="71"/>
      <c r="JVL22" s="71"/>
      <c r="JVM22" s="71"/>
      <c r="JVN22" s="71"/>
      <c r="JVO22" s="71"/>
      <c r="JVP22" s="71"/>
      <c r="JVQ22" s="71"/>
      <c r="JVR22" s="71"/>
      <c r="JVS22" s="71"/>
      <c r="JVT22" s="71"/>
      <c r="JVU22" s="71"/>
      <c r="JVV22" s="71"/>
      <c r="JVW22" s="71"/>
      <c r="JVX22" s="71"/>
      <c r="JVY22" s="71"/>
      <c r="JVZ22" s="71"/>
      <c r="JWA22" s="71"/>
      <c r="JWB22" s="71"/>
      <c r="JWC22" s="71"/>
      <c r="JWD22" s="71"/>
      <c r="JWE22" s="71"/>
      <c r="JWF22" s="71"/>
      <c r="JWG22" s="71"/>
      <c r="JWH22" s="71"/>
      <c r="JWI22" s="71"/>
      <c r="JWJ22" s="71"/>
      <c r="JWK22" s="71"/>
      <c r="JWL22" s="71"/>
      <c r="JWM22" s="71"/>
      <c r="JWN22" s="71"/>
      <c r="JWO22" s="71"/>
      <c r="JWP22" s="71"/>
      <c r="JWQ22" s="71"/>
      <c r="JWR22" s="71"/>
      <c r="JWS22" s="71"/>
      <c r="JWT22" s="71"/>
      <c r="JWU22" s="71"/>
      <c r="JWV22" s="71"/>
      <c r="JWW22" s="71"/>
      <c r="JWX22" s="71"/>
      <c r="JWY22" s="71"/>
      <c r="JWZ22" s="71"/>
      <c r="JXA22" s="71"/>
      <c r="JXB22" s="71"/>
      <c r="JXC22" s="71"/>
      <c r="JXD22" s="71"/>
      <c r="JXE22" s="71"/>
      <c r="JXF22" s="71"/>
      <c r="JXG22" s="71"/>
      <c r="JXH22" s="71"/>
      <c r="JXI22" s="71"/>
      <c r="JXJ22" s="71"/>
      <c r="JXK22" s="71"/>
      <c r="JXL22" s="71"/>
      <c r="JXM22" s="71"/>
      <c r="JXN22" s="71"/>
      <c r="JXO22" s="71"/>
      <c r="JXP22" s="71"/>
      <c r="JXQ22" s="71"/>
      <c r="JXR22" s="71"/>
      <c r="JXS22" s="71"/>
      <c r="JXT22" s="71"/>
      <c r="JXU22" s="71"/>
      <c r="JXV22" s="71"/>
      <c r="JXW22" s="71"/>
      <c r="JXX22" s="71"/>
      <c r="JXY22" s="71"/>
      <c r="JXZ22" s="71"/>
      <c r="JYA22" s="71"/>
      <c r="JYB22" s="71"/>
      <c r="JYC22" s="71"/>
      <c r="JYD22" s="71"/>
      <c r="JYE22" s="71"/>
      <c r="JYF22" s="71"/>
      <c r="JYG22" s="71"/>
      <c r="JYH22" s="71"/>
      <c r="JYI22" s="71"/>
      <c r="JYJ22" s="71"/>
      <c r="JYK22" s="71"/>
      <c r="JYL22" s="71"/>
      <c r="JYM22" s="71"/>
      <c r="JYN22" s="71"/>
      <c r="JYO22" s="71"/>
      <c r="JYP22" s="71"/>
      <c r="JYQ22" s="71"/>
      <c r="JYR22" s="71"/>
      <c r="JYS22" s="71"/>
      <c r="JYT22" s="71"/>
      <c r="JYU22" s="71"/>
      <c r="JYV22" s="71"/>
      <c r="JYW22" s="71"/>
      <c r="JYX22" s="71"/>
      <c r="JYY22" s="71"/>
      <c r="JYZ22" s="71"/>
      <c r="JZA22" s="71"/>
      <c r="JZB22" s="71"/>
      <c r="JZC22" s="71"/>
      <c r="JZD22" s="71"/>
      <c r="JZE22" s="71"/>
      <c r="JZF22" s="71"/>
      <c r="JZG22" s="71"/>
      <c r="JZH22" s="71"/>
      <c r="JZI22" s="71"/>
      <c r="JZJ22" s="71"/>
      <c r="JZK22" s="71"/>
      <c r="JZL22" s="71"/>
      <c r="JZM22" s="71"/>
      <c r="JZN22" s="71"/>
      <c r="JZO22" s="71"/>
      <c r="JZP22" s="71"/>
      <c r="JZQ22" s="71"/>
      <c r="JZR22" s="71"/>
      <c r="JZS22" s="71"/>
      <c r="JZT22" s="71"/>
      <c r="JZU22" s="71"/>
      <c r="JZV22" s="71"/>
      <c r="JZW22" s="71"/>
      <c r="JZX22" s="71"/>
      <c r="JZY22" s="71"/>
      <c r="JZZ22" s="71"/>
      <c r="KAA22" s="71"/>
      <c r="KAB22" s="71"/>
      <c r="KAC22" s="71"/>
      <c r="KAD22" s="71"/>
      <c r="KAE22" s="71"/>
      <c r="KAF22" s="71"/>
      <c r="KAG22" s="71"/>
      <c r="KAH22" s="71"/>
      <c r="KAI22" s="71"/>
      <c r="KAJ22" s="71"/>
      <c r="KAK22" s="71"/>
      <c r="KAL22" s="71"/>
      <c r="KAM22" s="71"/>
      <c r="KAN22" s="71"/>
      <c r="KAO22" s="71"/>
      <c r="KAP22" s="71"/>
      <c r="KAQ22" s="71"/>
      <c r="KAR22" s="71"/>
      <c r="KAS22" s="71"/>
      <c r="KAT22" s="71"/>
      <c r="KAU22" s="71"/>
      <c r="KAV22" s="71"/>
      <c r="KAW22" s="71"/>
      <c r="KAX22" s="71"/>
      <c r="KAY22" s="71"/>
      <c r="KAZ22" s="71"/>
      <c r="KBA22" s="71"/>
      <c r="KBB22" s="71"/>
      <c r="KBC22" s="71"/>
      <c r="KBD22" s="71"/>
      <c r="KBE22" s="71"/>
      <c r="KBF22" s="71"/>
      <c r="KBG22" s="71"/>
      <c r="KBH22" s="71"/>
      <c r="KBI22" s="71"/>
      <c r="KBJ22" s="71"/>
      <c r="KBK22" s="71"/>
      <c r="KBL22" s="71"/>
      <c r="KBM22" s="71"/>
      <c r="KBN22" s="71"/>
      <c r="KBO22" s="71"/>
      <c r="KBP22" s="71"/>
      <c r="KBQ22" s="71"/>
      <c r="KBR22" s="71"/>
      <c r="KBS22" s="71"/>
      <c r="KBT22" s="71"/>
      <c r="KBU22" s="71"/>
      <c r="KBV22" s="71"/>
      <c r="KBW22" s="71"/>
      <c r="KBX22" s="71"/>
      <c r="KBY22" s="71"/>
      <c r="KBZ22" s="71"/>
      <c r="KCA22" s="71"/>
      <c r="KCB22" s="71"/>
      <c r="KCC22" s="71"/>
      <c r="KCD22" s="71"/>
      <c r="KCE22" s="71"/>
      <c r="KCF22" s="71"/>
      <c r="KCG22" s="71"/>
      <c r="KCH22" s="71"/>
      <c r="KCI22" s="71"/>
      <c r="KCJ22" s="71"/>
      <c r="KCK22" s="71"/>
      <c r="KCL22" s="71"/>
      <c r="KCM22" s="71"/>
      <c r="KCN22" s="71"/>
      <c r="KCO22" s="71"/>
      <c r="KCP22" s="71"/>
      <c r="KCQ22" s="71"/>
      <c r="KCR22" s="71"/>
      <c r="KCS22" s="71"/>
      <c r="KCT22" s="71"/>
      <c r="KCU22" s="71"/>
      <c r="KCV22" s="71"/>
      <c r="KCW22" s="71"/>
      <c r="KCX22" s="71"/>
      <c r="KCY22" s="71"/>
      <c r="KCZ22" s="71"/>
      <c r="KDA22" s="71"/>
      <c r="KDB22" s="71"/>
      <c r="KDC22" s="71"/>
      <c r="KDD22" s="71"/>
      <c r="KDE22" s="71"/>
      <c r="KDF22" s="71"/>
      <c r="KDG22" s="71"/>
      <c r="KDH22" s="71"/>
      <c r="KDI22" s="71"/>
      <c r="KDJ22" s="71"/>
      <c r="KDK22" s="71"/>
      <c r="KDL22" s="71"/>
      <c r="KDM22" s="71"/>
      <c r="KDN22" s="71"/>
      <c r="KDO22" s="71"/>
      <c r="KDP22" s="71"/>
      <c r="KDQ22" s="71"/>
      <c r="KDR22" s="71"/>
      <c r="KDS22" s="71"/>
      <c r="KDT22" s="71"/>
      <c r="KDU22" s="71"/>
      <c r="KDV22" s="71"/>
      <c r="KDW22" s="71"/>
      <c r="KDX22" s="71"/>
      <c r="KDY22" s="71"/>
      <c r="KDZ22" s="71"/>
      <c r="KEA22" s="71"/>
      <c r="KEB22" s="71"/>
      <c r="KEC22" s="71"/>
      <c r="KED22" s="71"/>
      <c r="KEE22" s="71"/>
      <c r="KEF22" s="71"/>
      <c r="KEG22" s="71"/>
      <c r="KEH22" s="71"/>
      <c r="KEI22" s="71"/>
      <c r="KEJ22" s="71"/>
      <c r="KEK22" s="71"/>
      <c r="KEL22" s="71"/>
      <c r="KEM22" s="71"/>
      <c r="KEN22" s="71"/>
      <c r="KEO22" s="71"/>
      <c r="KEP22" s="71"/>
      <c r="KEQ22" s="71"/>
      <c r="KER22" s="71"/>
      <c r="KES22" s="71"/>
      <c r="KET22" s="71"/>
      <c r="KEU22" s="71"/>
      <c r="KEV22" s="71"/>
      <c r="KEW22" s="71"/>
      <c r="KEX22" s="71"/>
      <c r="KEY22" s="71"/>
      <c r="KEZ22" s="71"/>
      <c r="KFA22" s="71"/>
      <c r="KFB22" s="71"/>
      <c r="KFC22" s="71"/>
      <c r="KFD22" s="71"/>
      <c r="KFE22" s="71"/>
      <c r="KFF22" s="71"/>
      <c r="KFG22" s="71"/>
      <c r="KFH22" s="71"/>
      <c r="KFI22" s="71"/>
      <c r="KFJ22" s="71"/>
      <c r="KFK22" s="71"/>
      <c r="KFL22" s="71"/>
      <c r="KFM22" s="71"/>
      <c r="KFN22" s="71"/>
      <c r="KFO22" s="71"/>
      <c r="KFP22" s="71"/>
      <c r="KFQ22" s="71"/>
      <c r="KFR22" s="71"/>
      <c r="KFS22" s="71"/>
      <c r="KFT22" s="71"/>
      <c r="KFU22" s="71"/>
      <c r="KFV22" s="71"/>
      <c r="KFW22" s="71"/>
      <c r="KFX22" s="71"/>
      <c r="KFY22" s="71"/>
      <c r="KFZ22" s="71"/>
      <c r="KGA22" s="71"/>
      <c r="KGB22" s="71"/>
      <c r="KGC22" s="71"/>
      <c r="KGD22" s="71"/>
      <c r="KGE22" s="71"/>
      <c r="KGF22" s="71"/>
      <c r="KGG22" s="71"/>
      <c r="KGH22" s="71"/>
      <c r="KGI22" s="71"/>
      <c r="KGJ22" s="71"/>
      <c r="KGK22" s="71"/>
      <c r="KGL22" s="71"/>
      <c r="KGM22" s="71"/>
      <c r="KGN22" s="71"/>
      <c r="KGO22" s="71"/>
      <c r="KGP22" s="71"/>
      <c r="KGQ22" s="71"/>
      <c r="KGR22" s="71"/>
      <c r="KGS22" s="71"/>
      <c r="KGT22" s="71"/>
      <c r="KGU22" s="71"/>
      <c r="KGV22" s="71"/>
      <c r="KGW22" s="71"/>
      <c r="KGX22" s="71"/>
      <c r="KGY22" s="71"/>
      <c r="KGZ22" s="71"/>
      <c r="KHA22" s="71"/>
      <c r="KHB22" s="71"/>
      <c r="KHC22" s="71"/>
      <c r="KHD22" s="71"/>
      <c r="KHE22" s="71"/>
      <c r="KHF22" s="71"/>
      <c r="KHG22" s="71"/>
      <c r="KHH22" s="71"/>
      <c r="KHI22" s="71"/>
      <c r="KHJ22" s="71"/>
      <c r="KHK22" s="71"/>
      <c r="KHL22" s="71"/>
      <c r="KHM22" s="71"/>
      <c r="KHN22" s="71"/>
      <c r="KHO22" s="71"/>
      <c r="KHP22" s="71"/>
      <c r="KHQ22" s="71"/>
      <c r="KHR22" s="71"/>
      <c r="KHS22" s="71"/>
      <c r="KHT22" s="71"/>
      <c r="KHU22" s="71"/>
      <c r="KHV22" s="71"/>
      <c r="KHW22" s="71"/>
      <c r="KHX22" s="71"/>
      <c r="KHY22" s="71"/>
      <c r="KHZ22" s="71"/>
      <c r="KIA22" s="71"/>
      <c r="KIB22" s="71"/>
      <c r="KIC22" s="71"/>
      <c r="KID22" s="71"/>
      <c r="KIE22" s="71"/>
      <c r="KIF22" s="71"/>
      <c r="KIG22" s="71"/>
      <c r="KIH22" s="71"/>
      <c r="KII22" s="71"/>
      <c r="KIJ22" s="71"/>
      <c r="KIK22" s="71"/>
      <c r="KIL22" s="71"/>
      <c r="KIM22" s="71"/>
      <c r="KIN22" s="71"/>
      <c r="KIO22" s="71"/>
      <c r="KIP22" s="71"/>
      <c r="KIQ22" s="71"/>
      <c r="KIR22" s="71"/>
      <c r="KIS22" s="71"/>
      <c r="KIT22" s="71"/>
      <c r="KIU22" s="71"/>
      <c r="KIV22" s="71"/>
      <c r="KIW22" s="71"/>
      <c r="KIX22" s="71"/>
      <c r="KIY22" s="71"/>
      <c r="KIZ22" s="71"/>
      <c r="KJA22" s="71"/>
      <c r="KJB22" s="71"/>
      <c r="KJC22" s="71"/>
      <c r="KJD22" s="71"/>
      <c r="KJE22" s="71"/>
      <c r="KJF22" s="71"/>
      <c r="KJG22" s="71"/>
      <c r="KJH22" s="71"/>
      <c r="KJI22" s="71"/>
      <c r="KJJ22" s="71"/>
      <c r="KJK22" s="71"/>
      <c r="KJL22" s="71"/>
      <c r="KJM22" s="71"/>
      <c r="KJN22" s="71"/>
      <c r="KJO22" s="71"/>
      <c r="KJP22" s="71"/>
      <c r="KJQ22" s="71"/>
      <c r="KJR22" s="71"/>
      <c r="KJS22" s="71"/>
      <c r="KJT22" s="71"/>
      <c r="KJU22" s="71"/>
      <c r="KJV22" s="71"/>
      <c r="KJW22" s="71"/>
      <c r="KJX22" s="71"/>
      <c r="KJY22" s="71"/>
      <c r="KJZ22" s="71"/>
      <c r="KKA22" s="71"/>
      <c r="KKB22" s="71"/>
      <c r="KKC22" s="71"/>
      <c r="KKD22" s="71"/>
      <c r="KKE22" s="71"/>
      <c r="KKF22" s="71"/>
      <c r="KKG22" s="71"/>
      <c r="KKH22" s="71"/>
      <c r="KKI22" s="71"/>
      <c r="KKJ22" s="71"/>
      <c r="KKK22" s="71"/>
      <c r="KKL22" s="71"/>
      <c r="KKM22" s="71"/>
      <c r="KKN22" s="71"/>
      <c r="KKO22" s="71"/>
      <c r="KKP22" s="71"/>
      <c r="KKQ22" s="71"/>
      <c r="KKR22" s="71"/>
      <c r="KKS22" s="71"/>
      <c r="KKT22" s="71"/>
      <c r="KKU22" s="71"/>
      <c r="KKV22" s="71"/>
      <c r="KKW22" s="71"/>
      <c r="KKX22" s="71"/>
      <c r="KKY22" s="71"/>
      <c r="KKZ22" s="71"/>
      <c r="KLA22" s="71"/>
      <c r="KLB22" s="71"/>
      <c r="KLC22" s="71"/>
      <c r="KLD22" s="71"/>
      <c r="KLE22" s="71"/>
      <c r="KLF22" s="71"/>
      <c r="KLG22" s="71"/>
      <c r="KLH22" s="71"/>
      <c r="KLI22" s="71"/>
      <c r="KLJ22" s="71"/>
      <c r="KLK22" s="71"/>
      <c r="KLL22" s="71"/>
      <c r="KLM22" s="71"/>
      <c r="KLN22" s="71"/>
      <c r="KLO22" s="71"/>
      <c r="KLP22" s="71"/>
      <c r="KLQ22" s="71"/>
      <c r="KLR22" s="71"/>
      <c r="KLS22" s="71"/>
      <c r="KLT22" s="71"/>
      <c r="KLU22" s="71"/>
      <c r="KLV22" s="71"/>
      <c r="KLW22" s="71"/>
      <c r="KLX22" s="71"/>
      <c r="KLY22" s="71"/>
      <c r="KLZ22" s="71"/>
      <c r="KMA22" s="71"/>
      <c r="KMB22" s="71"/>
      <c r="KMC22" s="71"/>
      <c r="KMD22" s="71"/>
      <c r="KME22" s="71"/>
      <c r="KMF22" s="71"/>
      <c r="KMG22" s="71"/>
      <c r="KMH22" s="71"/>
      <c r="KMI22" s="71"/>
      <c r="KMJ22" s="71"/>
      <c r="KMK22" s="71"/>
      <c r="KML22" s="71"/>
      <c r="KMM22" s="71"/>
      <c r="KMN22" s="71"/>
      <c r="KMO22" s="71"/>
      <c r="KMP22" s="71"/>
      <c r="KMQ22" s="71"/>
      <c r="KMR22" s="71"/>
      <c r="KMS22" s="71"/>
      <c r="KMT22" s="71"/>
      <c r="KMU22" s="71"/>
      <c r="KMV22" s="71"/>
      <c r="KMW22" s="71"/>
      <c r="KMX22" s="71"/>
      <c r="KMY22" s="71"/>
      <c r="KMZ22" s="71"/>
      <c r="KNA22" s="71"/>
      <c r="KNB22" s="71"/>
      <c r="KNC22" s="71"/>
      <c r="KND22" s="71"/>
      <c r="KNE22" s="71"/>
      <c r="KNF22" s="71"/>
      <c r="KNG22" s="71"/>
      <c r="KNH22" s="71"/>
      <c r="KNI22" s="71"/>
      <c r="KNJ22" s="71"/>
      <c r="KNK22" s="71"/>
      <c r="KNL22" s="71"/>
      <c r="KNM22" s="71"/>
      <c r="KNN22" s="71"/>
      <c r="KNO22" s="71"/>
      <c r="KNP22" s="71"/>
      <c r="KNQ22" s="71"/>
      <c r="KNR22" s="71"/>
      <c r="KNS22" s="71"/>
      <c r="KNT22" s="71"/>
      <c r="KNU22" s="71"/>
      <c r="KNV22" s="71"/>
      <c r="KNW22" s="71"/>
      <c r="KNX22" s="71"/>
      <c r="KNY22" s="71"/>
      <c r="KNZ22" s="71"/>
      <c r="KOA22" s="71"/>
      <c r="KOB22" s="71"/>
      <c r="KOC22" s="71"/>
      <c r="KOD22" s="71"/>
      <c r="KOE22" s="71"/>
      <c r="KOF22" s="71"/>
      <c r="KOG22" s="71"/>
      <c r="KOH22" s="71"/>
      <c r="KOI22" s="71"/>
      <c r="KOJ22" s="71"/>
      <c r="KOK22" s="71"/>
      <c r="KOL22" s="71"/>
      <c r="KOM22" s="71"/>
      <c r="KON22" s="71"/>
      <c r="KOO22" s="71"/>
      <c r="KOP22" s="71"/>
      <c r="KOQ22" s="71"/>
      <c r="KOR22" s="71"/>
      <c r="KOS22" s="71"/>
      <c r="KOT22" s="71"/>
      <c r="KOU22" s="71"/>
      <c r="KOV22" s="71"/>
      <c r="KOW22" s="71"/>
      <c r="KOX22" s="71"/>
      <c r="KOY22" s="71"/>
      <c r="KOZ22" s="71"/>
      <c r="KPA22" s="71"/>
      <c r="KPB22" s="71"/>
      <c r="KPC22" s="71"/>
      <c r="KPD22" s="71"/>
      <c r="KPE22" s="71"/>
      <c r="KPF22" s="71"/>
      <c r="KPG22" s="71"/>
      <c r="KPH22" s="71"/>
      <c r="KPI22" s="71"/>
      <c r="KPJ22" s="71"/>
      <c r="KPK22" s="71"/>
      <c r="KPL22" s="71"/>
      <c r="KPM22" s="71"/>
      <c r="KPN22" s="71"/>
      <c r="KPO22" s="71"/>
      <c r="KPP22" s="71"/>
      <c r="KPQ22" s="71"/>
      <c r="KPR22" s="71"/>
      <c r="KPS22" s="71"/>
      <c r="KPT22" s="71"/>
      <c r="KPU22" s="71"/>
      <c r="KPV22" s="71"/>
      <c r="KPW22" s="71"/>
      <c r="KPX22" s="71"/>
      <c r="KPY22" s="71"/>
      <c r="KPZ22" s="71"/>
      <c r="KQA22" s="71"/>
      <c r="KQB22" s="71"/>
      <c r="KQC22" s="71"/>
      <c r="KQD22" s="71"/>
      <c r="KQE22" s="71"/>
      <c r="KQF22" s="71"/>
      <c r="KQG22" s="71"/>
      <c r="KQH22" s="71"/>
      <c r="KQI22" s="71"/>
      <c r="KQJ22" s="71"/>
      <c r="KQK22" s="71"/>
      <c r="KQL22" s="71"/>
      <c r="KQM22" s="71"/>
      <c r="KQN22" s="71"/>
      <c r="KQO22" s="71"/>
      <c r="KQP22" s="71"/>
      <c r="KQQ22" s="71"/>
      <c r="KQR22" s="71"/>
      <c r="KQS22" s="71"/>
      <c r="KQT22" s="71"/>
      <c r="KQU22" s="71"/>
      <c r="KQV22" s="71"/>
      <c r="KQW22" s="71"/>
      <c r="KQX22" s="71"/>
      <c r="KQY22" s="71"/>
      <c r="KQZ22" s="71"/>
      <c r="KRA22" s="71"/>
      <c r="KRB22" s="71"/>
      <c r="KRC22" s="71"/>
      <c r="KRD22" s="71"/>
      <c r="KRE22" s="71"/>
      <c r="KRF22" s="71"/>
      <c r="KRG22" s="71"/>
      <c r="KRH22" s="71"/>
      <c r="KRI22" s="71"/>
      <c r="KRJ22" s="71"/>
      <c r="KRK22" s="71"/>
      <c r="KRL22" s="71"/>
      <c r="KRM22" s="71"/>
      <c r="KRN22" s="71"/>
      <c r="KRO22" s="71"/>
      <c r="KRP22" s="71"/>
      <c r="KRQ22" s="71"/>
      <c r="KRR22" s="71"/>
      <c r="KRS22" s="71"/>
      <c r="KRT22" s="71"/>
      <c r="KRU22" s="71"/>
      <c r="KRV22" s="71"/>
      <c r="KRW22" s="71"/>
      <c r="KRX22" s="71"/>
      <c r="KRY22" s="71"/>
      <c r="KRZ22" s="71"/>
      <c r="KSA22" s="71"/>
      <c r="KSB22" s="71"/>
      <c r="KSC22" s="71"/>
      <c r="KSD22" s="71"/>
      <c r="KSE22" s="71"/>
      <c r="KSF22" s="71"/>
      <c r="KSG22" s="71"/>
      <c r="KSH22" s="71"/>
      <c r="KSI22" s="71"/>
      <c r="KSJ22" s="71"/>
      <c r="KSK22" s="71"/>
      <c r="KSL22" s="71"/>
      <c r="KSM22" s="71"/>
      <c r="KSN22" s="71"/>
      <c r="KSO22" s="71"/>
      <c r="KSP22" s="71"/>
      <c r="KSQ22" s="71"/>
      <c r="KSR22" s="71"/>
      <c r="KSS22" s="71"/>
      <c r="KST22" s="71"/>
      <c r="KSU22" s="71"/>
      <c r="KSV22" s="71"/>
      <c r="KSW22" s="71"/>
      <c r="KSX22" s="71"/>
      <c r="KSY22" s="71"/>
      <c r="KSZ22" s="71"/>
      <c r="KTA22" s="71"/>
      <c r="KTB22" s="71"/>
      <c r="KTC22" s="71"/>
      <c r="KTD22" s="71"/>
      <c r="KTE22" s="71"/>
      <c r="KTF22" s="71"/>
      <c r="KTG22" s="71"/>
      <c r="KTH22" s="71"/>
      <c r="KTI22" s="71"/>
      <c r="KTJ22" s="71"/>
      <c r="KTK22" s="71"/>
      <c r="KTL22" s="71"/>
      <c r="KTM22" s="71"/>
      <c r="KTN22" s="71"/>
      <c r="KTO22" s="71"/>
      <c r="KTP22" s="71"/>
      <c r="KTQ22" s="71"/>
      <c r="KTR22" s="71"/>
      <c r="KTS22" s="71"/>
      <c r="KTT22" s="71"/>
      <c r="KTU22" s="71"/>
      <c r="KTV22" s="71"/>
      <c r="KTW22" s="71"/>
      <c r="KTX22" s="71"/>
      <c r="KTY22" s="71"/>
      <c r="KTZ22" s="71"/>
      <c r="KUA22" s="71"/>
      <c r="KUB22" s="71"/>
      <c r="KUC22" s="71"/>
      <c r="KUD22" s="71"/>
      <c r="KUE22" s="71"/>
      <c r="KUF22" s="71"/>
      <c r="KUG22" s="71"/>
      <c r="KUH22" s="71"/>
      <c r="KUI22" s="71"/>
      <c r="KUJ22" s="71"/>
      <c r="KUK22" s="71"/>
      <c r="KUL22" s="71"/>
      <c r="KUM22" s="71"/>
      <c r="KUN22" s="71"/>
      <c r="KUO22" s="71"/>
      <c r="KUP22" s="71"/>
      <c r="KUQ22" s="71"/>
      <c r="KUR22" s="71"/>
      <c r="KUS22" s="71"/>
      <c r="KUT22" s="71"/>
      <c r="KUU22" s="71"/>
      <c r="KUV22" s="71"/>
      <c r="KUW22" s="71"/>
      <c r="KUX22" s="71"/>
      <c r="KUY22" s="71"/>
      <c r="KUZ22" s="71"/>
      <c r="KVA22" s="71"/>
      <c r="KVB22" s="71"/>
      <c r="KVC22" s="71"/>
      <c r="KVD22" s="71"/>
      <c r="KVE22" s="71"/>
      <c r="KVF22" s="71"/>
      <c r="KVG22" s="71"/>
      <c r="KVH22" s="71"/>
      <c r="KVI22" s="71"/>
      <c r="KVJ22" s="71"/>
      <c r="KVK22" s="71"/>
      <c r="KVL22" s="71"/>
      <c r="KVM22" s="71"/>
      <c r="KVN22" s="71"/>
      <c r="KVO22" s="71"/>
      <c r="KVP22" s="71"/>
      <c r="KVQ22" s="71"/>
      <c r="KVR22" s="71"/>
      <c r="KVS22" s="71"/>
      <c r="KVT22" s="71"/>
      <c r="KVU22" s="71"/>
      <c r="KVV22" s="71"/>
      <c r="KVW22" s="71"/>
      <c r="KVX22" s="71"/>
      <c r="KVY22" s="71"/>
      <c r="KVZ22" s="71"/>
      <c r="KWA22" s="71"/>
      <c r="KWB22" s="71"/>
      <c r="KWC22" s="71"/>
      <c r="KWD22" s="71"/>
      <c r="KWE22" s="71"/>
      <c r="KWF22" s="71"/>
      <c r="KWG22" s="71"/>
      <c r="KWH22" s="71"/>
      <c r="KWI22" s="71"/>
      <c r="KWJ22" s="71"/>
      <c r="KWK22" s="71"/>
      <c r="KWL22" s="71"/>
      <c r="KWM22" s="71"/>
      <c r="KWN22" s="71"/>
      <c r="KWO22" s="71"/>
      <c r="KWP22" s="71"/>
      <c r="KWQ22" s="71"/>
      <c r="KWR22" s="71"/>
      <c r="KWS22" s="71"/>
      <c r="KWT22" s="71"/>
      <c r="KWU22" s="71"/>
      <c r="KWV22" s="71"/>
      <c r="KWW22" s="71"/>
      <c r="KWX22" s="71"/>
      <c r="KWY22" s="71"/>
      <c r="KWZ22" s="71"/>
      <c r="KXA22" s="71"/>
      <c r="KXB22" s="71"/>
      <c r="KXC22" s="71"/>
      <c r="KXD22" s="71"/>
      <c r="KXE22" s="71"/>
      <c r="KXF22" s="71"/>
      <c r="KXG22" s="71"/>
      <c r="KXH22" s="71"/>
      <c r="KXI22" s="71"/>
      <c r="KXJ22" s="71"/>
      <c r="KXK22" s="71"/>
      <c r="KXL22" s="71"/>
      <c r="KXM22" s="71"/>
      <c r="KXN22" s="71"/>
      <c r="KXO22" s="71"/>
      <c r="KXP22" s="71"/>
      <c r="KXQ22" s="71"/>
      <c r="KXR22" s="71"/>
      <c r="KXS22" s="71"/>
      <c r="KXT22" s="71"/>
      <c r="KXU22" s="71"/>
      <c r="KXV22" s="71"/>
      <c r="KXW22" s="71"/>
      <c r="KXX22" s="71"/>
      <c r="KXY22" s="71"/>
      <c r="KXZ22" s="71"/>
      <c r="KYA22" s="71"/>
      <c r="KYB22" s="71"/>
      <c r="KYC22" s="71"/>
      <c r="KYD22" s="71"/>
      <c r="KYE22" s="71"/>
      <c r="KYF22" s="71"/>
      <c r="KYG22" s="71"/>
      <c r="KYH22" s="71"/>
      <c r="KYI22" s="71"/>
      <c r="KYJ22" s="71"/>
      <c r="KYK22" s="71"/>
      <c r="KYL22" s="71"/>
      <c r="KYM22" s="71"/>
      <c r="KYN22" s="71"/>
      <c r="KYO22" s="71"/>
      <c r="KYP22" s="71"/>
      <c r="KYQ22" s="71"/>
      <c r="KYR22" s="71"/>
      <c r="KYS22" s="71"/>
      <c r="KYT22" s="71"/>
      <c r="KYU22" s="71"/>
      <c r="KYV22" s="71"/>
      <c r="KYW22" s="71"/>
      <c r="KYX22" s="71"/>
      <c r="KYY22" s="71"/>
      <c r="KYZ22" s="71"/>
      <c r="KZA22" s="71"/>
      <c r="KZB22" s="71"/>
      <c r="KZC22" s="71"/>
      <c r="KZD22" s="71"/>
      <c r="KZE22" s="71"/>
      <c r="KZF22" s="71"/>
      <c r="KZG22" s="71"/>
      <c r="KZH22" s="71"/>
      <c r="KZI22" s="71"/>
      <c r="KZJ22" s="71"/>
      <c r="KZK22" s="71"/>
      <c r="KZL22" s="71"/>
      <c r="KZM22" s="71"/>
      <c r="KZN22" s="71"/>
      <c r="KZO22" s="71"/>
      <c r="KZP22" s="71"/>
      <c r="KZQ22" s="71"/>
      <c r="KZR22" s="71"/>
      <c r="KZS22" s="71"/>
      <c r="KZT22" s="71"/>
      <c r="KZU22" s="71"/>
      <c r="KZV22" s="71"/>
      <c r="KZW22" s="71"/>
      <c r="KZX22" s="71"/>
      <c r="KZY22" s="71"/>
      <c r="KZZ22" s="71"/>
      <c r="LAA22" s="71"/>
      <c r="LAB22" s="71"/>
      <c r="LAC22" s="71"/>
      <c r="LAD22" s="71"/>
      <c r="LAE22" s="71"/>
      <c r="LAF22" s="71"/>
      <c r="LAG22" s="71"/>
      <c r="LAH22" s="71"/>
      <c r="LAI22" s="71"/>
      <c r="LAJ22" s="71"/>
      <c r="LAK22" s="71"/>
      <c r="LAL22" s="71"/>
      <c r="LAM22" s="71"/>
      <c r="LAN22" s="71"/>
      <c r="LAO22" s="71"/>
      <c r="LAP22" s="71"/>
      <c r="LAQ22" s="71"/>
      <c r="LAR22" s="71"/>
      <c r="LAS22" s="71"/>
      <c r="LAT22" s="71"/>
      <c r="LAU22" s="71"/>
      <c r="LAV22" s="71"/>
      <c r="LAW22" s="71"/>
      <c r="LAX22" s="71"/>
      <c r="LAY22" s="71"/>
      <c r="LAZ22" s="71"/>
      <c r="LBA22" s="71"/>
      <c r="LBB22" s="71"/>
      <c r="LBC22" s="71"/>
      <c r="LBD22" s="71"/>
      <c r="LBE22" s="71"/>
      <c r="LBF22" s="71"/>
      <c r="LBG22" s="71"/>
      <c r="LBH22" s="71"/>
      <c r="LBI22" s="71"/>
      <c r="LBJ22" s="71"/>
      <c r="LBK22" s="71"/>
      <c r="LBL22" s="71"/>
      <c r="LBM22" s="71"/>
      <c r="LBN22" s="71"/>
      <c r="LBO22" s="71"/>
      <c r="LBP22" s="71"/>
      <c r="LBQ22" s="71"/>
      <c r="LBR22" s="71"/>
      <c r="LBS22" s="71"/>
      <c r="LBT22" s="71"/>
      <c r="LBU22" s="71"/>
      <c r="LBV22" s="71"/>
      <c r="LBW22" s="71"/>
      <c r="LBX22" s="71"/>
      <c r="LBY22" s="71"/>
      <c r="LBZ22" s="71"/>
      <c r="LCA22" s="71"/>
      <c r="LCB22" s="71"/>
      <c r="LCC22" s="71"/>
      <c r="LCD22" s="71"/>
      <c r="LCE22" s="71"/>
      <c r="LCF22" s="71"/>
      <c r="LCG22" s="71"/>
      <c r="LCH22" s="71"/>
      <c r="LCI22" s="71"/>
      <c r="LCJ22" s="71"/>
      <c r="LCK22" s="71"/>
      <c r="LCL22" s="71"/>
      <c r="LCM22" s="71"/>
      <c r="LCN22" s="71"/>
      <c r="LCO22" s="71"/>
      <c r="LCP22" s="71"/>
      <c r="LCQ22" s="71"/>
      <c r="LCR22" s="71"/>
      <c r="LCS22" s="71"/>
      <c r="LCT22" s="71"/>
      <c r="LCU22" s="71"/>
      <c r="LCV22" s="71"/>
      <c r="LCW22" s="71"/>
      <c r="LCX22" s="71"/>
      <c r="LCY22" s="71"/>
      <c r="LCZ22" s="71"/>
      <c r="LDA22" s="71"/>
      <c r="LDB22" s="71"/>
      <c r="LDC22" s="71"/>
      <c r="LDD22" s="71"/>
      <c r="LDE22" s="71"/>
      <c r="LDF22" s="71"/>
      <c r="LDG22" s="71"/>
      <c r="LDH22" s="71"/>
      <c r="LDI22" s="71"/>
      <c r="LDJ22" s="71"/>
      <c r="LDK22" s="71"/>
      <c r="LDL22" s="71"/>
      <c r="LDM22" s="71"/>
      <c r="LDN22" s="71"/>
      <c r="LDO22" s="71"/>
      <c r="LDP22" s="71"/>
      <c r="LDQ22" s="71"/>
      <c r="LDR22" s="71"/>
      <c r="LDS22" s="71"/>
      <c r="LDT22" s="71"/>
      <c r="LDU22" s="71"/>
      <c r="LDV22" s="71"/>
      <c r="LDW22" s="71"/>
      <c r="LDX22" s="71"/>
      <c r="LDY22" s="71"/>
      <c r="LDZ22" s="71"/>
      <c r="LEA22" s="71"/>
      <c r="LEB22" s="71"/>
      <c r="LEC22" s="71"/>
      <c r="LED22" s="71"/>
      <c r="LEE22" s="71"/>
      <c r="LEF22" s="71"/>
      <c r="LEG22" s="71"/>
      <c r="LEH22" s="71"/>
      <c r="LEI22" s="71"/>
      <c r="LEJ22" s="71"/>
      <c r="LEK22" s="71"/>
      <c r="LEL22" s="71"/>
      <c r="LEM22" s="71"/>
      <c r="LEN22" s="71"/>
      <c r="LEO22" s="71"/>
      <c r="LEP22" s="71"/>
      <c r="LEQ22" s="71"/>
      <c r="LER22" s="71"/>
      <c r="LES22" s="71"/>
      <c r="LET22" s="71"/>
      <c r="LEU22" s="71"/>
      <c r="LEV22" s="71"/>
      <c r="LEW22" s="71"/>
      <c r="LEX22" s="71"/>
      <c r="LEY22" s="71"/>
      <c r="LEZ22" s="71"/>
      <c r="LFA22" s="71"/>
      <c r="LFB22" s="71"/>
      <c r="LFC22" s="71"/>
      <c r="LFD22" s="71"/>
      <c r="LFE22" s="71"/>
      <c r="LFF22" s="71"/>
      <c r="LFG22" s="71"/>
      <c r="LFH22" s="71"/>
      <c r="LFI22" s="71"/>
      <c r="LFJ22" s="71"/>
      <c r="LFK22" s="71"/>
      <c r="LFL22" s="71"/>
      <c r="LFM22" s="71"/>
      <c r="LFN22" s="71"/>
      <c r="LFO22" s="71"/>
      <c r="LFP22" s="71"/>
      <c r="LFQ22" s="71"/>
      <c r="LFR22" s="71"/>
      <c r="LFS22" s="71"/>
      <c r="LFT22" s="71"/>
      <c r="LFU22" s="71"/>
      <c r="LFV22" s="71"/>
      <c r="LFW22" s="71"/>
      <c r="LFX22" s="71"/>
      <c r="LFY22" s="71"/>
      <c r="LFZ22" s="71"/>
      <c r="LGA22" s="71"/>
      <c r="LGB22" s="71"/>
      <c r="LGC22" s="71"/>
      <c r="LGD22" s="71"/>
      <c r="LGE22" s="71"/>
      <c r="LGF22" s="71"/>
      <c r="LGG22" s="71"/>
      <c r="LGH22" s="71"/>
      <c r="LGI22" s="71"/>
      <c r="LGJ22" s="71"/>
      <c r="LGK22" s="71"/>
      <c r="LGL22" s="71"/>
      <c r="LGM22" s="71"/>
      <c r="LGN22" s="71"/>
      <c r="LGO22" s="71"/>
      <c r="LGP22" s="71"/>
      <c r="LGQ22" s="71"/>
      <c r="LGR22" s="71"/>
      <c r="LGS22" s="71"/>
      <c r="LGT22" s="71"/>
      <c r="LGU22" s="71"/>
      <c r="LGV22" s="71"/>
      <c r="LGW22" s="71"/>
      <c r="LGX22" s="71"/>
      <c r="LGY22" s="71"/>
      <c r="LGZ22" s="71"/>
      <c r="LHA22" s="71"/>
      <c r="LHB22" s="71"/>
      <c r="LHC22" s="71"/>
      <c r="LHD22" s="71"/>
      <c r="LHE22" s="71"/>
      <c r="LHF22" s="71"/>
      <c r="LHG22" s="71"/>
      <c r="LHH22" s="71"/>
      <c r="LHI22" s="71"/>
      <c r="LHJ22" s="71"/>
      <c r="LHK22" s="71"/>
      <c r="LHL22" s="71"/>
      <c r="LHM22" s="71"/>
      <c r="LHN22" s="71"/>
      <c r="LHO22" s="71"/>
      <c r="LHP22" s="71"/>
      <c r="LHQ22" s="71"/>
      <c r="LHR22" s="71"/>
      <c r="LHS22" s="71"/>
      <c r="LHT22" s="71"/>
      <c r="LHU22" s="71"/>
      <c r="LHV22" s="71"/>
      <c r="LHW22" s="71"/>
      <c r="LHX22" s="71"/>
      <c r="LHY22" s="71"/>
      <c r="LHZ22" s="71"/>
      <c r="LIA22" s="71"/>
      <c r="LIB22" s="71"/>
      <c r="LIC22" s="71"/>
      <c r="LID22" s="71"/>
      <c r="LIE22" s="71"/>
      <c r="LIF22" s="71"/>
      <c r="LIG22" s="71"/>
      <c r="LIH22" s="71"/>
      <c r="LII22" s="71"/>
      <c r="LIJ22" s="71"/>
      <c r="LIK22" s="71"/>
      <c r="LIL22" s="71"/>
      <c r="LIM22" s="71"/>
      <c r="LIN22" s="71"/>
      <c r="LIO22" s="71"/>
      <c r="LIP22" s="71"/>
      <c r="LIQ22" s="71"/>
      <c r="LIR22" s="71"/>
      <c r="LIS22" s="71"/>
      <c r="LIT22" s="71"/>
      <c r="LIU22" s="71"/>
      <c r="LIV22" s="71"/>
      <c r="LIW22" s="71"/>
      <c r="LIX22" s="71"/>
      <c r="LIY22" s="71"/>
      <c r="LIZ22" s="71"/>
      <c r="LJA22" s="71"/>
      <c r="LJB22" s="71"/>
      <c r="LJC22" s="71"/>
      <c r="LJD22" s="71"/>
      <c r="LJE22" s="71"/>
      <c r="LJF22" s="71"/>
      <c r="LJG22" s="71"/>
      <c r="LJH22" s="71"/>
      <c r="LJI22" s="71"/>
      <c r="LJJ22" s="71"/>
      <c r="LJK22" s="71"/>
      <c r="LJL22" s="71"/>
      <c r="LJM22" s="71"/>
      <c r="LJN22" s="71"/>
      <c r="LJO22" s="71"/>
      <c r="LJP22" s="71"/>
      <c r="LJQ22" s="71"/>
      <c r="LJR22" s="71"/>
      <c r="LJS22" s="71"/>
      <c r="LJT22" s="71"/>
      <c r="LJU22" s="71"/>
      <c r="LJV22" s="71"/>
      <c r="LJW22" s="71"/>
      <c r="LJX22" s="71"/>
      <c r="LJY22" s="71"/>
      <c r="LJZ22" s="71"/>
      <c r="LKA22" s="71"/>
      <c r="LKB22" s="71"/>
      <c r="LKC22" s="71"/>
      <c r="LKD22" s="71"/>
      <c r="LKE22" s="71"/>
      <c r="LKF22" s="71"/>
      <c r="LKG22" s="71"/>
      <c r="LKH22" s="71"/>
      <c r="LKI22" s="71"/>
      <c r="LKJ22" s="71"/>
      <c r="LKK22" s="71"/>
      <c r="LKL22" s="71"/>
      <c r="LKM22" s="71"/>
      <c r="LKN22" s="71"/>
      <c r="LKO22" s="71"/>
      <c r="LKP22" s="71"/>
      <c r="LKQ22" s="71"/>
      <c r="LKR22" s="71"/>
      <c r="LKS22" s="71"/>
      <c r="LKT22" s="71"/>
      <c r="LKU22" s="71"/>
      <c r="LKV22" s="71"/>
      <c r="LKW22" s="71"/>
      <c r="LKX22" s="71"/>
      <c r="LKY22" s="71"/>
      <c r="LKZ22" s="71"/>
      <c r="LLA22" s="71"/>
      <c r="LLB22" s="71"/>
      <c r="LLC22" s="71"/>
      <c r="LLD22" s="71"/>
      <c r="LLE22" s="71"/>
      <c r="LLF22" s="71"/>
      <c r="LLG22" s="71"/>
      <c r="LLH22" s="71"/>
      <c r="LLI22" s="71"/>
      <c r="LLJ22" s="71"/>
      <c r="LLK22" s="71"/>
      <c r="LLL22" s="71"/>
      <c r="LLM22" s="71"/>
      <c r="LLN22" s="71"/>
      <c r="LLO22" s="71"/>
      <c r="LLP22" s="71"/>
      <c r="LLQ22" s="71"/>
      <c r="LLR22" s="71"/>
      <c r="LLS22" s="71"/>
      <c r="LLT22" s="71"/>
      <c r="LLU22" s="71"/>
      <c r="LLV22" s="71"/>
      <c r="LLW22" s="71"/>
      <c r="LLX22" s="71"/>
      <c r="LLY22" s="71"/>
      <c r="LLZ22" s="71"/>
      <c r="LMA22" s="71"/>
      <c r="LMB22" s="71"/>
      <c r="LMC22" s="71"/>
      <c r="LMD22" s="71"/>
      <c r="LME22" s="71"/>
      <c r="LMF22" s="71"/>
      <c r="LMG22" s="71"/>
      <c r="LMH22" s="71"/>
      <c r="LMI22" s="71"/>
      <c r="LMJ22" s="71"/>
      <c r="LMK22" s="71"/>
      <c r="LML22" s="71"/>
      <c r="LMM22" s="71"/>
      <c r="LMN22" s="71"/>
      <c r="LMO22" s="71"/>
      <c r="LMP22" s="71"/>
      <c r="LMQ22" s="71"/>
      <c r="LMR22" s="71"/>
      <c r="LMS22" s="71"/>
      <c r="LMT22" s="71"/>
      <c r="LMU22" s="71"/>
      <c r="LMV22" s="71"/>
      <c r="LMW22" s="71"/>
      <c r="LMX22" s="71"/>
      <c r="LMY22" s="71"/>
      <c r="LMZ22" s="71"/>
      <c r="LNA22" s="71"/>
      <c r="LNB22" s="71"/>
      <c r="LNC22" s="71"/>
      <c r="LND22" s="71"/>
      <c r="LNE22" s="71"/>
      <c r="LNF22" s="71"/>
      <c r="LNG22" s="71"/>
      <c r="LNH22" s="71"/>
      <c r="LNI22" s="71"/>
      <c r="LNJ22" s="71"/>
      <c r="LNK22" s="71"/>
      <c r="LNL22" s="71"/>
      <c r="LNM22" s="71"/>
      <c r="LNN22" s="71"/>
      <c r="LNO22" s="71"/>
      <c r="LNP22" s="71"/>
      <c r="LNQ22" s="71"/>
      <c r="LNR22" s="71"/>
      <c r="LNS22" s="71"/>
      <c r="LNT22" s="71"/>
      <c r="LNU22" s="71"/>
      <c r="LNV22" s="71"/>
      <c r="LNW22" s="71"/>
      <c r="LNX22" s="71"/>
      <c r="LNY22" s="71"/>
      <c r="LNZ22" s="71"/>
      <c r="LOA22" s="71"/>
      <c r="LOB22" s="71"/>
      <c r="LOC22" s="71"/>
      <c r="LOD22" s="71"/>
      <c r="LOE22" s="71"/>
      <c r="LOF22" s="71"/>
      <c r="LOG22" s="71"/>
      <c r="LOH22" s="71"/>
      <c r="LOI22" s="71"/>
      <c r="LOJ22" s="71"/>
      <c r="LOK22" s="71"/>
      <c r="LOL22" s="71"/>
      <c r="LOM22" s="71"/>
      <c r="LON22" s="71"/>
      <c r="LOO22" s="71"/>
      <c r="LOP22" s="71"/>
      <c r="LOQ22" s="71"/>
      <c r="LOR22" s="71"/>
      <c r="LOS22" s="71"/>
      <c r="LOT22" s="71"/>
      <c r="LOU22" s="71"/>
      <c r="LOV22" s="71"/>
      <c r="LOW22" s="71"/>
      <c r="LOX22" s="71"/>
      <c r="LOY22" s="71"/>
      <c r="LOZ22" s="71"/>
      <c r="LPA22" s="71"/>
      <c r="LPB22" s="71"/>
      <c r="LPC22" s="71"/>
      <c r="LPD22" s="71"/>
      <c r="LPE22" s="71"/>
      <c r="LPF22" s="71"/>
      <c r="LPG22" s="71"/>
      <c r="LPH22" s="71"/>
      <c r="LPI22" s="71"/>
      <c r="LPJ22" s="71"/>
      <c r="LPK22" s="71"/>
      <c r="LPL22" s="71"/>
      <c r="LPM22" s="71"/>
      <c r="LPN22" s="71"/>
      <c r="LPO22" s="71"/>
      <c r="LPP22" s="71"/>
      <c r="LPQ22" s="71"/>
      <c r="LPR22" s="71"/>
      <c r="LPS22" s="71"/>
      <c r="LPT22" s="71"/>
      <c r="LPU22" s="71"/>
      <c r="LPV22" s="71"/>
      <c r="LPW22" s="71"/>
      <c r="LPX22" s="71"/>
      <c r="LPY22" s="71"/>
      <c r="LPZ22" s="71"/>
      <c r="LQA22" s="71"/>
      <c r="LQB22" s="71"/>
      <c r="LQC22" s="71"/>
      <c r="LQD22" s="71"/>
      <c r="LQE22" s="71"/>
      <c r="LQF22" s="71"/>
      <c r="LQG22" s="71"/>
      <c r="LQH22" s="71"/>
      <c r="LQI22" s="71"/>
      <c r="LQJ22" s="71"/>
      <c r="LQK22" s="71"/>
      <c r="LQL22" s="71"/>
      <c r="LQM22" s="71"/>
      <c r="LQN22" s="71"/>
      <c r="LQO22" s="71"/>
      <c r="LQP22" s="71"/>
      <c r="LQQ22" s="71"/>
      <c r="LQR22" s="71"/>
      <c r="LQS22" s="71"/>
      <c r="LQT22" s="71"/>
      <c r="LQU22" s="71"/>
      <c r="LQV22" s="71"/>
      <c r="LQW22" s="71"/>
      <c r="LQX22" s="71"/>
      <c r="LQY22" s="71"/>
      <c r="LQZ22" s="71"/>
      <c r="LRA22" s="71"/>
      <c r="LRB22" s="71"/>
      <c r="LRC22" s="71"/>
      <c r="LRD22" s="71"/>
      <c r="LRE22" s="71"/>
      <c r="LRF22" s="71"/>
      <c r="LRG22" s="71"/>
      <c r="LRH22" s="71"/>
      <c r="LRI22" s="71"/>
      <c r="LRJ22" s="71"/>
      <c r="LRK22" s="71"/>
      <c r="LRL22" s="71"/>
      <c r="LRM22" s="71"/>
      <c r="LRN22" s="71"/>
      <c r="LRO22" s="71"/>
      <c r="LRP22" s="71"/>
      <c r="LRQ22" s="71"/>
      <c r="LRR22" s="71"/>
      <c r="LRS22" s="71"/>
      <c r="LRT22" s="71"/>
      <c r="LRU22" s="71"/>
      <c r="LRV22" s="71"/>
      <c r="LRW22" s="71"/>
      <c r="LRX22" s="71"/>
      <c r="LRY22" s="71"/>
      <c r="LRZ22" s="71"/>
      <c r="LSA22" s="71"/>
      <c r="LSB22" s="71"/>
      <c r="LSC22" s="71"/>
      <c r="LSD22" s="71"/>
      <c r="LSE22" s="71"/>
      <c r="LSF22" s="71"/>
      <c r="LSG22" s="71"/>
      <c r="LSH22" s="71"/>
      <c r="LSI22" s="71"/>
      <c r="LSJ22" s="71"/>
      <c r="LSK22" s="71"/>
      <c r="LSL22" s="71"/>
      <c r="LSM22" s="71"/>
      <c r="LSN22" s="71"/>
      <c r="LSO22" s="71"/>
      <c r="LSP22" s="71"/>
      <c r="LSQ22" s="71"/>
      <c r="LSR22" s="71"/>
      <c r="LSS22" s="71"/>
      <c r="LST22" s="71"/>
      <c r="LSU22" s="71"/>
      <c r="LSV22" s="71"/>
      <c r="LSW22" s="71"/>
      <c r="LSX22" s="71"/>
      <c r="LSY22" s="71"/>
      <c r="LSZ22" s="71"/>
      <c r="LTA22" s="71"/>
      <c r="LTB22" s="71"/>
      <c r="LTC22" s="71"/>
      <c r="LTD22" s="71"/>
      <c r="LTE22" s="71"/>
      <c r="LTF22" s="71"/>
      <c r="LTG22" s="71"/>
      <c r="LTH22" s="71"/>
      <c r="LTI22" s="71"/>
      <c r="LTJ22" s="71"/>
      <c r="LTK22" s="71"/>
      <c r="LTL22" s="71"/>
      <c r="LTM22" s="71"/>
      <c r="LTN22" s="71"/>
      <c r="LTO22" s="71"/>
      <c r="LTP22" s="71"/>
      <c r="LTQ22" s="71"/>
      <c r="LTR22" s="71"/>
      <c r="LTS22" s="71"/>
      <c r="LTT22" s="71"/>
      <c r="LTU22" s="71"/>
      <c r="LTV22" s="71"/>
      <c r="LTW22" s="71"/>
      <c r="LTX22" s="71"/>
      <c r="LTY22" s="71"/>
      <c r="LTZ22" s="71"/>
      <c r="LUA22" s="71"/>
      <c r="LUB22" s="71"/>
      <c r="LUC22" s="71"/>
      <c r="LUD22" s="71"/>
      <c r="LUE22" s="71"/>
      <c r="LUF22" s="71"/>
      <c r="LUG22" s="71"/>
      <c r="LUH22" s="71"/>
      <c r="LUI22" s="71"/>
      <c r="LUJ22" s="71"/>
      <c r="LUK22" s="71"/>
      <c r="LUL22" s="71"/>
      <c r="LUM22" s="71"/>
      <c r="LUN22" s="71"/>
      <c r="LUO22" s="71"/>
      <c r="LUP22" s="71"/>
      <c r="LUQ22" s="71"/>
      <c r="LUR22" s="71"/>
      <c r="LUS22" s="71"/>
      <c r="LUT22" s="71"/>
      <c r="LUU22" s="71"/>
      <c r="LUV22" s="71"/>
      <c r="LUW22" s="71"/>
      <c r="LUX22" s="71"/>
      <c r="LUY22" s="71"/>
      <c r="LUZ22" s="71"/>
      <c r="LVA22" s="71"/>
      <c r="LVB22" s="71"/>
      <c r="LVC22" s="71"/>
      <c r="LVD22" s="71"/>
      <c r="LVE22" s="71"/>
      <c r="LVF22" s="71"/>
      <c r="LVG22" s="71"/>
      <c r="LVH22" s="71"/>
      <c r="LVI22" s="71"/>
      <c r="LVJ22" s="71"/>
      <c r="LVK22" s="71"/>
      <c r="LVL22" s="71"/>
      <c r="LVM22" s="71"/>
      <c r="LVN22" s="71"/>
      <c r="LVO22" s="71"/>
      <c r="LVP22" s="71"/>
      <c r="LVQ22" s="71"/>
      <c r="LVR22" s="71"/>
      <c r="LVS22" s="71"/>
      <c r="LVT22" s="71"/>
      <c r="LVU22" s="71"/>
      <c r="LVV22" s="71"/>
      <c r="LVW22" s="71"/>
      <c r="LVX22" s="71"/>
      <c r="LVY22" s="71"/>
      <c r="LVZ22" s="71"/>
      <c r="LWA22" s="71"/>
      <c r="LWB22" s="71"/>
      <c r="LWC22" s="71"/>
      <c r="LWD22" s="71"/>
      <c r="LWE22" s="71"/>
      <c r="LWF22" s="71"/>
      <c r="LWG22" s="71"/>
      <c r="LWH22" s="71"/>
      <c r="LWI22" s="71"/>
      <c r="LWJ22" s="71"/>
      <c r="LWK22" s="71"/>
      <c r="LWL22" s="71"/>
      <c r="LWM22" s="71"/>
      <c r="LWN22" s="71"/>
      <c r="LWO22" s="71"/>
      <c r="LWP22" s="71"/>
      <c r="LWQ22" s="71"/>
      <c r="LWR22" s="71"/>
      <c r="LWS22" s="71"/>
      <c r="LWT22" s="71"/>
      <c r="LWU22" s="71"/>
      <c r="LWV22" s="71"/>
      <c r="LWW22" s="71"/>
      <c r="LWX22" s="71"/>
      <c r="LWY22" s="71"/>
      <c r="LWZ22" s="71"/>
      <c r="LXA22" s="71"/>
      <c r="LXB22" s="71"/>
      <c r="LXC22" s="71"/>
      <c r="LXD22" s="71"/>
      <c r="LXE22" s="71"/>
      <c r="LXF22" s="71"/>
      <c r="LXG22" s="71"/>
      <c r="LXH22" s="71"/>
      <c r="LXI22" s="71"/>
      <c r="LXJ22" s="71"/>
      <c r="LXK22" s="71"/>
      <c r="LXL22" s="71"/>
      <c r="LXM22" s="71"/>
      <c r="LXN22" s="71"/>
      <c r="LXO22" s="71"/>
      <c r="LXP22" s="71"/>
      <c r="LXQ22" s="71"/>
      <c r="LXR22" s="71"/>
      <c r="LXS22" s="71"/>
      <c r="LXT22" s="71"/>
      <c r="LXU22" s="71"/>
      <c r="LXV22" s="71"/>
      <c r="LXW22" s="71"/>
      <c r="LXX22" s="71"/>
      <c r="LXY22" s="71"/>
      <c r="LXZ22" s="71"/>
      <c r="LYA22" s="71"/>
      <c r="LYB22" s="71"/>
      <c r="LYC22" s="71"/>
      <c r="LYD22" s="71"/>
      <c r="LYE22" s="71"/>
      <c r="LYF22" s="71"/>
      <c r="LYG22" s="71"/>
      <c r="LYH22" s="71"/>
      <c r="LYI22" s="71"/>
      <c r="LYJ22" s="71"/>
      <c r="LYK22" s="71"/>
      <c r="LYL22" s="71"/>
      <c r="LYM22" s="71"/>
      <c r="LYN22" s="71"/>
      <c r="LYO22" s="71"/>
      <c r="LYP22" s="71"/>
      <c r="LYQ22" s="71"/>
      <c r="LYR22" s="71"/>
      <c r="LYS22" s="71"/>
      <c r="LYT22" s="71"/>
      <c r="LYU22" s="71"/>
      <c r="LYV22" s="71"/>
      <c r="LYW22" s="71"/>
      <c r="LYX22" s="71"/>
      <c r="LYY22" s="71"/>
      <c r="LYZ22" s="71"/>
      <c r="LZA22" s="71"/>
      <c r="LZB22" s="71"/>
      <c r="LZC22" s="71"/>
      <c r="LZD22" s="71"/>
      <c r="LZE22" s="71"/>
      <c r="LZF22" s="71"/>
      <c r="LZG22" s="71"/>
      <c r="LZH22" s="71"/>
      <c r="LZI22" s="71"/>
      <c r="LZJ22" s="71"/>
      <c r="LZK22" s="71"/>
      <c r="LZL22" s="71"/>
      <c r="LZM22" s="71"/>
      <c r="LZN22" s="71"/>
      <c r="LZO22" s="71"/>
      <c r="LZP22" s="71"/>
      <c r="LZQ22" s="71"/>
      <c r="LZR22" s="71"/>
      <c r="LZS22" s="71"/>
      <c r="LZT22" s="71"/>
      <c r="LZU22" s="71"/>
      <c r="LZV22" s="71"/>
      <c r="LZW22" s="71"/>
      <c r="LZX22" s="71"/>
      <c r="LZY22" s="71"/>
      <c r="LZZ22" s="71"/>
      <c r="MAA22" s="71"/>
      <c r="MAB22" s="71"/>
      <c r="MAC22" s="71"/>
      <c r="MAD22" s="71"/>
      <c r="MAE22" s="71"/>
      <c r="MAF22" s="71"/>
      <c r="MAG22" s="71"/>
      <c r="MAH22" s="71"/>
      <c r="MAI22" s="71"/>
      <c r="MAJ22" s="71"/>
      <c r="MAK22" s="71"/>
      <c r="MAL22" s="71"/>
      <c r="MAM22" s="71"/>
      <c r="MAN22" s="71"/>
      <c r="MAO22" s="71"/>
      <c r="MAP22" s="71"/>
      <c r="MAQ22" s="71"/>
      <c r="MAR22" s="71"/>
      <c r="MAS22" s="71"/>
      <c r="MAT22" s="71"/>
      <c r="MAU22" s="71"/>
      <c r="MAV22" s="71"/>
      <c r="MAW22" s="71"/>
      <c r="MAX22" s="71"/>
      <c r="MAY22" s="71"/>
      <c r="MAZ22" s="71"/>
      <c r="MBA22" s="71"/>
      <c r="MBB22" s="71"/>
      <c r="MBC22" s="71"/>
      <c r="MBD22" s="71"/>
      <c r="MBE22" s="71"/>
      <c r="MBF22" s="71"/>
      <c r="MBG22" s="71"/>
      <c r="MBH22" s="71"/>
      <c r="MBI22" s="71"/>
      <c r="MBJ22" s="71"/>
      <c r="MBK22" s="71"/>
      <c r="MBL22" s="71"/>
      <c r="MBM22" s="71"/>
      <c r="MBN22" s="71"/>
      <c r="MBO22" s="71"/>
      <c r="MBP22" s="71"/>
      <c r="MBQ22" s="71"/>
      <c r="MBR22" s="71"/>
      <c r="MBS22" s="71"/>
      <c r="MBT22" s="71"/>
      <c r="MBU22" s="71"/>
      <c r="MBV22" s="71"/>
      <c r="MBW22" s="71"/>
      <c r="MBX22" s="71"/>
      <c r="MBY22" s="71"/>
      <c r="MBZ22" s="71"/>
      <c r="MCA22" s="71"/>
      <c r="MCB22" s="71"/>
      <c r="MCC22" s="71"/>
      <c r="MCD22" s="71"/>
      <c r="MCE22" s="71"/>
      <c r="MCF22" s="71"/>
      <c r="MCG22" s="71"/>
      <c r="MCH22" s="71"/>
      <c r="MCI22" s="71"/>
      <c r="MCJ22" s="71"/>
      <c r="MCK22" s="71"/>
      <c r="MCL22" s="71"/>
      <c r="MCM22" s="71"/>
      <c r="MCN22" s="71"/>
      <c r="MCO22" s="71"/>
      <c r="MCP22" s="71"/>
      <c r="MCQ22" s="71"/>
      <c r="MCR22" s="71"/>
      <c r="MCS22" s="71"/>
      <c r="MCT22" s="71"/>
      <c r="MCU22" s="71"/>
      <c r="MCV22" s="71"/>
      <c r="MCW22" s="71"/>
      <c r="MCX22" s="71"/>
      <c r="MCY22" s="71"/>
      <c r="MCZ22" s="71"/>
      <c r="MDA22" s="71"/>
      <c r="MDB22" s="71"/>
      <c r="MDC22" s="71"/>
      <c r="MDD22" s="71"/>
      <c r="MDE22" s="71"/>
      <c r="MDF22" s="71"/>
      <c r="MDG22" s="71"/>
      <c r="MDH22" s="71"/>
      <c r="MDI22" s="71"/>
      <c r="MDJ22" s="71"/>
      <c r="MDK22" s="71"/>
      <c r="MDL22" s="71"/>
      <c r="MDM22" s="71"/>
      <c r="MDN22" s="71"/>
      <c r="MDO22" s="71"/>
      <c r="MDP22" s="71"/>
      <c r="MDQ22" s="71"/>
      <c r="MDR22" s="71"/>
      <c r="MDS22" s="71"/>
      <c r="MDT22" s="71"/>
      <c r="MDU22" s="71"/>
      <c r="MDV22" s="71"/>
      <c r="MDW22" s="71"/>
      <c r="MDX22" s="71"/>
      <c r="MDY22" s="71"/>
      <c r="MDZ22" s="71"/>
      <c r="MEA22" s="71"/>
      <c r="MEB22" s="71"/>
      <c r="MEC22" s="71"/>
      <c r="MED22" s="71"/>
      <c r="MEE22" s="71"/>
      <c r="MEF22" s="71"/>
      <c r="MEG22" s="71"/>
      <c r="MEH22" s="71"/>
      <c r="MEI22" s="71"/>
      <c r="MEJ22" s="71"/>
      <c r="MEK22" s="71"/>
      <c r="MEL22" s="71"/>
      <c r="MEM22" s="71"/>
      <c r="MEN22" s="71"/>
      <c r="MEO22" s="71"/>
      <c r="MEP22" s="71"/>
      <c r="MEQ22" s="71"/>
      <c r="MER22" s="71"/>
      <c r="MES22" s="71"/>
      <c r="MET22" s="71"/>
      <c r="MEU22" s="71"/>
      <c r="MEV22" s="71"/>
      <c r="MEW22" s="71"/>
      <c r="MEX22" s="71"/>
      <c r="MEY22" s="71"/>
      <c r="MEZ22" s="71"/>
      <c r="MFA22" s="71"/>
      <c r="MFB22" s="71"/>
      <c r="MFC22" s="71"/>
      <c r="MFD22" s="71"/>
      <c r="MFE22" s="71"/>
      <c r="MFF22" s="71"/>
      <c r="MFG22" s="71"/>
      <c r="MFH22" s="71"/>
      <c r="MFI22" s="71"/>
      <c r="MFJ22" s="71"/>
      <c r="MFK22" s="71"/>
      <c r="MFL22" s="71"/>
      <c r="MFM22" s="71"/>
      <c r="MFN22" s="71"/>
      <c r="MFO22" s="71"/>
      <c r="MFP22" s="71"/>
      <c r="MFQ22" s="71"/>
      <c r="MFR22" s="71"/>
      <c r="MFS22" s="71"/>
      <c r="MFT22" s="71"/>
      <c r="MFU22" s="71"/>
      <c r="MFV22" s="71"/>
      <c r="MFW22" s="71"/>
      <c r="MFX22" s="71"/>
      <c r="MFY22" s="71"/>
      <c r="MFZ22" s="71"/>
      <c r="MGA22" s="71"/>
      <c r="MGB22" s="71"/>
      <c r="MGC22" s="71"/>
      <c r="MGD22" s="71"/>
      <c r="MGE22" s="71"/>
      <c r="MGF22" s="71"/>
      <c r="MGG22" s="71"/>
      <c r="MGH22" s="71"/>
      <c r="MGI22" s="71"/>
      <c r="MGJ22" s="71"/>
      <c r="MGK22" s="71"/>
      <c r="MGL22" s="71"/>
      <c r="MGM22" s="71"/>
      <c r="MGN22" s="71"/>
      <c r="MGO22" s="71"/>
      <c r="MGP22" s="71"/>
      <c r="MGQ22" s="71"/>
      <c r="MGR22" s="71"/>
      <c r="MGS22" s="71"/>
      <c r="MGT22" s="71"/>
      <c r="MGU22" s="71"/>
      <c r="MGV22" s="71"/>
      <c r="MGW22" s="71"/>
      <c r="MGX22" s="71"/>
      <c r="MGY22" s="71"/>
      <c r="MGZ22" s="71"/>
      <c r="MHA22" s="71"/>
      <c r="MHB22" s="71"/>
      <c r="MHC22" s="71"/>
      <c r="MHD22" s="71"/>
      <c r="MHE22" s="71"/>
      <c r="MHF22" s="71"/>
      <c r="MHG22" s="71"/>
      <c r="MHH22" s="71"/>
      <c r="MHI22" s="71"/>
      <c r="MHJ22" s="71"/>
      <c r="MHK22" s="71"/>
      <c r="MHL22" s="71"/>
      <c r="MHM22" s="71"/>
      <c r="MHN22" s="71"/>
      <c r="MHO22" s="71"/>
      <c r="MHP22" s="71"/>
      <c r="MHQ22" s="71"/>
      <c r="MHR22" s="71"/>
      <c r="MHS22" s="71"/>
      <c r="MHT22" s="71"/>
      <c r="MHU22" s="71"/>
      <c r="MHV22" s="71"/>
      <c r="MHW22" s="71"/>
      <c r="MHX22" s="71"/>
      <c r="MHY22" s="71"/>
      <c r="MHZ22" s="71"/>
      <c r="MIA22" s="71"/>
      <c r="MIB22" s="71"/>
      <c r="MIC22" s="71"/>
      <c r="MID22" s="71"/>
      <c r="MIE22" s="71"/>
      <c r="MIF22" s="71"/>
      <c r="MIG22" s="71"/>
      <c r="MIH22" s="71"/>
      <c r="MII22" s="71"/>
      <c r="MIJ22" s="71"/>
      <c r="MIK22" s="71"/>
      <c r="MIL22" s="71"/>
      <c r="MIM22" s="71"/>
      <c r="MIN22" s="71"/>
      <c r="MIO22" s="71"/>
      <c r="MIP22" s="71"/>
      <c r="MIQ22" s="71"/>
      <c r="MIR22" s="71"/>
      <c r="MIS22" s="71"/>
      <c r="MIT22" s="71"/>
      <c r="MIU22" s="71"/>
      <c r="MIV22" s="71"/>
      <c r="MIW22" s="71"/>
      <c r="MIX22" s="71"/>
      <c r="MIY22" s="71"/>
      <c r="MIZ22" s="71"/>
      <c r="MJA22" s="71"/>
      <c r="MJB22" s="71"/>
      <c r="MJC22" s="71"/>
      <c r="MJD22" s="71"/>
      <c r="MJE22" s="71"/>
      <c r="MJF22" s="71"/>
      <c r="MJG22" s="71"/>
      <c r="MJH22" s="71"/>
      <c r="MJI22" s="71"/>
      <c r="MJJ22" s="71"/>
      <c r="MJK22" s="71"/>
      <c r="MJL22" s="71"/>
      <c r="MJM22" s="71"/>
      <c r="MJN22" s="71"/>
      <c r="MJO22" s="71"/>
      <c r="MJP22" s="71"/>
      <c r="MJQ22" s="71"/>
      <c r="MJR22" s="71"/>
      <c r="MJS22" s="71"/>
      <c r="MJT22" s="71"/>
      <c r="MJU22" s="71"/>
      <c r="MJV22" s="71"/>
      <c r="MJW22" s="71"/>
      <c r="MJX22" s="71"/>
      <c r="MJY22" s="71"/>
      <c r="MJZ22" s="71"/>
      <c r="MKA22" s="71"/>
      <c r="MKB22" s="71"/>
      <c r="MKC22" s="71"/>
      <c r="MKD22" s="71"/>
      <c r="MKE22" s="71"/>
      <c r="MKF22" s="71"/>
      <c r="MKG22" s="71"/>
      <c r="MKH22" s="71"/>
      <c r="MKI22" s="71"/>
      <c r="MKJ22" s="71"/>
      <c r="MKK22" s="71"/>
      <c r="MKL22" s="71"/>
      <c r="MKM22" s="71"/>
      <c r="MKN22" s="71"/>
      <c r="MKO22" s="71"/>
      <c r="MKP22" s="71"/>
      <c r="MKQ22" s="71"/>
      <c r="MKR22" s="71"/>
      <c r="MKS22" s="71"/>
      <c r="MKT22" s="71"/>
      <c r="MKU22" s="71"/>
      <c r="MKV22" s="71"/>
      <c r="MKW22" s="71"/>
      <c r="MKX22" s="71"/>
      <c r="MKY22" s="71"/>
      <c r="MKZ22" s="71"/>
      <c r="MLA22" s="71"/>
      <c r="MLB22" s="71"/>
      <c r="MLC22" s="71"/>
      <c r="MLD22" s="71"/>
      <c r="MLE22" s="71"/>
      <c r="MLF22" s="71"/>
      <c r="MLG22" s="71"/>
      <c r="MLH22" s="71"/>
      <c r="MLI22" s="71"/>
      <c r="MLJ22" s="71"/>
      <c r="MLK22" s="71"/>
      <c r="MLL22" s="71"/>
      <c r="MLM22" s="71"/>
      <c r="MLN22" s="71"/>
      <c r="MLO22" s="71"/>
      <c r="MLP22" s="71"/>
      <c r="MLQ22" s="71"/>
      <c r="MLR22" s="71"/>
      <c r="MLS22" s="71"/>
      <c r="MLT22" s="71"/>
      <c r="MLU22" s="71"/>
      <c r="MLV22" s="71"/>
      <c r="MLW22" s="71"/>
      <c r="MLX22" s="71"/>
      <c r="MLY22" s="71"/>
      <c r="MLZ22" s="71"/>
      <c r="MMA22" s="71"/>
      <c r="MMB22" s="71"/>
      <c r="MMC22" s="71"/>
      <c r="MMD22" s="71"/>
      <c r="MME22" s="71"/>
      <c r="MMF22" s="71"/>
      <c r="MMG22" s="71"/>
      <c r="MMH22" s="71"/>
      <c r="MMI22" s="71"/>
      <c r="MMJ22" s="71"/>
      <c r="MMK22" s="71"/>
      <c r="MML22" s="71"/>
      <c r="MMM22" s="71"/>
      <c r="MMN22" s="71"/>
      <c r="MMO22" s="71"/>
      <c r="MMP22" s="71"/>
      <c r="MMQ22" s="71"/>
      <c r="MMR22" s="71"/>
      <c r="MMS22" s="71"/>
      <c r="MMT22" s="71"/>
      <c r="MMU22" s="71"/>
      <c r="MMV22" s="71"/>
      <c r="MMW22" s="71"/>
      <c r="MMX22" s="71"/>
      <c r="MMY22" s="71"/>
      <c r="MMZ22" s="71"/>
      <c r="MNA22" s="71"/>
      <c r="MNB22" s="71"/>
      <c r="MNC22" s="71"/>
      <c r="MND22" s="71"/>
      <c r="MNE22" s="71"/>
      <c r="MNF22" s="71"/>
      <c r="MNG22" s="71"/>
      <c r="MNH22" s="71"/>
      <c r="MNI22" s="71"/>
      <c r="MNJ22" s="71"/>
      <c r="MNK22" s="71"/>
      <c r="MNL22" s="71"/>
      <c r="MNM22" s="71"/>
      <c r="MNN22" s="71"/>
      <c r="MNO22" s="71"/>
      <c r="MNP22" s="71"/>
      <c r="MNQ22" s="71"/>
      <c r="MNR22" s="71"/>
      <c r="MNS22" s="71"/>
      <c r="MNT22" s="71"/>
      <c r="MNU22" s="71"/>
      <c r="MNV22" s="71"/>
      <c r="MNW22" s="71"/>
      <c r="MNX22" s="71"/>
      <c r="MNY22" s="71"/>
      <c r="MNZ22" s="71"/>
      <c r="MOA22" s="71"/>
      <c r="MOB22" s="71"/>
      <c r="MOC22" s="71"/>
      <c r="MOD22" s="71"/>
      <c r="MOE22" s="71"/>
      <c r="MOF22" s="71"/>
      <c r="MOG22" s="71"/>
      <c r="MOH22" s="71"/>
      <c r="MOI22" s="71"/>
      <c r="MOJ22" s="71"/>
      <c r="MOK22" s="71"/>
      <c r="MOL22" s="71"/>
      <c r="MOM22" s="71"/>
      <c r="MON22" s="71"/>
      <c r="MOO22" s="71"/>
      <c r="MOP22" s="71"/>
      <c r="MOQ22" s="71"/>
      <c r="MOR22" s="71"/>
      <c r="MOS22" s="71"/>
      <c r="MOT22" s="71"/>
      <c r="MOU22" s="71"/>
      <c r="MOV22" s="71"/>
      <c r="MOW22" s="71"/>
      <c r="MOX22" s="71"/>
      <c r="MOY22" s="71"/>
      <c r="MOZ22" s="71"/>
      <c r="MPA22" s="71"/>
      <c r="MPB22" s="71"/>
      <c r="MPC22" s="71"/>
      <c r="MPD22" s="71"/>
      <c r="MPE22" s="71"/>
      <c r="MPF22" s="71"/>
      <c r="MPG22" s="71"/>
      <c r="MPH22" s="71"/>
      <c r="MPI22" s="71"/>
      <c r="MPJ22" s="71"/>
      <c r="MPK22" s="71"/>
      <c r="MPL22" s="71"/>
      <c r="MPM22" s="71"/>
      <c r="MPN22" s="71"/>
      <c r="MPO22" s="71"/>
      <c r="MPP22" s="71"/>
      <c r="MPQ22" s="71"/>
      <c r="MPR22" s="71"/>
      <c r="MPS22" s="71"/>
      <c r="MPT22" s="71"/>
      <c r="MPU22" s="71"/>
      <c r="MPV22" s="71"/>
      <c r="MPW22" s="71"/>
      <c r="MPX22" s="71"/>
      <c r="MPY22" s="71"/>
      <c r="MPZ22" s="71"/>
      <c r="MQA22" s="71"/>
      <c r="MQB22" s="71"/>
      <c r="MQC22" s="71"/>
      <c r="MQD22" s="71"/>
      <c r="MQE22" s="71"/>
      <c r="MQF22" s="71"/>
      <c r="MQG22" s="71"/>
      <c r="MQH22" s="71"/>
      <c r="MQI22" s="71"/>
      <c r="MQJ22" s="71"/>
      <c r="MQK22" s="71"/>
      <c r="MQL22" s="71"/>
      <c r="MQM22" s="71"/>
      <c r="MQN22" s="71"/>
      <c r="MQO22" s="71"/>
      <c r="MQP22" s="71"/>
      <c r="MQQ22" s="71"/>
      <c r="MQR22" s="71"/>
      <c r="MQS22" s="71"/>
      <c r="MQT22" s="71"/>
      <c r="MQU22" s="71"/>
      <c r="MQV22" s="71"/>
      <c r="MQW22" s="71"/>
      <c r="MQX22" s="71"/>
      <c r="MQY22" s="71"/>
      <c r="MQZ22" s="71"/>
      <c r="MRA22" s="71"/>
      <c r="MRB22" s="71"/>
      <c r="MRC22" s="71"/>
      <c r="MRD22" s="71"/>
      <c r="MRE22" s="71"/>
      <c r="MRF22" s="71"/>
      <c r="MRG22" s="71"/>
      <c r="MRH22" s="71"/>
      <c r="MRI22" s="71"/>
      <c r="MRJ22" s="71"/>
      <c r="MRK22" s="71"/>
      <c r="MRL22" s="71"/>
      <c r="MRM22" s="71"/>
      <c r="MRN22" s="71"/>
      <c r="MRO22" s="71"/>
      <c r="MRP22" s="71"/>
      <c r="MRQ22" s="71"/>
      <c r="MRR22" s="71"/>
      <c r="MRS22" s="71"/>
      <c r="MRT22" s="71"/>
      <c r="MRU22" s="71"/>
      <c r="MRV22" s="71"/>
      <c r="MRW22" s="71"/>
      <c r="MRX22" s="71"/>
      <c r="MRY22" s="71"/>
      <c r="MRZ22" s="71"/>
      <c r="MSA22" s="71"/>
      <c r="MSB22" s="71"/>
      <c r="MSC22" s="71"/>
      <c r="MSD22" s="71"/>
      <c r="MSE22" s="71"/>
      <c r="MSF22" s="71"/>
      <c r="MSG22" s="71"/>
      <c r="MSH22" s="71"/>
      <c r="MSI22" s="71"/>
      <c r="MSJ22" s="71"/>
      <c r="MSK22" s="71"/>
      <c r="MSL22" s="71"/>
      <c r="MSM22" s="71"/>
      <c r="MSN22" s="71"/>
      <c r="MSO22" s="71"/>
      <c r="MSP22" s="71"/>
      <c r="MSQ22" s="71"/>
      <c r="MSR22" s="71"/>
      <c r="MSS22" s="71"/>
      <c r="MST22" s="71"/>
      <c r="MSU22" s="71"/>
      <c r="MSV22" s="71"/>
      <c r="MSW22" s="71"/>
      <c r="MSX22" s="71"/>
      <c r="MSY22" s="71"/>
      <c r="MSZ22" s="71"/>
      <c r="MTA22" s="71"/>
      <c r="MTB22" s="71"/>
      <c r="MTC22" s="71"/>
      <c r="MTD22" s="71"/>
      <c r="MTE22" s="71"/>
      <c r="MTF22" s="71"/>
      <c r="MTG22" s="71"/>
      <c r="MTH22" s="71"/>
      <c r="MTI22" s="71"/>
      <c r="MTJ22" s="71"/>
      <c r="MTK22" s="71"/>
      <c r="MTL22" s="71"/>
      <c r="MTM22" s="71"/>
      <c r="MTN22" s="71"/>
      <c r="MTO22" s="71"/>
      <c r="MTP22" s="71"/>
      <c r="MTQ22" s="71"/>
      <c r="MTR22" s="71"/>
      <c r="MTS22" s="71"/>
      <c r="MTT22" s="71"/>
      <c r="MTU22" s="71"/>
      <c r="MTV22" s="71"/>
      <c r="MTW22" s="71"/>
      <c r="MTX22" s="71"/>
      <c r="MTY22" s="71"/>
      <c r="MTZ22" s="71"/>
      <c r="MUA22" s="71"/>
      <c r="MUB22" s="71"/>
      <c r="MUC22" s="71"/>
      <c r="MUD22" s="71"/>
      <c r="MUE22" s="71"/>
      <c r="MUF22" s="71"/>
      <c r="MUG22" s="71"/>
      <c r="MUH22" s="71"/>
      <c r="MUI22" s="71"/>
      <c r="MUJ22" s="71"/>
      <c r="MUK22" s="71"/>
      <c r="MUL22" s="71"/>
      <c r="MUM22" s="71"/>
      <c r="MUN22" s="71"/>
      <c r="MUO22" s="71"/>
      <c r="MUP22" s="71"/>
      <c r="MUQ22" s="71"/>
      <c r="MUR22" s="71"/>
      <c r="MUS22" s="71"/>
      <c r="MUT22" s="71"/>
      <c r="MUU22" s="71"/>
      <c r="MUV22" s="71"/>
      <c r="MUW22" s="71"/>
      <c r="MUX22" s="71"/>
      <c r="MUY22" s="71"/>
      <c r="MUZ22" s="71"/>
      <c r="MVA22" s="71"/>
      <c r="MVB22" s="71"/>
      <c r="MVC22" s="71"/>
      <c r="MVD22" s="71"/>
      <c r="MVE22" s="71"/>
      <c r="MVF22" s="71"/>
      <c r="MVG22" s="71"/>
      <c r="MVH22" s="71"/>
      <c r="MVI22" s="71"/>
      <c r="MVJ22" s="71"/>
      <c r="MVK22" s="71"/>
      <c r="MVL22" s="71"/>
      <c r="MVM22" s="71"/>
      <c r="MVN22" s="71"/>
      <c r="MVO22" s="71"/>
      <c r="MVP22" s="71"/>
      <c r="MVQ22" s="71"/>
      <c r="MVR22" s="71"/>
      <c r="MVS22" s="71"/>
      <c r="MVT22" s="71"/>
      <c r="MVU22" s="71"/>
      <c r="MVV22" s="71"/>
      <c r="MVW22" s="71"/>
      <c r="MVX22" s="71"/>
      <c r="MVY22" s="71"/>
      <c r="MVZ22" s="71"/>
      <c r="MWA22" s="71"/>
      <c r="MWB22" s="71"/>
      <c r="MWC22" s="71"/>
      <c r="MWD22" s="71"/>
      <c r="MWE22" s="71"/>
      <c r="MWF22" s="71"/>
      <c r="MWG22" s="71"/>
      <c r="MWH22" s="71"/>
      <c r="MWI22" s="71"/>
      <c r="MWJ22" s="71"/>
      <c r="MWK22" s="71"/>
      <c r="MWL22" s="71"/>
      <c r="MWM22" s="71"/>
      <c r="MWN22" s="71"/>
      <c r="MWO22" s="71"/>
      <c r="MWP22" s="71"/>
      <c r="MWQ22" s="71"/>
      <c r="MWR22" s="71"/>
      <c r="MWS22" s="71"/>
      <c r="MWT22" s="71"/>
      <c r="MWU22" s="71"/>
      <c r="MWV22" s="71"/>
      <c r="MWW22" s="71"/>
      <c r="MWX22" s="71"/>
      <c r="MWY22" s="71"/>
      <c r="MWZ22" s="71"/>
      <c r="MXA22" s="71"/>
      <c r="MXB22" s="71"/>
      <c r="MXC22" s="71"/>
      <c r="MXD22" s="71"/>
      <c r="MXE22" s="71"/>
      <c r="MXF22" s="71"/>
      <c r="MXG22" s="71"/>
      <c r="MXH22" s="71"/>
      <c r="MXI22" s="71"/>
      <c r="MXJ22" s="71"/>
      <c r="MXK22" s="71"/>
      <c r="MXL22" s="71"/>
      <c r="MXM22" s="71"/>
      <c r="MXN22" s="71"/>
      <c r="MXO22" s="71"/>
      <c r="MXP22" s="71"/>
      <c r="MXQ22" s="71"/>
      <c r="MXR22" s="71"/>
      <c r="MXS22" s="71"/>
      <c r="MXT22" s="71"/>
      <c r="MXU22" s="71"/>
      <c r="MXV22" s="71"/>
      <c r="MXW22" s="71"/>
      <c r="MXX22" s="71"/>
      <c r="MXY22" s="71"/>
      <c r="MXZ22" s="71"/>
      <c r="MYA22" s="71"/>
      <c r="MYB22" s="71"/>
      <c r="MYC22" s="71"/>
      <c r="MYD22" s="71"/>
      <c r="MYE22" s="71"/>
      <c r="MYF22" s="71"/>
      <c r="MYG22" s="71"/>
      <c r="MYH22" s="71"/>
      <c r="MYI22" s="71"/>
      <c r="MYJ22" s="71"/>
      <c r="MYK22" s="71"/>
      <c r="MYL22" s="71"/>
      <c r="MYM22" s="71"/>
      <c r="MYN22" s="71"/>
      <c r="MYO22" s="71"/>
      <c r="MYP22" s="71"/>
      <c r="MYQ22" s="71"/>
      <c r="MYR22" s="71"/>
      <c r="MYS22" s="71"/>
      <c r="MYT22" s="71"/>
      <c r="MYU22" s="71"/>
      <c r="MYV22" s="71"/>
      <c r="MYW22" s="71"/>
      <c r="MYX22" s="71"/>
      <c r="MYY22" s="71"/>
      <c r="MYZ22" s="71"/>
      <c r="MZA22" s="71"/>
      <c r="MZB22" s="71"/>
      <c r="MZC22" s="71"/>
      <c r="MZD22" s="71"/>
      <c r="MZE22" s="71"/>
      <c r="MZF22" s="71"/>
      <c r="MZG22" s="71"/>
      <c r="MZH22" s="71"/>
      <c r="MZI22" s="71"/>
      <c r="MZJ22" s="71"/>
      <c r="MZK22" s="71"/>
      <c r="MZL22" s="71"/>
      <c r="MZM22" s="71"/>
      <c r="MZN22" s="71"/>
      <c r="MZO22" s="71"/>
      <c r="MZP22" s="71"/>
      <c r="MZQ22" s="71"/>
      <c r="MZR22" s="71"/>
      <c r="MZS22" s="71"/>
      <c r="MZT22" s="71"/>
      <c r="MZU22" s="71"/>
      <c r="MZV22" s="71"/>
      <c r="MZW22" s="71"/>
      <c r="MZX22" s="71"/>
      <c r="MZY22" s="71"/>
      <c r="MZZ22" s="71"/>
      <c r="NAA22" s="71"/>
      <c r="NAB22" s="71"/>
      <c r="NAC22" s="71"/>
      <c r="NAD22" s="71"/>
      <c r="NAE22" s="71"/>
      <c r="NAF22" s="71"/>
      <c r="NAG22" s="71"/>
      <c r="NAH22" s="71"/>
      <c r="NAI22" s="71"/>
      <c r="NAJ22" s="71"/>
      <c r="NAK22" s="71"/>
      <c r="NAL22" s="71"/>
      <c r="NAM22" s="71"/>
      <c r="NAN22" s="71"/>
      <c r="NAO22" s="71"/>
      <c r="NAP22" s="71"/>
      <c r="NAQ22" s="71"/>
      <c r="NAR22" s="71"/>
      <c r="NAS22" s="71"/>
      <c r="NAT22" s="71"/>
      <c r="NAU22" s="71"/>
      <c r="NAV22" s="71"/>
      <c r="NAW22" s="71"/>
      <c r="NAX22" s="71"/>
      <c r="NAY22" s="71"/>
      <c r="NAZ22" s="71"/>
      <c r="NBA22" s="71"/>
      <c r="NBB22" s="71"/>
      <c r="NBC22" s="71"/>
      <c r="NBD22" s="71"/>
      <c r="NBE22" s="71"/>
      <c r="NBF22" s="71"/>
      <c r="NBG22" s="71"/>
      <c r="NBH22" s="71"/>
      <c r="NBI22" s="71"/>
      <c r="NBJ22" s="71"/>
      <c r="NBK22" s="71"/>
      <c r="NBL22" s="71"/>
      <c r="NBM22" s="71"/>
      <c r="NBN22" s="71"/>
      <c r="NBO22" s="71"/>
      <c r="NBP22" s="71"/>
      <c r="NBQ22" s="71"/>
      <c r="NBR22" s="71"/>
      <c r="NBS22" s="71"/>
      <c r="NBT22" s="71"/>
      <c r="NBU22" s="71"/>
      <c r="NBV22" s="71"/>
      <c r="NBW22" s="71"/>
      <c r="NBX22" s="71"/>
      <c r="NBY22" s="71"/>
      <c r="NBZ22" s="71"/>
      <c r="NCA22" s="71"/>
      <c r="NCB22" s="71"/>
      <c r="NCC22" s="71"/>
      <c r="NCD22" s="71"/>
      <c r="NCE22" s="71"/>
      <c r="NCF22" s="71"/>
      <c r="NCG22" s="71"/>
      <c r="NCH22" s="71"/>
      <c r="NCI22" s="71"/>
      <c r="NCJ22" s="71"/>
      <c r="NCK22" s="71"/>
      <c r="NCL22" s="71"/>
      <c r="NCM22" s="71"/>
      <c r="NCN22" s="71"/>
      <c r="NCO22" s="71"/>
      <c r="NCP22" s="71"/>
      <c r="NCQ22" s="71"/>
      <c r="NCR22" s="71"/>
      <c r="NCS22" s="71"/>
      <c r="NCT22" s="71"/>
      <c r="NCU22" s="71"/>
      <c r="NCV22" s="71"/>
      <c r="NCW22" s="71"/>
      <c r="NCX22" s="71"/>
      <c r="NCY22" s="71"/>
      <c r="NCZ22" s="71"/>
      <c r="NDA22" s="71"/>
      <c r="NDB22" s="71"/>
      <c r="NDC22" s="71"/>
      <c r="NDD22" s="71"/>
      <c r="NDE22" s="71"/>
      <c r="NDF22" s="71"/>
      <c r="NDG22" s="71"/>
      <c r="NDH22" s="71"/>
      <c r="NDI22" s="71"/>
      <c r="NDJ22" s="71"/>
      <c r="NDK22" s="71"/>
      <c r="NDL22" s="71"/>
      <c r="NDM22" s="71"/>
      <c r="NDN22" s="71"/>
      <c r="NDO22" s="71"/>
      <c r="NDP22" s="71"/>
      <c r="NDQ22" s="71"/>
      <c r="NDR22" s="71"/>
      <c r="NDS22" s="71"/>
      <c r="NDT22" s="71"/>
      <c r="NDU22" s="71"/>
      <c r="NDV22" s="71"/>
      <c r="NDW22" s="71"/>
      <c r="NDX22" s="71"/>
      <c r="NDY22" s="71"/>
      <c r="NDZ22" s="71"/>
      <c r="NEA22" s="71"/>
      <c r="NEB22" s="71"/>
      <c r="NEC22" s="71"/>
      <c r="NED22" s="71"/>
      <c r="NEE22" s="71"/>
      <c r="NEF22" s="71"/>
      <c r="NEG22" s="71"/>
      <c r="NEH22" s="71"/>
      <c r="NEI22" s="71"/>
      <c r="NEJ22" s="71"/>
      <c r="NEK22" s="71"/>
      <c r="NEL22" s="71"/>
      <c r="NEM22" s="71"/>
      <c r="NEN22" s="71"/>
      <c r="NEO22" s="71"/>
      <c r="NEP22" s="71"/>
      <c r="NEQ22" s="71"/>
      <c r="NER22" s="71"/>
      <c r="NES22" s="71"/>
      <c r="NET22" s="71"/>
      <c r="NEU22" s="71"/>
      <c r="NEV22" s="71"/>
      <c r="NEW22" s="71"/>
      <c r="NEX22" s="71"/>
      <c r="NEY22" s="71"/>
      <c r="NEZ22" s="71"/>
      <c r="NFA22" s="71"/>
      <c r="NFB22" s="71"/>
      <c r="NFC22" s="71"/>
      <c r="NFD22" s="71"/>
      <c r="NFE22" s="71"/>
      <c r="NFF22" s="71"/>
      <c r="NFG22" s="71"/>
      <c r="NFH22" s="71"/>
      <c r="NFI22" s="71"/>
      <c r="NFJ22" s="71"/>
      <c r="NFK22" s="71"/>
      <c r="NFL22" s="71"/>
      <c r="NFM22" s="71"/>
      <c r="NFN22" s="71"/>
      <c r="NFO22" s="71"/>
      <c r="NFP22" s="71"/>
      <c r="NFQ22" s="71"/>
      <c r="NFR22" s="71"/>
      <c r="NFS22" s="71"/>
      <c r="NFT22" s="71"/>
      <c r="NFU22" s="71"/>
      <c r="NFV22" s="71"/>
      <c r="NFW22" s="71"/>
      <c r="NFX22" s="71"/>
      <c r="NFY22" s="71"/>
      <c r="NFZ22" s="71"/>
      <c r="NGA22" s="71"/>
      <c r="NGB22" s="71"/>
      <c r="NGC22" s="71"/>
      <c r="NGD22" s="71"/>
      <c r="NGE22" s="71"/>
      <c r="NGF22" s="71"/>
      <c r="NGG22" s="71"/>
      <c r="NGH22" s="71"/>
      <c r="NGI22" s="71"/>
      <c r="NGJ22" s="71"/>
      <c r="NGK22" s="71"/>
      <c r="NGL22" s="71"/>
      <c r="NGM22" s="71"/>
      <c r="NGN22" s="71"/>
      <c r="NGO22" s="71"/>
      <c r="NGP22" s="71"/>
      <c r="NGQ22" s="71"/>
      <c r="NGR22" s="71"/>
      <c r="NGS22" s="71"/>
      <c r="NGT22" s="71"/>
      <c r="NGU22" s="71"/>
      <c r="NGV22" s="71"/>
      <c r="NGW22" s="71"/>
      <c r="NGX22" s="71"/>
      <c r="NGY22" s="71"/>
      <c r="NGZ22" s="71"/>
      <c r="NHA22" s="71"/>
      <c r="NHB22" s="71"/>
      <c r="NHC22" s="71"/>
      <c r="NHD22" s="71"/>
      <c r="NHE22" s="71"/>
      <c r="NHF22" s="71"/>
      <c r="NHG22" s="71"/>
      <c r="NHH22" s="71"/>
      <c r="NHI22" s="71"/>
      <c r="NHJ22" s="71"/>
      <c r="NHK22" s="71"/>
      <c r="NHL22" s="71"/>
      <c r="NHM22" s="71"/>
      <c r="NHN22" s="71"/>
      <c r="NHO22" s="71"/>
      <c r="NHP22" s="71"/>
      <c r="NHQ22" s="71"/>
      <c r="NHR22" s="71"/>
      <c r="NHS22" s="71"/>
      <c r="NHT22" s="71"/>
      <c r="NHU22" s="71"/>
      <c r="NHV22" s="71"/>
      <c r="NHW22" s="71"/>
      <c r="NHX22" s="71"/>
      <c r="NHY22" s="71"/>
      <c r="NHZ22" s="71"/>
      <c r="NIA22" s="71"/>
      <c r="NIB22" s="71"/>
      <c r="NIC22" s="71"/>
      <c r="NID22" s="71"/>
      <c r="NIE22" s="71"/>
      <c r="NIF22" s="71"/>
      <c r="NIG22" s="71"/>
      <c r="NIH22" s="71"/>
      <c r="NII22" s="71"/>
      <c r="NIJ22" s="71"/>
      <c r="NIK22" s="71"/>
      <c r="NIL22" s="71"/>
      <c r="NIM22" s="71"/>
      <c r="NIN22" s="71"/>
      <c r="NIO22" s="71"/>
      <c r="NIP22" s="71"/>
      <c r="NIQ22" s="71"/>
      <c r="NIR22" s="71"/>
      <c r="NIS22" s="71"/>
      <c r="NIT22" s="71"/>
      <c r="NIU22" s="71"/>
      <c r="NIV22" s="71"/>
      <c r="NIW22" s="71"/>
      <c r="NIX22" s="71"/>
      <c r="NIY22" s="71"/>
      <c r="NIZ22" s="71"/>
      <c r="NJA22" s="71"/>
      <c r="NJB22" s="71"/>
      <c r="NJC22" s="71"/>
      <c r="NJD22" s="71"/>
      <c r="NJE22" s="71"/>
      <c r="NJF22" s="71"/>
      <c r="NJG22" s="71"/>
      <c r="NJH22" s="71"/>
      <c r="NJI22" s="71"/>
      <c r="NJJ22" s="71"/>
      <c r="NJK22" s="71"/>
      <c r="NJL22" s="71"/>
      <c r="NJM22" s="71"/>
      <c r="NJN22" s="71"/>
      <c r="NJO22" s="71"/>
      <c r="NJP22" s="71"/>
      <c r="NJQ22" s="71"/>
      <c r="NJR22" s="71"/>
      <c r="NJS22" s="71"/>
      <c r="NJT22" s="71"/>
      <c r="NJU22" s="71"/>
      <c r="NJV22" s="71"/>
      <c r="NJW22" s="71"/>
      <c r="NJX22" s="71"/>
      <c r="NJY22" s="71"/>
      <c r="NJZ22" s="71"/>
      <c r="NKA22" s="71"/>
      <c r="NKB22" s="71"/>
      <c r="NKC22" s="71"/>
      <c r="NKD22" s="71"/>
      <c r="NKE22" s="71"/>
      <c r="NKF22" s="71"/>
      <c r="NKG22" s="71"/>
      <c r="NKH22" s="71"/>
      <c r="NKI22" s="71"/>
      <c r="NKJ22" s="71"/>
      <c r="NKK22" s="71"/>
      <c r="NKL22" s="71"/>
      <c r="NKM22" s="71"/>
      <c r="NKN22" s="71"/>
      <c r="NKO22" s="71"/>
      <c r="NKP22" s="71"/>
      <c r="NKQ22" s="71"/>
      <c r="NKR22" s="71"/>
      <c r="NKS22" s="71"/>
      <c r="NKT22" s="71"/>
      <c r="NKU22" s="71"/>
      <c r="NKV22" s="71"/>
      <c r="NKW22" s="71"/>
      <c r="NKX22" s="71"/>
      <c r="NKY22" s="71"/>
      <c r="NKZ22" s="71"/>
      <c r="NLA22" s="71"/>
      <c r="NLB22" s="71"/>
      <c r="NLC22" s="71"/>
      <c r="NLD22" s="71"/>
      <c r="NLE22" s="71"/>
      <c r="NLF22" s="71"/>
      <c r="NLG22" s="71"/>
      <c r="NLH22" s="71"/>
      <c r="NLI22" s="71"/>
      <c r="NLJ22" s="71"/>
      <c r="NLK22" s="71"/>
      <c r="NLL22" s="71"/>
      <c r="NLM22" s="71"/>
      <c r="NLN22" s="71"/>
      <c r="NLO22" s="71"/>
      <c r="NLP22" s="71"/>
      <c r="NLQ22" s="71"/>
      <c r="NLR22" s="71"/>
      <c r="NLS22" s="71"/>
      <c r="NLT22" s="71"/>
      <c r="NLU22" s="71"/>
      <c r="NLV22" s="71"/>
      <c r="NLW22" s="71"/>
      <c r="NLX22" s="71"/>
      <c r="NLY22" s="71"/>
      <c r="NLZ22" s="71"/>
      <c r="NMA22" s="71"/>
      <c r="NMB22" s="71"/>
      <c r="NMC22" s="71"/>
      <c r="NMD22" s="71"/>
      <c r="NME22" s="71"/>
      <c r="NMF22" s="71"/>
      <c r="NMG22" s="71"/>
      <c r="NMH22" s="71"/>
      <c r="NMI22" s="71"/>
      <c r="NMJ22" s="71"/>
      <c r="NMK22" s="71"/>
      <c r="NML22" s="71"/>
      <c r="NMM22" s="71"/>
      <c r="NMN22" s="71"/>
      <c r="NMO22" s="71"/>
      <c r="NMP22" s="71"/>
      <c r="NMQ22" s="71"/>
      <c r="NMR22" s="71"/>
      <c r="NMS22" s="71"/>
      <c r="NMT22" s="71"/>
      <c r="NMU22" s="71"/>
      <c r="NMV22" s="71"/>
      <c r="NMW22" s="71"/>
      <c r="NMX22" s="71"/>
      <c r="NMY22" s="71"/>
      <c r="NMZ22" s="71"/>
      <c r="NNA22" s="71"/>
      <c r="NNB22" s="71"/>
      <c r="NNC22" s="71"/>
      <c r="NND22" s="71"/>
      <c r="NNE22" s="71"/>
      <c r="NNF22" s="71"/>
      <c r="NNG22" s="71"/>
      <c r="NNH22" s="71"/>
      <c r="NNI22" s="71"/>
      <c r="NNJ22" s="71"/>
      <c r="NNK22" s="71"/>
      <c r="NNL22" s="71"/>
      <c r="NNM22" s="71"/>
      <c r="NNN22" s="71"/>
      <c r="NNO22" s="71"/>
      <c r="NNP22" s="71"/>
      <c r="NNQ22" s="71"/>
      <c r="NNR22" s="71"/>
      <c r="NNS22" s="71"/>
      <c r="NNT22" s="71"/>
      <c r="NNU22" s="71"/>
      <c r="NNV22" s="71"/>
      <c r="NNW22" s="71"/>
      <c r="NNX22" s="71"/>
      <c r="NNY22" s="71"/>
      <c r="NNZ22" s="71"/>
      <c r="NOA22" s="71"/>
      <c r="NOB22" s="71"/>
      <c r="NOC22" s="71"/>
      <c r="NOD22" s="71"/>
      <c r="NOE22" s="71"/>
      <c r="NOF22" s="71"/>
      <c r="NOG22" s="71"/>
      <c r="NOH22" s="71"/>
      <c r="NOI22" s="71"/>
      <c r="NOJ22" s="71"/>
      <c r="NOK22" s="71"/>
      <c r="NOL22" s="71"/>
      <c r="NOM22" s="71"/>
      <c r="NON22" s="71"/>
      <c r="NOO22" s="71"/>
      <c r="NOP22" s="71"/>
      <c r="NOQ22" s="71"/>
      <c r="NOR22" s="71"/>
      <c r="NOS22" s="71"/>
      <c r="NOT22" s="71"/>
      <c r="NOU22" s="71"/>
      <c r="NOV22" s="71"/>
      <c r="NOW22" s="71"/>
      <c r="NOX22" s="71"/>
      <c r="NOY22" s="71"/>
      <c r="NOZ22" s="71"/>
      <c r="NPA22" s="71"/>
      <c r="NPB22" s="71"/>
      <c r="NPC22" s="71"/>
      <c r="NPD22" s="71"/>
      <c r="NPE22" s="71"/>
      <c r="NPF22" s="71"/>
      <c r="NPG22" s="71"/>
      <c r="NPH22" s="71"/>
      <c r="NPI22" s="71"/>
      <c r="NPJ22" s="71"/>
      <c r="NPK22" s="71"/>
      <c r="NPL22" s="71"/>
      <c r="NPM22" s="71"/>
      <c r="NPN22" s="71"/>
      <c r="NPO22" s="71"/>
      <c r="NPP22" s="71"/>
      <c r="NPQ22" s="71"/>
      <c r="NPR22" s="71"/>
      <c r="NPS22" s="71"/>
      <c r="NPT22" s="71"/>
      <c r="NPU22" s="71"/>
      <c r="NPV22" s="71"/>
      <c r="NPW22" s="71"/>
      <c r="NPX22" s="71"/>
      <c r="NPY22" s="71"/>
      <c r="NPZ22" s="71"/>
      <c r="NQA22" s="71"/>
      <c r="NQB22" s="71"/>
      <c r="NQC22" s="71"/>
      <c r="NQD22" s="71"/>
      <c r="NQE22" s="71"/>
      <c r="NQF22" s="71"/>
      <c r="NQG22" s="71"/>
      <c r="NQH22" s="71"/>
      <c r="NQI22" s="71"/>
      <c r="NQJ22" s="71"/>
      <c r="NQK22" s="71"/>
      <c r="NQL22" s="71"/>
      <c r="NQM22" s="71"/>
      <c r="NQN22" s="71"/>
      <c r="NQO22" s="71"/>
      <c r="NQP22" s="71"/>
      <c r="NQQ22" s="71"/>
      <c r="NQR22" s="71"/>
      <c r="NQS22" s="71"/>
      <c r="NQT22" s="71"/>
      <c r="NQU22" s="71"/>
      <c r="NQV22" s="71"/>
      <c r="NQW22" s="71"/>
      <c r="NQX22" s="71"/>
      <c r="NQY22" s="71"/>
      <c r="NQZ22" s="71"/>
      <c r="NRA22" s="71"/>
      <c r="NRB22" s="71"/>
      <c r="NRC22" s="71"/>
      <c r="NRD22" s="71"/>
      <c r="NRE22" s="71"/>
      <c r="NRF22" s="71"/>
      <c r="NRG22" s="71"/>
      <c r="NRH22" s="71"/>
      <c r="NRI22" s="71"/>
      <c r="NRJ22" s="71"/>
      <c r="NRK22" s="71"/>
      <c r="NRL22" s="71"/>
      <c r="NRM22" s="71"/>
      <c r="NRN22" s="71"/>
      <c r="NRO22" s="71"/>
      <c r="NRP22" s="71"/>
      <c r="NRQ22" s="71"/>
      <c r="NRR22" s="71"/>
      <c r="NRS22" s="71"/>
      <c r="NRT22" s="71"/>
      <c r="NRU22" s="71"/>
      <c r="NRV22" s="71"/>
      <c r="NRW22" s="71"/>
      <c r="NRX22" s="71"/>
      <c r="NRY22" s="71"/>
      <c r="NRZ22" s="71"/>
      <c r="NSA22" s="71"/>
      <c r="NSB22" s="71"/>
      <c r="NSC22" s="71"/>
      <c r="NSD22" s="71"/>
      <c r="NSE22" s="71"/>
      <c r="NSF22" s="71"/>
      <c r="NSG22" s="71"/>
      <c r="NSH22" s="71"/>
      <c r="NSI22" s="71"/>
      <c r="NSJ22" s="71"/>
      <c r="NSK22" s="71"/>
      <c r="NSL22" s="71"/>
      <c r="NSM22" s="71"/>
      <c r="NSN22" s="71"/>
      <c r="NSO22" s="71"/>
      <c r="NSP22" s="71"/>
      <c r="NSQ22" s="71"/>
      <c r="NSR22" s="71"/>
      <c r="NSS22" s="71"/>
      <c r="NST22" s="71"/>
      <c r="NSU22" s="71"/>
      <c r="NSV22" s="71"/>
      <c r="NSW22" s="71"/>
      <c r="NSX22" s="71"/>
      <c r="NSY22" s="71"/>
      <c r="NSZ22" s="71"/>
      <c r="NTA22" s="71"/>
      <c r="NTB22" s="71"/>
      <c r="NTC22" s="71"/>
      <c r="NTD22" s="71"/>
      <c r="NTE22" s="71"/>
      <c r="NTF22" s="71"/>
      <c r="NTG22" s="71"/>
      <c r="NTH22" s="71"/>
      <c r="NTI22" s="71"/>
      <c r="NTJ22" s="71"/>
      <c r="NTK22" s="71"/>
      <c r="NTL22" s="71"/>
      <c r="NTM22" s="71"/>
      <c r="NTN22" s="71"/>
      <c r="NTO22" s="71"/>
      <c r="NTP22" s="71"/>
      <c r="NTQ22" s="71"/>
      <c r="NTR22" s="71"/>
      <c r="NTS22" s="71"/>
      <c r="NTT22" s="71"/>
      <c r="NTU22" s="71"/>
      <c r="NTV22" s="71"/>
      <c r="NTW22" s="71"/>
      <c r="NTX22" s="71"/>
      <c r="NTY22" s="71"/>
      <c r="NTZ22" s="71"/>
      <c r="NUA22" s="71"/>
      <c r="NUB22" s="71"/>
      <c r="NUC22" s="71"/>
      <c r="NUD22" s="71"/>
      <c r="NUE22" s="71"/>
      <c r="NUF22" s="71"/>
      <c r="NUG22" s="71"/>
      <c r="NUH22" s="71"/>
      <c r="NUI22" s="71"/>
      <c r="NUJ22" s="71"/>
      <c r="NUK22" s="71"/>
      <c r="NUL22" s="71"/>
      <c r="NUM22" s="71"/>
      <c r="NUN22" s="71"/>
      <c r="NUO22" s="71"/>
      <c r="NUP22" s="71"/>
      <c r="NUQ22" s="71"/>
      <c r="NUR22" s="71"/>
      <c r="NUS22" s="71"/>
      <c r="NUT22" s="71"/>
      <c r="NUU22" s="71"/>
      <c r="NUV22" s="71"/>
      <c r="NUW22" s="71"/>
      <c r="NUX22" s="71"/>
      <c r="NUY22" s="71"/>
      <c r="NUZ22" s="71"/>
      <c r="NVA22" s="71"/>
      <c r="NVB22" s="71"/>
      <c r="NVC22" s="71"/>
      <c r="NVD22" s="71"/>
      <c r="NVE22" s="71"/>
      <c r="NVF22" s="71"/>
      <c r="NVG22" s="71"/>
      <c r="NVH22" s="71"/>
      <c r="NVI22" s="71"/>
      <c r="NVJ22" s="71"/>
      <c r="NVK22" s="71"/>
      <c r="NVL22" s="71"/>
      <c r="NVM22" s="71"/>
      <c r="NVN22" s="71"/>
      <c r="NVO22" s="71"/>
      <c r="NVP22" s="71"/>
      <c r="NVQ22" s="71"/>
      <c r="NVR22" s="71"/>
      <c r="NVS22" s="71"/>
      <c r="NVT22" s="71"/>
      <c r="NVU22" s="71"/>
      <c r="NVV22" s="71"/>
      <c r="NVW22" s="71"/>
      <c r="NVX22" s="71"/>
      <c r="NVY22" s="71"/>
      <c r="NVZ22" s="71"/>
      <c r="NWA22" s="71"/>
      <c r="NWB22" s="71"/>
      <c r="NWC22" s="71"/>
      <c r="NWD22" s="71"/>
      <c r="NWE22" s="71"/>
      <c r="NWF22" s="71"/>
      <c r="NWG22" s="71"/>
      <c r="NWH22" s="71"/>
      <c r="NWI22" s="71"/>
      <c r="NWJ22" s="71"/>
      <c r="NWK22" s="71"/>
      <c r="NWL22" s="71"/>
      <c r="NWM22" s="71"/>
      <c r="NWN22" s="71"/>
      <c r="NWO22" s="71"/>
      <c r="NWP22" s="71"/>
      <c r="NWQ22" s="71"/>
      <c r="NWR22" s="71"/>
      <c r="NWS22" s="71"/>
      <c r="NWT22" s="71"/>
      <c r="NWU22" s="71"/>
      <c r="NWV22" s="71"/>
      <c r="NWW22" s="71"/>
      <c r="NWX22" s="71"/>
      <c r="NWY22" s="71"/>
      <c r="NWZ22" s="71"/>
      <c r="NXA22" s="71"/>
      <c r="NXB22" s="71"/>
      <c r="NXC22" s="71"/>
      <c r="NXD22" s="71"/>
      <c r="NXE22" s="71"/>
      <c r="NXF22" s="71"/>
      <c r="NXG22" s="71"/>
      <c r="NXH22" s="71"/>
      <c r="NXI22" s="71"/>
      <c r="NXJ22" s="71"/>
      <c r="NXK22" s="71"/>
      <c r="NXL22" s="71"/>
      <c r="NXM22" s="71"/>
      <c r="NXN22" s="71"/>
      <c r="NXO22" s="71"/>
      <c r="NXP22" s="71"/>
      <c r="NXQ22" s="71"/>
      <c r="NXR22" s="71"/>
      <c r="NXS22" s="71"/>
      <c r="NXT22" s="71"/>
      <c r="NXU22" s="71"/>
      <c r="NXV22" s="71"/>
      <c r="NXW22" s="71"/>
      <c r="NXX22" s="71"/>
      <c r="NXY22" s="71"/>
      <c r="NXZ22" s="71"/>
      <c r="NYA22" s="71"/>
      <c r="NYB22" s="71"/>
      <c r="NYC22" s="71"/>
      <c r="NYD22" s="71"/>
      <c r="NYE22" s="71"/>
      <c r="NYF22" s="71"/>
      <c r="NYG22" s="71"/>
      <c r="NYH22" s="71"/>
      <c r="NYI22" s="71"/>
      <c r="NYJ22" s="71"/>
      <c r="NYK22" s="71"/>
      <c r="NYL22" s="71"/>
      <c r="NYM22" s="71"/>
      <c r="NYN22" s="71"/>
      <c r="NYO22" s="71"/>
      <c r="NYP22" s="71"/>
      <c r="NYQ22" s="71"/>
      <c r="NYR22" s="71"/>
      <c r="NYS22" s="71"/>
      <c r="NYT22" s="71"/>
      <c r="NYU22" s="71"/>
      <c r="NYV22" s="71"/>
      <c r="NYW22" s="71"/>
      <c r="NYX22" s="71"/>
      <c r="NYY22" s="71"/>
      <c r="NYZ22" s="71"/>
      <c r="NZA22" s="71"/>
      <c r="NZB22" s="71"/>
      <c r="NZC22" s="71"/>
      <c r="NZD22" s="71"/>
      <c r="NZE22" s="71"/>
      <c r="NZF22" s="71"/>
      <c r="NZG22" s="71"/>
      <c r="NZH22" s="71"/>
      <c r="NZI22" s="71"/>
      <c r="NZJ22" s="71"/>
      <c r="NZK22" s="71"/>
      <c r="NZL22" s="71"/>
      <c r="NZM22" s="71"/>
      <c r="NZN22" s="71"/>
      <c r="NZO22" s="71"/>
      <c r="NZP22" s="71"/>
      <c r="NZQ22" s="71"/>
      <c r="NZR22" s="71"/>
      <c r="NZS22" s="71"/>
      <c r="NZT22" s="71"/>
      <c r="NZU22" s="71"/>
      <c r="NZV22" s="71"/>
      <c r="NZW22" s="71"/>
      <c r="NZX22" s="71"/>
      <c r="NZY22" s="71"/>
      <c r="NZZ22" s="71"/>
      <c r="OAA22" s="71"/>
      <c r="OAB22" s="71"/>
      <c r="OAC22" s="71"/>
      <c r="OAD22" s="71"/>
      <c r="OAE22" s="71"/>
      <c r="OAF22" s="71"/>
      <c r="OAG22" s="71"/>
      <c r="OAH22" s="71"/>
      <c r="OAI22" s="71"/>
      <c r="OAJ22" s="71"/>
      <c r="OAK22" s="71"/>
      <c r="OAL22" s="71"/>
      <c r="OAM22" s="71"/>
      <c r="OAN22" s="71"/>
      <c r="OAO22" s="71"/>
      <c r="OAP22" s="71"/>
      <c r="OAQ22" s="71"/>
      <c r="OAR22" s="71"/>
      <c r="OAS22" s="71"/>
      <c r="OAT22" s="71"/>
      <c r="OAU22" s="71"/>
      <c r="OAV22" s="71"/>
      <c r="OAW22" s="71"/>
      <c r="OAX22" s="71"/>
      <c r="OAY22" s="71"/>
      <c r="OAZ22" s="71"/>
      <c r="OBA22" s="71"/>
      <c r="OBB22" s="71"/>
      <c r="OBC22" s="71"/>
      <c r="OBD22" s="71"/>
      <c r="OBE22" s="71"/>
      <c r="OBF22" s="71"/>
      <c r="OBG22" s="71"/>
      <c r="OBH22" s="71"/>
      <c r="OBI22" s="71"/>
      <c r="OBJ22" s="71"/>
      <c r="OBK22" s="71"/>
      <c r="OBL22" s="71"/>
      <c r="OBM22" s="71"/>
      <c r="OBN22" s="71"/>
      <c r="OBO22" s="71"/>
      <c r="OBP22" s="71"/>
      <c r="OBQ22" s="71"/>
      <c r="OBR22" s="71"/>
      <c r="OBS22" s="71"/>
      <c r="OBT22" s="71"/>
      <c r="OBU22" s="71"/>
      <c r="OBV22" s="71"/>
      <c r="OBW22" s="71"/>
      <c r="OBX22" s="71"/>
      <c r="OBY22" s="71"/>
      <c r="OBZ22" s="71"/>
      <c r="OCA22" s="71"/>
      <c r="OCB22" s="71"/>
      <c r="OCC22" s="71"/>
      <c r="OCD22" s="71"/>
      <c r="OCE22" s="71"/>
      <c r="OCF22" s="71"/>
      <c r="OCG22" s="71"/>
      <c r="OCH22" s="71"/>
      <c r="OCI22" s="71"/>
      <c r="OCJ22" s="71"/>
      <c r="OCK22" s="71"/>
      <c r="OCL22" s="71"/>
      <c r="OCM22" s="71"/>
      <c r="OCN22" s="71"/>
      <c r="OCO22" s="71"/>
      <c r="OCP22" s="71"/>
      <c r="OCQ22" s="71"/>
      <c r="OCR22" s="71"/>
      <c r="OCS22" s="71"/>
      <c r="OCT22" s="71"/>
      <c r="OCU22" s="71"/>
      <c r="OCV22" s="71"/>
      <c r="OCW22" s="71"/>
      <c r="OCX22" s="71"/>
      <c r="OCY22" s="71"/>
      <c r="OCZ22" s="71"/>
      <c r="ODA22" s="71"/>
      <c r="ODB22" s="71"/>
      <c r="ODC22" s="71"/>
      <c r="ODD22" s="71"/>
      <c r="ODE22" s="71"/>
      <c r="ODF22" s="71"/>
      <c r="ODG22" s="71"/>
      <c r="ODH22" s="71"/>
      <c r="ODI22" s="71"/>
      <c r="ODJ22" s="71"/>
      <c r="ODK22" s="71"/>
      <c r="ODL22" s="71"/>
      <c r="ODM22" s="71"/>
      <c r="ODN22" s="71"/>
      <c r="ODO22" s="71"/>
      <c r="ODP22" s="71"/>
      <c r="ODQ22" s="71"/>
      <c r="ODR22" s="71"/>
      <c r="ODS22" s="71"/>
      <c r="ODT22" s="71"/>
      <c r="ODU22" s="71"/>
      <c r="ODV22" s="71"/>
      <c r="ODW22" s="71"/>
      <c r="ODX22" s="71"/>
      <c r="ODY22" s="71"/>
      <c r="ODZ22" s="71"/>
      <c r="OEA22" s="71"/>
      <c r="OEB22" s="71"/>
      <c r="OEC22" s="71"/>
      <c r="OED22" s="71"/>
      <c r="OEE22" s="71"/>
      <c r="OEF22" s="71"/>
      <c r="OEG22" s="71"/>
      <c r="OEH22" s="71"/>
      <c r="OEI22" s="71"/>
      <c r="OEJ22" s="71"/>
      <c r="OEK22" s="71"/>
      <c r="OEL22" s="71"/>
      <c r="OEM22" s="71"/>
      <c r="OEN22" s="71"/>
      <c r="OEO22" s="71"/>
      <c r="OEP22" s="71"/>
      <c r="OEQ22" s="71"/>
      <c r="OER22" s="71"/>
      <c r="OES22" s="71"/>
      <c r="OET22" s="71"/>
      <c r="OEU22" s="71"/>
      <c r="OEV22" s="71"/>
      <c r="OEW22" s="71"/>
      <c r="OEX22" s="71"/>
      <c r="OEY22" s="71"/>
      <c r="OEZ22" s="71"/>
      <c r="OFA22" s="71"/>
      <c r="OFB22" s="71"/>
      <c r="OFC22" s="71"/>
      <c r="OFD22" s="71"/>
      <c r="OFE22" s="71"/>
      <c r="OFF22" s="71"/>
      <c r="OFG22" s="71"/>
      <c r="OFH22" s="71"/>
      <c r="OFI22" s="71"/>
      <c r="OFJ22" s="71"/>
      <c r="OFK22" s="71"/>
      <c r="OFL22" s="71"/>
      <c r="OFM22" s="71"/>
      <c r="OFN22" s="71"/>
      <c r="OFO22" s="71"/>
      <c r="OFP22" s="71"/>
      <c r="OFQ22" s="71"/>
      <c r="OFR22" s="71"/>
      <c r="OFS22" s="71"/>
      <c r="OFT22" s="71"/>
      <c r="OFU22" s="71"/>
      <c r="OFV22" s="71"/>
      <c r="OFW22" s="71"/>
      <c r="OFX22" s="71"/>
      <c r="OFY22" s="71"/>
      <c r="OFZ22" s="71"/>
      <c r="OGA22" s="71"/>
      <c r="OGB22" s="71"/>
      <c r="OGC22" s="71"/>
      <c r="OGD22" s="71"/>
      <c r="OGE22" s="71"/>
      <c r="OGF22" s="71"/>
      <c r="OGG22" s="71"/>
      <c r="OGH22" s="71"/>
      <c r="OGI22" s="71"/>
      <c r="OGJ22" s="71"/>
      <c r="OGK22" s="71"/>
      <c r="OGL22" s="71"/>
      <c r="OGM22" s="71"/>
      <c r="OGN22" s="71"/>
      <c r="OGO22" s="71"/>
      <c r="OGP22" s="71"/>
      <c r="OGQ22" s="71"/>
      <c r="OGR22" s="71"/>
      <c r="OGS22" s="71"/>
      <c r="OGT22" s="71"/>
      <c r="OGU22" s="71"/>
      <c r="OGV22" s="71"/>
      <c r="OGW22" s="71"/>
      <c r="OGX22" s="71"/>
      <c r="OGY22" s="71"/>
      <c r="OGZ22" s="71"/>
      <c r="OHA22" s="71"/>
      <c r="OHB22" s="71"/>
      <c r="OHC22" s="71"/>
      <c r="OHD22" s="71"/>
      <c r="OHE22" s="71"/>
      <c r="OHF22" s="71"/>
      <c r="OHG22" s="71"/>
      <c r="OHH22" s="71"/>
      <c r="OHI22" s="71"/>
      <c r="OHJ22" s="71"/>
      <c r="OHK22" s="71"/>
      <c r="OHL22" s="71"/>
      <c r="OHM22" s="71"/>
      <c r="OHN22" s="71"/>
      <c r="OHO22" s="71"/>
      <c r="OHP22" s="71"/>
      <c r="OHQ22" s="71"/>
      <c r="OHR22" s="71"/>
      <c r="OHS22" s="71"/>
      <c r="OHT22" s="71"/>
      <c r="OHU22" s="71"/>
      <c r="OHV22" s="71"/>
      <c r="OHW22" s="71"/>
      <c r="OHX22" s="71"/>
      <c r="OHY22" s="71"/>
      <c r="OHZ22" s="71"/>
      <c r="OIA22" s="71"/>
      <c r="OIB22" s="71"/>
      <c r="OIC22" s="71"/>
      <c r="OID22" s="71"/>
      <c r="OIE22" s="71"/>
      <c r="OIF22" s="71"/>
      <c r="OIG22" s="71"/>
      <c r="OIH22" s="71"/>
      <c r="OII22" s="71"/>
      <c r="OIJ22" s="71"/>
      <c r="OIK22" s="71"/>
      <c r="OIL22" s="71"/>
      <c r="OIM22" s="71"/>
      <c r="OIN22" s="71"/>
      <c r="OIO22" s="71"/>
      <c r="OIP22" s="71"/>
      <c r="OIQ22" s="71"/>
      <c r="OIR22" s="71"/>
      <c r="OIS22" s="71"/>
      <c r="OIT22" s="71"/>
      <c r="OIU22" s="71"/>
      <c r="OIV22" s="71"/>
      <c r="OIW22" s="71"/>
      <c r="OIX22" s="71"/>
      <c r="OIY22" s="71"/>
      <c r="OIZ22" s="71"/>
      <c r="OJA22" s="71"/>
      <c r="OJB22" s="71"/>
      <c r="OJC22" s="71"/>
      <c r="OJD22" s="71"/>
      <c r="OJE22" s="71"/>
      <c r="OJF22" s="71"/>
      <c r="OJG22" s="71"/>
      <c r="OJH22" s="71"/>
      <c r="OJI22" s="71"/>
      <c r="OJJ22" s="71"/>
      <c r="OJK22" s="71"/>
      <c r="OJL22" s="71"/>
      <c r="OJM22" s="71"/>
      <c r="OJN22" s="71"/>
      <c r="OJO22" s="71"/>
      <c r="OJP22" s="71"/>
      <c r="OJQ22" s="71"/>
      <c r="OJR22" s="71"/>
      <c r="OJS22" s="71"/>
      <c r="OJT22" s="71"/>
      <c r="OJU22" s="71"/>
      <c r="OJV22" s="71"/>
      <c r="OJW22" s="71"/>
      <c r="OJX22" s="71"/>
      <c r="OJY22" s="71"/>
      <c r="OJZ22" s="71"/>
      <c r="OKA22" s="71"/>
      <c r="OKB22" s="71"/>
      <c r="OKC22" s="71"/>
      <c r="OKD22" s="71"/>
      <c r="OKE22" s="71"/>
      <c r="OKF22" s="71"/>
      <c r="OKG22" s="71"/>
      <c r="OKH22" s="71"/>
      <c r="OKI22" s="71"/>
      <c r="OKJ22" s="71"/>
      <c r="OKK22" s="71"/>
      <c r="OKL22" s="71"/>
      <c r="OKM22" s="71"/>
      <c r="OKN22" s="71"/>
      <c r="OKO22" s="71"/>
      <c r="OKP22" s="71"/>
      <c r="OKQ22" s="71"/>
      <c r="OKR22" s="71"/>
      <c r="OKS22" s="71"/>
      <c r="OKT22" s="71"/>
      <c r="OKU22" s="71"/>
      <c r="OKV22" s="71"/>
      <c r="OKW22" s="71"/>
      <c r="OKX22" s="71"/>
      <c r="OKY22" s="71"/>
      <c r="OKZ22" s="71"/>
      <c r="OLA22" s="71"/>
      <c r="OLB22" s="71"/>
      <c r="OLC22" s="71"/>
      <c r="OLD22" s="71"/>
      <c r="OLE22" s="71"/>
      <c r="OLF22" s="71"/>
      <c r="OLG22" s="71"/>
      <c r="OLH22" s="71"/>
      <c r="OLI22" s="71"/>
      <c r="OLJ22" s="71"/>
      <c r="OLK22" s="71"/>
      <c r="OLL22" s="71"/>
      <c r="OLM22" s="71"/>
      <c r="OLN22" s="71"/>
      <c r="OLO22" s="71"/>
      <c r="OLP22" s="71"/>
      <c r="OLQ22" s="71"/>
      <c r="OLR22" s="71"/>
      <c r="OLS22" s="71"/>
      <c r="OLT22" s="71"/>
      <c r="OLU22" s="71"/>
      <c r="OLV22" s="71"/>
      <c r="OLW22" s="71"/>
      <c r="OLX22" s="71"/>
      <c r="OLY22" s="71"/>
      <c r="OLZ22" s="71"/>
      <c r="OMA22" s="71"/>
      <c r="OMB22" s="71"/>
      <c r="OMC22" s="71"/>
      <c r="OMD22" s="71"/>
      <c r="OME22" s="71"/>
      <c r="OMF22" s="71"/>
      <c r="OMG22" s="71"/>
      <c r="OMH22" s="71"/>
      <c r="OMI22" s="71"/>
      <c r="OMJ22" s="71"/>
      <c r="OMK22" s="71"/>
      <c r="OML22" s="71"/>
      <c r="OMM22" s="71"/>
      <c r="OMN22" s="71"/>
      <c r="OMO22" s="71"/>
      <c r="OMP22" s="71"/>
      <c r="OMQ22" s="71"/>
      <c r="OMR22" s="71"/>
      <c r="OMS22" s="71"/>
      <c r="OMT22" s="71"/>
      <c r="OMU22" s="71"/>
      <c r="OMV22" s="71"/>
      <c r="OMW22" s="71"/>
      <c r="OMX22" s="71"/>
      <c r="OMY22" s="71"/>
      <c r="OMZ22" s="71"/>
      <c r="ONA22" s="71"/>
      <c r="ONB22" s="71"/>
      <c r="ONC22" s="71"/>
      <c r="OND22" s="71"/>
      <c r="ONE22" s="71"/>
      <c r="ONF22" s="71"/>
      <c r="ONG22" s="71"/>
      <c r="ONH22" s="71"/>
      <c r="ONI22" s="71"/>
      <c r="ONJ22" s="71"/>
      <c r="ONK22" s="71"/>
      <c r="ONL22" s="71"/>
      <c r="ONM22" s="71"/>
      <c r="ONN22" s="71"/>
      <c r="ONO22" s="71"/>
      <c r="ONP22" s="71"/>
      <c r="ONQ22" s="71"/>
      <c r="ONR22" s="71"/>
      <c r="ONS22" s="71"/>
      <c r="ONT22" s="71"/>
      <c r="ONU22" s="71"/>
      <c r="ONV22" s="71"/>
      <c r="ONW22" s="71"/>
      <c r="ONX22" s="71"/>
      <c r="ONY22" s="71"/>
      <c r="ONZ22" s="71"/>
      <c r="OOA22" s="71"/>
      <c r="OOB22" s="71"/>
      <c r="OOC22" s="71"/>
      <c r="OOD22" s="71"/>
      <c r="OOE22" s="71"/>
      <c r="OOF22" s="71"/>
      <c r="OOG22" s="71"/>
      <c r="OOH22" s="71"/>
      <c r="OOI22" s="71"/>
      <c r="OOJ22" s="71"/>
      <c r="OOK22" s="71"/>
      <c r="OOL22" s="71"/>
      <c r="OOM22" s="71"/>
      <c r="OON22" s="71"/>
      <c r="OOO22" s="71"/>
      <c r="OOP22" s="71"/>
      <c r="OOQ22" s="71"/>
      <c r="OOR22" s="71"/>
      <c r="OOS22" s="71"/>
      <c r="OOT22" s="71"/>
      <c r="OOU22" s="71"/>
      <c r="OOV22" s="71"/>
      <c r="OOW22" s="71"/>
      <c r="OOX22" s="71"/>
      <c r="OOY22" s="71"/>
      <c r="OOZ22" s="71"/>
      <c r="OPA22" s="71"/>
      <c r="OPB22" s="71"/>
      <c r="OPC22" s="71"/>
      <c r="OPD22" s="71"/>
      <c r="OPE22" s="71"/>
      <c r="OPF22" s="71"/>
      <c r="OPG22" s="71"/>
      <c r="OPH22" s="71"/>
      <c r="OPI22" s="71"/>
      <c r="OPJ22" s="71"/>
      <c r="OPK22" s="71"/>
      <c r="OPL22" s="71"/>
      <c r="OPM22" s="71"/>
      <c r="OPN22" s="71"/>
      <c r="OPO22" s="71"/>
      <c r="OPP22" s="71"/>
      <c r="OPQ22" s="71"/>
      <c r="OPR22" s="71"/>
      <c r="OPS22" s="71"/>
      <c r="OPT22" s="71"/>
      <c r="OPU22" s="71"/>
      <c r="OPV22" s="71"/>
      <c r="OPW22" s="71"/>
      <c r="OPX22" s="71"/>
      <c r="OPY22" s="71"/>
      <c r="OPZ22" s="71"/>
      <c r="OQA22" s="71"/>
      <c r="OQB22" s="71"/>
      <c r="OQC22" s="71"/>
      <c r="OQD22" s="71"/>
      <c r="OQE22" s="71"/>
      <c r="OQF22" s="71"/>
      <c r="OQG22" s="71"/>
      <c r="OQH22" s="71"/>
      <c r="OQI22" s="71"/>
      <c r="OQJ22" s="71"/>
      <c r="OQK22" s="71"/>
      <c r="OQL22" s="71"/>
      <c r="OQM22" s="71"/>
      <c r="OQN22" s="71"/>
      <c r="OQO22" s="71"/>
      <c r="OQP22" s="71"/>
      <c r="OQQ22" s="71"/>
      <c r="OQR22" s="71"/>
      <c r="OQS22" s="71"/>
      <c r="OQT22" s="71"/>
      <c r="OQU22" s="71"/>
      <c r="OQV22" s="71"/>
      <c r="OQW22" s="71"/>
      <c r="OQX22" s="71"/>
      <c r="OQY22" s="71"/>
      <c r="OQZ22" s="71"/>
      <c r="ORA22" s="71"/>
      <c r="ORB22" s="71"/>
      <c r="ORC22" s="71"/>
      <c r="ORD22" s="71"/>
      <c r="ORE22" s="71"/>
      <c r="ORF22" s="71"/>
      <c r="ORG22" s="71"/>
      <c r="ORH22" s="71"/>
      <c r="ORI22" s="71"/>
      <c r="ORJ22" s="71"/>
      <c r="ORK22" s="71"/>
      <c r="ORL22" s="71"/>
      <c r="ORM22" s="71"/>
      <c r="ORN22" s="71"/>
      <c r="ORO22" s="71"/>
      <c r="ORP22" s="71"/>
      <c r="ORQ22" s="71"/>
      <c r="ORR22" s="71"/>
      <c r="ORS22" s="71"/>
      <c r="ORT22" s="71"/>
      <c r="ORU22" s="71"/>
      <c r="ORV22" s="71"/>
      <c r="ORW22" s="71"/>
      <c r="ORX22" s="71"/>
      <c r="ORY22" s="71"/>
      <c r="ORZ22" s="71"/>
      <c r="OSA22" s="71"/>
      <c r="OSB22" s="71"/>
      <c r="OSC22" s="71"/>
      <c r="OSD22" s="71"/>
      <c r="OSE22" s="71"/>
      <c r="OSF22" s="71"/>
      <c r="OSG22" s="71"/>
      <c r="OSH22" s="71"/>
      <c r="OSI22" s="71"/>
      <c r="OSJ22" s="71"/>
      <c r="OSK22" s="71"/>
      <c r="OSL22" s="71"/>
      <c r="OSM22" s="71"/>
      <c r="OSN22" s="71"/>
      <c r="OSO22" s="71"/>
      <c r="OSP22" s="71"/>
      <c r="OSQ22" s="71"/>
      <c r="OSR22" s="71"/>
      <c r="OSS22" s="71"/>
      <c r="OST22" s="71"/>
      <c r="OSU22" s="71"/>
      <c r="OSV22" s="71"/>
      <c r="OSW22" s="71"/>
      <c r="OSX22" s="71"/>
      <c r="OSY22" s="71"/>
      <c r="OSZ22" s="71"/>
      <c r="OTA22" s="71"/>
      <c r="OTB22" s="71"/>
      <c r="OTC22" s="71"/>
      <c r="OTD22" s="71"/>
      <c r="OTE22" s="71"/>
      <c r="OTF22" s="71"/>
      <c r="OTG22" s="71"/>
      <c r="OTH22" s="71"/>
      <c r="OTI22" s="71"/>
      <c r="OTJ22" s="71"/>
      <c r="OTK22" s="71"/>
      <c r="OTL22" s="71"/>
      <c r="OTM22" s="71"/>
      <c r="OTN22" s="71"/>
      <c r="OTO22" s="71"/>
      <c r="OTP22" s="71"/>
      <c r="OTQ22" s="71"/>
      <c r="OTR22" s="71"/>
      <c r="OTS22" s="71"/>
      <c r="OTT22" s="71"/>
      <c r="OTU22" s="71"/>
      <c r="OTV22" s="71"/>
      <c r="OTW22" s="71"/>
      <c r="OTX22" s="71"/>
      <c r="OTY22" s="71"/>
      <c r="OTZ22" s="71"/>
      <c r="OUA22" s="71"/>
      <c r="OUB22" s="71"/>
      <c r="OUC22" s="71"/>
      <c r="OUD22" s="71"/>
      <c r="OUE22" s="71"/>
      <c r="OUF22" s="71"/>
      <c r="OUG22" s="71"/>
      <c r="OUH22" s="71"/>
      <c r="OUI22" s="71"/>
      <c r="OUJ22" s="71"/>
      <c r="OUK22" s="71"/>
      <c r="OUL22" s="71"/>
      <c r="OUM22" s="71"/>
      <c r="OUN22" s="71"/>
      <c r="OUO22" s="71"/>
      <c r="OUP22" s="71"/>
      <c r="OUQ22" s="71"/>
      <c r="OUR22" s="71"/>
      <c r="OUS22" s="71"/>
      <c r="OUT22" s="71"/>
      <c r="OUU22" s="71"/>
      <c r="OUV22" s="71"/>
      <c r="OUW22" s="71"/>
      <c r="OUX22" s="71"/>
      <c r="OUY22" s="71"/>
      <c r="OUZ22" s="71"/>
      <c r="OVA22" s="71"/>
      <c r="OVB22" s="71"/>
      <c r="OVC22" s="71"/>
      <c r="OVD22" s="71"/>
      <c r="OVE22" s="71"/>
      <c r="OVF22" s="71"/>
      <c r="OVG22" s="71"/>
      <c r="OVH22" s="71"/>
      <c r="OVI22" s="71"/>
      <c r="OVJ22" s="71"/>
      <c r="OVK22" s="71"/>
      <c r="OVL22" s="71"/>
      <c r="OVM22" s="71"/>
      <c r="OVN22" s="71"/>
      <c r="OVO22" s="71"/>
      <c r="OVP22" s="71"/>
      <c r="OVQ22" s="71"/>
      <c r="OVR22" s="71"/>
      <c r="OVS22" s="71"/>
      <c r="OVT22" s="71"/>
      <c r="OVU22" s="71"/>
      <c r="OVV22" s="71"/>
      <c r="OVW22" s="71"/>
      <c r="OVX22" s="71"/>
      <c r="OVY22" s="71"/>
      <c r="OVZ22" s="71"/>
      <c r="OWA22" s="71"/>
      <c r="OWB22" s="71"/>
      <c r="OWC22" s="71"/>
      <c r="OWD22" s="71"/>
      <c r="OWE22" s="71"/>
      <c r="OWF22" s="71"/>
      <c r="OWG22" s="71"/>
      <c r="OWH22" s="71"/>
      <c r="OWI22" s="71"/>
      <c r="OWJ22" s="71"/>
      <c r="OWK22" s="71"/>
      <c r="OWL22" s="71"/>
      <c r="OWM22" s="71"/>
      <c r="OWN22" s="71"/>
      <c r="OWO22" s="71"/>
      <c r="OWP22" s="71"/>
      <c r="OWQ22" s="71"/>
      <c r="OWR22" s="71"/>
      <c r="OWS22" s="71"/>
      <c r="OWT22" s="71"/>
      <c r="OWU22" s="71"/>
      <c r="OWV22" s="71"/>
      <c r="OWW22" s="71"/>
      <c r="OWX22" s="71"/>
      <c r="OWY22" s="71"/>
      <c r="OWZ22" s="71"/>
      <c r="OXA22" s="71"/>
      <c r="OXB22" s="71"/>
      <c r="OXC22" s="71"/>
      <c r="OXD22" s="71"/>
      <c r="OXE22" s="71"/>
      <c r="OXF22" s="71"/>
      <c r="OXG22" s="71"/>
      <c r="OXH22" s="71"/>
      <c r="OXI22" s="71"/>
      <c r="OXJ22" s="71"/>
      <c r="OXK22" s="71"/>
      <c r="OXL22" s="71"/>
      <c r="OXM22" s="71"/>
      <c r="OXN22" s="71"/>
      <c r="OXO22" s="71"/>
      <c r="OXP22" s="71"/>
      <c r="OXQ22" s="71"/>
      <c r="OXR22" s="71"/>
      <c r="OXS22" s="71"/>
      <c r="OXT22" s="71"/>
      <c r="OXU22" s="71"/>
      <c r="OXV22" s="71"/>
      <c r="OXW22" s="71"/>
      <c r="OXX22" s="71"/>
      <c r="OXY22" s="71"/>
      <c r="OXZ22" s="71"/>
      <c r="OYA22" s="71"/>
      <c r="OYB22" s="71"/>
      <c r="OYC22" s="71"/>
      <c r="OYD22" s="71"/>
      <c r="OYE22" s="71"/>
      <c r="OYF22" s="71"/>
      <c r="OYG22" s="71"/>
      <c r="OYH22" s="71"/>
      <c r="OYI22" s="71"/>
      <c r="OYJ22" s="71"/>
      <c r="OYK22" s="71"/>
      <c r="OYL22" s="71"/>
      <c r="OYM22" s="71"/>
      <c r="OYN22" s="71"/>
      <c r="OYO22" s="71"/>
      <c r="OYP22" s="71"/>
      <c r="OYQ22" s="71"/>
      <c r="OYR22" s="71"/>
      <c r="OYS22" s="71"/>
      <c r="OYT22" s="71"/>
      <c r="OYU22" s="71"/>
      <c r="OYV22" s="71"/>
      <c r="OYW22" s="71"/>
      <c r="OYX22" s="71"/>
      <c r="OYY22" s="71"/>
      <c r="OYZ22" s="71"/>
      <c r="OZA22" s="71"/>
      <c r="OZB22" s="71"/>
      <c r="OZC22" s="71"/>
      <c r="OZD22" s="71"/>
      <c r="OZE22" s="71"/>
      <c r="OZF22" s="71"/>
      <c r="OZG22" s="71"/>
      <c r="OZH22" s="71"/>
      <c r="OZI22" s="71"/>
      <c r="OZJ22" s="71"/>
      <c r="OZK22" s="71"/>
      <c r="OZL22" s="71"/>
      <c r="OZM22" s="71"/>
      <c r="OZN22" s="71"/>
      <c r="OZO22" s="71"/>
      <c r="OZP22" s="71"/>
      <c r="OZQ22" s="71"/>
      <c r="OZR22" s="71"/>
      <c r="OZS22" s="71"/>
      <c r="OZT22" s="71"/>
      <c r="OZU22" s="71"/>
      <c r="OZV22" s="71"/>
      <c r="OZW22" s="71"/>
      <c r="OZX22" s="71"/>
      <c r="OZY22" s="71"/>
      <c r="OZZ22" s="71"/>
      <c r="PAA22" s="71"/>
      <c r="PAB22" s="71"/>
      <c r="PAC22" s="71"/>
      <c r="PAD22" s="71"/>
      <c r="PAE22" s="71"/>
      <c r="PAF22" s="71"/>
      <c r="PAG22" s="71"/>
      <c r="PAH22" s="71"/>
      <c r="PAI22" s="71"/>
      <c r="PAJ22" s="71"/>
      <c r="PAK22" s="71"/>
      <c r="PAL22" s="71"/>
      <c r="PAM22" s="71"/>
      <c r="PAN22" s="71"/>
      <c r="PAO22" s="71"/>
      <c r="PAP22" s="71"/>
      <c r="PAQ22" s="71"/>
      <c r="PAR22" s="71"/>
      <c r="PAS22" s="71"/>
      <c r="PAT22" s="71"/>
      <c r="PAU22" s="71"/>
      <c r="PAV22" s="71"/>
      <c r="PAW22" s="71"/>
      <c r="PAX22" s="71"/>
      <c r="PAY22" s="71"/>
      <c r="PAZ22" s="71"/>
      <c r="PBA22" s="71"/>
      <c r="PBB22" s="71"/>
      <c r="PBC22" s="71"/>
      <c r="PBD22" s="71"/>
      <c r="PBE22" s="71"/>
      <c r="PBF22" s="71"/>
      <c r="PBG22" s="71"/>
      <c r="PBH22" s="71"/>
      <c r="PBI22" s="71"/>
      <c r="PBJ22" s="71"/>
      <c r="PBK22" s="71"/>
      <c r="PBL22" s="71"/>
      <c r="PBM22" s="71"/>
      <c r="PBN22" s="71"/>
      <c r="PBO22" s="71"/>
      <c r="PBP22" s="71"/>
      <c r="PBQ22" s="71"/>
      <c r="PBR22" s="71"/>
      <c r="PBS22" s="71"/>
      <c r="PBT22" s="71"/>
      <c r="PBU22" s="71"/>
      <c r="PBV22" s="71"/>
      <c r="PBW22" s="71"/>
      <c r="PBX22" s="71"/>
      <c r="PBY22" s="71"/>
      <c r="PBZ22" s="71"/>
      <c r="PCA22" s="71"/>
      <c r="PCB22" s="71"/>
      <c r="PCC22" s="71"/>
      <c r="PCD22" s="71"/>
      <c r="PCE22" s="71"/>
      <c r="PCF22" s="71"/>
      <c r="PCG22" s="71"/>
      <c r="PCH22" s="71"/>
      <c r="PCI22" s="71"/>
      <c r="PCJ22" s="71"/>
      <c r="PCK22" s="71"/>
      <c r="PCL22" s="71"/>
      <c r="PCM22" s="71"/>
      <c r="PCN22" s="71"/>
      <c r="PCO22" s="71"/>
      <c r="PCP22" s="71"/>
      <c r="PCQ22" s="71"/>
      <c r="PCR22" s="71"/>
      <c r="PCS22" s="71"/>
      <c r="PCT22" s="71"/>
      <c r="PCU22" s="71"/>
      <c r="PCV22" s="71"/>
      <c r="PCW22" s="71"/>
      <c r="PCX22" s="71"/>
      <c r="PCY22" s="71"/>
      <c r="PCZ22" s="71"/>
      <c r="PDA22" s="71"/>
      <c r="PDB22" s="71"/>
      <c r="PDC22" s="71"/>
      <c r="PDD22" s="71"/>
      <c r="PDE22" s="71"/>
      <c r="PDF22" s="71"/>
      <c r="PDG22" s="71"/>
      <c r="PDH22" s="71"/>
      <c r="PDI22" s="71"/>
      <c r="PDJ22" s="71"/>
      <c r="PDK22" s="71"/>
      <c r="PDL22" s="71"/>
      <c r="PDM22" s="71"/>
      <c r="PDN22" s="71"/>
      <c r="PDO22" s="71"/>
      <c r="PDP22" s="71"/>
      <c r="PDQ22" s="71"/>
      <c r="PDR22" s="71"/>
      <c r="PDS22" s="71"/>
      <c r="PDT22" s="71"/>
      <c r="PDU22" s="71"/>
      <c r="PDV22" s="71"/>
      <c r="PDW22" s="71"/>
      <c r="PDX22" s="71"/>
      <c r="PDY22" s="71"/>
      <c r="PDZ22" s="71"/>
      <c r="PEA22" s="71"/>
      <c r="PEB22" s="71"/>
      <c r="PEC22" s="71"/>
      <c r="PED22" s="71"/>
      <c r="PEE22" s="71"/>
      <c r="PEF22" s="71"/>
      <c r="PEG22" s="71"/>
      <c r="PEH22" s="71"/>
      <c r="PEI22" s="71"/>
      <c r="PEJ22" s="71"/>
      <c r="PEK22" s="71"/>
      <c r="PEL22" s="71"/>
      <c r="PEM22" s="71"/>
      <c r="PEN22" s="71"/>
      <c r="PEO22" s="71"/>
      <c r="PEP22" s="71"/>
      <c r="PEQ22" s="71"/>
      <c r="PER22" s="71"/>
      <c r="PES22" s="71"/>
      <c r="PET22" s="71"/>
      <c r="PEU22" s="71"/>
      <c r="PEV22" s="71"/>
      <c r="PEW22" s="71"/>
      <c r="PEX22" s="71"/>
      <c r="PEY22" s="71"/>
      <c r="PEZ22" s="71"/>
      <c r="PFA22" s="71"/>
      <c r="PFB22" s="71"/>
      <c r="PFC22" s="71"/>
      <c r="PFD22" s="71"/>
      <c r="PFE22" s="71"/>
      <c r="PFF22" s="71"/>
      <c r="PFG22" s="71"/>
      <c r="PFH22" s="71"/>
      <c r="PFI22" s="71"/>
      <c r="PFJ22" s="71"/>
      <c r="PFK22" s="71"/>
      <c r="PFL22" s="71"/>
      <c r="PFM22" s="71"/>
      <c r="PFN22" s="71"/>
      <c r="PFO22" s="71"/>
      <c r="PFP22" s="71"/>
      <c r="PFQ22" s="71"/>
      <c r="PFR22" s="71"/>
      <c r="PFS22" s="71"/>
      <c r="PFT22" s="71"/>
      <c r="PFU22" s="71"/>
      <c r="PFV22" s="71"/>
      <c r="PFW22" s="71"/>
      <c r="PFX22" s="71"/>
      <c r="PFY22" s="71"/>
      <c r="PFZ22" s="71"/>
      <c r="PGA22" s="71"/>
      <c r="PGB22" s="71"/>
      <c r="PGC22" s="71"/>
      <c r="PGD22" s="71"/>
      <c r="PGE22" s="71"/>
      <c r="PGF22" s="71"/>
      <c r="PGG22" s="71"/>
      <c r="PGH22" s="71"/>
      <c r="PGI22" s="71"/>
      <c r="PGJ22" s="71"/>
      <c r="PGK22" s="71"/>
      <c r="PGL22" s="71"/>
      <c r="PGM22" s="71"/>
      <c r="PGN22" s="71"/>
      <c r="PGO22" s="71"/>
      <c r="PGP22" s="71"/>
      <c r="PGQ22" s="71"/>
      <c r="PGR22" s="71"/>
      <c r="PGS22" s="71"/>
      <c r="PGT22" s="71"/>
      <c r="PGU22" s="71"/>
      <c r="PGV22" s="71"/>
      <c r="PGW22" s="71"/>
      <c r="PGX22" s="71"/>
      <c r="PGY22" s="71"/>
      <c r="PGZ22" s="71"/>
      <c r="PHA22" s="71"/>
      <c r="PHB22" s="71"/>
      <c r="PHC22" s="71"/>
      <c r="PHD22" s="71"/>
      <c r="PHE22" s="71"/>
      <c r="PHF22" s="71"/>
      <c r="PHG22" s="71"/>
      <c r="PHH22" s="71"/>
      <c r="PHI22" s="71"/>
      <c r="PHJ22" s="71"/>
      <c r="PHK22" s="71"/>
      <c r="PHL22" s="71"/>
      <c r="PHM22" s="71"/>
      <c r="PHN22" s="71"/>
      <c r="PHO22" s="71"/>
      <c r="PHP22" s="71"/>
      <c r="PHQ22" s="71"/>
      <c r="PHR22" s="71"/>
      <c r="PHS22" s="71"/>
      <c r="PHT22" s="71"/>
      <c r="PHU22" s="71"/>
      <c r="PHV22" s="71"/>
      <c r="PHW22" s="71"/>
      <c r="PHX22" s="71"/>
      <c r="PHY22" s="71"/>
      <c r="PHZ22" s="71"/>
      <c r="PIA22" s="71"/>
      <c r="PIB22" s="71"/>
      <c r="PIC22" s="71"/>
      <c r="PID22" s="71"/>
      <c r="PIE22" s="71"/>
      <c r="PIF22" s="71"/>
      <c r="PIG22" s="71"/>
      <c r="PIH22" s="71"/>
      <c r="PII22" s="71"/>
      <c r="PIJ22" s="71"/>
      <c r="PIK22" s="71"/>
      <c r="PIL22" s="71"/>
      <c r="PIM22" s="71"/>
      <c r="PIN22" s="71"/>
      <c r="PIO22" s="71"/>
      <c r="PIP22" s="71"/>
      <c r="PIQ22" s="71"/>
      <c r="PIR22" s="71"/>
      <c r="PIS22" s="71"/>
      <c r="PIT22" s="71"/>
      <c r="PIU22" s="71"/>
      <c r="PIV22" s="71"/>
      <c r="PIW22" s="71"/>
      <c r="PIX22" s="71"/>
      <c r="PIY22" s="71"/>
      <c r="PIZ22" s="71"/>
      <c r="PJA22" s="71"/>
      <c r="PJB22" s="71"/>
      <c r="PJC22" s="71"/>
      <c r="PJD22" s="71"/>
      <c r="PJE22" s="71"/>
      <c r="PJF22" s="71"/>
      <c r="PJG22" s="71"/>
      <c r="PJH22" s="71"/>
      <c r="PJI22" s="71"/>
      <c r="PJJ22" s="71"/>
      <c r="PJK22" s="71"/>
      <c r="PJL22" s="71"/>
      <c r="PJM22" s="71"/>
      <c r="PJN22" s="71"/>
      <c r="PJO22" s="71"/>
      <c r="PJP22" s="71"/>
      <c r="PJQ22" s="71"/>
      <c r="PJR22" s="71"/>
      <c r="PJS22" s="71"/>
      <c r="PJT22" s="71"/>
      <c r="PJU22" s="71"/>
      <c r="PJV22" s="71"/>
      <c r="PJW22" s="71"/>
      <c r="PJX22" s="71"/>
      <c r="PJY22" s="71"/>
      <c r="PJZ22" s="71"/>
      <c r="PKA22" s="71"/>
      <c r="PKB22" s="71"/>
      <c r="PKC22" s="71"/>
      <c r="PKD22" s="71"/>
      <c r="PKE22" s="71"/>
      <c r="PKF22" s="71"/>
      <c r="PKG22" s="71"/>
      <c r="PKH22" s="71"/>
      <c r="PKI22" s="71"/>
      <c r="PKJ22" s="71"/>
      <c r="PKK22" s="71"/>
      <c r="PKL22" s="71"/>
      <c r="PKM22" s="71"/>
      <c r="PKN22" s="71"/>
      <c r="PKO22" s="71"/>
      <c r="PKP22" s="71"/>
      <c r="PKQ22" s="71"/>
      <c r="PKR22" s="71"/>
      <c r="PKS22" s="71"/>
      <c r="PKT22" s="71"/>
      <c r="PKU22" s="71"/>
      <c r="PKV22" s="71"/>
      <c r="PKW22" s="71"/>
      <c r="PKX22" s="71"/>
      <c r="PKY22" s="71"/>
      <c r="PKZ22" s="71"/>
      <c r="PLA22" s="71"/>
      <c r="PLB22" s="71"/>
      <c r="PLC22" s="71"/>
      <c r="PLD22" s="71"/>
      <c r="PLE22" s="71"/>
      <c r="PLF22" s="71"/>
      <c r="PLG22" s="71"/>
      <c r="PLH22" s="71"/>
      <c r="PLI22" s="71"/>
      <c r="PLJ22" s="71"/>
      <c r="PLK22" s="71"/>
      <c r="PLL22" s="71"/>
      <c r="PLM22" s="71"/>
      <c r="PLN22" s="71"/>
      <c r="PLO22" s="71"/>
      <c r="PLP22" s="71"/>
      <c r="PLQ22" s="71"/>
      <c r="PLR22" s="71"/>
      <c r="PLS22" s="71"/>
      <c r="PLT22" s="71"/>
      <c r="PLU22" s="71"/>
      <c r="PLV22" s="71"/>
      <c r="PLW22" s="71"/>
      <c r="PLX22" s="71"/>
      <c r="PLY22" s="71"/>
      <c r="PLZ22" s="71"/>
      <c r="PMA22" s="71"/>
      <c r="PMB22" s="71"/>
      <c r="PMC22" s="71"/>
      <c r="PMD22" s="71"/>
      <c r="PME22" s="71"/>
      <c r="PMF22" s="71"/>
      <c r="PMG22" s="71"/>
      <c r="PMH22" s="71"/>
      <c r="PMI22" s="71"/>
      <c r="PMJ22" s="71"/>
      <c r="PMK22" s="71"/>
      <c r="PML22" s="71"/>
      <c r="PMM22" s="71"/>
      <c r="PMN22" s="71"/>
      <c r="PMO22" s="71"/>
      <c r="PMP22" s="71"/>
      <c r="PMQ22" s="71"/>
      <c r="PMR22" s="71"/>
      <c r="PMS22" s="71"/>
      <c r="PMT22" s="71"/>
      <c r="PMU22" s="71"/>
      <c r="PMV22" s="71"/>
      <c r="PMW22" s="71"/>
      <c r="PMX22" s="71"/>
      <c r="PMY22" s="71"/>
      <c r="PMZ22" s="71"/>
      <c r="PNA22" s="71"/>
      <c r="PNB22" s="71"/>
      <c r="PNC22" s="71"/>
      <c r="PND22" s="71"/>
      <c r="PNE22" s="71"/>
      <c r="PNF22" s="71"/>
      <c r="PNG22" s="71"/>
      <c r="PNH22" s="71"/>
      <c r="PNI22" s="71"/>
      <c r="PNJ22" s="71"/>
      <c r="PNK22" s="71"/>
      <c r="PNL22" s="71"/>
      <c r="PNM22" s="71"/>
      <c r="PNN22" s="71"/>
      <c r="PNO22" s="71"/>
      <c r="PNP22" s="71"/>
      <c r="PNQ22" s="71"/>
      <c r="PNR22" s="71"/>
      <c r="PNS22" s="71"/>
      <c r="PNT22" s="71"/>
      <c r="PNU22" s="71"/>
      <c r="PNV22" s="71"/>
      <c r="PNW22" s="71"/>
      <c r="PNX22" s="71"/>
      <c r="PNY22" s="71"/>
      <c r="PNZ22" s="71"/>
      <c r="POA22" s="71"/>
      <c r="POB22" s="71"/>
      <c r="POC22" s="71"/>
      <c r="POD22" s="71"/>
      <c r="POE22" s="71"/>
      <c r="POF22" s="71"/>
      <c r="POG22" s="71"/>
      <c r="POH22" s="71"/>
      <c r="POI22" s="71"/>
      <c r="POJ22" s="71"/>
      <c r="POK22" s="71"/>
      <c r="POL22" s="71"/>
      <c r="POM22" s="71"/>
      <c r="PON22" s="71"/>
      <c r="POO22" s="71"/>
      <c r="POP22" s="71"/>
      <c r="POQ22" s="71"/>
      <c r="POR22" s="71"/>
      <c r="POS22" s="71"/>
      <c r="POT22" s="71"/>
      <c r="POU22" s="71"/>
      <c r="POV22" s="71"/>
      <c r="POW22" s="71"/>
      <c r="POX22" s="71"/>
      <c r="POY22" s="71"/>
      <c r="POZ22" s="71"/>
      <c r="PPA22" s="71"/>
      <c r="PPB22" s="71"/>
      <c r="PPC22" s="71"/>
      <c r="PPD22" s="71"/>
      <c r="PPE22" s="71"/>
      <c r="PPF22" s="71"/>
      <c r="PPG22" s="71"/>
      <c r="PPH22" s="71"/>
      <c r="PPI22" s="71"/>
      <c r="PPJ22" s="71"/>
      <c r="PPK22" s="71"/>
      <c r="PPL22" s="71"/>
      <c r="PPM22" s="71"/>
      <c r="PPN22" s="71"/>
      <c r="PPO22" s="71"/>
      <c r="PPP22" s="71"/>
      <c r="PPQ22" s="71"/>
      <c r="PPR22" s="71"/>
      <c r="PPS22" s="71"/>
      <c r="PPT22" s="71"/>
      <c r="PPU22" s="71"/>
      <c r="PPV22" s="71"/>
      <c r="PPW22" s="71"/>
      <c r="PPX22" s="71"/>
      <c r="PPY22" s="71"/>
      <c r="PPZ22" s="71"/>
      <c r="PQA22" s="71"/>
      <c r="PQB22" s="71"/>
      <c r="PQC22" s="71"/>
      <c r="PQD22" s="71"/>
      <c r="PQE22" s="71"/>
      <c r="PQF22" s="71"/>
      <c r="PQG22" s="71"/>
      <c r="PQH22" s="71"/>
      <c r="PQI22" s="71"/>
      <c r="PQJ22" s="71"/>
      <c r="PQK22" s="71"/>
      <c r="PQL22" s="71"/>
      <c r="PQM22" s="71"/>
      <c r="PQN22" s="71"/>
      <c r="PQO22" s="71"/>
      <c r="PQP22" s="71"/>
      <c r="PQQ22" s="71"/>
      <c r="PQR22" s="71"/>
      <c r="PQS22" s="71"/>
      <c r="PQT22" s="71"/>
      <c r="PQU22" s="71"/>
      <c r="PQV22" s="71"/>
      <c r="PQW22" s="71"/>
      <c r="PQX22" s="71"/>
      <c r="PQY22" s="71"/>
      <c r="PQZ22" s="71"/>
      <c r="PRA22" s="71"/>
      <c r="PRB22" s="71"/>
      <c r="PRC22" s="71"/>
      <c r="PRD22" s="71"/>
      <c r="PRE22" s="71"/>
      <c r="PRF22" s="71"/>
      <c r="PRG22" s="71"/>
      <c r="PRH22" s="71"/>
      <c r="PRI22" s="71"/>
      <c r="PRJ22" s="71"/>
      <c r="PRK22" s="71"/>
      <c r="PRL22" s="71"/>
      <c r="PRM22" s="71"/>
      <c r="PRN22" s="71"/>
      <c r="PRO22" s="71"/>
      <c r="PRP22" s="71"/>
      <c r="PRQ22" s="71"/>
      <c r="PRR22" s="71"/>
      <c r="PRS22" s="71"/>
      <c r="PRT22" s="71"/>
      <c r="PRU22" s="71"/>
      <c r="PRV22" s="71"/>
      <c r="PRW22" s="71"/>
      <c r="PRX22" s="71"/>
      <c r="PRY22" s="71"/>
      <c r="PRZ22" s="71"/>
      <c r="PSA22" s="71"/>
      <c r="PSB22" s="71"/>
      <c r="PSC22" s="71"/>
      <c r="PSD22" s="71"/>
      <c r="PSE22" s="71"/>
      <c r="PSF22" s="71"/>
      <c r="PSG22" s="71"/>
      <c r="PSH22" s="71"/>
      <c r="PSI22" s="71"/>
      <c r="PSJ22" s="71"/>
      <c r="PSK22" s="71"/>
      <c r="PSL22" s="71"/>
      <c r="PSM22" s="71"/>
      <c r="PSN22" s="71"/>
      <c r="PSO22" s="71"/>
      <c r="PSP22" s="71"/>
      <c r="PSQ22" s="71"/>
      <c r="PSR22" s="71"/>
      <c r="PSS22" s="71"/>
      <c r="PST22" s="71"/>
      <c r="PSU22" s="71"/>
      <c r="PSV22" s="71"/>
      <c r="PSW22" s="71"/>
      <c r="PSX22" s="71"/>
      <c r="PSY22" s="71"/>
      <c r="PSZ22" s="71"/>
      <c r="PTA22" s="71"/>
      <c r="PTB22" s="71"/>
      <c r="PTC22" s="71"/>
      <c r="PTD22" s="71"/>
      <c r="PTE22" s="71"/>
      <c r="PTF22" s="71"/>
      <c r="PTG22" s="71"/>
      <c r="PTH22" s="71"/>
      <c r="PTI22" s="71"/>
      <c r="PTJ22" s="71"/>
      <c r="PTK22" s="71"/>
      <c r="PTL22" s="71"/>
      <c r="PTM22" s="71"/>
      <c r="PTN22" s="71"/>
      <c r="PTO22" s="71"/>
      <c r="PTP22" s="71"/>
      <c r="PTQ22" s="71"/>
      <c r="PTR22" s="71"/>
      <c r="PTS22" s="71"/>
      <c r="PTT22" s="71"/>
      <c r="PTU22" s="71"/>
      <c r="PTV22" s="71"/>
      <c r="PTW22" s="71"/>
      <c r="PTX22" s="71"/>
      <c r="PTY22" s="71"/>
      <c r="PTZ22" s="71"/>
      <c r="PUA22" s="71"/>
      <c r="PUB22" s="71"/>
      <c r="PUC22" s="71"/>
      <c r="PUD22" s="71"/>
      <c r="PUE22" s="71"/>
      <c r="PUF22" s="71"/>
      <c r="PUG22" s="71"/>
      <c r="PUH22" s="71"/>
      <c r="PUI22" s="71"/>
      <c r="PUJ22" s="71"/>
      <c r="PUK22" s="71"/>
      <c r="PUL22" s="71"/>
      <c r="PUM22" s="71"/>
      <c r="PUN22" s="71"/>
      <c r="PUO22" s="71"/>
      <c r="PUP22" s="71"/>
      <c r="PUQ22" s="71"/>
      <c r="PUR22" s="71"/>
      <c r="PUS22" s="71"/>
      <c r="PUT22" s="71"/>
      <c r="PUU22" s="71"/>
      <c r="PUV22" s="71"/>
      <c r="PUW22" s="71"/>
      <c r="PUX22" s="71"/>
      <c r="PUY22" s="71"/>
      <c r="PUZ22" s="71"/>
      <c r="PVA22" s="71"/>
      <c r="PVB22" s="71"/>
      <c r="PVC22" s="71"/>
      <c r="PVD22" s="71"/>
      <c r="PVE22" s="71"/>
      <c r="PVF22" s="71"/>
      <c r="PVG22" s="71"/>
      <c r="PVH22" s="71"/>
      <c r="PVI22" s="71"/>
      <c r="PVJ22" s="71"/>
      <c r="PVK22" s="71"/>
      <c r="PVL22" s="71"/>
      <c r="PVM22" s="71"/>
      <c r="PVN22" s="71"/>
      <c r="PVO22" s="71"/>
      <c r="PVP22" s="71"/>
      <c r="PVQ22" s="71"/>
      <c r="PVR22" s="71"/>
      <c r="PVS22" s="71"/>
      <c r="PVT22" s="71"/>
      <c r="PVU22" s="71"/>
      <c r="PVV22" s="71"/>
      <c r="PVW22" s="71"/>
      <c r="PVX22" s="71"/>
      <c r="PVY22" s="71"/>
      <c r="PVZ22" s="71"/>
      <c r="PWA22" s="71"/>
      <c r="PWB22" s="71"/>
      <c r="PWC22" s="71"/>
      <c r="PWD22" s="71"/>
      <c r="PWE22" s="71"/>
      <c r="PWF22" s="71"/>
      <c r="PWG22" s="71"/>
      <c r="PWH22" s="71"/>
      <c r="PWI22" s="71"/>
      <c r="PWJ22" s="71"/>
      <c r="PWK22" s="71"/>
      <c r="PWL22" s="71"/>
      <c r="PWM22" s="71"/>
      <c r="PWN22" s="71"/>
      <c r="PWO22" s="71"/>
      <c r="PWP22" s="71"/>
      <c r="PWQ22" s="71"/>
      <c r="PWR22" s="71"/>
      <c r="PWS22" s="71"/>
      <c r="PWT22" s="71"/>
      <c r="PWU22" s="71"/>
      <c r="PWV22" s="71"/>
      <c r="PWW22" s="71"/>
      <c r="PWX22" s="71"/>
      <c r="PWY22" s="71"/>
      <c r="PWZ22" s="71"/>
      <c r="PXA22" s="71"/>
      <c r="PXB22" s="71"/>
      <c r="PXC22" s="71"/>
      <c r="PXD22" s="71"/>
      <c r="PXE22" s="71"/>
      <c r="PXF22" s="71"/>
      <c r="PXG22" s="71"/>
      <c r="PXH22" s="71"/>
      <c r="PXI22" s="71"/>
      <c r="PXJ22" s="71"/>
      <c r="PXK22" s="71"/>
      <c r="PXL22" s="71"/>
      <c r="PXM22" s="71"/>
      <c r="PXN22" s="71"/>
      <c r="PXO22" s="71"/>
      <c r="PXP22" s="71"/>
      <c r="PXQ22" s="71"/>
      <c r="PXR22" s="71"/>
      <c r="PXS22" s="71"/>
      <c r="PXT22" s="71"/>
      <c r="PXU22" s="71"/>
      <c r="PXV22" s="71"/>
      <c r="PXW22" s="71"/>
      <c r="PXX22" s="71"/>
      <c r="PXY22" s="71"/>
      <c r="PXZ22" s="71"/>
      <c r="PYA22" s="71"/>
      <c r="PYB22" s="71"/>
      <c r="PYC22" s="71"/>
      <c r="PYD22" s="71"/>
      <c r="PYE22" s="71"/>
      <c r="PYF22" s="71"/>
      <c r="PYG22" s="71"/>
      <c r="PYH22" s="71"/>
      <c r="PYI22" s="71"/>
      <c r="PYJ22" s="71"/>
      <c r="PYK22" s="71"/>
      <c r="PYL22" s="71"/>
      <c r="PYM22" s="71"/>
      <c r="PYN22" s="71"/>
      <c r="PYO22" s="71"/>
      <c r="PYP22" s="71"/>
      <c r="PYQ22" s="71"/>
      <c r="PYR22" s="71"/>
      <c r="PYS22" s="71"/>
      <c r="PYT22" s="71"/>
      <c r="PYU22" s="71"/>
      <c r="PYV22" s="71"/>
      <c r="PYW22" s="71"/>
      <c r="PYX22" s="71"/>
      <c r="PYY22" s="71"/>
      <c r="PYZ22" s="71"/>
      <c r="PZA22" s="71"/>
      <c r="PZB22" s="71"/>
      <c r="PZC22" s="71"/>
      <c r="PZD22" s="71"/>
      <c r="PZE22" s="71"/>
      <c r="PZF22" s="71"/>
      <c r="PZG22" s="71"/>
      <c r="PZH22" s="71"/>
      <c r="PZI22" s="71"/>
      <c r="PZJ22" s="71"/>
      <c r="PZK22" s="71"/>
      <c r="PZL22" s="71"/>
      <c r="PZM22" s="71"/>
      <c r="PZN22" s="71"/>
      <c r="PZO22" s="71"/>
      <c r="PZP22" s="71"/>
      <c r="PZQ22" s="71"/>
      <c r="PZR22" s="71"/>
      <c r="PZS22" s="71"/>
      <c r="PZT22" s="71"/>
      <c r="PZU22" s="71"/>
      <c r="PZV22" s="71"/>
      <c r="PZW22" s="71"/>
      <c r="PZX22" s="71"/>
      <c r="PZY22" s="71"/>
      <c r="PZZ22" s="71"/>
      <c r="QAA22" s="71"/>
      <c r="QAB22" s="71"/>
      <c r="QAC22" s="71"/>
      <c r="QAD22" s="71"/>
      <c r="QAE22" s="71"/>
      <c r="QAF22" s="71"/>
      <c r="QAG22" s="71"/>
      <c r="QAH22" s="71"/>
      <c r="QAI22" s="71"/>
      <c r="QAJ22" s="71"/>
      <c r="QAK22" s="71"/>
      <c r="QAL22" s="71"/>
      <c r="QAM22" s="71"/>
      <c r="QAN22" s="71"/>
      <c r="QAO22" s="71"/>
      <c r="QAP22" s="71"/>
      <c r="QAQ22" s="71"/>
      <c r="QAR22" s="71"/>
      <c r="QAS22" s="71"/>
      <c r="QAT22" s="71"/>
      <c r="QAU22" s="71"/>
      <c r="QAV22" s="71"/>
      <c r="QAW22" s="71"/>
      <c r="QAX22" s="71"/>
      <c r="QAY22" s="71"/>
      <c r="QAZ22" s="71"/>
      <c r="QBA22" s="71"/>
      <c r="QBB22" s="71"/>
      <c r="QBC22" s="71"/>
      <c r="QBD22" s="71"/>
      <c r="QBE22" s="71"/>
      <c r="QBF22" s="71"/>
      <c r="QBG22" s="71"/>
      <c r="QBH22" s="71"/>
      <c r="QBI22" s="71"/>
      <c r="QBJ22" s="71"/>
      <c r="QBK22" s="71"/>
      <c r="QBL22" s="71"/>
      <c r="QBM22" s="71"/>
      <c r="QBN22" s="71"/>
      <c r="QBO22" s="71"/>
      <c r="QBP22" s="71"/>
      <c r="QBQ22" s="71"/>
      <c r="QBR22" s="71"/>
      <c r="QBS22" s="71"/>
      <c r="QBT22" s="71"/>
      <c r="QBU22" s="71"/>
      <c r="QBV22" s="71"/>
      <c r="QBW22" s="71"/>
      <c r="QBX22" s="71"/>
      <c r="QBY22" s="71"/>
      <c r="QBZ22" s="71"/>
      <c r="QCA22" s="71"/>
      <c r="QCB22" s="71"/>
      <c r="QCC22" s="71"/>
      <c r="QCD22" s="71"/>
      <c r="QCE22" s="71"/>
      <c r="QCF22" s="71"/>
      <c r="QCG22" s="71"/>
      <c r="QCH22" s="71"/>
      <c r="QCI22" s="71"/>
      <c r="QCJ22" s="71"/>
      <c r="QCK22" s="71"/>
      <c r="QCL22" s="71"/>
      <c r="QCM22" s="71"/>
      <c r="QCN22" s="71"/>
      <c r="QCO22" s="71"/>
      <c r="QCP22" s="71"/>
      <c r="QCQ22" s="71"/>
      <c r="QCR22" s="71"/>
      <c r="QCS22" s="71"/>
      <c r="QCT22" s="71"/>
      <c r="QCU22" s="71"/>
      <c r="QCV22" s="71"/>
      <c r="QCW22" s="71"/>
      <c r="QCX22" s="71"/>
      <c r="QCY22" s="71"/>
      <c r="QCZ22" s="71"/>
      <c r="QDA22" s="71"/>
      <c r="QDB22" s="71"/>
      <c r="QDC22" s="71"/>
      <c r="QDD22" s="71"/>
      <c r="QDE22" s="71"/>
      <c r="QDF22" s="71"/>
      <c r="QDG22" s="71"/>
      <c r="QDH22" s="71"/>
      <c r="QDI22" s="71"/>
      <c r="QDJ22" s="71"/>
      <c r="QDK22" s="71"/>
      <c r="QDL22" s="71"/>
      <c r="QDM22" s="71"/>
      <c r="QDN22" s="71"/>
      <c r="QDO22" s="71"/>
      <c r="QDP22" s="71"/>
      <c r="QDQ22" s="71"/>
      <c r="QDR22" s="71"/>
      <c r="QDS22" s="71"/>
      <c r="QDT22" s="71"/>
      <c r="QDU22" s="71"/>
      <c r="QDV22" s="71"/>
      <c r="QDW22" s="71"/>
      <c r="QDX22" s="71"/>
      <c r="QDY22" s="71"/>
      <c r="QDZ22" s="71"/>
      <c r="QEA22" s="71"/>
      <c r="QEB22" s="71"/>
      <c r="QEC22" s="71"/>
      <c r="QED22" s="71"/>
      <c r="QEE22" s="71"/>
      <c r="QEF22" s="71"/>
      <c r="QEG22" s="71"/>
      <c r="QEH22" s="71"/>
      <c r="QEI22" s="71"/>
      <c r="QEJ22" s="71"/>
      <c r="QEK22" s="71"/>
      <c r="QEL22" s="71"/>
      <c r="QEM22" s="71"/>
      <c r="QEN22" s="71"/>
      <c r="QEO22" s="71"/>
      <c r="QEP22" s="71"/>
      <c r="QEQ22" s="71"/>
      <c r="QER22" s="71"/>
      <c r="QES22" s="71"/>
      <c r="QET22" s="71"/>
      <c r="QEU22" s="71"/>
      <c r="QEV22" s="71"/>
      <c r="QEW22" s="71"/>
      <c r="QEX22" s="71"/>
      <c r="QEY22" s="71"/>
      <c r="QEZ22" s="71"/>
      <c r="QFA22" s="71"/>
      <c r="QFB22" s="71"/>
      <c r="QFC22" s="71"/>
      <c r="QFD22" s="71"/>
      <c r="QFE22" s="71"/>
      <c r="QFF22" s="71"/>
      <c r="QFG22" s="71"/>
      <c r="QFH22" s="71"/>
      <c r="QFI22" s="71"/>
      <c r="QFJ22" s="71"/>
      <c r="QFK22" s="71"/>
      <c r="QFL22" s="71"/>
      <c r="QFM22" s="71"/>
      <c r="QFN22" s="71"/>
      <c r="QFO22" s="71"/>
      <c r="QFP22" s="71"/>
      <c r="QFQ22" s="71"/>
      <c r="QFR22" s="71"/>
      <c r="QFS22" s="71"/>
      <c r="QFT22" s="71"/>
      <c r="QFU22" s="71"/>
      <c r="QFV22" s="71"/>
      <c r="QFW22" s="71"/>
      <c r="QFX22" s="71"/>
      <c r="QFY22" s="71"/>
      <c r="QFZ22" s="71"/>
      <c r="QGA22" s="71"/>
      <c r="QGB22" s="71"/>
      <c r="QGC22" s="71"/>
      <c r="QGD22" s="71"/>
      <c r="QGE22" s="71"/>
      <c r="QGF22" s="71"/>
      <c r="QGG22" s="71"/>
      <c r="QGH22" s="71"/>
      <c r="QGI22" s="71"/>
      <c r="QGJ22" s="71"/>
      <c r="QGK22" s="71"/>
      <c r="QGL22" s="71"/>
      <c r="QGM22" s="71"/>
      <c r="QGN22" s="71"/>
      <c r="QGO22" s="71"/>
      <c r="QGP22" s="71"/>
      <c r="QGQ22" s="71"/>
      <c r="QGR22" s="71"/>
      <c r="QGS22" s="71"/>
      <c r="QGT22" s="71"/>
      <c r="QGU22" s="71"/>
      <c r="QGV22" s="71"/>
      <c r="QGW22" s="71"/>
      <c r="QGX22" s="71"/>
      <c r="QGY22" s="71"/>
      <c r="QGZ22" s="71"/>
      <c r="QHA22" s="71"/>
      <c r="QHB22" s="71"/>
      <c r="QHC22" s="71"/>
      <c r="QHD22" s="71"/>
      <c r="QHE22" s="71"/>
      <c r="QHF22" s="71"/>
      <c r="QHG22" s="71"/>
      <c r="QHH22" s="71"/>
      <c r="QHI22" s="71"/>
      <c r="QHJ22" s="71"/>
      <c r="QHK22" s="71"/>
      <c r="QHL22" s="71"/>
      <c r="QHM22" s="71"/>
      <c r="QHN22" s="71"/>
      <c r="QHO22" s="71"/>
      <c r="QHP22" s="71"/>
      <c r="QHQ22" s="71"/>
      <c r="QHR22" s="71"/>
      <c r="QHS22" s="71"/>
      <c r="QHT22" s="71"/>
      <c r="QHU22" s="71"/>
      <c r="QHV22" s="71"/>
      <c r="QHW22" s="71"/>
      <c r="QHX22" s="71"/>
      <c r="QHY22" s="71"/>
      <c r="QHZ22" s="71"/>
      <c r="QIA22" s="71"/>
      <c r="QIB22" s="71"/>
      <c r="QIC22" s="71"/>
      <c r="QID22" s="71"/>
      <c r="QIE22" s="71"/>
      <c r="QIF22" s="71"/>
      <c r="QIG22" s="71"/>
      <c r="QIH22" s="71"/>
      <c r="QII22" s="71"/>
      <c r="QIJ22" s="71"/>
      <c r="QIK22" s="71"/>
      <c r="QIL22" s="71"/>
      <c r="QIM22" s="71"/>
      <c r="QIN22" s="71"/>
      <c r="QIO22" s="71"/>
      <c r="QIP22" s="71"/>
      <c r="QIQ22" s="71"/>
      <c r="QIR22" s="71"/>
      <c r="QIS22" s="71"/>
      <c r="QIT22" s="71"/>
      <c r="QIU22" s="71"/>
      <c r="QIV22" s="71"/>
      <c r="QIW22" s="71"/>
      <c r="QIX22" s="71"/>
      <c r="QIY22" s="71"/>
      <c r="QIZ22" s="71"/>
      <c r="QJA22" s="71"/>
      <c r="QJB22" s="71"/>
      <c r="QJC22" s="71"/>
      <c r="QJD22" s="71"/>
      <c r="QJE22" s="71"/>
      <c r="QJF22" s="71"/>
      <c r="QJG22" s="71"/>
      <c r="QJH22" s="71"/>
      <c r="QJI22" s="71"/>
      <c r="QJJ22" s="71"/>
      <c r="QJK22" s="71"/>
      <c r="QJL22" s="71"/>
      <c r="QJM22" s="71"/>
      <c r="QJN22" s="71"/>
      <c r="QJO22" s="71"/>
      <c r="QJP22" s="71"/>
      <c r="QJQ22" s="71"/>
      <c r="QJR22" s="71"/>
      <c r="QJS22" s="71"/>
      <c r="QJT22" s="71"/>
      <c r="QJU22" s="71"/>
      <c r="QJV22" s="71"/>
      <c r="QJW22" s="71"/>
      <c r="QJX22" s="71"/>
      <c r="QJY22" s="71"/>
      <c r="QJZ22" s="71"/>
      <c r="QKA22" s="71"/>
      <c r="QKB22" s="71"/>
      <c r="QKC22" s="71"/>
      <c r="QKD22" s="71"/>
      <c r="QKE22" s="71"/>
      <c r="QKF22" s="71"/>
      <c r="QKG22" s="71"/>
      <c r="QKH22" s="71"/>
      <c r="QKI22" s="71"/>
      <c r="QKJ22" s="71"/>
      <c r="QKK22" s="71"/>
      <c r="QKL22" s="71"/>
      <c r="QKM22" s="71"/>
      <c r="QKN22" s="71"/>
      <c r="QKO22" s="71"/>
      <c r="QKP22" s="71"/>
      <c r="QKQ22" s="71"/>
      <c r="QKR22" s="71"/>
      <c r="QKS22" s="71"/>
      <c r="QKT22" s="71"/>
      <c r="QKU22" s="71"/>
      <c r="QKV22" s="71"/>
      <c r="QKW22" s="71"/>
      <c r="QKX22" s="71"/>
      <c r="QKY22" s="71"/>
      <c r="QKZ22" s="71"/>
      <c r="QLA22" s="71"/>
      <c r="QLB22" s="71"/>
      <c r="QLC22" s="71"/>
      <c r="QLD22" s="71"/>
      <c r="QLE22" s="71"/>
      <c r="QLF22" s="71"/>
      <c r="QLG22" s="71"/>
      <c r="QLH22" s="71"/>
      <c r="QLI22" s="71"/>
      <c r="QLJ22" s="71"/>
      <c r="QLK22" s="71"/>
      <c r="QLL22" s="71"/>
      <c r="QLM22" s="71"/>
      <c r="QLN22" s="71"/>
      <c r="QLO22" s="71"/>
      <c r="QLP22" s="71"/>
      <c r="QLQ22" s="71"/>
      <c r="QLR22" s="71"/>
      <c r="QLS22" s="71"/>
      <c r="QLT22" s="71"/>
      <c r="QLU22" s="71"/>
      <c r="QLV22" s="71"/>
      <c r="QLW22" s="71"/>
      <c r="QLX22" s="71"/>
      <c r="QLY22" s="71"/>
      <c r="QLZ22" s="71"/>
      <c r="QMA22" s="71"/>
      <c r="QMB22" s="71"/>
      <c r="QMC22" s="71"/>
      <c r="QMD22" s="71"/>
      <c r="QME22" s="71"/>
      <c r="QMF22" s="71"/>
      <c r="QMG22" s="71"/>
      <c r="QMH22" s="71"/>
      <c r="QMI22" s="71"/>
      <c r="QMJ22" s="71"/>
      <c r="QMK22" s="71"/>
      <c r="QML22" s="71"/>
      <c r="QMM22" s="71"/>
      <c r="QMN22" s="71"/>
      <c r="QMO22" s="71"/>
      <c r="QMP22" s="71"/>
      <c r="QMQ22" s="71"/>
      <c r="QMR22" s="71"/>
      <c r="QMS22" s="71"/>
      <c r="QMT22" s="71"/>
      <c r="QMU22" s="71"/>
      <c r="QMV22" s="71"/>
      <c r="QMW22" s="71"/>
      <c r="QMX22" s="71"/>
      <c r="QMY22" s="71"/>
      <c r="QMZ22" s="71"/>
      <c r="QNA22" s="71"/>
      <c r="QNB22" s="71"/>
      <c r="QNC22" s="71"/>
      <c r="QND22" s="71"/>
      <c r="QNE22" s="71"/>
      <c r="QNF22" s="71"/>
      <c r="QNG22" s="71"/>
      <c r="QNH22" s="71"/>
      <c r="QNI22" s="71"/>
      <c r="QNJ22" s="71"/>
      <c r="QNK22" s="71"/>
      <c r="QNL22" s="71"/>
      <c r="QNM22" s="71"/>
      <c r="QNN22" s="71"/>
      <c r="QNO22" s="71"/>
      <c r="QNP22" s="71"/>
      <c r="QNQ22" s="71"/>
      <c r="QNR22" s="71"/>
      <c r="QNS22" s="71"/>
      <c r="QNT22" s="71"/>
      <c r="QNU22" s="71"/>
      <c r="QNV22" s="71"/>
      <c r="QNW22" s="71"/>
      <c r="QNX22" s="71"/>
      <c r="QNY22" s="71"/>
      <c r="QNZ22" s="71"/>
      <c r="QOA22" s="71"/>
      <c r="QOB22" s="71"/>
      <c r="QOC22" s="71"/>
      <c r="QOD22" s="71"/>
      <c r="QOE22" s="71"/>
      <c r="QOF22" s="71"/>
      <c r="QOG22" s="71"/>
      <c r="QOH22" s="71"/>
      <c r="QOI22" s="71"/>
      <c r="QOJ22" s="71"/>
      <c r="QOK22" s="71"/>
      <c r="QOL22" s="71"/>
      <c r="QOM22" s="71"/>
      <c r="QON22" s="71"/>
      <c r="QOO22" s="71"/>
      <c r="QOP22" s="71"/>
      <c r="QOQ22" s="71"/>
      <c r="QOR22" s="71"/>
      <c r="QOS22" s="71"/>
      <c r="QOT22" s="71"/>
      <c r="QOU22" s="71"/>
      <c r="QOV22" s="71"/>
      <c r="QOW22" s="71"/>
      <c r="QOX22" s="71"/>
      <c r="QOY22" s="71"/>
      <c r="QOZ22" s="71"/>
      <c r="QPA22" s="71"/>
      <c r="QPB22" s="71"/>
      <c r="QPC22" s="71"/>
      <c r="QPD22" s="71"/>
      <c r="QPE22" s="71"/>
      <c r="QPF22" s="71"/>
      <c r="QPG22" s="71"/>
      <c r="QPH22" s="71"/>
      <c r="QPI22" s="71"/>
      <c r="QPJ22" s="71"/>
      <c r="QPK22" s="71"/>
      <c r="QPL22" s="71"/>
      <c r="QPM22" s="71"/>
      <c r="QPN22" s="71"/>
      <c r="QPO22" s="71"/>
      <c r="QPP22" s="71"/>
      <c r="QPQ22" s="71"/>
      <c r="QPR22" s="71"/>
      <c r="QPS22" s="71"/>
      <c r="QPT22" s="71"/>
      <c r="QPU22" s="71"/>
      <c r="QPV22" s="71"/>
      <c r="QPW22" s="71"/>
      <c r="QPX22" s="71"/>
      <c r="QPY22" s="71"/>
      <c r="QPZ22" s="71"/>
      <c r="QQA22" s="71"/>
      <c r="QQB22" s="71"/>
      <c r="QQC22" s="71"/>
      <c r="QQD22" s="71"/>
      <c r="QQE22" s="71"/>
      <c r="QQF22" s="71"/>
      <c r="QQG22" s="71"/>
      <c r="QQH22" s="71"/>
      <c r="QQI22" s="71"/>
      <c r="QQJ22" s="71"/>
      <c r="QQK22" s="71"/>
      <c r="QQL22" s="71"/>
      <c r="QQM22" s="71"/>
      <c r="QQN22" s="71"/>
      <c r="QQO22" s="71"/>
      <c r="QQP22" s="71"/>
      <c r="QQQ22" s="71"/>
      <c r="QQR22" s="71"/>
      <c r="QQS22" s="71"/>
      <c r="QQT22" s="71"/>
      <c r="QQU22" s="71"/>
      <c r="QQV22" s="71"/>
      <c r="QQW22" s="71"/>
      <c r="QQX22" s="71"/>
      <c r="QQY22" s="71"/>
      <c r="QQZ22" s="71"/>
      <c r="QRA22" s="71"/>
      <c r="QRB22" s="71"/>
      <c r="QRC22" s="71"/>
      <c r="QRD22" s="71"/>
      <c r="QRE22" s="71"/>
      <c r="QRF22" s="71"/>
      <c r="QRG22" s="71"/>
      <c r="QRH22" s="71"/>
      <c r="QRI22" s="71"/>
      <c r="QRJ22" s="71"/>
      <c r="QRK22" s="71"/>
      <c r="QRL22" s="71"/>
      <c r="QRM22" s="71"/>
      <c r="QRN22" s="71"/>
      <c r="QRO22" s="71"/>
      <c r="QRP22" s="71"/>
      <c r="QRQ22" s="71"/>
      <c r="QRR22" s="71"/>
      <c r="QRS22" s="71"/>
      <c r="QRT22" s="71"/>
      <c r="QRU22" s="71"/>
      <c r="QRV22" s="71"/>
      <c r="QRW22" s="71"/>
      <c r="QRX22" s="71"/>
      <c r="QRY22" s="71"/>
      <c r="QRZ22" s="71"/>
      <c r="QSA22" s="71"/>
      <c r="QSB22" s="71"/>
      <c r="QSC22" s="71"/>
      <c r="QSD22" s="71"/>
      <c r="QSE22" s="71"/>
      <c r="QSF22" s="71"/>
      <c r="QSG22" s="71"/>
      <c r="QSH22" s="71"/>
      <c r="QSI22" s="71"/>
      <c r="QSJ22" s="71"/>
      <c r="QSK22" s="71"/>
      <c r="QSL22" s="71"/>
      <c r="QSM22" s="71"/>
      <c r="QSN22" s="71"/>
      <c r="QSO22" s="71"/>
      <c r="QSP22" s="71"/>
      <c r="QSQ22" s="71"/>
      <c r="QSR22" s="71"/>
      <c r="QSS22" s="71"/>
      <c r="QST22" s="71"/>
      <c r="QSU22" s="71"/>
      <c r="QSV22" s="71"/>
      <c r="QSW22" s="71"/>
      <c r="QSX22" s="71"/>
      <c r="QSY22" s="71"/>
      <c r="QSZ22" s="71"/>
      <c r="QTA22" s="71"/>
      <c r="QTB22" s="71"/>
      <c r="QTC22" s="71"/>
      <c r="QTD22" s="71"/>
      <c r="QTE22" s="71"/>
      <c r="QTF22" s="71"/>
      <c r="QTG22" s="71"/>
      <c r="QTH22" s="71"/>
      <c r="QTI22" s="71"/>
      <c r="QTJ22" s="71"/>
      <c r="QTK22" s="71"/>
      <c r="QTL22" s="71"/>
      <c r="QTM22" s="71"/>
      <c r="QTN22" s="71"/>
      <c r="QTO22" s="71"/>
      <c r="QTP22" s="71"/>
      <c r="QTQ22" s="71"/>
      <c r="QTR22" s="71"/>
      <c r="QTS22" s="71"/>
      <c r="QTT22" s="71"/>
      <c r="QTU22" s="71"/>
      <c r="QTV22" s="71"/>
      <c r="QTW22" s="71"/>
      <c r="QTX22" s="71"/>
      <c r="QTY22" s="71"/>
      <c r="QTZ22" s="71"/>
      <c r="QUA22" s="71"/>
      <c r="QUB22" s="71"/>
      <c r="QUC22" s="71"/>
      <c r="QUD22" s="71"/>
      <c r="QUE22" s="71"/>
      <c r="QUF22" s="71"/>
      <c r="QUG22" s="71"/>
      <c r="QUH22" s="71"/>
      <c r="QUI22" s="71"/>
      <c r="QUJ22" s="71"/>
      <c r="QUK22" s="71"/>
      <c r="QUL22" s="71"/>
      <c r="QUM22" s="71"/>
      <c r="QUN22" s="71"/>
      <c r="QUO22" s="71"/>
      <c r="QUP22" s="71"/>
      <c r="QUQ22" s="71"/>
      <c r="QUR22" s="71"/>
      <c r="QUS22" s="71"/>
      <c r="QUT22" s="71"/>
      <c r="QUU22" s="71"/>
      <c r="QUV22" s="71"/>
      <c r="QUW22" s="71"/>
      <c r="QUX22" s="71"/>
      <c r="QUY22" s="71"/>
      <c r="QUZ22" s="71"/>
      <c r="QVA22" s="71"/>
      <c r="QVB22" s="71"/>
      <c r="QVC22" s="71"/>
      <c r="QVD22" s="71"/>
      <c r="QVE22" s="71"/>
      <c r="QVF22" s="71"/>
      <c r="QVG22" s="71"/>
      <c r="QVH22" s="71"/>
      <c r="QVI22" s="71"/>
      <c r="QVJ22" s="71"/>
      <c r="QVK22" s="71"/>
      <c r="QVL22" s="71"/>
      <c r="QVM22" s="71"/>
      <c r="QVN22" s="71"/>
      <c r="QVO22" s="71"/>
      <c r="QVP22" s="71"/>
      <c r="QVQ22" s="71"/>
      <c r="QVR22" s="71"/>
      <c r="QVS22" s="71"/>
      <c r="QVT22" s="71"/>
      <c r="QVU22" s="71"/>
      <c r="QVV22" s="71"/>
      <c r="QVW22" s="71"/>
      <c r="QVX22" s="71"/>
      <c r="QVY22" s="71"/>
      <c r="QVZ22" s="71"/>
      <c r="QWA22" s="71"/>
      <c r="QWB22" s="71"/>
      <c r="QWC22" s="71"/>
      <c r="QWD22" s="71"/>
      <c r="QWE22" s="71"/>
      <c r="QWF22" s="71"/>
      <c r="QWG22" s="71"/>
      <c r="QWH22" s="71"/>
      <c r="QWI22" s="71"/>
      <c r="QWJ22" s="71"/>
      <c r="QWK22" s="71"/>
      <c r="QWL22" s="71"/>
      <c r="QWM22" s="71"/>
      <c r="QWN22" s="71"/>
      <c r="QWO22" s="71"/>
      <c r="QWP22" s="71"/>
      <c r="QWQ22" s="71"/>
      <c r="QWR22" s="71"/>
      <c r="QWS22" s="71"/>
      <c r="QWT22" s="71"/>
      <c r="QWU22" s="71"/>
      <c r="QWV22" s="71"/>
      <c r="QWW22" s="71"/>
      <c r="QWX22" s="71"/>
      <c r="QWY22" s="71"/>
      <c r="QWZ22" s="71"/>
      <c r="QXA22" s="71"/>
      <c r="QXB22" s="71"/>
      <c r="QXC22" s="71"/>
      <c r="QXD22" s="71"/>
      <c r="QXE22" s="71"/>
      <c r="QXF22" s="71"/>
      <c r="QXG22" s="71"/>
      <c r="QXH22" s="71"/>
      <c r="QXI22" s="71"/>
      <c r="QXJ22" s="71"/>
      <c r="QXK22" s="71"/>
      <c r="QXL22" s="71"/>
      <c r="QXM22" s="71"/>
      <c r="QXN22" s="71"/>
      <c r="QXO22" s="71"/>
      <c r="QXP22" s="71"/>
      <c r="QXQ22" s="71"/>
      <c r="QXR22" s="71"/>
      <c r="QXS22" s="71"/>
      <c r="QXT22" s="71"/>
      <c r="QXU22" s="71"/>
      <c r="QXV22" s="71"/>
      <c r="QXW22" s="71"/>
      <c r="QXX22" s="71"/>
      <c r="QXY22" s="71"/>
      <c r="QXZ22" s="71"/>
      <c r="QYA22" s="71"/>
      <c r="QYB22" s="71"/>
      <c r="QYC22" s="71"/>
      <c r="QYD22" s="71"/>
      <c r="QYE22" s="71"/>
      <c r="QYF22" s="71"/>
      <c r="QYG22" s="71"/>
      <c r="QYH22" s="71"/>
      <c r="QYI22" s="71"/>
      <c r="QYJ22" s="71"/>
      <c r="QYK22" s="71"/>
      <c r="QYL22" s="71"/>
      <c r="QYM22" s="71"/>
      <c r="QYN22" s="71"/>
      <c r="QYO22" s="71"/>
      <c r="QYP22" s="71"/>
      <c r="QYQ22" s="71"/>
      <c r="QYR22" s="71"/>
      <c r="QYS22" s="71"/>
      <c r="QYT22" s="71"/>
      <c r="QYU22" s="71"/>
      <c r="QYV22" s="71"/>
      <c r="QYW22" s="71"/>
      <c r="QYX22" s="71"/>
      <c r="QYY22" s="71"/>
      <c r="QYZ22" s="71"/>
      <c r="QZA22" s="71"/>
      <c r="QZB22" s="71"/>
      <c r="QZC22" s="71"/>
      <c r="QZD22" s="71"/>
      <c r="QZE22" s="71"/>
      <c r="QZF22" s="71"/>
      <c r="QZG22" s="71"/>
      <c r="QZH22" s="71"/>
      <c r="QZI22" s="71"/>
      <c r="QZJ22" s="71"/>
      <c r="QZK22" s="71"/>
      <c r="QZL22" s="71"/>
      <c r="QZM22" s="71"/>
      <c r="QZN22" s="71"/>
      <c r="QZO22" s="71"/>
      <c r="QZP22" s="71"/>
      <c r="QZQ22" s="71"/>
      <c r="QZR22" s="71"/>
      <c r="QZS22" s="71"/>
      <c r="QZT22" s="71"/>
      <c r="QZU22" s="71"/>
      <c r="QZV22" s="71"/>
      <c r="QZW22" s="71"/>
      <c r="QZX22" s="71"/>
      <c r="QZY22" s="71"/>
      <c r="QZZ22" s="71"/>
      <c r="RAA22" s="71"/>
      <c r="RAB22" s="71"/>
      <c r="RAC22" s="71"/>
      <c r="RAD22" s="71"/>
      <c r="RAE22" s="71"/>
      <c r="RAF22" s="71"/>
      <c r="RAG22" s="71"/>
      <c r="RAH22" s="71"/>
      <c r="RAI22" s="71"/>
      <c r="RAJ22" s="71"/>
      <c r="RAK22" s="71"/>
      <c r="RAL22" s="71"/>
      <c r="RAM22" s="71"/>
      <c r="RAN22" s="71"/>
      <c r="RAO22" s="71"/>
      <c r="RAP22" s="71"/>
      <c r="RAQ22" s="71"/>
      <c r="RAR22" s="71"/>
      <c r="RAS22" s="71"/>
      <c r="RAT22" s="71"/>
      <c r="RAU22" s="71"/>
      <c r="RAV22" s="71"/>
      <c r="RAW22" s="71"/>
      <c r="RAX22" s="71"/>
      <c r="RAY22" s="71"/>
      <c r="RAZ22" s="71"/>
      <c r="RBA22" s="71"/>
      <c r="RBB22" s="71"/>
      <c r="RBC22" s="71"/>
      <c r="RBD22" s="71"/>
      <c r="RBE22" s="71"/>
      <c r="RBF22" s="71"/>
      <c r="RBG22" s="71"/>
      <c r="RBH22" s="71"/>
      <c r="RBI22" s="71"/>
      <c r="RBJ22" s="71"/>
      <c r="RBK22" s="71"/>
      <c r="RBL22" s="71"/>
      <c r="RBM22" s="71"/>
      <c r="RBN22" s="71"/>
      <c r="RBO22" s="71"/>
      <c r="RBP22" s="71"/>
      <c r="RBQ22" s="71"/>
      <c r="RBR22" s="71"/>
      <c r="RBS22" s="71"/>
      <c r="RBT22" s="71"/>
      <c r="RBU22" s="71"/>
      <c r="RBV22" s="71"/>
      <c r="RBW22" s="71"/>
      <c r="RBX22" s="71"/>
      <c r="RBY22" s="71"/>
      <c r="RBZ22" s="71"/>
      <c r="RCA22" s="71"/>
      <c r="RCB22" s="71"/>
      <c r="RCC22" s="71"/>
      <c r="RCD22" s="71"/>
      <c r="RCE22" s="71"/>
      <c r="RCF22" s="71"/>
      <c r="RCG22" s="71"/>
      <c r="RCH22" s="71"/>
      <c r="RCI22" s="71"/>
      <c r="RCJ22" s="71"/>
      <c r="RCK22" s="71"/>
      <c r="RCL22" s="71"/>
      <c r="RCM22" s="71"/>
      <c r="RCN22" s="71"/>
      <c r="RCO22" s="71"/>
      <c r="RCP22" s="71"/>
      <c r="RCQ22" s="71"/>
      <c r="RCR22" s="71"/>
      <c r="RCS22" s="71"/>
      <c r="RCT22" s="71"/>
      <c r="RCU22" s="71"/>
      <c r="RCV22" s="71"/>
      <c r="RCW22" s="71"/>
      <c r="RCX22" s="71"/>
      <c r="RCY22" s="71"/>
      <c r="RCZ22" s="71"/>
      <c r="RDA22" s="71"/>
      <c r="RDB22" s="71"/>
      <c r="RDC22" s="71"/>
      <c r="RDD22" s="71"/>
      <c r="RDE22" s="71"/>
      <c r="RDF22" s="71"/>
      <c r="RDG22" s="71"/>
      <c r="RDH22" s="71"/>
      <c r="RDI22" s="71"/>
      <c r="RDJ22" s="71"/>
      <c r="RDK22" s="71"/>
      <c r="RDL22" s="71"/>
      <c r="RDM22" s="71"/>
      <c r="RDN22" s="71"/>
      <c r="RDO22" s="71"/>
      <c r="RDP22" s="71"/>
      <c r="RDQ22" s="71"/>
      <c r="RDR22" s="71"/>
      <c r="RDS22" s="71"/>
      <c r="RDT22" s="71"/>
      <c r="RDU22" s="71"/>
      <c r="RDV22" s="71"/>
      <c r="RDW22" s="71"/>
      <c r="RDX22" s="71"/>
      <c r="RDY22" s="71"/>
      <c r="RDZ22" s="71"/>
      <c r="REA22" s="71"/>
      <c r="REB22" s="71"/>
      <c r="REC22" s="71"/>
      <c r="RED22" s="71"/>
      <c r="REE22" s="71"/>
      <c r="REF22" s="71"/>
      <c r="REG22" s="71"/>
      <c r="REH22" s="71"/>
      <c r="REI22" s="71"/>
      <c r="REJ22" s="71"/>
      <c r="REK22" s="71"/>
      <c r="REL22" s="71"/>
      <c r="REM22" s="71"/>
      <c r="REN22" s="71"/>
      <c r="REO22" s="71"/>
      <c r="REP22" s="71"/>
      <c r="REQ22" s="71"/>
      <c r="RER22" s="71"/>
      <c r="RES22" s="71"/>
      <c r="RET22" s="71"/>
      <c r="REU22" s="71"/>
      <c r="REV22" s="71"/>
      <c r="REW22" s="71"/>
      <c r="REX22" s="71"/>
      <c r="REY22" s="71"/>
      <c r="REZ22" s="71"/>
      <c r="RFA22" s="71"/>
      <c r="RFB22" s="71"/>
      <c r="RFC22" s="71"/>
      <c r="RFD22" s="71"/>
      <c r="RFE22" s="71"/>
      <c r="RFF22" s="71"/>
      <c r="RFG22" s="71"/>
      <c r="RFH22" s="71"/>
      <c r="RFI22" s="71"/>
      <c r="RFJ22" s="71"/>
      <c r="RFK22" s="71"/>
      <c r="RFL22" s="71"/>
      <c r="RFM22" s="71"/>
      <c r="RFN22" s="71"/>
      <c r="RFO22" s="71"/>
      <c r="RFP22" s="71"/>
      <c r="RFQ22" s="71"/>
      <c r="RFR22" s="71"/>
      <c r="RFS22" s="71"/>
      <c r="RFT22" s="71"/>
      <c r="RFU22" s="71"/>
      <c r="RFV22" s="71"/>
      <c r="RFW22" s="71"/>
      <c r="RFX22" s="71"/>
      <c r="RFY22" s="71"/>
      <c r="RFZ22" s="71"/>
      <c r="RGA22" s="71"/>
      <c r="RGB22" s="71"/>
      <c r="RGC22" s="71"/>
      <c r="RGD22" s="71"/>
      <c r="RGE22" s="71"/>
      <c r="RGF22" s="71"/>
      <c r="RGG22" s="71"/>
      <c r="RGH22" s="71"/>
      <c r="RGI22" s="71"/>
      <c r="RGJ22" s="71"/>
      <c r="RGK22" s="71"/>
      <c r="RGL22" s="71"/>
      <c r="RGM22" s="71"/>
      <c r="RGN22" s="71"/>
      <c r="RGO22" s="71"/>
      <c r="RGP22" s="71"/>
      <c r="RGQ22" s="71"/>
      <c r="RGR22" s="71"/>
      <c r="RGS22" s="71"/>
      <c r="RGT22" s="71"/>
      <c r="RGU22" s="71"/>
      <c r="RGV22" s="71"/>
      <c r="RGW22" s="71"/>
      <c r="RGX22" s="71"/>
      <c r="RGY22" s="71"/>
      <c r="RGZ22" s="71"/>
      <c r="RHA22" s="71"/>
      <c r="RHB22" s="71"/>
      <c r="RHC22" s="71"/>
      <c r="RHD22" s="71"/>
      <c r="RHE22" s="71"/>
      <c r="RHF22" s="71"/>
      <c r="RHG22" s="71"/>
      <c r="RHH22" s="71"/>
      <c r="RHI22" s="71"/>
      <c r="RHJ22" s="71"/>
      <c r="RHK22" s="71"/>
      <c r="RHL22" s="71"/>
      <c r="RHM22" s="71"/>
      <c r="RHN22" s="71"/>
      <c r="RHO22" s="71"/>
      <c r="RHP22" s="71"/>
      <c r="RHQ22" s="71"/>
      <c r="RHR22" s="71"/>
      <c r="RHS22" s="71"/>
      <c r="RHT22" s="71"/>
      <c r="RHU22" s="71"/>
      <c r="RHV22" s="71"/>
      <c r="RHW22" s="71"/>
      <c r="RHX22" s="71"/>
      <c r="RHY22" s="71"/>
      <c r="RHZ22" s="71"/>
      <c r="RIA22" s="71"/>
      <c r="RIB22" s="71"/>
      <c r="RIC22" s="71"/>
      <c r="RID22" s="71"/>
      <c r="RIE22" s="71"/>
      <c r="RIF22" s="71"/>
      <c r="RIG22" s="71"/>
      <c r="RIH22" s="71"/>
      <c r="RII22" s="71"/>
      <c r="RIJ22" s="71"/>
      <c r="RIK22" s="71"/>
      <c r="RIL22" s="71"/>
      <c r="RIM22" s="71"/>
      <c r="RIN22" s="71"/>
      <c r="RIO22" s="71"/>
      <c r="RIP22" s="71"/>
      <c r="RIQ22" s="71"/>
      <c r="RIR22" s="71"/>
      <c r="RIS22" s="71"/>
      <c r="RIT22" s="71"/>
      <c r="RIU22" s="71"/>
      <c r="RIV22" s="71"/>
      <c r="RIW22" s="71"/>
      <c r="RIX22" s="71"/>
      <c r="RIY22" s="71"/>
      <c r="RIZ22" s="71"/>
      <c r="RJA22" s="71"/>
      <c r="RJB22" s="71"/>
      <c r="RJC22" s="71"/>
      <c r="RJD22" s="71"/>
      <c r="RJE22" s="71"/>
      <c r="RJF22" s="71"/>
      <c r="RJG22" s="71"/>
      <c r="RJH22" s="71"/>
      <c r="RJI22" s="71"/>
      <c r="RJJ22" s="71"/>
      <c r="RJK22" s="71"/>
      <c r="RJL22" s="71"/>
      <c r="RJM22" s="71"/>
      <c r="RJN22" s="71"/>
      <c r="RJO22" s="71"/>
      <c r="RJP22" s="71"/>
      <c r="RJQ22" s="71"/>
      <c r="RJR22" s="71"/>
      <c r="RJS22" s="71"/>
      <c r="RJT22" s="71"/>
      <c r="RJU22" s="71"/>
      <c r="RJV22" s="71"/>
      <c r="RJW22" s="71"/>
      <c r="RJX22" s="71"/>
      <c r="RJY22" s="71"/>
      <c r="RJZ22" s="71"/>
      <c r="RKA22" s="71"/>
      <c r="RKB22" s="71"/>
      <c r="RKC22" s="71"/>
      <c r="RKD22" s="71"/>
      <c r="RKE22" s="71"/>
      <c r="RKF22" s="71"/>
      <c r="RKG22" s="71"/>
      <c r="RKH22" s="71"/>
      <c r="RKI22" s="71"/>
      <c r="RKJ22" s="71"/>
      <c r="RKK22" s="71"/>
      <c r="RKL22" s="71"/>
      <c r="RKM22" s="71"/>
      <c r="RKN22" s="71"/>
      <c r="RKO22" s="71"/>
      <c r="RKP22" s="71"/>
      <c r="RKQ22" s="71"/>
      <c r="RKR22" s="71"/>
      <c r="RKS22" s="71"/>
      <c r="RKT22" s="71"/>
      <c r="RKU22" s="71"/>
      <c r="RKV22" s="71"/>
      <c r="RKW22" s="71"/>
      <c r="RKX22" s="71"/>
      <c r="RKY22" s="71"/>
      <c r="RKZ22" s="71"/>
      <c r="RLA22" s="71"/>
      <c r="RLB22" s="71"/>
      <c r="RLC22" s="71"/>
      <c r="RLD22" s="71"/>
      <c r="RLE22" s="71"/>
      <c r="RLF22" s="71"/>
      <c r="RLG22" s="71"/>
      <c r="RLH22" s="71"/>
      <c r="RLI22" s="71"/>
      <c r="RLJ22" s="71"/>
      <c r="RLK22" s="71"/>
      <c r="RLL22" s="71"/>
      <c r="RLM22" s="71"/>
      <c r="RLN22" s="71"/>
      <c r="RLO22" s="71"/>
      <c r="RLP22" s="71"/>
      <c r="RLQ22" s="71"/>
      <c r="RLR22" s="71"/>
      <c r="RLS22" s="71"/>
      <c r="RLT22" s="71"/>
      <c r="RLU22" s="71"/>
      <c r="RLV22" s="71"/>
      <c r="RLW22" s="71"/>
      <c r="RLX22" s="71"/>
      <c r="RLY22" s="71"/>
      <c r="RLZ22" s="71"/>
      <c r="RMA22" s="71"/>
      <c r="RMB22" s="71"/>
      <c r="RMC22" s="71"/>
      <c r="RMD22" s="71"/>
      <c r="RME22" s="71"/>
      <c r="RMF22" s="71"/>
      <c r="RMG22" s="71"/>
      <c r="RMH22" s="71"/>
      <c r="RMI22" s="71"/>
      <c r="RMJ22" s="71"/>
      <c r="RMK22" s="71"/>
      <c r="RML22" s="71"/>
      <c r="RMM22" s="71"/>
      <c r="RMN22" s="71"/>
      <c r="RMO22" s="71"/>
      <c r="RMP22" s="71"/>
      <c r="RMQ22" s="71"/>
      <c r="RMR22" s="71"/>
      <c r="RMS22" s="71"/>
      <c r="RMT22" s="71"/>
      <c r="RMU22" s="71"/>
      <c r="RMV22" s="71"/>
      <c r="RMW22" s="71"/>
      <c r="RMX22" s="71"/>
      <c r="RMY22" s="71"/>
      <c r="RMZ22" s="71"/>
      <c r="RNA22" s="71"/>
      <c r="RNB22" s="71"/>
      <c r="RNC22" s="71"/>
      <c r="RND22" s="71"/>
      <c r="RNE22" s="71"/>
      <c r="RNF22" s="71"/>
      <c r="RNG22" s="71"/>
      <c r="RNH22" s="71"/>
      <c r="RNI22" s="71"/>
      <c r="RNJ22" s="71"/>
      <c r="RNK22" s="71"/>
      <c r="RNL22" s="71"/>
      <c r="RNM22" s="71"/>
      <c r="RNN22" s="71"/>
      <c r="RNO22" s="71"/>
      <c r="RNP22" s="71"/>
      <c r="RNQ22" s="71"/>
      <c r="RNR22" s="71"/>
      <c r="RNS22" s="71"/>
      <c r="RNT22" s="71"/>
      <c r="RNU22" s="71"/>
      <c r="RNV22" s="71"/>
      <c r="RNW22" s="71"/>
      <c r="RNX22" s="71"/>
      <c r="RNY22" s="71"/>
      <c r="RNZ22" s="71"/>
      <c r="ROA22" s="71"/>
      <c r="ROB22" s="71"/>
      <c r="ROC22" s="71"/>
      <c r="ROD22" s="71"/>
      <c r="ROE22" s="71"/>
      <c r="ROF22" s="71"/>
      <c r="ROG22" s="71"/>
      <c r="ROH22" s="71"/>
      <c r="ROI22" s="71"/>
      <c r="ROJ22" s="71"/>
      <c r="ROK22" s="71"/>
      <c r="ROL22" s="71"/>
      <c r="ROM22" s="71"/>
      <c r="RON22" s="71"/>
      <c r="ROO22" s="71"/>
      <c r="ROP22" s="71"/>
      <c r="ROQ22" s="71"/>
      <c r="ROR22" s="71"/>
      <c r="ROS22" s="71"/>
      <c r="ROT22" s="71"/>
      <c r="ROU22" s="71"/>
      <c r="ROV22" s="71"/>
      <c r="ROW22" s="71"/>
      <c r="ROX22" s="71"/>
      <c r="ROY22" s="71"/>
      <c r="ROZ22" s="71"/>
      <c r="RPA22" s="71"/>
      <c r="RPB22" s="71"/>
      <c r="RPC22" s="71"/>
      <c r="RPD22" s="71"/>
      <c r="RPE22" s="71"/>
      <c r="RPF22" s="71"/>
      <c r="RPG22" s="71"/>
      <c r="RPH22" s="71"/>
      <c r="RPI22" s="71"/>
      <c r="RPJ22" s="71"/>
      <c r="RPK22" s="71"/>
      <c r="RPL22" s="71"/>
      <c r="RPM22" s="71"/>
      <c r="RPN22" s="71"/>
      <c r="RPO22" s="71"/>
      <c r="RPP22" s="71"/>
      <c r="RPQ22" s="71"/>
      <c r="RPR22" s="71"/>
      <c r="RPS22" s="71"/>
      <c r="RPT22" s="71"/>
      <c r="RPU22" s="71"/>
      <c r="RPV22" s="71"/>
      <c r="RPW22" s="71"/>
      <c r="RPX22" s="71"/>
      <c r="RPY22" s="71"/>
      <c r="RPZ22" s="71"/>
      <c r="RQA22" s="71"/>
      <c r="RQB22" s="71"/>
      <c r="RQC22" s="71"/>
      <c r="RQD22" s="71"/>
      <c r="RQE22" s="71"/>
      <c r="RQF22" s="71"/>
      <c r="RQG22" s="71"/>
      <c r="RQH22" s="71"/>
      <c r="RQI22" s="71"/>
      <c r="RQJ22" s="71"/>
      <c r="RQK22" s="71"/>
      <c r="RQL22" s="71"/>
      <c r="RQM22" s="71"/>
      <c r="RQN22" s="71"/>
      <c r="RQO22" s="71"/>
      <c r="RQP22" s="71"/>
      <c r="RQQ22" s="71"/>
      <c r="RQR22" s="71"/>
      <c r="RQS22" s="71"/>
      <c r="RQT22" s="71"/>
      <c r="RQU22" s="71"/>
      <c r="RQV22" s="71"/>
      <c r="RQW22" s="71"/>
      <c r="RQX22" s="71"/>
      <c r="RQY22" s="71"/>
      <c r="RQZ22" s="71"/>
      <c r="RRA22" s="71"/>
      <c r="RRB22" s="71"/>
      <c r="RRC22" s="71"/>
      <c r="RRD22" s="71"/>
      <c r="RRE22" s="71"/>
      <c r="RRF22" s="71"/>
      <c r="RRG22" s="71"/>
      <c r="RRH22" s="71"/>
      <c r="RRI22" s="71"/>
      <c r="RRJ22" s="71"/>
      <c r="RRK22" s="71"/>
      <c r="RRL22" s="71"/>
      <c r="RRM22" s="71"/>
      <c r="RRN22" s="71"/>
      <c r="RRO22" s="71"/>
      <c r="RRP22" s="71"/>
      <c r="RRQ22" s="71"/>
      <c r="RRR22" s="71"/>
      <c r="RRS22" s="71"/>
      <c r="RRT22" s="71"/>
      <c r="RRU22" s="71"/>
      <c r="RRV22" s="71"/>
      <c r="RRW22" s="71"/>
      <c r="RRX22" s="71"/>
      <c r="RRY22" s="71"/>
      <c r="RRZ22" s="71"/>
      <c r="RSA22" s="71"/>
      <c r="RSB22" s="71"/>
      <c r="RSC22" s="71"/>
      <c r="RSD22" s="71"/>
      <c r="RSE22" s="71"/>
      <c r="RSF22" s="71"/>
      <c r="RSG22" s="71"/>
      <c r="RSH22" s="71"/>
      <c r="RSI22" s="71"/>
      <c r="RSJ22" s="71"/>
      <c r="RSK22" s="71"/>
      <c r="RSL22" s="71"/>
      <c r="RSM22" s="71"/>
      <c r="RSN22" s="71"/>
      <c r="RSO22" s="71"/>
      <c r="RSP22" s="71"/>
      <c r="RSQ22" s="71"/>
      <c r="RSR22" s="71"/>
      <c r="RSS22" s="71"/>
      <c r="RST22" s="71"/>
      <c r="RSU22" s="71"/>
      <c r="RSV22" s="71"/>
      <c r="RSW22" s="71"/>
      <c r="RSX22" s="71"/>
      <c r="RSY22" s="71"/>
      <c r="RSZ22" s="71"/>
      <c r="RTA22" s="71"/>
      <c r="RTB22" s="71"/>
      <c r="RTC22" s="71"/>
      <c r="RTD22" s="71"/>
      <c r="RTE22" s="71"/>
      <c r="RTF22" s="71"/>
      <c r="RTG22" s="71"/>
      <c r="RTH22" s="71"/>
      <c r="RTI22" s="71"/>
      <c r="RTJ22" s="71"/>
      <c r="RTK22" s="71"/>
      <c r="RTL22" s="71"/>
      <c r="RTM22" s="71"/>
      <c r="RTN22" s="71"/>
      <c r="RTO22" s="71"/>
      <c r="RTP22" s="71"/>
      <c r="RTQ22" s="71"/>
      <c r="RTR22" s="71"/>
      <c r="RTS22" s="71"/>
      <c r="RTT22" s="71"/>
      <c r="RTU22" s="71"/>
      <c r="RTV22" s="71"/>
      <c r="RTW22" s="71"/>
      <c r="RTX22" s="71"/>
      <c r="RTY22" s="71"/>
      <c r="RTZ22" s="71"/>
      <c r="RUA22" s="71"/>
      <c r="RUB22" s="71"/>
      <c r="RUC22" s="71"/>
      <c r="RUD22" s="71"/>
      <c r="RUE22" s="71"/>
      <c r="RUF22" s="71"/>
      <c r="RUG22" s="71"/>
      <c r="RUH22" s="71"/>
      <c r="RUI22" s="71"/>
      <c r="RUJ22" s="71"/>
      <c r="RUK22" s="71"/>
      <c r="RUL22" s="71"/>
      <c r="RUM22" s="71"/>
      <c r="RUN22" s="71"/>
      <c r="RUO22" s="71"/>
      <c r="RUP22" s="71"/>
      <c r="RUQ22" s="71"/>
      <c r="RUR22" s="71"/>
      <c r="RUS22" s="71"/>
      <c r="RUT22" s="71"/>
      <c r="RUU22" s="71"/>
      <c r="RUV22" s="71"/>
      <c r="RUW22" s="71"/>
      <c r="RUX22" s="71"/>
      <c r="RUY22" s="71"/>
      <c r="RUZ22" s="71"/>
      <c r="RVA22" s="71"/>
      <c r="RVB22" s="71"/>
      <c r="RVC22" s="71"/>
      <c r="RVD22" s="71"/>
      <c r="RVE22" s="71"/>
      <c r="RVF22" s="71"/>
      <c r="RVG22" s="71"/>
      <c r="RVH22" s="71"/>
      <c r="RVI22" s="71"/>
      <c r="RVJ22" s="71"/>
      <c r="RVK22" s="71"/>
      <c r="RVL22" s="71"/>
      <c r="RVM22" s="71"/>
      <c r="RVN22" s="71"/>
      <c r="RVO22" s="71"/>
      <c r="RVP22" s="71"/>
      <c r="RVQ22" s="71"/>
      <c r="RVR22" s="71"/>
      <c r="RVS22" s="71"/>
      <c r="RVT22" s="71"/>
      <c r="RVU22" s="71"/>
      <c r="RVV22" s="71"/>
      <c r="RVW22" s="71"/>
      <c r="RVX22" s="71"/>
      <c r="RVY22" s="71"/>
      <c r="RVZ22" s="71"/>
      <c r="RWA22" s="71"/>
      <c r="RWB22" s="71"/>
      <c r="RWC22" s="71"/>
      <c r="RWD22" s="71"/>
      <c r="RWE22" s="71"/>
      <c r="RWF22" s="71"/>
      <c r="RWG22" s="71"/>
      <c r="RWH22" s="71"/>
      <c r="RWI22" s="71"/>
      <c r="RWJ22" s="71"/>
      <c r="RWK22" s="71"/>
      <c r="RWL22" s="71"/>
      <c r="RWM22" s="71"/>
      <c r="RWN22" s="71"/>
      <c r="RWO22" s="71"/>
      <c r="RWP22" s="71"/>
      <c r="RWQ22" s="71"/>
      <c r="RWR22" s="71"/>
      <c r="RWS22" s="71"/>
      <c r="RWT22" s="71"/>
      <c r="RWU22" s="71"/>
      <c r="RWV22" s="71"/>
      <c r="RWW22" s="71"/>
      <c r="RWX22" s="71"/>
      <c r="RWY22" s="71"/>
      <c r="RWZ22" s="71"/>
      <c r="RXA22" s="71"/>
      <c r="RXB22" s="71"/>
      <c r="RXC22" s="71"/>
      <c r="RXD22" s="71"/>
      <c r="RXE22" s="71"/>
      <c r="RXF22" s="71"/>
      <c r="RXG22" s="71"/>
      <c r="RXH22" s="71"/>
      <c r="RXI22" s="71"/>
      <c r="RXJ22" s="71"/>
      <c r="RXK22" s="71"/>
      <c r="RXL22" s="71"/>
      <c r="RXM22" s="71"/>
      <c r="RXN22" s="71"/>
      <c r="RXO22" s="71"/>
      <c r="RXP22" s="71"/>
      <c r="RXQ22" s="71"/>
      <c r="RXR22" s="71"/>
      <c r="RXS22" s="71"/>
      <c r="RXT22" s="71"/>
      <c r="RXU22" s="71"/>
      <c r="RXV22" s="71"/>
      <c r="RXW22" s="71"/>
      <c r="RXX22" s="71"/>
      <c r="RXY22" s="71"/>
      <c r="RXZ22" s="71"/>
      <c r="RYA22" s="71"/>
      <c r="RYB22" s="71"/>
      <c r="RYC22" s="71"/>
      <c r="RYD22" s="71"/>
      <c r="RYE22" s="71"/>
      <c r="RYF22" s="71"/>
      <c r="RYG22" s="71"/>
      <c r="RYH22" s="71"/>
      <c r="RYI22" s="71"/>
      <c r="RYJ22" s="71"/>
      <c r="RYK22" s="71"/>
      <c r="RYL22" s="71"/>
      <c r="RYM22" s="71"/>
      <c r="RYN22" s="71"/>
      <c r="RYO22" s="71"/>
      <c r="RYP22" s="71"/>
      <c r="RYQ22" s="71"/>
      <c r="RYR22" s="71"/>
      <c r="RYS22" s="71"/>
      <c r="RYT22" s="71"/>
      <c r="RYU22" s="71"/>
      <c r="RYV22" s="71"/>
      <c r="RYW22" s="71"/>
      <c r="RYX22" s="71"/>
      <c r="RYY22" s="71"/>
      <c r="RYZ22" s="71"/>
      <c r="RZA22" s="71"/>
      <c r="RZB22" s="71"/>
      <c r="RZC22" s="71"/>
      <c r="RZD22" s="71"/>
      <c r="RZE22" s="71"/>
      <c r="RZF22" s="71"/>
      <c r="RZG22" s="71"/>
      <c r="RZH22" s="71"/>
      <c r="RZI22" s="71"/>
      <c r="RZJ22" s="71"/>
      <c r="RZK22" s="71"/>
      <c r="RZL22" s="71"/>
      <c r="RZM22" s="71"/>
      <c r="RZN22" s="71"/>
      <c r="RZO22" s="71"/>
      <c r="RZP22" s="71"/>
      <c r="RZQ22" s="71"/>
      <c r="RZR22" s="71"/>
      <c r="RZS22" s="71"/>
      <c r="RZT22" s="71"/>
      <c r="RZU22" s="71"/>
      <c r="RZV22" s="71"/>
      <c r="RZW22" s="71"/>
      <c r="RZX22" s="71"/>
      <c r="RZY22" s="71"/>
      <c r="RZZ22" s="71"/>
      <c r="SAA22" s="71"/>
      <c r="SAB22" s="71"/>
      <c r="SAC22" s="71"/>
      <c r="SAD22" s="71"/>
      <c r="SAE22" s="71"/>
      <c r="SAF22" s="71"/>
      <c r="SAG22" s="71"/>
      <c r="SAH22" s="71"/>
      <c r="SAI22" s="71"/>
      <c r="SAJ22" s="71"/>
      <c r="SAK22" s="71"/>
      <c r="SAL22" s="71"/>
      <c r="SAM22" s="71"/>
      <c r="SAN22" s="71"/>
      <c r="SAO22" s="71"/>
      <c r="SAP22" s="71"/>
      <c r="SAQ22" s="71"/>
      <c r="SAR22" s="71"/>
      <c r="SAS22" s="71"/>
      <c r="SAT22" s="71"/>
      <c r="SAU22" s="71"/>
      <c r="SAV22" s="71"/>
      <c r="SAW22" s="71"/>
      <c r="SAX22" s="71"/>
      <c r="SAY22" s="71"/>
      <c r="SAZ22" s="71"/>
      <c r="SBA22" s="71"/>
      <c r="SBB22" s="71"/>
      <c r="SBC22" s="71"/>
      <c r="SBD22" s="71"/>
      <c r="SBE22" s="71"/>
      <c r="SBF22" s="71"/>
      <c r="SBG22" s="71"/>
      <c r="SBH22" s="71"/>
      <c r="SBI22" s="71"/>
      <c r="SBJ22" s="71"/>
      <c r="SBK22" s="71"/>
      <c r="SBL22" s="71"/>
      <c r="SBM22" s="71"/>
      <c r="SBN22" s="71"/>
      <c r="SBO22" s="71"/>
      <c r="SBP22" s="71"/>
      <c r="SBQ22" s="71"/>
      <c r="SBR22" s="71"/>
      <c r="SBS22" s="71"/>
      <c r="SBT22" s="71"/>
      <c r="SBU22" s="71"/>
      <c r="SBV22" s="71"/>
      <c r="SBW22" s="71"/>
      <c r="SBX22" s="71"/>
      <c r="SBY22" s="71"/>
      <c r="SBZ22" s="71"/>
      <c r="SCA22" s="71"/>
      <c r="SCB22" s="71"/>
      <c r="SCC22" s="71"/>
      <c r="SCD22" s="71"/>
      <c r="SCE22" s="71"/>
      <c r="SCF22" s="71"/>
      <c r="SCG22" s="71"/>
      <c r="SCH22" s="71"/>
      <c r="SCI22" s="71"/>
      <c r="SCJ22" s="71"/>
      <c r="SCK22" s="71"/>
      <c r="SCL22" s="71"/>
      <c r="SCM22" s="71"/>
      <c r="SCN22" s="71"/>
      <c r="SCO22" s="71"/>
      <c r="SCP22" s="71"/>
      <c r="SCQ22" s="71"/>
      <c r="SCR22" s="71"/>
      <c r="SCS22" s="71"/>
      <c r="SCT22" s="71"/>
      <c r="SCU22" s="71"/>
      <c r="SCV22" s="71"/>
      <c r="SCW22" s="71"/>
      <c r="SCX22" s="71"/>
      <c r="SCY22" s="71"/>
      <c r="SCZ22" s="71"/>
      <c r="SDA22" s="71"/>
      <c r="SDB22" s="71"/>
      <c r="SDC22" s="71"/>
      <c r="SDD22" s="71"/>
      <c r="SDE22" s="71"/>
      <c r="SDF22" s="71"/>
      <c r="SDG22" s="71"/>
      <c r="SDH22" s="71"/>
      <c r="SDI22" s="71"/>
      <c r="SDJ22" s="71"/>
      <c r="SDK22" s="71"/>
      <c r="SDL22" s="71"/>
      <c r="SDM22" s="71"/>
      <c r="SDN22" s="71"/>
      <c r="SDO22" s="71"/>
      <c r="SDP22" s="71"/>
      <c r="SDQ22" s="71"/>
      <c r="SDR22" s="71"/>
      <c r="SDS22" s="71"/>
      <c r="SDT22" s="71"/>
      <c r="SDU22" s="71"/>
      <c r="SDV22" s="71"/>
      <c r="SDW22" s="71"/>
      <c r="SDX22" s="71"/>
      <c r="SDY22" s="71"/>
      <c r="SDZ22" s="71"/>
      <c r="SEA22" s="71"/>
      <c r="SEB22" s="71"/>
      <c r="SEC22" s="71"/>
      <c r="SED22" s="71"/>
      <c r="SEE22" s="71"/>
      <c r="SEF22" s="71"/>
      <c r="SEG22" s="71"/>
      <c r="SEH22" s="71"/>
      <c r="SEI22" s="71"/>
      <c r="SEJ22" s="71"/>
      <c r="SEK22" s="71"/>
      <c r="SEL22" s="71"/>
      <c r="SEM22" s="71"/>
      <c r="SEN22" s="71"/>
      <c r="SEO22" s="71"/>
      <c r="SEP22" s="71"/>
      <c r="SEQ22" s="71"/>
      <c r="SER22" s="71"/>
      <c r="SES22" s="71"/>
      <c r="SET22" s="71"/>
      <c r="SEU22" s="71"/>
      <c r="SEV22" s="71"/>
      <c r="SEW22" s="71"/>
      <c r="SEX22" s="71"/>
      <c r="SEY22" s="71"/>
      <c r="SEZ22" s="71"/>
      <c r="SFA22" s="71"/>
      <c r="SFB22" s="71"/>
      <c r="SFC22" s="71"/>
      <c r="SFD22" s="71"/>
      <c r="SFE22" s="71"/>
      <c r="SFF22" s="71"/>
      <c r="SFG22" s="71"/>
      <c r="SFH22" s="71"/>
      <c r="SFI22" s="71"/>
      <c r="SFJ22" s="71"/>
      <c r="SFK22" s="71"/>
      <c r="SFL22" s="71"/>
      <c r="SFM22" s="71"/>
      <c r="SFN22" s="71"/>
      <c r="SFO22" s="71"/>
      <c r="SFP22" s="71"/>
      <c r="SFQ22" s="71"/>
      <c r="SFR22" s="71"/>
      <c r="SFS22" s="71"/>
      <c r="SFT22" s="71"/>
      <c r="SFU22" s="71"/>
      <c r="SFV22" s="71"/>
      <c r="SFW22" s="71"/>
      <c r="SFX22" s="71"/>
      <c r="SFY22" s="71"/>
      <c r="SFZ22" s="71"/>
      <c r="SGA22" s="71"/>
      <c r="SGB22" s="71"/>
      <c r="SGC22" s="71"/>
      <c r="SGD22" s="71"/>
      <c r="SGE22" s="71"/>
      <c r="SGF22" s="71"/>
      <c r="SGG22" s="71"/>
      <c r="SGH22" s="71"/>
      <c r="SGI22" s="71"/>
      <c r="SGJ22" s="71"/>
      <c r="SGK22" s="71"/>
      <c r="SGL22" s="71"/>
      <c r="SGM22" s="71"/>
      <c r="SGN22" s="71"/>
      <c r="SGO22" s="71"/>
      <c r="SGP22" s="71"/>
      <c r="SGQ22" s="71"/>
      <c r="SGR22" s="71"/>
      <c r="SGS22" s="71"/>
      <c r="SGT22" s="71"/>
      <c r="SGU22" s="71"/>
      <c r="SGV22" s="71"/>
      <c r="SGW22" s="71"/>
      <c r="SGX22" s="71"/>
      <c r="SGY22" s="71"/>
      <c r="SGZ22" s="71"/>
      <c r="SHA22" s="71"/>
      <c r="SHB22" s="71"/>
      <c r="SHC22" s="71"/>
      <c r="SHD22" s="71"/>
      <c r="SHE22" s="71"/>
      <c r="SHF22" s="71"/>
      <c r="SHG22" s="71"/>
      <c r="SHH22" s="71"/>
      <c r="SHI22" s="71"/>
      <c r="SHJ22" s="71"/>
      <c r="SHK22" s="71"/>
      <c r="SHL22" s="71"/>
      <c r="SHM22" s="71"/>
      <c r="SHN22" s="71"/>
      <c r="SHO22" s="71"/>
      <c r="SHP22" s="71"/>
      <c r="SHQ22" s="71"/>
      <c r="SHR22" s="71"/>
      <c r="SHS22" s="71"/>
      <c r="SHT22" s="71"/>
      <c r="SHU22" s="71"/>
      <c r="SHV22" s="71"/>
      <c r="SHW22" s="71"/>
      <c r="SHX22" s="71"/>
      <c r="SHY22" s="71"/>
      <c r="SHZ22" s="71"/>
      <c r="SIA22" s="71"/>
      <c r="SIB22" s="71"/>
      <c r="SIC22" s="71"/>
      <c r="SID22" s="71"/>
      <c r="SIE22" s="71"/>
      <c r="SIF22" s="71"/>
      <c r="SIG22" s="71"/>
      <c r="SIH22" s="71"/>
      <c r="SII22" s="71"/>
      <c r="SIJ22" s="71"/>
      <c r="SIK22" s="71"/>
      <c r="SIL22" s="71"/>
      <c r="SIM22" s="71"/>
      <c r="SIN22" s="71"/>
      <c r="SIO22" s="71"/>
      <c r="SIP22" s="71"/>
      <c r="SIQ22" s="71"/>
      <c r="SIR22" s="71"/>
      <c r="SIS22" s="71"/>
      <c r="SIT22" s="71"/>
      <c r="SIU22" s="71"/>
      <c r="SIV22" s="71"/>
      <c r="SIW22" s="71"/>
      <c r="SIX22" s="71"/>
      <c r="SIY22" s="71"/>
      <c r="SIZ22" s="71"/>
      <c r="SJA22" s="71"/>
      <c r="SJB22" s="71"/>
      <c r="SJC22" s="71"/>
      <c r="SJD22" s="71"/>
      <c r="SJE22" s="71"/>
      <c r="SJF22" s="71"/>
      <c r="SJG22" s="71"/>
      <c r="SJH22" s="71"/>
      <c r="SJI22" s="71"/>
      <c r="SJJ22" s="71"/>
      <c r="SJK22" s="71"/>
      <c r="SJL22" s="71"/>
      <c r="SJM22" s="71"/>
      <c r="SJN22" s="71"/>
      <c r="SJO22" s="71"/>
      <c r="SJP22" s="71"/>
      <c r="SJQ22" s="71"/>
      <c r="SJR22" s="71"/>
      <c r="SJS22" s="71"/>
      <c r="SJT22" s="71"/>
      <c r="SJU22" s="71"/>
      <c r="SJV22" s="71"/>
      <c r="SJW22" s="71"/>
      <c r="SJX22" s="71"/>
      <c r="SJY22" s="71"/>
      <c r="SJZ22" s="71"/>
      <c r="SKA22" s="71"/>
      <c r="SKB22" s="71"/>
      <c r="SKC22" s="71"/>
      <c r="SKD22" s="71"/>
      <c r="SKE22" s="71"/>
      <c r="SKF22" s="71"/>
      <c r="SKG22" s="71"/>
      <c r="SKH22" s="71"/>
      <c r="SKI22" s="71"/>
      <c r="SKJ22" s="71"/>
      <c r="SKK22" s="71"/>
      <c r="SKL22" s="71"/>
      <c r="SKM22" s="71"/>
      <c r="SKN22" s="71"/>
      <c r="SKO22" s="71"/>
      <c r="SKP22" s="71"/>
      <c r="SKQ22" s="71"/>
      <c r="SKR22" s="71"/>
      <c r="SKS22" s="71"/>
      <c r="SKT22" s="71"/>
      <c r="SKU22" s="71"/>
      <c r="SKV22" s="71"/>
      <c r="SKW22" s="71"/>
      <c r="SKX22" s="71"/>
      <c r="SKY22" s="71"/>
      <c r="SKZ22" s="71"/>
      <c r="SLA22" s="71"/>
      <c r="SLB22" s="71"/>
      <c r="SLC22" s="71"/>
      <c r="SLD22" s="71"/>
      <c r="SLE22" s="71"/>
      <c r="SLF22" s="71"/>
      <c r="SLG22" s="71"/>
      <c r="SLH22" s="71"/>
      <c r="SLI22" s="71"/>
      <c r="SLJ22" s="71"/>
      <c r="SLK22" s="71"/>
      <c r="SLL22" s="71"/>
      <c r="SLM22" s="71"/>
      <c r="SLN22" s="71"/>
      <c r="SLO22" s="71"/>
      <c r="SLP22" s="71"/>
      <c r="SLQ22" s="71"/>
      <c r="SLR22" s="71"/>
      <c r="SLS22" s="71"/>
      <c r="SLT22" s="71"/>
      <c r="SLU22" s="71"/>
      <c r="SLV22" s="71"/>
      <c r="SLW22" s="71"/>
      <c r="SLX22" s="71"/>
      <c r="SLY22" s="71"/>
      <c r="SLZ22" s="71"/>
      <c r="SMA22" s="71"/>
      <c r="SMB22" s="71"/>
      <c r="SMC22" s="71"/>
      <c r="SMD22" s="71"/>
      <c r="SME22" s="71"/>
      <c r="SMF22" s="71"/>
      <c r="SMG22" s="71"/>
      <c r="SMH22" s="71"/>
      <c r="SMI22" s="71"/>
      <c r="SMJ22" s="71"/>
      <c r="SMK22" s="71"/>
      <c r="SML22" s="71"/>
      <c r="SMM22" s="71"/>
      <c r="SMN22" s="71"/>
      <c r="SMO22" s="71"/>
      <c r="SMP22" s="71"/>
      <c r="SMQ22" s="71"/>
      <c r="SMR22" s="71"/>
      <c r="SMS22" s="71"/>
      <c r="SMT22" s="71"/>
      <c r="SMU22" s="71"/>
      <c r="SMV22" s="71"/>
      <c r="SMW22" s="71"/>
      <c r="SMX22" s="71"/>
      <c r="SMY22" s="71"/>
      <c r="SMZ22" s="71"/>
      <c r="SNA22" s="71"/>
      <c r="SNB22" s="71"/>
      <c r="SNC22" s="71"/>
      <c r="SND22" s="71"/>
      <c r="SNE22" s="71"/>
      <c r="SNF22" s="71"/>
      <c r="SNG22" s="71"/>
      <c r="SNH22" s="71"/>
      <c r="SNI22" s="71"/>
      <c r="SNJ22" s="71"/>
      <c r="SNK22" s="71"/>
      <c r="SNL22" s="71"/>
      <c r="SNM22" s="71"/>
      <c r="SNN22" s="71"/>
      <c r="SNO22" s="71"/>
      <c r="SNP22" s="71"/>
      <c r="SNQ22" s="71"/>
      <c r="SNR22" s="71"/>
      <c r="SNS22" s="71"/>
      <c r="SNT22" s="71"/>
      <c r="SNU22" s="71"/>
      <c r="SNV22" s="71"/>
      <c r="SNW22" s="71"/>
      <c r="SNX22" s="71"/>
      <c r="SNY22" s="71"/>
      <c r="SNZ22" s="71"/>
      <c r="SOA22" s="71"/>
      <c r="SOB22" s="71"/>
      <c r="SOC22" s="71"/>
      <c r="SOD22" s="71"/>
      <c r="SOE22" s="71"/>
      <c r="SOF22" s="71"/>
      <c r="SOG22" s="71"/>
      <c r="SOH22" s="71"/>
      <c r="SOI22" s="71"/>
      <c r="SOJ22" s="71"/>
      <c r="SOK22" s="71"/>
      <c r="SOL22" s="71"/>
      <c r="SOM22" s="71"/>
      <c r="SON22" s="71"/>
      <c r="SOO22" s="71"/>
      <c r="SOP22" s="71"/>
      <c r="SOQ22" s="71"/>
      <c r="SOR22" s="71"/>
      <c r="SOS22" s="71"/>
      <c r="SOT22" s="71"/>
      <c r="SOU22" s="71"/>
      <c r="SOV22" s="71"/>
      <c r="SOW22" s="71"/>
      <c r="SOX22" s="71"/>
      <c r="SOY22" s="71"/>
      <c r="SOZ22" s="71"/>
      <c r="SPA22" s="71"/>
      <c r="SPB22" s="71"/>
      <c r="SPC22" s="71"/>
      <c r="SPD22" s="71"/>
      <c r="SPE22" s="71"/>
      <c r="SPF22" s="71"/>
      <c r="SPG22" s="71"/>
      <c r="SPH22" s="71"/>
      <c r="SPI22" s="71"/>
      <c r="SPJ22" s="71"/>
      <c r="SPK22" s="71"/>
      <c r="SPL22" s="71"/>
      <c r="SPM22" s="71"/>
      <c r="SPN22" s="71"/>
      <c r="SPO22" s="71"/>
      <c r="SPP22" s="71"/>
      <c r="SPQ22" s="71"/>
      <c r="SPR22" s="71"/>
      <c r="SPS22" s="71"/>
      <c r="SPT22" s="71"/>
      <c r="SPU22" s="71"/>
      <c r="SPV22" s="71"/>
      <c r="SPW22" s="71"/>
      <c r="SPX22" s="71"/>
      <c r="SPY22" s="71"/>
      <c r="SPZ22" s="71"/>
      <c r="SQA22" s="71"/>
      <c r="SQB22" s="71"/>
      <c r="SQC22" s="71"/>
      <c r="SQD22" s="71"/>
      <c r="SQE22" s="71"/>
      <c r="SQF22" s="71"/>
      <c r="SQG22" s="71"/>
      <c r="SQH22" s="71"/>
      <c r="SQI22" s="71"/>
      <c r="SQJ22" s="71"/>
      <c r="SQK22" s="71"/>
      <c r="SQL22" s="71"/>
      <c r="SQM22" s="71"/>
      <c r="SQN22" s="71"/>
      <c r="SQO22" s="71"/>
      <c r="SQP22" s="71"/>
      <c r="SQQ22" s="71"/>
      <c r="SQR22" s="71"/>
      <c r="SQS22" s="71"/>
      <c r="SQT22" s="71"/>
      <c r="SQU22" s="71"/>
      <c r="SQV22" s="71"/>
      <c r="SQW22" s="71"/>
      <c r="SQX22" s="71"/>
      <c r="SQY22" s="71"/>
      <c r="SQZ22" s="71"/>
      <c r="SRA22" s="71"/>
      <c r="SRB22" s="71"/>
      <c r="SRC22" s="71"/>
      <c r="SRD22" s="71"/>
      <c r="SRE22" s="71"/>
      <c r="SRF22" s="71"/>
      <c r="SRG22" s="71"/>
      <c r="SRH22" s="71"/>
      <c r="SRI22" s="71"/>
      <c r="SRJ22" s="71"/>
      <c r="SRK22" s="71"/>
      <c r="SRL22" s="71"/>
      <c r="SRM22" s="71"/>
      <c r="SRN22" s="71"/>
      <c r="SRO22" s="71"/>
      <c r="SRP22" s="71"/>
      <c r="SRQ22" s="71"/>
      <c r="SRR22" s="71"/>
      <c r="SRS22" s="71"/>
      <c r="SRT22" s="71"/>
      <c r="SRU22" s="71"/>
      <c r="SRV22" s="71"/>
      <c r="SRW22" s="71"/>
      <c r="SRX22" s="71"/>
      <c r="SRY22" s="71"/>
      <c r="SRZ22" s="71"/>
      <c r="SSA22" s="71"/>
      <c r="SSB22" s="71"/>
      <c r="SSC22" s="71"/>
      <c r="SSD22" s="71"/>
      <c r="SSE22" s="71"/>
      <c r="SSF22" s="71"/>
      <c r="SSG22" s="71"/>
      <c r="SSH22" s="71"/>
      <c r="SSI22" s="71"/>
      <c r="SSJ22" s="71"/>
      <c r="SSK22" s="71"/>
      <c r="SSL22" s="71"/>
      <c r="SSM22" s="71"/>
      <c r="SSN22" s="71"/>
      <c r="SSO22" s="71"/>
      <c r="SSP22" s="71"/>
      <c r="SSQ22" s="71"/>
      <c r="SSR22" s="71"/>
      <c r="SSS22" s="71"/>
      <c r="SST22" s="71"/>
      <c r="SSU22" s="71"/>
      <c r="SSV22" s="71"/>
      <c r="SSW22" s="71"/>
      <c r="SSX22" s="71"/>
      <c r="SSY22" s="71"/>
      <c r="SSZ22" s="71"/>
      <c r="STA22" s="71"/>
      <c r="STB22" s="71"/>
      <c r="STC22" s="71"/>
      <c r="STD22" s="71"/>
      <c r="STE22" s="71"/>
      <c r="STF22" s="71"/>
      <c r="STG22" s="71"/>
      <c r="STH22" s="71"/>
      <c r="STI22" s="71"/>
      <c r="STJ22" s="71"/>
      <c r="STK22" s="71"/>
      <c r="STL22" s="71"/>
      <c r="STM22" s="71"/>
      <c r="STN22" s="71"/>
      <c r="STO22" s="71"/>
      <c r="STP22" s="71"/>
      <c r="STQ22" s="71"/>
      <c r="STR22" s="71"/>
      <c r="STS22" s="71"/>
      <c r="STT22" s="71"/>
      <c r="STU22" s="71"/>
      <c r="STV22" s="71"/>
      <c r="STW22" s="71"/>
      <c r="STX22" s="71"/>
      <c r="STY22" s="71"/>
      <c r="STZ22" s="71"/>
      <c r="SUA22" s="71"/>
      <c r="SUB22" s="71"/>
      <c r="SUC22" s="71"/>
      <c r="SUD22" s="71"/>
      <c r="SUE22" s="71"/>
      <c r="SUF22" s="71"/>
      <c r="SUG22" s="71"/>
      <c r="SUH22" s="71"/>
      <c r="SUI22" s="71"/>
      <c r="SUJ22" s="71"/>
      <c r="SUK22" s="71"/>
      <c r="SUL22" s="71"/>
      <c r="SUM22" s="71"/>
      <c r="SUN22" s="71"/>
      <c r="SUO22" s="71"/>
      <c r="SUP22" s="71"/>
      <c r="SUQ22" s="71"/>
      <c r="SUR22" s="71"/>
      <c r="SUS22" s="71"/>
      <c r="SUT22" s="71"/>
      <c r="SUU22" s="71"/>
      <c r="SUV22" s="71"/>
      <c r="SUW22" s="71"/>
      <c r="SUX22" s="71"/>
      <c r="SUY22" s="71"/>
      <c r="SUZ22" s="71"/>
      <c r="SVA22" s="71"/>
      <c r="SVB22" s="71"/>
      <c r="SVC22" s="71"/>
      <c r="SVD22" s="71"/>
      <c r="SVE22" s="71"/>
      <c r="SVF22" s="71"/>
      <c r="SVG22" s="71"/>
      <c r="SVH22" s="71"/>
      <c r="SVI22" s="71"/>
      <c r="SVJ22" s="71"/>
      <c r="SVK22" s="71"/>
      <c r="SVL22" s="71"/>
      <c r="SVM22" s="71"/>
      <c r="SVN22" s="71"/>
      <c r="SVO22" s="71"/>
      <c r="SVP22" s="71"/>
      <c r="SVQ22" s="71"/>
      <c r="SVR22" s="71"/>
      <c r="SVS22" s="71"/>
      <c r="SVT22" s="71"/>
      <c r="SVU22" s="71"/>
      <c r="SVV22" s="71"/>
      <c r="SVW22" s="71"/>
      <c r="SVX22" s="71"/>
      <c r="SVY22" s="71"/>
      <c r="SVZ22" s="71"/>
      <c r="SWA22" s="71"/>
      <c r="SWB22" s="71"/>
      <c r="SWC22" s="71"/>
      <c r="SWD22" s="71"/>
      <c r="SWE22" s="71"/>
      <c r="SWF22" s="71"/>
      <c r="SWG22" s="71"/>
      <c r="SWH22" s="71"/>
      <c r="SWI22" s="71"/>
      <c r="SWJ22" s="71"/>
      <c r="SWK22" s="71"/>
      <c r="SWL22" s="71"/>
      <c r="SWM22" s="71"/>
      <c r="SWN22" s="71"/>
      <c r="SWO22" s="71"/>
      <c r="SWP22" s="71"/>
      <c r="SWQ22" s="71"/>
      <c r="SWR22" s="71"/>
      <c r="SWS22" s="71"/>
      <c r="SWT22" s="71"/>
      <c r="SWU22" s="71"/>
      <c r="SWV22" s="71"/>
      <c r="SWW22" s="71"/>
      <c r="SWX22" s="71"/>
      <c r="SWY22" s="71"/>
      <c r="SWZ22" s="71"/>
      <c r="SXA22" s="71"/>
      <c r="SXB22" s="71"/>
      <c r="SXC22" s="71"/>
      <c r="SXD22" s="71"/>
      <c r="SXE22" s="71"/>
      <c r="SXF22" s="71"/>
      <c r="SXG22" s="71"/>
      <c r="SXH22" s="71"/>
      <c r="SXI22" s="71"/>
      <c r="SXJ22" s="71"/>
      <c r="SXK22" s="71"/>
      <c r="SXL22" s="71"/>
      <c r="SXM22" s="71"/>
      <c r="SXN22" s="71"/>
      <c r="SXO22" s="71"/>
      <c r="SXP22" s="71"/>
      <c r="SXQ22" s="71"/>
      <c r="SXR22" s="71"/>
      <c r="SXS22" s="71"/>
      <c r="SXT22" s="71"/>
      <c r="SXU22" s="71"/>
      <c r="SXV22" s="71"/>
      <c r="SXW22" s="71"/>
      <c r="SXX22" s="71"/>
      <c r="SXY22" s="71"/>
      <c r="SXZ22" s="71"/>
      <c r="SYA22" s="71"/>
      <c r="SYB22" s="71"/>
      <c r="SYC22" s="71"/>
      <c r="SYD22" s="71"/>
      <c r="SYE22" s="71"/>
      <c r="SYF22" s="71"/>
      <c r="SYG22" s="71"/>
      <c r="SYH22" s="71"/>
      <c r="SYI22" s="71"/>
      <c r="SYJ22" s="71"/>
      <c r="SYK22" s="71"/>
      <c r="SYL22" s="71"/>
      <c r="SYM22" s="71"/>
      <c r="SYN22" s="71"/>
      <c r="SYO22" s="71"/>
      <c r="SYP22" s="71"/>
      <c r="SYQ22" s="71"/>
      <c r="SYR22" s="71"/>
      <c r="SYS22" s="71"/>
      <c r="SYT22" s="71"/>
      <c r="SYU22" s="71"/>
      <c r="SYV22" s="71"/>
      <c r="SYW22" s="71"/>
      <c r="SYX22" s="71"/>
      <c r="SYY22" s="71"/>
      <c r="SYZ22" s="71"/>
      <c r="SZA22" s="71"/>
      <c r="SZB22" s="71"/>
      <c r="SZC22" s="71"/>
      <c r="SZD22" s="71"/>
      <c r="SZE22" s="71"/>
      <c r="SZF22" s="71"/>
      <c r="SZG22" s="71"/>
      <c r="SZH22" s="71"/>
      <c r="SZI22" s="71"/>
      <c r="SZJ22" s="71"/>
      <c r="SZK22" s="71"/>
      <c r="SZL22" s="71"/>
      <c r="SZM22" s="71"/>
      <c r="SZN22" s="71"/>
      <c r="SZO22" s="71"/>
      <c r="SZP22" s="71"/>
      <c r="SZQ22" s="71"/>
      <c r="SZR22" s="71"/>
      <c r="SZS22" s="71"/>
      <c r="SZT22" s="71"/>
      <c r="SZU22" s="71"/>
      <c r="SZV22" s="71"/>
      <c r="SZW22" s="71"/>
      <c r="SZX22" s="71"/>
      <c r="SZY22" s="71"/>
      <c r="SZZ22" s="71"/>
      <c r="TAA22" s="71"/>
      <c r="TAB22" s="71"/>
      <c r="TAC22" s="71"/>
      <c r="TAD22" s="71"/>
      <c r="TAE22" s="71"/>
      <c r="TAF22" s="71"/>
      <c r="TAG22" s="71"/>
      <c r="TAH22" s="71"/>
      <c r="TAI22" s="71"/>
      <c r="TAJ22" s="71"/>
      <c r="TAK22" s="71"/>
      <c r="TAL22" s="71"/>
      <c r="TAM22" s="71"/>
      <c r="TAN22" s="71"/>
      <c r="TAO22" s="71"/>
      <c r="TAP22" s="71"/>
      <c r="TAQ22" s="71"/>
      <c r="TAR22" s="71"/>
      <c r="TAS22" s="71"/>
      <c r="TAT22" s="71"/>
      <c r="TAU22" s="71"/>
      <c r="TAV22" s="71"/>
      <c r="TAW22" s="71"/>
      <c r="TAX22" s="71"/>
      <c r="TAY22" s="71"/>
      <c r="TAZ22" s="71"/>
      <c r="TBA22" s="71"/>
      <c r="TBB22" s="71"/>
      <c r="TBC22" s="71"/>
      <c r="TBD22" s="71"/>
      <c r="TBE22" s="71"/>
      <c r="TBF22" s="71"/>
      <c r="TBG22" s="71"/>
      <c r="TBH22" s="71"/>
      <c r="TBI22" s="71"/>
      <c r="TBJ22" s="71"/>
      <c r="TBK22" s="71"/>
      <c r="TBL22" s="71"/>
      <c r="TBM22" s="71"/>
      <c r="TBN22" s="71"/>
      <c r="TBO22" s="71"/>
      <c r="TBP22" s="71"/>
      <c r="TBQ22" s="71"/>
      <c r="TBR22" s="71"/>
      <c r="TBS22" s="71"/>
      <c r="TBT22" s="71"/>
      <c r="TBU22" s="71"/>
      <c r="TBV22" s="71"/>
      <c r="TBW22" s="71"/>
      <c r="TBX22" s="71"/>
      <c r="TBY22" s="71"/>
      <c r="TBZ22" s="71"/>
      <c r="TCA22" s="71"/>
      <c r="TCB22" s="71"/>
      <c r="TCC22" s="71"/>
      <c r="TCD22" s="71"/>
      <c r="TCE22" s="71"/>
      <c r="TCF22" s="71"/>
      <c r="TCG22" s="71"/>
      <c r="TCH22" s="71"/>
      <c r="TCI22" s="71"/>
      <c r="TCJ22" s="71"/>
      <c r="TCK22" s="71"/>
      <c r="TCL22" s="71"/>
      <c r="TCM22" s="71"/>
      <c r="TCN22" s="71"/>
      <c r="TCO22" s="71"/>
      <c r="TCP22" s="71"/>
      <c r="TCQ22" s="71"/>
      <c r="TCR22" s="71"/>
      <c r="TCS22" s="71"/>
      <c r="TCT22" s="71"/>
      <c r="TCU22" s="71"/>
      <c r="TCV22" s="71"/>
      <c r="TCW22" s="71"/>
      <c r="TCX22" s="71"/>
      <c r="TCY22" s="71"/>
      <c r="TCZ22" s="71"/>
      <c r="TDA22" s="71"/>
      <c r="TDB22" s="71"/>
      <c r="TDC22" s="71"/>
      <c r="TDD22" s="71"/>
      <c r="TDE22" s="71"/>
      <c r="TDF22" s="71"/>
      <c r="TDG22" s="71"/>
      <c r="TDH22" s="71"/>
      <c r="TDI22" s="71"/>
      <c r="TDJ22" s="71"/>
      <c r="TDK22" s="71"/>
      <c r="TDL22" s="71"/>
      <c r="TDM22" s="71"/>
      <c r="TDN22" s="71"/>
      <c r="TDO22" s="71"/>
      <c r="TDP22" s="71"/>
      <c r="TDQ22" s="71"/>
      <c r="TDR22" s="71"/>
      <c r="TDS22" s="71"/>
      <c r="TDT22" s="71"/>
      <c r="TDU22" s="71"/>
      <c r="TDV22" s="71"/>
      <c r="TDW22" s="71"/>
      <c r="TDX22" s="71"/>
      <c r="TDY22" s="71"/>
      <c r="TDZ22" s="71"/>
      <c r="TEA22" s="71"/>
      <c r="TEB22" s="71"/>
      <c r="TEC22" s="71"/>
      <c r="TED22" s="71"/>
      <c r="TEE22" s="71"/>
      <c r="TEF22" s="71"/>
      <c r="TEG22" s="71"/>
      <c r="TEH22" s="71"/>
      <c r="TEI22" s="71"/>
      <c r="TEJ22" s="71"/>
      <c r="TEK22" s="71"/>
      <c r="TEL22" s="71"/>
      <c r="TEM22" s="71"/>
      <c r="TEN22" s="71"/>
      <c r="TEO22" s="71"/>
      <c r="TEP22" s="71"/>
      <c r="TEQ22" s="71"/>
      <c r="TER22" s="71"/>
      <c r="TES22" s="71"/>
      <c r="TET22" s="71"/>
      <c r="TEU22" s="71"/>
      <c r="TEV22" s="71"/>
      <c r="TEW22" s="71"/>
      <c r="TEX22" s="71"/>
      <c r="TEY22" s="71"/>
      <c r="TEZ22" s="71"/>
      <c r="TFA22" s="71"/>
      <c r="TFB22" s="71"/>
      <c r="TFC22" s="71"/>
      <c r="TFD22" s="71"/>
      <c r="TFE22" s="71"/>
      <c r="TFF22" s="71"/>
      <c r="TFG22" s="71"/>
      <c r="TFH22" s="71"/>
      <c r="TFI22" s="71"/>
      <c r="TFJ22" s="71"/>
      <c r="TFK22" s="71"/>
      <c r="TFL22" s="71"/>
      <c r="TFM22" s="71"/>
      <c r="TFN22" s="71"/>
      <c r="TFO22" s="71"/>
      <c r="TFP22" s="71"/>
      <c r="TFQ22" s="71"/>
      <c r="TFR22" s="71"/>
      <c r="TFS22" s="71"/>
      <c r="TFT22" s="71"/>
      <c r="TFU22" s="71"/>
      <c r="TFV22" s="71"/>
      <c r="TFW22" s="71"/>
      <c r="TFX22" s="71"/>
      <c r="TFY22" s="71"/>
      <c r="TFZ22" s="71"/>
      <c r="TGA22" s="71"/>
      <c r="TGB22" s="71"/>
      <c r="TGC22" s="71"/>
      <c r="TGD22" s="71"/>
      <c r="TGE22" s="71"/>
      <c r="TGF22" s="71"/>
      <c r="TGG22" s="71"/>
      <c r="TGH22" s="71"/>
      <c r="TGI22" s="71"/>
      <c r="TGJ22" s="71"/>
      <c r="TGK22" s="71"/>
      <c r="TGL22" s="71"/>
      <c r="TGM22" s="71"/>
      <c r="TGN22" s="71"/>
      <c r="TGO22" s="71"/>
      <c r="TGP22" s="71"/>
      <c r="TGQ22" s="71"/>
      <c r="TGR22" s="71"/>
      <c r="TGS22" s="71"/>
      <c r="TGT22" s="71"/>
      <c r="TGU22" s="71"/>
      <c r="TGV22" s="71"/>
      <c r="TGW22" s="71"/>
      <c r="TGX22" s="71"/>
      <c r="TGY22" s="71"/>
      <c r="TGZ22" s="71"/>
      <c r="THA22" s="71"/>
      <c r="THB22" s="71"/>
      <c r="THC22" s="71"/>
      <c r="THD22" s="71"/>
      <c r="THE22" s="71"/>
      <c r="THF22" s="71"/>
      <c r="THG22" s="71"/>
      <c r="THH22" s="71"/>
      <c r="THI22" s="71"/>
      <c r="THJ22" s="71"/>
      <c r="THK22" s="71"/>
      <c r="THL22" s="71"/>
      <c r="THM22" s="71"/>
      <c r="THN22" s="71"/>
      <c r="THO22" s="71"/>
      <c r="THP22" s="71"/>
      <c r="THQ22" s="71"/>
      <c r="THR22" s="71"/>
      <c r="THS22" s="71"/>
      <c r="THT22" s="71"/>
      <c r="THU22" s="71"/>
      <c r="THV22" s="71"/>
      <c r="THW22" s="71"/>
      <c r="THX22" s="71"/>
      <c r="THY22" s="71"/>
      <c r="THZ22" s="71"/>
      <c r="TIA22" s="71"/>
      <c r="TIB22" s="71"/>
      <c r="TIC22" s="71"/>
      <c r="TID22" s="71"/>
      <c r="TIE22" s="71"/>
      <c r="TIF22" s="71"/>
      <c r="TIG22" s="71"/>
      <c r="TIH22" s="71"/>
      <c r="TII22" s="71"/>
      <c r="TIJ22" s="71"/>
      <c r="TIK22" s="71"/>
      <c r="TIL22" s="71"/>
      <c r="TIM22" s="71"/>
      <c r="TIN22" s="71"/>
      <c r="TIO22" s="71"/>
      <c r="TIP22" s="71"/>
      <c r="TIQ22" s="71"/>
      <c r="TIR22" s="71"/>
      <c r="TIS22" s="71"/>
      <c r="TIT22" s="71"/>
      <c r="TIU22" s="71"/>
      <c r="TIV22" s="71"/>
      <c r="TIW22" s="71"/>
      <c r="TIX22" s="71"/>
      <c r="TIY22" s="71"/>
      <c r="TIZ22" s="71"/>
      <c r="TJA22" s="71"/>
      <c r="TJB22" s="71"/>
      <c r="TJC22" s="71"/>
      <c r="TJD22" s="71"/>
      <c r="TJE22" s="71"/>
      <c r="TJF22" s="71"/>
      <c r="TJG22" s="71"/>
      <c r="TJH22" s="71"/>
      <c r="TJI22" s="71"/>
      <c r="TJJ22" s="71"/>
      <c r="TJK22" s="71"/>
      <c r="TJL22" s="71"/>
      <c r="TJM22" s="71"/>
      <c r="TJN22" s="71"/>
      <c r="TJO22" s="71"/>
      <c r="TJP22" s="71"/>
      <c r="TJQ22" s="71"/>
      <c r="TJR22" s="71"/>
      <c r="TJS22" s="71"/>
      <c r="TJT22" s="71"/>
      <c r="TJU22" s="71"/>
      <c r="TJV22" s="71"/>
      <c r="TJW22" s="71"/>
      <c r="TJX22" s="71"/>
      <c r="TJY22" s="71"/>
      <c r="TJZ22" s="71"/>
      <c r="TKA22" s="71"/>
      <c r="TKB22" s="71"/>
      <c r="TKC22" s="71"/>
      <c r="TKD22" s="71"/>
      <c r="TKE22" s="71"/>
      <c r="TKF22" s="71"/>
      <c r="TKG22" s="71"/>
      <c r="TKH22" s="71"/>
      <c r="TKI22" s="71"/>
      <c r="TKJ22" s="71"/>
      <c r="TKK22" s="71"/>
      <c r="TKL22" s="71"/>
      <c r="TKM22" s="71"/>
      <c r="TKN22" s="71"/>
      <c r="TKO22" s="71"/>
      <c r="TKP22" s="71"/>
      <c r="TKQ22" s="71"/>
      <c r="TKR22" s="71"/>
      <c r="TKS22" s="71"/>
      <c r="TKT22" s="71"/>
      <c r="TKU22" s="71"/>
      <c r="TKV22" s="71"/>
      <c r="TKW22" s="71"/>
      <c r="TKX22" s="71"/>
      <c r="TKY22" s="71"/>
      <c r="TKZ22" s="71"/>
      <c r="TLA22" s="71"/>
      <c r="TLB22" s="71"/>
      <c r="TLC22" s="71"/>
      <c r="TLD22" s="71"/>
      <c r="TLE22" s="71"/>
      <c r="TLF22" s="71"/>
      <c r="TLG22" s="71"/>
      <c r="TLH22" s="71"/>
      <c r="TLI22" s="71"/>
      <c r="TLJ22" s="71"/>
      <c r="TLK22" s="71"/>
      <c r="TLL22" s="71"/>
      <c r="TLM22" s="71"/>
      <c r="TLN22" s="71"/>
      <c r="TLO22" s="71"/>
      <c r="TLP22" s="71"/>
      <c r="TLQ22" s="71"/>
      <c r="TLR22" s="71"/>
      <c r="TLS22" s="71"/>
      <c r="TLT22" s="71"/>
      <c r="TLU22" s="71"/>
      <c r="TLV22" s="71"/>
      <c r="TLW22" s="71"/>
      <c r="TLX22" s="71"/>
      <c r="TLY22" s="71"/>
      <c r="TLZ22" s="71"/>
      <c r="TMA22" s="71"/>
      <c r="TMB22" s="71"/>
      <c r="TMC22" s="71"/>
      <c r="TMD22" s="71"/>
      <c r="TME22" s="71"/>
      <c r="TMF22" s="71"/>
      <c r="TMG22" s="71"/>
      <c r="TMH22" s="71"/>
      <c r="TMI22" s="71"/>
      <c r="TMJ22" s="71"/>
      <c r="TMK22" s="71"/>
      <c r="TML22" s="71"/>
      <c r="TMM22" s="71"/>
      <c r="TMN22" s="71"/>
      <c r="TMO22" s="71"/>
      <c r="TMP22" s="71"/>
      <c r="TMQ22" s="71"/>
      <c r="TMR22" s="71"/>
      <c r="TMS22" s="71"/>
      <c r="TMT22" s="71"/>
      <c r="TMU22" s="71"/>
      <c r="TMV22" s="71"/>
      <c r="TMW22" s="71"/>
      <c r="TMX22" s="71"/>
      <c r="TMY22" s="71"/>
      <c r="TMZ22" s="71"/>
      <c r="TNA22" s="71"/>
      <c r="TNB22" s="71"/>
      <c r="TNC22" s="71"/>
      <c r="TND22" s="71"/>
      <c r="TNE22" s="71"/>
      <c r="TNF22" s="71"/>
      <c r="TNG22" s="71"/>
      <c r="TNH22" s="71"/>
      <c r="TNI22" s="71"/>
      <c r="TNJ22" s="71"/>
      <c r="TNK22" s="71"/>
      <c r="TNL22" s="71"/>
      <c r="TNM22" s="71"/>
      <c r="TNN22" s="71"/>
      <c r="TNO22" s="71"/>
      <c r="TNP22" s="71"/>
      <c r="TNQ22" s="71"/>
      <c r="TNR22" s="71"/>
      <c r="TNS22" s="71"/>
      <c r="TNT22" s="71"/>
      <c r="TNU22" s="71"/>
      <c r="TNV22" s="71"/>
      <c r="TNW22" s="71"/>
      <c r="TNX22" s="71"/>
      <c r="TNY22" s="71"/>
      <c r="TNZ22" s="71"/>
      <c r="TOA22" s="71"/>
      <c r="TOB22" s="71"/>
      <c r="TOC22" s="71"/>
      <c r="TOD22" s="71"/>
      <c r="TOE22" s="71"/>
      <c r="TOF22" s="71"/>
      <c r="TOG22" s="71"/>
      <c r="TOH22" s="71"/>
      <c r="TOI22" s="71"/>
      <c r="TOJ22" s="71"/>
      <c r="TOK22" s="71"/>
      <c r="TOL22" s="71"/>
      <c r="TOM22" s="71"/>
      <c r="TON22" s="71"/>
      <c r="TOO22" s="71"/>
      <c r="TOP22" s="71"/>
      <c r="TOQ22" s="71"/>
      <c r="TOR22" s="71"/>
      <c r="TOS22" s="71"/>
      <c r="TOT22" s="71"/>
      <c r="TOU22" s="71"/>
      <c r="TOV22" s="71"/>
      <c r="TOW22" s="71"/>
      <c r="TOX22" s="71"/>
      <c r="TOY22" s="71"/>
      <c r="TOZ22" s="71"/>
      <c r="TPA22" s="71"/>
      <c r="TPB22" s="71"/>
      <c r="TPC22" s="71"/>
      <c r="TPD22" s="71"/>
      <c r="TPE22" s="71"/>
      <c r="TPF22" s="71"/>
      <c r="TPG22" s="71"/>
      <c r="TPH22" s="71"/>
      <c r="TPI22" s="71"/>
      <c r="TPJ22" s="71"/>
      <c r="TPK22" s="71"/>
      <c r="TPL22" s="71"/>
      <c r="TPM22" s="71"/>
      <c r="TPN22" s="71"/>
      <c r="TPO22" s="71"/>
      <c r="TPP22" s="71"/>
      <c r="TPQ22" s="71"/>
      <c r="TPR22" s="71"/>
      <c r="TPS22" s="71"/>
      <c r="TPT22" s="71"/>
      <c r="TPU22" s="71"/>
      <c r="TPV22" s="71"/>
      <c r="TPW22" s="71"/>
      <c r="TPX22" s="71"/>
      <c r="TPY22" s="71"/>
      <c r="TPZ22" s="71"/>
      <c r="TQA22" s="71"/>
      <c r="TQB22" s="71"/>
      <c r="TQC22" s="71"/>
      <c r="TQD22" s="71"/>
      <c r="TQE22" s="71"/>
      <c r="TQF22" s="71"/>
      <c r="TQG22" s="71"/>
      <c r="TQH22" s="71"/>
      <c r="TQI22" s="71"/>
      <c r="TQJ22" s="71"/>
      <c r="TQK22" s="71"/>
      <c r="TQL22" s="71"/>
      <c r="TQM22" s="71"/>
      <c r="TQN22" s="71"/>
      <c r="TQO22" s="71"/>
      <c r="TQP22" s="71"/>
      <c r="TQQ22" s="71"/>
      <c r="TQR22" s="71"/>
      <c r="TQS22" s="71"/>
      <c r="TQT22" s="71"/>
      <c r="TQU22" s="71"/>
      <c r="TQV22" s="71"/>
      <c r="TQW22" s="71"/>
      <c r="TQX22" s="71"/>
      <c r="TQY22" s="71"/>
      <c r="TQZ22" s="71"/>
      <c r="TRA22" s="71"/>
      <c r="TRB22" s="71"/>
      <c r="TRC22" s="71"/>
      <c r="TRD22" s="71"/>
      <c r="TRE22" s="71"/>
      <c r="TRF22" s="71"/>
      <c r="TRG22" s="71"/>
      <c r="TRH22" s="71"/>
      <c r="TRI22" s="71"/>
      <c r="TRJ22" s="71"/>
      <c r="TRK22" s="71"/>
      <c r="TRL22" s="71"/>
      <c r="TRM22" s="71"/>
      <c r="TRN22" s="71"/>
      <c r="TRO22" s="71"/>
      <c r="TRP22" s="71"/>
      <c r="TRQ22" s="71"/>
      <c r="TRR22" s="71"/>
      <c r="TRS22" s="71"/>
      <c r="TRT22" s="71"/>
      <c r="TRU22" s="71"/>
      <c r="TRV22" s="71"/>
      <c r="TRW22" s="71"/>
      <c r="TRX22" s="71"/>
      <c r="TRY22" s="71"/>
      <c r="TRZ22" s="71"/>
      <c r="TSA22" s="71"/>
      <c r="TSB22" s="71"/>
      <c r="TSC22" s="71"/>
      <c r="TSD22" s="71"/>
      <c r="TSE22" s="71"/>
      <c r="TSF22" s="71"/>
      <c r="TSG22" s="71"/>
      <c r="TSH22" s="71"/>
      <c r="TSI22" s="71"/>
      <c r="TSJ22" s="71"/>
      <c r="TSK22" s="71"/>
      <c r="TSL22" s="71"/>
      <c r="TSM22" s="71"/>
      <c r="TSN22" s="71"/>
      <c r="TSO22" s="71"/>
      <c r="TSP22" s="71"/>
      <c r="TSQ22" s="71"/>
      <c r="TSR22" s="71"/>
      <c r="TSS22" s="71"/>
      <c r="TST22" s="71"/>
      <c r="TSU22" s="71"/>
      <c r="TSV22" s="71"/>
      <c r="TSW22" s="71"/>
      <c r="TSX22" s="71"/>
      <c r="TSY22" s="71"/>
      <c r="TSZ22" s="71"/>
      <c r="TTA22" s="71"/>
      <c r="TTB22" s="71"/>
      <c r="TTC22" s="71"/>
      <c r="TTD22" s="71"/>
      <c r="TTE22" s="71"/>
      <c r="TTF22" s="71"/>
      <c r="TTG22" s="71"/>
      <c r="TTH22" s="71"/>
      <c r="TTI22" s="71"/>
      <c r="TTJ22" s="71"/>
      <c r="TTK22" s="71"/>
      <c r="TTL22" s="71"/>
      <c r="TTM22" s="71"/>
      <c r="TTN22" s="71"/>
      <c r="TTO22" s="71"/>
      <c r="TTP22" s="71"/>
      <c r="TTQ22" s="71"/>
      <c r="TTR22" s="71"/>
      <c r="TTS22" s="71"/>
      <c r="TTT22" s="71"/>
      <c r="TTU22" s="71"/>
      <c r="TTV22" s="71"/>
      <c r="TTW22" s="71"/>
      <c r="TTX22" s="71"/>
      <c r="TTY22" s="71"/>
      <c r="TTZ22" s="71"/>
      <c r="TUA22" s="71"/>
      <c r="TUB22" s="71"/>
      <c r="TUC22" s="71"/>
      <c r="TUD22" s="71"/>
      <c r="TUE22" s="71"/>
      <c r="TUF22" s="71"/>
      <c r="TUG22" s="71"/>
      <c r="TUH22" s="71"/>
      <c r="TUI22" s="71"/>
      <c r="TUJ22" s="71"/>
      <c r="TUK22" s="71"/>
      <c r="TUL22" s="71"/>
      <c r="TUM22" s="71"/>
      <c r="TUN22" s="71"/>
      <c r="TUO22" s="71"/>
      <c r="TUP22" s="71"/>
      <c r="TUQ22" s="71"/>
      <c r="TUR22" s="71"/>
      <c r="TUS22" s="71"/>
      <c r="TUT22" s="71"/>
      <c r="TUU22" s="71"/>
      <c r="TUV22" s="71"/>
      <c r="TUW22" s="71"/>
      <c r="TUX22" s="71"/>
      <c r="TUY22" s="71"/>
      <c r="TUZ22" s="71"/>
      <c r="TVA22" s="71"/>
      <c r="TVB22" s="71"/>
      <c r="TVC22" s="71"/>
      <c r="TVD22" s="71"/>
      <c r="TVE22" s="71"/>
      <c r="TVF22" s="71"/>
      <c r="TVG22" s="71"/>
      <c r="TVH22" s="71"/>
      <c r="TVI22" s="71"/>
      <c r="TVJ22" s="71"/>
      <c r="TVK22" s="71"/>
      <c r="TVL22" s="71"/>
      <c r="TVM22" s="71"/>
      <c r="TVN22" s="71"/>
      <c r="TVO22" s="71"/>
      <c r="TVP22" s="71"/>
      <c r="TVQ22" s="71"/>
      <c r="TVR22" s="71"/>
      <c r="TVS22" s="71"/>
      <c r="TVT22" s="71"/>
      <c r="TVU22" s="71"/>
      <c r="TVV22" s="71"/>
      <c r="TVW22" s="71"/>
      <c r="TVX22" s="71"/>
      <c r="TVY22" s="71"/>
      <c r="TVZ22" s="71"/>
      <c r="TWA22" s="71"/>
      <c r="TWB22" s="71"/>
      <c r="TWC22" s="71"/>
      <c r="TWD22" s="71"/>
      <c r="TWE22" s="71"/>
      <c r="TWF22" s="71"/>
      <c r="TWG22" s="71"/>
      <c r="TWH22" s="71"/>
      <c r="TWI22" s="71"/>
      <c r="TWJ22" s="71"/>
      <c r="TWK22" s="71"/>
      <c r="TWL22" s="71"/>
      <c r="TWM22" s="71"/>
      <c r="TWN22" s="71"/>
      <c r="TWO22" s="71"/>
      <c r="TWP22" s="71"/>
      <c r="TWQ22" s="71"/>
      <c r="TWR22" s="71"/>
      <c r="TWS22" s="71"/>
      <c r="TWT22" s="71"/>
      <c r="TWU22" s="71"/>
      <c r="TWV22" s="71"/>
      <c r="TWW22" s="71"/>
      <c r="TWX22" s="71"/>
      <c r="TWY22" s="71"/>
      <c r="TWZ22" s="71"/>
      <c r="TXA22" s="71"/>
      <c r="TXB22" s="71"/>
      <c r="TXC22" s="71"/>
      <c r="TXD22" s="71"/>
      <c r="TXE22" s="71"/>
      <c r="TXF22" s="71"/>
      <c r="TXG22" s="71"/>
      <c r="TXH22" s="71"/>
      <c r="TXI22" s="71"/>
      <c r="TXJ22" s="71"/>
      <c r="TXK22" s="71"/>
      <c r="TXL22" s="71"/>
      <c r="TXM22" s="71"/>
      <c r="TXN22" s="71"/>
      <c r="TXO22" s="71"/>
      <c r="TXP22" s="71"/>
      <c r="TXQ22" s="71"/>
      <c r="TXR22" s="71"/>
      <c r="TXS22" s="71"/>
      <c r="TXT22" s="71"/>
      <c r="TXU22" s="71"/>
      <c r="TXV22" s="71"/>
      <c r="TXW22" s="71"/>
      <c r="TXX22" s="71"/>
      <c r="TXY22" s="71"/>
      <c r="TXZ22" s="71"/>
      <c r="TYA22" s="71"/>
      <c r="TYB22" s="71"/>
      <c r="TYC22" s="71"/>
      <c r="TYD22" s="71"/>
      <c r="TYE22" s="71"/>
      <c r="TYF22" s="71"/>
      <c r="TYG22" s="71"/>
      <c r="TYH22" s="71"/>
      <c r="TYI22" s="71"/>
      <c r="TYJ22" s="71"/>
      <c r="TYK22" s="71"/>
      <c r="TYL22" s="71"/>
      <c r="TYM22" s="71"/>
      <c r="TYN22" s="71"/>
      <c r="TYO22" s="71"/>
      <c r="TYP22" s="71"/>
      <c r="TYQ22" s="71"/>
      <c r="TYR22" s="71"/>
      <c r="TYS22" s="71"/>
      <c r="TYT22" s="71"/>
      <c r="TYU22" s="71"/>
      <c r="TYV22" s="71"/>
      <c r="TYW22" s="71"/>
      <c r="TYX22" s="71"/>
      <c r="TYY22" s="71"/>
      <c r="TYZ22" s="71"/>
      <c r="TZA22" s="71"/>
      <c r="TZB22" s="71"/>
      <c r="TZC22" s="71"/>
      <c r="TZD22" s="71"/>
      <c r="TZE22" s="71"/>
      <c r="TZF22" s="71"/>
      <c r="TZG22" s="71"/>
      <c r="TZH22" s="71"/>
      <c r="TZI22" s="71"/>
      <c r="TZJ22" s="71"/>
      <c r="TZK22" s="71"/>
      <c r="TZL22" s="71"/>
      <c r="TZM22" s="71"/>
      <c r="TZN22" s="71"/>
      <c r="TZO22" s="71"/>
      <c r="TZP22" s="71"/>
      <c r="TZQ22" s="71"/>
      <c r="TZR22" s="71"/>
      <c r="TZS22" s="71"/>
      <c r="TZT22" s="71"/>
      <c r="TZU22" s="71"/>
      <c r="TZV22" s="71"/>
      <c r="TZW22" s="71"/>
      <c r="TZX22" s="71"/>
      <c r="TZY22" s="71"/>
      <c r="TZZ22" s="71"/>
      <c r="UAA22" s="71"/>
      <c r="UAB22" s="71"/>
      <c r="UAC22" s="71"/>
      <c r="UAD22" s="71"/>
      <c r="UAE22" s="71"/>
      <c r="UAF22" s="71"/>
      <c r="UAG22" s="71"/>
      <c r="UAH22" s="71"/>
      <c r="UAI22" s="71"/>
      <c r="UAJ22" s="71"/>
      <c r="UAK22" s="71"/>
      <c r="UAL22" s="71"/>
      <c r="UAM22" s="71"/>
      <c r="UAN22" s="71"/>
      <c r="UAO22" s="71"/>
      <c r="UAP22" s="71"/>
      <c r="UAQ22" s="71"/>
      <c r="UAR22" s="71"/>
      <c r="UAS22" s="71"/>
      <c r="UAT22" s="71"/>
      <c r="UAU22" s="71"/>
      <c r="UAV22" s="71"/>
      <c r="UAW22" s="71"/>
      <c r="UAX22" s="71"/>
      <c r="UAY22" s="71"/>
      <c r="UAZ22" s="71"/>
      <c r="UBA22" s="71"/>
      <c r="UBB22" s="71"/>
      <c r="UBC22" s="71"/>
      <c r="UBD22" s="71"/>
      <c r="UBE22" s="71"/>
      <c r="UBF22" s="71"/>
      <c r="UBG22" s="71"/>
      <c r="UBH22" s="71"/>
      <c r="UBI22" s="71"/>
      <c r="UBJ22" s="71"/>
      <c r="UBK22" s="71"/>
      <c r="UBL22" s="71"/>
      <c r="UBM22" s="71"/>
      <c r="UBN22" s="71"/>
      <c r="UBO22" s="71"/>
      <c r="UBP22" s="71"/>
      <c r="UBQ22" s="71"/>
      <c r="UBR22" s="71"/>
      <c r="UBS22" s="71"/>
      <c r="UBT22" s="71"/>
      <c r="UBU22" s="71"/>
      <c r="UBV22" s="71"/>
      <c r="UBW22" s="71"/>
      <c r="UBX22" s="71"/>
      <c r="UBY22" s="71"/>
      <c r="UBZ22" s="71"/>
      <c r="UCA22" s="71"/>
      <c r="UCB22" s="71"/>
      <c r="UCC22" s="71"/>
      <c r="UCD22" s="71"/>
      <c r="UCE22" s="71"/>
      <c r="UCF22" s="71"/>
      <c r="UCG22" s="71"/>
      <c r="UCH22" s="71"/>
      <c r="UCI22" s="71"/>
      <c r="UCJ22" s="71"/>
      <c r="UCK22" s="71"/>
      <c r="UCL22" s="71"/>
      <c r="UCM22" s="71"/>
      <c r="UCN22" s="71"/>
      <c r="UCO22" s="71"/>
      <c r="UCP22" s="71"/>
      <c r="UCQ22" s="71"/>
      <c r="UCR22" s="71"/>
      <c r="UCS22" s="71"/>
      <c r="UCT22" s="71"/>
      <c r="UCU22" s="71"/>
      <c r="UCV22" s="71"/>
      <c r="UCW22" s="71"/>
      <c r="UCX22" s="71"/>
      <c r="UCY22" s="71"/>
      <c r="UCZ22" s="71"/>
      <c r="UDA22" s="71"/>
      <c r="UDB22" s="71"/>
      <c r="UDC22" s="71"/>
      <c r="UDD22" s="71"/>
      <c r="UDE22" s="71"/>
      <c r="UDF22" s="71"/>
      <c r="UDG22" s="71"/>
      <c r="UDH22" s="71"/>
      <c r="UDI22" s="71"/>
      <c r="UDJ22" s="71"/>
      <c r="UDK22" s="71"/>
      <c r="UDL22" s="71"/>
      <c r="UDM22" s="71"/>
      <c r="UDN22" s="71"/>
      <c r="UDO22" s="71"/>
      <c r="UDP22" s="71"/>
      <c r="UDQ22" s="71"/>
      <c r="UDR22" s="71"/>
      <c r="UDS22" s="71"/>
      <c r="UDT22" s="71"/>
      <c r="UDU22" s="71"/>
      <c r="UDV22" s="71"/>
      <c r="UDW22" s="71"/>
      <c r="UDX22" s="71"/>
      <c r="UDY22" s="71"/>
      <c r="UDZ22" s="71"/>
      <c r="UEA22" s="71"/>
      <c r="UEB22" s="71"/>
      <c r="UEC22" s="71"/>
      <c r="UED22" s="71"/>
      <c r="UEE22" s="71"/>
      <c r="UEF22" s="71"/>
      <c r="UEG22" s="71"/>
      <c r="UEH22" s="71"/>
      <c r="UEI22" s="71"/>
      <c r="UEJ22" s="71"/>
      <c r="UEK22" s="71"/>
      <c r="UEL22" s="71"/>
      <c r="UEM22" s="71"/>
      <c r="UEN22" s="71"/>
      <c r="UEO22" s="71"/>
      <c r="UEP22" s="71"/>
      <c r="UEQ22" s="71"/>
      <c r="UER22" s="71"/>
      <c r="UES22" s="71"/>
      <c r="UET22" s="71"/>
      <c r="UEU22" s="71"/>
      <c r="UEV22" s="71"/>
      <c r="UEW22" s="71"/>
      <c r="UEX22" s="71"/>
      <c r="UEY22" s="71"/>
      <c r="UEZ22" s="71"/>
      <c r="UFA22" s="71"/>
      <c r="UFB22" s="71"/>
      <c r="UFC22" s="71"/>
      <c r="UFD22" s="71"/>
      <c r="UFE22" s="71"/>
      <c r="UFF22" s="71"/>
      <c r="UFG22" s="71"/>
      <c r="UFH22" s="71"/>
      <c r="UFI22" s="71"/>
      <c r="UFJ22" s="71"/>
      <c r="UFK22" s="71"/>
      <c r="UFL22" s="71"/>
      <c r="UFM22" s="71"/>
      <c r="UFN22" s="71"/>
      <c r="UFO22" s="71"/>
      <c r="UFP22" s="71"/>
      <c r="UFQ22" s="71"/>
      <c r="UFR22" s="71"/>
      <c r="UFS22" s="71"/>
      <c r="UFT22" s="71"/>
      <c r="UFU22" s="71"/>
      <c r="UFV22" s="71"/>
      <c r="UFW22" s="71"/>
      <c r="UFX22" s="71"/>
      <c r="UFY22" s="71"/>
      <c r="UFZ22" s="71"/>
      <c r="UGA22" s="71"/>
      <c r="UGB22" s="71"/>
      <c r="UGC22" s="71"/>
      <c r="UGD22" s="71"/>
      <c r="UGE22" s="71"/>
      <c r="UGF22" s="71"/>
      <c r="UGG22" s="71"/>
      <c r="UGH22" s="71"/>
      <c r="UGI22" s="71"/>
      <c r="UGJ22" s="71"/>
      <c r="UGK22" s="71"/>
      <c r="UGL22" s="71"/>
      <c r="UGM22" s="71"/>
      <c r="UGN22" s="71"/>
      <c r="UGO22" s="71"/>
      <c r="UGP22" s="71"/>
      <c r="UGQ22" s="71"/>
      <c r="UGR22" s="71"/>
      <c r="UGS22" s="71"/>
      <c r="UGT22" s="71"/>
      <c r="UGU22" s="71"/>
      <c r="UGV22" s="71"/>
      <c r="UGW22" s="71"/>
      <c r="UGX22" s="71"/>
      <c r="UGY22" s="71"/>
      <c r="UGZ22" s="71"/>
      <c r="UHA22" s="71"/>
      <c r="UHB22" s="71"/>
      <c r="UHC22" s="71"/>
      <c r="UHD22" s="71"/>
      <c r="UHE22" s="71"/>
      <c r="UHF22" s="71"/>
      <c r="UHG22" s="71"/>
      <c r="UHH22" s="71"/>
      <c r="UHI22" s="71"/>
      <c r="UHJ22" s="71"/>
      <c r="UHK22" s="71"/>
      <c r="UHL22" s="71"/>
      <c r="UHM22" s="71"/>
      <c r="UHN22" s="71"/>
      <c r="UHO22" s="71"/>
      <c r="UHP22" s="71"/>
      <c r="UHQ22" s="71"/>
      <c r="UHR22" s="71"/>
      <c r="UHS22" s="71"/>
      <c r="UHT22" s="71"/>
      <c r="UHU22" s="71"/>
      <c r="UHV22" s="71"/>
      <c r="UHW22" s="71"/>
      <c r="UHX22" s="71"/>
      <c r="UHY22" s="71"/>
      <c r="UHZ22" s="71"/>
      <c r="UIA22" s="71"/>
      <c r="UIB22" s="71"/>
      <c r="UIC22" s="71"/>
      <c r="UID22" s="71"/>
      <c r="UIE22" s="71"/>
      <c r="UIF22" s="71"/>
      <c r="UIG22" s="71"/>
      <c r="UIH22" s="71"/>
      <c r="UII22" s="71"/>
      <c r="UIJ22" s="71"/>
      <c r="UIK22" s="71"/>
      <c r="UIL22" s="71"/>
      <c r="UIM22" s="71"/>
      <c r="UIN22" s="71"/>
      <c r="UIO22" s="71"/>
      <c r="UIP22" s="71"/>
      <c r="UIQ22" s="71"/>
      <c r="UIR22" s="71"/>
      <c r="UIS22" s="71"/>
      <c r="UIT22" s="71"/>
      <c r="UIU22" s="71"/>
      <c r="UIV22" s="71"/>
      <c r="UIW22" s="71"/>
      <c r="UIX22" s="71"/>
      <c r="UIY22" s="71"/>
      <c r="UIZ22" s="71"/>
      <c r="UJA22" s="71"/>
      <c r="UJB22" s="71"/>
      <c r="UJC22" s="71"/>
      <c r="UJD22" s="71"/>
      <c r="UJE22" s="71"/>
      <c r="UJF22" s="71"/>
      <c r="UJG22" s="71"/>
      <c r="UJH22" s="71"/>
      <c r="UJI22" s="71"/>
      <c r="UJJ22" s="71"/>
      <c r="UJK22" s="71"/>
      <c r="UJL22" s="71"/>
      <c r="UJM22" s="71"/>
      <c r="UJN22" s="71"/>
      <c r="UJO22" s="71"/>
      <c r="UJP22" s="71"/>
      <c r="UJQ22" s="71"/>
      <c r="UJR22" s="71"/>
      <c r="UJS22" s="71"/>
      <c r="UJT22" s="71"/>
      <c r="UJU22" s="71"/>
      <c r="UJV22" s="71"/>
      <c r="UJW22" s="71"/>
      <c r="UJX22" s="71"/>
      <c r="UJY22" s="71"/>
      <c r="UJZ22" s="71"/>
      <c r="UKA22" s="71"/>
      <c r="UKB22" s="71"/>
      <c r="UKC22" s="71"/>
      <c r="UKD22" s="71"/>
      <c r="UKE22" s="71"/>
      <c r="UKF22" s="71"/>
      <c r="UKG22" s="71"/>
      <c r="UKH22" s="71"/>
      <c r="UKI22" s="71"/>
      <c r="UKJ22" s="71"/>
      <c r="UKK22" s="71"/>
      <c r="UKL22" s="71"/>
      <c r="UKM22" s="71"/>
      <c r="UKN22" s="71"/>
      <c r="UKO22" s="71"/>
      <c r="UKP22" s="71"/>
      <c r="UKQ22" s="71"/>
      <c r="UKR22" s="71"/>
      <c r="UKS22" s="71"/>
      <c r="UKT22" s="71"/>
      <c r="UKU22" s="71"/>
      <c r="UKV22" s="71"/>
      <c r="UKW22" s="71"/>
      <c r="UKX22" s="71"/>
      <c r="UKY22" s="71"/>
      <c r="UKZ22" s="71"/>
      <c r="ULA22" s="71"/>
      <c r="ULB22" s="71"/>
      <c r="ULC22" s="71"/>
      <c r="ULD22" s="71"/>
      <c r="ULE22" s="71"/>
      <c r="ULF22" s="71"/>
      <c r="ULG22" s="71"/>
      <c r="ULH22" s="71"/>
      <c r="ULI22" s="71"/>
      <c r="ULJ22" s="71"/>
      <c r="ULK22" s="71"/>
      <c r="ULL22" s="71"/>
      <c r="ULM22" s="71"/>
      <c r="ULN22" s="71"/>
      <c r="ULO22" s="71"/>
      <c r="ULP22" s="71"/>
      <c r="ULQ22" s="71"/>
      <c r="ULR22" s="71"/>
      <c r="ULS22" s="71"/>
      <c r="ULT22" s="71"/>
      <c r="ULU22" s="71"/>
      <c r="ULV22" s="71"/>
      <c r="ULW22" s="71"/>
      <c r="ULX22" s="71"/>
      <c r="ULY22" s="71"/>
      <c r="ULZ22" s="71"/>
      <c r="UMA22" s="71"/>
      <c r="UMB22" s="71"/>
      <c r="UMC22" s="71"/>
      <c r="UMD22" s="71"/>
      <c r="UME22" s="71"/>
      <c r="UMF22" s="71"/>
      <c r="UMG22" s="71"/>
      <c r="UMH22" s="71"/>
      <c r="UMI22" s="71"/>
      <c r="UMJ22" s="71"/>
      <c r="UMK22" s="71"/>
      <c r="UML22" s="71"/>
      <c r="UMM22" s="71"/>
      <c r="UMN22" s="71"/>
      <c r="UMO22" s="71"/>
      <c r="UMP22" s="71"/>
      <c r="UMQ22" s="71"/>
      <c r="UMR22" s="71"/>
      <c r="UMS22" s="71"/>
      <c r="UMT22" s="71"/>
      <c r="UMU22" s="71"/>
      <c r="UMV22" s="71"/>
      <c r="UMW22" s="71"/>
      <c r="UMX22" s="71"/>
      <c r="UMY22" s="71"/>
      <c r="UMZ22" s="71"/>
      <c r="UNA22" s="71"/>
      <c r="UNB22" s="71"/>
      <c r="UNC22" s="71"/>
      <c r="UND22" s="71"/>
      <c r="UNE22" s="71"/>
      <c r="UNF22" s="71"/>
      <c r="UNG22" s="71"/>
      <c r="UNH22" s="71"/>
      <c r="UNI22" s="71"/>
      <c r="UNJ22" s="71"/>
      <c r="UNK22" s="71"/>
      <c r="UNL22" s="71"/>
      <c r="UNM22" s="71"/>
      <c r="UNN22" s="71"/>
      <c r="UNO22" s="71"/>
      <c r="UNP22" s="71"/>
      <c r="UNQ22" s="71"/>
      <c r="UNR22" s="71"/>
      <c r="UNS22" s="71"/>
      <c r="UNT22" s="71"/>
      <c r="UNU22" s="71"/>
      <c r="UNV22" s="71"/>
      <c r="UNW22" s="71"/>
      <c r="UNX22" s="71"/>
      <c r="UNY22" s="71"/>
      <c r="UNZ22" s="71"/>
      <c r="UOA22" s="71"/>
      <c r="UOB22" s="71"/>
      <c r="UOC22" s="71"/>
      <c r="UOD22" s="71"/>
      <c r="UOE22" s="71"/>
      <c r="UOF22" s="71"/>
      <c r="UOG22" s="71"/>
      <c r="UOH22" s="71"/>
      <c r="UOI22" s="71"/>
      <c r="UOJ22" s="71"/>
      <c r="UOK22" s="71"/>
      <c r="UOL22" s="71"/>
      <c r="UOM22" s="71"/>
      <c r="UON22" s="71"/>
      <c r="UOO22" s="71"/>
      <c r="UOP22" s="71"/>
      <c r="UOQ22" s="71"/>
      <c r="UOR22" s="71"/>
      <c r="UOS22" s="71"/>
      <c r="UOT22" s="71"/>
      <c r="UOU22" s="71"/>
      <c r="UOV22" s="71"/>
      <c r="UOW22" s="71"/>
      <c r="UOX22" s="71"/>
      <c r="UOY22" s="71"/>
      <c r="UOZ22" s="71"/>
      <c r="UPA22" s="71"/>
      <c r="UPB22" s="71"/>
      <c r="UPC22" s="71"/>
      <c r="UPD22" s="71"/>
      <c r="UPE22" s="71"/>
      <c r="UPF22" s="71"/>
      <c r="UPG22" s="71"/>
      <c r="UPH22" s="71"/>
      <c r="UPI22" s="71"/>
      <c r="UPJ22" s="71"/>
      <c r="UPK22" s="71"/>
      <c r="UPL22" s="71"/>
      <c r="UPM22" s="71"/>
      <c r="UPN22" s="71"/>
      <c r="UPO22" s="71"/>
      <c r="UPP22" s="71"/>
      <c r="UPQ22" s="71"/>
      <c r="UPR22" s="71"/>
      <c r="UPS22" s="71"/>
      <c r="UPT22" s="71"/>
      <c r="UPU22" s="71"/>
      <c r="UPV22" s="71"/>
      <c r="UPW22" s="71"/>
      <c r="UPX22" s="71"/>
      <c r="UPY22" s="71"/>
      <c r="UPZ22" s="71"/>
      <c r="UQA22" s="71"/>
      <c r="UQB22" s="71"/>
      <c r="UQC22" s="71"/>
      <c r="UQD22" s="71"/>
      <c r="UQE22" s="71"/>
      <c r="UQF22" s="71"/>
      <c r="UQG22" s="71"/>
      <c r="UQH22" s="71"/>
      <c r="UQI22" s="71"/>
      <c r="UQJ22" s="71"/>
      <c r="UQK22" s="71"/>
      <c r="UQL22" s="71"/>
      <c r="UQM22" s="71"/>
      <c r="UQN22" s="71"/>
      <c r="UQO22" s="71"/>
      <c r="UQP22" s="71"/>
      <c r="UQQ22" s="71"/>
      <c r="UQR22" s="71"/>
      <c r="UQS22" s="71"/>
      <c r="UQT22" s="71"/>
      <c r="UQU22" s="71"/>
      <c r="UQV22" s="71"/>
      <c r="UQW22" s="71"/>
      <c r="UQX22" s="71"/>
      <c r="UQY22" s="71"/>
      <c r="UQZ22" s="71"/>
      <c r="URA22" s="71"/>
      <c r="URB22" s="71"/>
      <c r="URC22" s="71"/>
      <c r="URD22" s="71"/>
      <c r="URE22" s="71"/>
      <c r="URF22" s="71"/>
      <c r="URG22" s="71"/>
      <c r="URH22" s="71"/>
      <c r="URI22" s="71"/>
      <c r="URJ22" s="71"/>
      <c r="URK22" s="71"/>
      <c r="URL22" s="71"/>
      <c r="URM22" s="71"/>
      <c r="URN22" s="71"/>
      <c r="URO22" s="71"/>
      <c r="URP22" s="71"/>
      <c r="URQ22" s="71"/>
      <c r="URR22" s="71"/>
      <c r="URS22" s="71"/>
      <c r="URT22" s="71"/>
      <c r="URU22" s="71"/>
      <c r="URV22" s="71"/>
      <c r="URW22" s="71"/>
      <c r="URX22" s="71"/>
      <c r="URY22" s="71"/>
      <c r="URZ22" s="71"/>
      <c r="USA22" s="71"/>
      <c r="USB22" s="71"/>
      <c r="USC22" s="71"/>
      <c r="USD22" s="71"/>
      <c r="USE22" s="71"/>
      <c r="USF22" s="71"/>
      <c r="USG22" s="71"/>
      <c r="USH22" s="71"/>
      <c r="USI22" s="71"/>
      <c r="USJ22" s="71"/>
      <c r="USK22" s="71"/>
      <c r="USL22" s="71"/>
      <c r="USM22" s="71"/>
      <c r="USN22" s="71"/>
      <c r="USO22" s="71"/>
      <c r="USP22" s="71"/>
      <c r="USQ22" s="71"/>
      <c r="USR22" s="71"/>
      <c r="USS22" s="71"/>
      <c r="UST22" s="71"/>
      <c r="USU22" s="71"/>
      <c r="USV22" s="71"/>
      <c r="USW22" s="71"/>
      <c r="USX22" s="71"/>
      <c r="USY22" s="71"/>
      <c r="USZ22" s="71"/>
      <c r="UTA22" s="71"/>
      <c r="UTB22" s="71"/>
      <c r="UTC22" s="71"/>
      <c r="UTD22" s="71"/>
      <c r="UTE22" s="71"/>
      <c r="UTF22" s="71"/>
      <c r="UTG22" s="71"/>
      <c r="UTH22" s="71"/>
      <c r="UTI22" s="71"/>
      <c r="UTJ22" s="71"/>
      <c r="UTK22" s="71"/>
      <c r="UTL22" s="71"/>
      <c r="UTM22" s="71"/>
      <c r="UTN22" s="71"/>
      <c r="UTO22" s="71"/>
      <c r="UTP22" s="71"/>
      <c r="UTQ22" s="71"/>
      <c r="UTR22" s="71"/>
      <c r="UTS22" s="71"/>
      <c r="UTT22" s="71"/>
      <c r="UTU22" s="71"/>
      <c r="UTV22" s="71"/>
      <c r="UTW22" s="71"/>
      <c r="UTX22" s="71"/>
      <c r="UTY22" s="71"/>
      <c r="UTZ22" s="71"/>
      <c r="UUA22" s="71"/>
      <c r="UUB22" s="71"/>
      <c r="UUC22" s="71"/>
      <c r="UUD22" s="71"/>
      <c r="UUE22" s="71"/>
      <c r="UUF22" s="71"/>
      <c r="UUG22" s="71"/>
      <c r="UUH22" s="71"/>
      <c r="UUI22" s="71"/>
      <c r="UUJ22" s="71"/>
      <c r="UUK22" s="71"/>
      <c r="UUL22" s="71"/>
      <c r="UUM22" s="71"/>
      <c r="UUN22" s="71"/>
      <c r="UUO22" s="71"/>
      <c r="UUP22" s="71"/>
      <c r="UUQ22" s="71"/>
      <c r="UUR22" s="71"/>
      <c r="UUS22" s="71"/>
      <c r="UUT22" s="71"/>
      <c r="UUU22" s="71"/>
      <c r="UUV22" s="71"/>
      <c r="UUW22" s="71"/>
      <c r="UUX22" s="71"/>
      <c r="UUY22" s="71"/>
      <c r="UUZ22" s="71"/>
      <c r="UVA22" s="71"/>
      <c r="UVB22" s="71"/>
      <c r="UVC22" s="71"/>
      <c r="UVD22" s="71"/>
      <c r="UVE22" s="71"/>
      <c r="UVF22" s="71"/>
      <c r="UVG22" s="71"/>
      <c r="UVH22" s="71"/>
      <c r="UVI22" s="71"/>
      <c r="UVJ22" s="71"/>
      <c r="UVK22" s="71"/>
      <c r="UVL22" s="71"/>
      <c r="UVM22" s="71"/>
      <c r="UVN22" s="71"/>
      <c r="UVO22" s="71"/>
      <c r="UVP22" s="71"/>
      <c r="UVQ22" s="71"/>
      <c r="UVR22" s="71"/>
      <c r="UVS22" s="71"/>
      <c r="UVT22" s="71"/>
      <c r="UVU22" s="71"/>
      <c r="UVV22" s="71"/>
      <c r="UVW22" s="71"/>
      <c r="UVX22" s="71"/>
      <c r="UVY22" s="71"/>
      <c r="UVZ22" s="71"/>
      <c r="UWA22" s="71"/>
      <c r="UWB22" s="71"/>
      <c r="UWC22" s="71"/>
      <c r="UWD22" s="71"/>
      <c r="UWE22" s="71"/>
      <c r="UWF22" s="71"/>
      <c r="UWG22" s="71"/>
      <c r="UWH22" s="71"/>
      <c r="UWI22" s="71"/>
      <c r="UWJ22" s="71"/>
      <c r="UWK22" s="71"/>
      <c r="UWL22" s="71"/>
      <c r="UWM22" s="71"/>
      <c r="UWN22" s="71"/>
      <c r="UWO22" s="71"/>
      <c r="UWP22" s="71"/>
      <c r="UWQ22" s="71"/>
      <c r="UWR22" s="71"/>
      <c r="UWS22" s="71"/>
      <c r="UWT22" s="71"/>
      <c r="UWU22" s="71"/>
      <c r="UWV22" s="71"/>
      <c r="UWW22" s="71"/>
      <c r="UWX22" s="71"/>
      <c r="UWY22" s="71"/>
      <c r="UWZ22" s="71"/>
      <c r="UXA22" s="71"/>
      <c r="UXB22" s="71"/>
      <c r="UXC22" s="71"/>
      <c r="UXD22" s="71"/>
      <c r="UXE22" s="71"/>
      <c r="UXF22" s="71"/>
      <c r="UXG22" s="71"/>
      <c r="UXH22" s="71"/>
      <c r="UXI22" s="71"/>
      <c r="UXJ22" s="71"/>
      <c r="UXK22" s="71"/>
      <c r="UXL22" s="71"/>
      <c r="UXM22" s="71"/>
      <c r="UXN22" s="71"/>
      <c r="UXO22" s="71"/>
      <c r="UXP22" s="71"/>
      <c r="UXQ22" s="71"/>
      <c r="UXR22" s="71"/>
      <c r="UXS22" s="71"/>
      <c r="UXT22" s="71"/>
      <c r="UXU22" s="71"/>
      <c r="UXV22" s="71"/>
      <c r="UXW22" s="71"/>
      <c r="UXX22" s="71"/>
      <c r="UXY22" s="71"/>
      <c r="UXZ22" s="71"/>
      <c r="UYA22" s="71"/>
      <c r="UYB22" s="71"/>
      <c r="UYC22" s="71"/>
      <c r="UYD22" s="71"/>
      <c r="UYE22" s="71"/>
      <c r="UYF22" s="71"/>
      <c r="UYG22" s="71"/>
      <c r="UYH22" s="71"/>
      <c r="UYI22" s="71"/>
      <c r="UYJ22" s="71"/>
      <c r="UYK22" s="71"/>
      <c r="UYL22" s="71"/>
      <c r="UYM22" s="71"/>
      <c r="UYN22" s="71"/>
      <c r="UYO22" s="71"/>
      <c r="UYP22" s="71"/>
      <c r="UYQ22" s="71"/>
      <c r="UYR22" s="71"/>
      <c r="UYS22" s="71"/>
      <c r="UYT22" s="71"/>
      <c r="UYU22" s="71"/>
      <c r="UYV22" s="71"/>
      <c r="UYW22" s="71"/>
      <c r="UYX22" s="71"/>
      <c r="UYY22" s="71"/>
      <c r="UYZ22" s="71"/>
      <c r="UZA22" s="71"/>
      <c r="UZB22" s="71"/>
      <c r="UZC22" s="71"/>
      <c r="UZD22" s="71"/>
      <c r="UZE22" s="71"/>
      <c r="UZF22" s="71"/>
      <c r="UZG22" s="71"/>
      <c r="UZH22" s="71"/>
      <c r="UZI22" s="71"/>
      <c r="UZJ22" s="71"/>
      <c r="UZK22" s="71"/>
      <c r="UZL22" s="71"/>
      <c r="UZM22" s="71"/>
      <c r="UZN22" s="71"/>
      <c r="UZO22" s="71"/>
      <c r="UZP22" s="71"/>
      <c r="UZQ22" s="71"/>
      <c r="UZR22" s="71"/>
      <c r="UZS22" s="71"/>
      <c r="UZT22" s="71"/>
      <c r="UZU22" s="71"/>
      <c r="UZV22" s="71"/>
      <c r="UZW22" s="71"/>
      <c r="UZX22" s="71"/>
      <c r="UZY22" s="71"/>
      <c r="UZZ22" s="71"/>
      <c r="VAA22" s="71"/>
      <c r="VAB22" s="71"/>
      <c r="VAC22" s="71"/>
      <c r="VAD22" s="71"/>
      <c r="VAE22" s="71"/>
      <c r="VAF22" s="71"/>
      <c r="VAG22" s="71"/>
      <c r="VAH22" s="71"/>
      <c r="VAI22" s="71"/>
      <c r="VAJ22" s="71"/>
      <c r="VAK22" s="71"/>
      <c r="VAL22" s="71"/>
      <c r="VAM22" s="71"/>
      <c r="VAN22" s="71"/>
      <c r="VAO22" s="71"/>
      <c r="VAP22" s="71"/>
      <c r="VAQ22" s="71"/>
      <c r="VAR22" s="71"/>
      <c r="VAS22" s="71"/>
      <c r="VAT22" s="71"/>
      <c r="VAU22" s="71"/>
      <c r="VAV22" s="71"/>
      <c r="VAW22" s="71"/>
      <c r="VAX22" s="71"/>
      <c r="VAY22" s="71"/>
      <c r="VAZ22" s="71"/>
      <c r="VBA22" s="71"/>
      <c r="VBB22" s="71"/>
      <c r="VBC22" s="71"/>
      <c r="VBD22" s="71"/>
      <c r="VBE22" s="71"/>
      <c r="VBF22" s="71"/>
      <c r="VBG22" s="71"/>
      <c r="VBH22" s="71"/>
      <c r="VBI22" s="71"/>
      <c r="VBJ22" s="71"/>
      <c r="VBK22" s="71"/>
      <c r="VBL22" s="71"/>
      <c r="VBM22" s="71"/>
      <c r="VBN22" s="71"/>
      <c r="VBO22" s="71"/>
      <c r="VBP22" s="71"/>
      <c r="VBQ22" s="71"/>
      <c r="VBR22" s="71"/>
      <c r="VBS22" s="71"/>
      <c r="VBT22" s="71"/>
      <c r="VBU22" s="71"/>
      <c r="VBV22" s="71"/>
      <c r="VBW22" s="71"/>
      <c r="VBX22" s="71"/>
      <c r="VBY22" s="71"/>
      <c r="VBZ22" s="71"/>
      <c r="VCA22" s="71"/>
      <c r="VCB22" s="71"/>
      <c r="VCC22" s="71"/>
      <c r="VCD22" s="71"/>
      <c r="VCE22" s="71"/>
      <c r="VCF22" s="71"/>
      <c r="VCG22" s="71"/>
      <c r="VCH22" s="71"/>
      <c r="VCI22" s="71"/>
      <c r="VCJ22" s="71"/>
      <c r="VCK22" s="71"/>
      <c r="VCL22" s="71"/>
      <c r="VCM22" s="71"/>
      <c r="VCN22" s="71"/>
      <c r="VCO22" s="71"/>
      <c r="VCP22" s="71"/>
      <c r="VCQ22" s="71"/>
      <c r="VCR22" s="71"/>
      <c r="VCS22" s="71"/>
      <c r="VCT22" s="71"/>
      <c r="VCU22" s="71"/>
      <c r="VCV22" s="71"/>
      <c r="VCW22" s="71"/>
      <c r="VCX22" s="71"/>
      <c r="VCY22" s="71"/>
      <c r="VCZ22" s="71"/>
      <c r="VDA22" s="71"/>
      <c r="VDB22" s="71"/>
      <c r="VDC22" s="71"/>
      <c r="VDD22" s="71"/>
      <c r="VDE22" s="71"/>
      <c r="VDF22" s="71"/>
      <c r="VDG22" s="71"/>
      <c r="VDH22" s="71"/>
      <c r="VDI22" s="71"/>
      <c r="VDJ22" s="71"/>
      <c r="VDK22" s="71"/>
      <c r="VDL22" s="71"/>
      <c r="VDM22" s="71"/>
      <c r="VDN22" s="71"/>
      <c r="VDO22" s="71"/>
      <c r="VDP22" s="71"/>
      <c r="VDQ22" s="71"/>
      <c r="VDR22" s="71"/>
      <c r="VDS22" s="71"/>
      <c r="VDT22" s="71"/>
      <c r="VDU22" s="71"/>
      <c r="VDV22" s="71"/>
      <c r="VDW22" s="71"/>
      <c r="VDX22" s="71"/>
      <c r="VDY22" s="71"/>
      <c r="VDZ22" s="71"/>
      <c r="VEA22" s="71"/>
      <c r="VEB22" s="71"/>
      <c r="VEC22" s="71"/>
      <c r="VED22" s="71"/>
      <c r="VEE22" s="71"/>
      <c r="VEF22" s="71"/>
      <c r="VEG22" s="71"/>
      <c r="VEH22" s="71"/>
      <c r="VEI22" s="71"/>
      <c r="VEJ22" s="71"/>
      <c r="VEK22" s="71"/>
      <c r="VEL22" s="71"/>
      <c r="VEM22" s="71"/>
      <c r="VEN22" s="71"/>
      <c r="VEO22" s="71"/>
      <c r="VEP22" s="71"/>
      <c r="VEQ22" s="71"/>
      <c r="VER22" s="71"/>
      <c r="VES22" s="71"/>
      <c r="VET22" s="71"/>
      <c r="VEU22" s="71"/>
      <c r="VEV22" s="71"/>
      <c r="VEW22" s="71"/>
      <c r="VEX22" s="71"/>
      <c r="VEY22" s="71"/>
      <c r="VEZ22" s="71"/>
      <c r="VFA22" s="71"/>
      <c r="VFB22" s="71"/>
      <c r="VFC22" s="71"/>
      <c r="VFD22" s="71"/>
      <c r="VFE22" s="71"/>
      <c r="VFF22" s="71"/>
      <c r="VFG22" s="71"/>
      <c r="VFH22" s="71"/>
      <c r="VFI22" s="71"/>
      <c r="VFJ22" s="71"/>
      <c r="VFK22" s="71"/>
      <c r="VFL22" s="71"/>
      <c r="VFM22" s="71"/>
      <c r="VFN22" s="71"/>
      <c r="VFO22" s="71"/>
      <c r="VFP22" s="71"/>
      <c r="VFQ22" s="71"/>
      <c r="VFR22" s="71"/>
      <c r="VFS22" s="71"/>
      <c r="VFT22" s="71"/>
      <c r="VFU22" s="71"/>
      <c r="VFV22" s="71"/>
      <c r="VFW22" s="71"/>
      <c r="VFX22" s="71"/>
      <c r="VFY22" s="71"/>
      <c r="VFZ22" s="71"/>
      <c r="VGA22" s="71"/>
      <c r="VGB22" s="71"/>
      <c r="VGC22" s="71"/>
      <c r="VGD22" s="71"/>
      <c r="VGE22" s="71"/>
      <c r="VGF22" s="71"/>
      <c r="VGG22" s="71"/>
      <c r="VGH22" s="71"/>
      <c r="VGI22" s="71"/>
      <c r="VGJ22" s="71"/>
    </row>
    <row r="23" spans="1:15112" x14ac:dyDescent="0.25">
      <c r="B23" s="15"/>
      <c r="C23" s="14" t="s">
        <v>75</v>
      </c>
      <c r="D23" s="267"/>
      <c r="E23" s="20" t="s">
        <v>14</v>
      </c>
      <c r="F23" s="33"/>
      <c r="G23" s="33">
        <f t="shared" ref="G23:AJ23" si="3">G24+G25</f>
        <v>0</v>
      </c>
      <c r="H23" s="33">
        <f t="shared" si="3"/>
        <v>0</v>
      </c>
      <c r="I23" s="33">
        <f t="shared" si="3"/>
        <v>0</v>
      </c>
      <c r="J23" s="33">
        <f t="shared" si="3"/>
        <v>0</v>
      </c>
      <c r="K23" s="33">
        <f t="shared" si="3"/>
        <v>0</v>
      </c>
      <c r="L23" s="33">
        <f t="shared" si="3"/>
        <v>0</v>
      </c>
      <c r="M23" s="33">
        <f t="shared" si="3"/>
        <v>0</v>
      </c>
      <c r="N23" s="33">
        <f t="shared" si="3"/>
        <v>0</v>
      </c>
      <c r="O23" s="33">
        <f t="shared" si="3"/>
        <v>0</v>
      </c>
      <c r="P23" s="33">
        <f t="shared" si="3"/>
        <v>0</v>
      </c>
      <c r="Q23" s="33">
        <f t="shared" si="3"/>
        <v>0</v>
      </c>
      <c r="R23" s="33">
        <f t="shared" si="3"/>
        <v>0</v>
      </c>
      <c r="S23" s="33">
        <f t="shared" si="3"/>
        <v>0</v>
      </c>
      <c r="T23" s="33">
        <f t="shared" si="3"/>
        <v>0</v>
      </c>
      <c r="U23" s="33">
        <f t="shared" si="3"/>
        <v>0</v>
      </c>
      <c r="V23" s="33">
        <f t="shared" si="3"/>
        <v>0</v>
      </c>
      <c r="W23" s="33">
        <f t="shared" si="3"/>
        <v>0</v>
      </c>
      <c r="X23" s="33">
        <f t="shared" si="3"/>
        <v>0</v>
      </c>
      <c r="Y23" s="33">
        <f t="shared" si="3"/>
        <v>0</v>
      </c>
      <c r="Z23" s="33">
        <f t="shared" si="3"/>
        <v>0</v>
      </c>
      <c r="AA23" s="33">
        <f t="shared" si="3"/>
        <v>0</v>
      </c>
      <c r="AB23" s="33">
        <f t="shared" si="3"/>
        <v>0</v>
      </c>
      <c r="AC23" s="33">
        <f t="shared" si="3"/>
        <v>0</v>
      </c>
      <c r="AD23" s="33">
        <f t="shared" si="3"/>
        <v>0</v>
      </c>
      <c r="AE23" s="33">
        <f t="shared" si="3"/>
        <v>0</v>
      </c>
      <c r="AF23" s="33">
        <f t="shared" si="3"/>
        <v>0</v>
      </c>
      <c r="AG23" s="33">
        <f t="shared" si="3"/>
        <v>0</v>
      </c>
      <c r="AH23" s="33">
        <f t="shared" si="3"/>
        <v>0</v>
      </c>
      <c r="AI23" s="33">
        <f t="shared" si="3"/>
        <v>0</v>
      </c>
      <c r="AJ23" s="33">
        <f t="shared" si="3"/>
        <v>0</v>
      </c>
      <c r="AL23" s="63">
        <f>SUM(F23:O23)</f>
        <v>0</v>
      </c>
    </row>
    <row r="24" spans="1:15112" x14ac:dyDescent="0.25">
      <c r="B24" s="15"/>
      <c r="C24" s="73" t="s">
        <v>106</v>
      </c>
      <c r="D24" s="267"/>
      <c r="E24" s="74" t="s">
        <v>14</v>
      </c>
      <c r="F24" s="284"/>
      <c r="G24" s="284">
        <v>0</v>
      </c>
      <c r="H24" s="284">
        <v>0</v>
      </c>
      <c r="I24" s="284">
        <v>0</v>
      </c>
      <c r="J24" s="284">
        <v>0</v>
      </c>
      <c r="K24" s="284">
        <v>0</v>
      </c>
      <c r="L24" s="284">
        <v>0</v>
      </c>
      <c r="M24" s="284">
        <v>0</v>
      </c>
      <c r="N24" s="284">
        <v>0</v>
      </c>
      <c r="O24" s="284">
        <v>0</v>
      </c>
      <c r="P24" s="284">
        <v>0</v>
      </c>
      <c r="Q24" s="284">
        <v>0</v>
      </c>
      <c r="R24" s="284">
        <v>0</v>
      </c>
      <c r="S24" s="284">
        <v>0</v>
      </c>
      <c r="T24" s="284">
        <v>0</v>
      </c>
      <c r="U24" s="284">
        <v>0</v>
      </c>
      <c r="V24" s="284">
        <v>0</v>
      </c>
      <c r="W24" s="284">
        <v>0</v>
      </c>
      <c r="X24" s="284">
        <v>0</v>
      </c>
      <c r="Y24" s="284">
        <v>0</v>
      </c>
      <c r="Z24" s="284">
        <v>0</v>
      </c>
      <c r="AA24" s="284">
        <v>0</v>
      </c>
      <c r="AB24" s="284">
        <v>0</v>
      </c>
      <c r="AC24" s="284">
        <v>0</v>
      </c>
      <c r="AD24" s="284">
        <v>0</v>
      </c>
      <c r="AE24" s="284">
        <v>0</v>
      </c>
      <c r="AF24" s="284">
        <v>0</v>
      </c>
      <c r="AG24" s="284">
        <v>0</v>
      </c>
      <c r="AH24" s="284">
        <v>0</v>
      </c>
      <c r="AI24" s="284">
        <v>0</v>
      </c>
      <c r="AJ24" s="284">
        <v>0</v>
      </c>
      <c r="AL24" s="66">
        <f>SUM(F24:O24)</f>
        <v>0</v>
      </c>
    </row>
    <row r="25" spans="1:15112" x14ac:dyDescent="0.25">
      <c r="B25" s="15"/>
      <c r="C25" s="73" t="s">
        <v>73</v>
      </c>
      <c r="D25" s="267"/>
      <c r="E25" s="74" t="s">
        <v>14</v>
      </c>
      <c r="F25" s="284">
        <v>0</v>
      </c>
      <c r="G25" s="284">
        <v>0</v>
      </c>
      <c r="H25" s="284">
        <v>0</v>
      </c>
      <c r="I25" s="284">
        <v>0</v>
      </c>
      <c r="J25" s="284">
        <v>0</v>
      </c>
      <c r="K25" s="284">
        <v>0</v>
      </c>
      <c r="L25" s="284">
        <v>0</v>
      </c>
      <c r="M25" s="284">
        <v>0</v>
      </c>
      <c r="N25" s="284">
        <v>0</v>
      </c>
      <c r="O25" s="284">
        <v>0</v>
      </c>
      <c r="P25" s="284">
        <v>0</v>
      </c>
      <c r="Q25" s="284">
        <v>0</v>
      </c>
      <c r="R25" s="284">
        <v>0</v>
      </c>
      <c r="S25" s="284">
        <v>0</v>
      </c>
      <c r="T25" s="284">
        <v>0</v>
      </c>
      <c r="U25" s="284">
        <v>0</v>
      </c>
      <c r="V25" s="284">
        <v>0</v>
      </c>
      <c r="W25" s="284">
        <v>0</v>
      </c>
      <c r="X25" s="284">
        <v>0</v>
      </c>
      <c r="Y25" s="284">
        <v>0</v>
      </c>
      <c r="Z25" s="284">
        <v>0</v>
      </c>
      <c r="AA25" s="284">
        <v>0</v>
      </c>
      <c r="AB25" s="284">
        <v>0</v>
      </c>
      <c r="AC25" s="284">
        <v>0</v>
      </c>
      <c r="AD25" s="284">
        <v>0</v>
      </c>
      <c r="AE25" s="284">
        <v>0</v>
      </c>
      <c r="AF25" s="284">
        <v>0</v>
      </c>
      <c r="AG25" s="284">
        <v>0</v>
      </c>
      <c r="AH25" s="284">
        <v>0</v>
      </c>
      <c r="AI25" s="284">
        <v>0</v>
      </c>
      <c r="AJ25" s="284">
        <v>0</v>
      </c>
      <c r="AL25" s="66">
        <f>SUM(F25:O25)</f>
        <v>0</v>
      </c>
    </row>
    <row r="26" spans="1:15112" x14ac:dyDescent="0.25">
      <c r="B26" s="15"/>
      <c r="C26" s="242" t="s">
        <v>108</v>
      </c>
      <c r="D26" s="245"/>
      <c r="E26" s="244"/>
      <c r="F26" s="103"/>
      <c r="G26" s="103"/>
      <c r="H26" s="103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  <c r="AA26" s="287"/>
      <c r="AB26" s="287"/>
      <c r="AC26" s="287"/>
      <c r="AD26" s="287"/>
      <c r="AE26" s="287"/>
      <c r="AF26" s="287"/>
      <c r="AG26" s="287"/>
      <c r="AH26" s="287"/>
      <c r="AI26" s="287"/>
      <c r="AJ26" s="287"/>
      <c r="AL26" s="75" t="s">
        <v>109</v>
      </c>
    </row>
    <row r="27" spans="1:15112" s="82" customFormat="1" x14ac:dyDescent="0.2">
      <c r="A27" s="16"/>
      <c r="B27" s="17"/>
      <c r="C27" s="11" t="s">
        <v>71</v>
      </c>
      <c r="D27" s="268"/>
      <c r="E27" s="12" t="s">
        <v>14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16"/>
      <c r="AL27" s="63">
        <f>SUM(F27:O27)</f>
        <v>0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54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6"/>
      <c r="OT27" s="16"/>
      <c r="OU27" s="16"/>
      <c r="OV27" s="16"/>
      <c r="OW27" s="16"/>
      <c r="OX27" s="16"/>
      <c r="OY27" s="16"/>
      <c r="OZ27" s="16"/>
      <c r="PA27" s="16"/>
      <c r="PB27" s="16"/>
      <c r="PC27" s="16"/>
      <c r="PD27" s="16"/>
      <c r="PE27" s="16"/>
      <c r="PF27" s="16"/>
      <c r="PG27" s="16"/>
      <c r="PH27" s="16"/>
      <c r="PI27" s="16"/>
      <c r="PJ27" s="16"/>
      <c r="PK27" s="16"/>
      <c r="PL27" s="16"/>
      <c r="PM27" s="16"/>
      <c r="PN27" s="16"/>
      <c r="PO27" s="16"/>
      <c r="PP27" s="16"/>
      <c r="PQ27" s="16"/>
      <c r="PR27" s="16"/>
      <c r="PS27" s="16"/>
      <c r="PT27" s="16"/>
      <c r="PU27" s="16"/>
      <c r="PV27" s="16"/>
      <c r="PW27" s="16"/>
      <c r="PX27" s="16"/>
      <c r="PY27" s="16"/>
      <c r="PZ27" s="16"/>
      <c r="QA27" s="16"/>
      <c r="QB27" s="16"/>
      <c r="QC27" s="16"/>
      <c r="QD27" s="16"/>
      <c r="QE27" s="16"/>
      <c r="QF27" s="16"/>
      <c r="QG27" s="16"/>
      <c r="QH27" s="16"/>
      <c r="QI27" s="16"/>
      <c r="QJ27" s="16"/>
      <c r="QK27" s="16"/>
      <c r="QL27" s="16"/>
      <c r="QM27" s="16"/>
      <c r="QN27" s="16"/>
      <c r="QO27" s="16"/>
      <c r="QP27" s="16"/>
      <c r="QQ27" s="16"/>
      <c r="QR27" s="16"/>
      <c r="QS27" s="16"/>
      <c r="QT27" s="16"/>
      <c r="QU27" s="16"/>
      <c r="QV27" s="16"/>
      <c r="QW27" s="16"/>
      <c r="QX27" s="16"/>
      <c r="QY27" s="16"/>
      <c r="QZ27" s="16"/>
      <c r="RA27" s="16"/>
      <c r="RB27" s="16"/>
      <c r="RC27" s="16"/>
      <c r="RD27" s="16"/>
      <c r="RE27" s="16"/>
      <c r="RF27" s="16"/>
      <c r="RG27" s="16"/>
      <c r="RH27" s="16"/>
      <c r="RI27" s="16"/>
      <c r="RJ27" s="16"/>
      <c r="RK27" s="16"/>
      <c r="RL27" s="16"/>
      <c r="RM27" s="16"/>
      <c r="RN27" s="16"/>
      <c r="RO27" s="16"/>
      <c r="RP27" s="16"/>
      <c r="RQ27" s="16"/>
      <c r="RR27" s="16"/>
      <c r="RS27" s="16"/>
      <c r="RT27" s="16"/>
      <c r="RU27" s="16"/>
      <c r="RV27" s="16"/>
      <c r="RW27" s="16"/>
      <c r="RX27" s="16"/>
      <c r="RY27" s="16"/>
      <c r="RZ27" s="16"/>
      <c r="SA27" s="16"/>
      <c r="SB27" s="16"/>
      <c r="SC27" s="16"/>
      <c r="SD27" s="16"/>
      <c r="SE27" s="16"/>
      <c r="SF27" s="16"/>
      <c r="SG27" s="16"/>
      <c r="SH27" s="16"/>
      <c r="SI27" s="16"/>
      <c r="SJ27" s="16"/>
      <c r="SK27" s="16"/>
      <c r="SL27" s="16"/>
      <c r="SM27" s="16"/>
      <c r="SN27" s="16"/>
      <c r="SO27" s="16"/>
      <c r="SP27" s="16"/>
      <c r="SQ27" s="16"/>
      <c r="SR27" s="16"/>
      <c r="SS27" s="16"/>
      <c r="ST27" s="16"/>
      <c r="SU27" s="16"/>
      <c r="SV27" s="16"/>
      <c r="SW27" s="16"/>
      <c r="SX27" s="16"/>
      <c r="SY27" s="16"/>
      <c r="SZ27" s="16"/>
      <c r="TA27" s="16"/>
      <c r="TB27" s="16"/>
      <c r="TC27" s="16"/>
      <c r="TD27" s="16"/>
      <c r="TE27" s="16"/>
      <c r="TF27" s="16"/>
      <c r="TG27" s="16"/>
      <c r="TH27" s="16"/>
      <c r="TI27" s="16"/>
      <c r="TJ27" s="16"/>
      <c r="TK27" s="16"/>
      <c r="TL27" s="16"/>
      <c r="TM27" s="16"/>
      <c r="TN27" s="16"/>
      <c r="TO27" s="16"/>
      <c r="TP27" s="16"/>
      <c r="TQ27" s="16"/>
      <c r="TR27" s="16"/>
      <c r="TS27" s="16"/>
      <c r="TT27" s="16"/>
      <c r="TU27" s="16"/>
      <c r="TV27" s="16"/>
      <c r="TW27" s="16"/>
      <c r="TX27" s="16"/>
      <c r="TY27" s="16"/>
      <c r="TZ27" s="16"/>
      <c r="UA27" s="16"/>
      <c r="UB27" s="16"/>
      <c r="UC27" s="16"/>
      <c r="UD27" s="16"/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/>
      <c r="VH27" s="16"/>
      <c r="VI27" s="16"/>
      <c r="VJ27" s="16"/>
      <c r="VK27" s="16"/>
      <c r="VL27" s="16"/>
      <c r="VM27" s="16"/>
      <c r="VN27" s="16"/>
      <c r="VO27" s="16"/>
      <c r="VP27" s="16"/>
      <c r="VQ27" s="16"/>
      <c r="VR27" s="16"/>
      <c r="VS27" s="16"/>
      <c r="VT27" s="16"/>
      <c r="VU27" s="16"/>
      <c r="VV27" s="16"/>
      <c r="VW27" s="16"/>
      <c r="VX27" s="16"/>
      <c r="VY27" s="16"/>
      <c r="VZ27" s="16"/>
      <c r="WA27" s="16"/>
      <c r="WB27" s="16"/>
      <c r="WC27" s="16"/>
      <c r="WD27" s="16"/>
      <c r="WE27" s="16"/>
      <c r="WF27" s="16"/>
      <c r="WG27" s="16"/>
      <c r="WH27" s="16"/>
      <c r="WI27" s="16"/>
      <c r="WJ27" s="16"/>
      <c r="WK27" s="16"/>
      <c r="WL27" s="16"/>
      <c r="WM27" s="16"/>
      <c r="WN27" s="16"/>
      <c r="WO27" s="16"/>
      <c r="WP27" s="16"/>
      <c r="WQ27" s="16"/>
      <c r="WR27" s="16"/>
      <c r="WS27" s="16"/>
      <c r="WT27" s="16"/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6"/>
      <c r="XQ27" s="16"/>
      <c r="XR27" s="16"/>
      <c r="XS27" s="16"/>
      <c r="XT27" s="16"/>
      <c r="XU27" s="16"/>
      <c r="XV27" s="16"/>
      <c r="XW27" s="16"/>
      <c r="XX27" s="16"/>
      <c r="XY27" s="16"/>
      <c r="XZ27" s="16"/>
      <c r="YA27" s="16"/>
      <c r="YB27" s="16"/>
      <c r="YC27" s="16"/>
      <c r="YD27" s="16"/>
      <c r="YE27" s="16"/>
      <c r="YF27" s="16"/>
      <c r="YG27" s="16"/>
      <c r="YH27" s="16"/>
      <c r="YI27" s="16"/>
      <c r="YJ27" s="16"/>
      <c r="YK27" s="16"/>
      <c r="YL27" s="16"/>
      <c r="YM27" s="16"/>
      <c r="YN27" s="16"/>
      <c r="YO27" s="16"/>
      <c r="YP27" s="16"/>
      <c r="YQ27" s="16"/>
      <c r="YR27" s="16"/>
      <c r="YS27" s="16"/>
      <c r="YT27" s="16"/>
      <c r="YU27" s="16"/>
      <c r="YV27" s="16"/>
      <c r="YW27" s="16"/>
      <c r="YX27" s="16"/>
      <c r="YY27" s="16"/>
      <c r="YZ27" s="16"/>
      <c r="ZA27" s="16"/>
      <c r="ZB27" s="16"/>
      <c r="ZC27" s="16"/>
      <c r="ZD27" s="16"/>
      <c r="ZE27" s="16"/>
      <c r="ZF27" s="16"/>
      <c r="ZG27" s="16"/>
      <c r="ZH27" s="16"/>
      <c r="ZI27" s="16"/>
      <c r="ZJ27" s="16"/>
      <c r="ZK27" s="16"/>
      <c r="ZL27" s="16"/>
      <c r="ZM27" s="16"/>
      <c r="ZN27" s="16"/>
      <c r="ZO27" s="16"/>
      <c r="ZP27" s="16"/>
      <c r="ZQ27" s="16"/>
      <c r="ZR27" s="16"/>
      <c r="ZS27" s="16"/>
      <c r="ZT27" s="16"/>
      <c r="ZU27" s="16"/>
      <c r="ZV27" s="16"/>
      <c r="ZW27" s="16"/>
      <c r="ZX27" s="16"/>
      <c r="ZY27" s="16"/>
      <c r="ZZ27" s="16"/>
      <c r="AAA27" s="16"/>
      <c r="AAB27" s="16"/>
      <c r="AAC27" s="16"/>
      <c r="AAD27" s="16"/>
      <c r="AAE27" s="16"/>
      <c r="AAF27" s="16"/>
      <c r="AAG27" s="16"/>
      <c r="AAH27" s="16"/>
      <c r="AAI27" s="16"/>
      <c r="AAJ27" s="16"/>
      <c r="AAK27" s="16"/>
      <c r="AAL27" s="16"/>
      <c r="AAM27" s="16"/>
      <c r="AAN27" s="16"/>
      <c r="AAO27" s="16"/>
      <c r="AAP27" s="16"/>
      <c r="AAQ27" s="16"/>
      <c r="AAR27" s="16"/>
      <c r="AAS27" s="16"/>
      <c r="AAT27" s="16"/>
      <c r="AAU27" s="16"/>
      <c r="AAV27" s="16"/>
      <c r="AAW27" s="16"/>
      <c r="AAX27" s="16"/>
      <c r="AAY27" s="16"/>
      <c r="AAZ27" s="16"/>
      <c r="ABA27" s="16"/>
      <c r="ABB27" s="16"/>
      <c r="ABC27" s="16"/>
      <c r="ABD27" s="16"/>
      <c r="ABE27" s="16"/>
      <c r="ABF27" s="16"/>
      <c r="ABG27" s="16"/>
      <c r="ABH27" s="16"/>
      <c r="ABI27" s="16"/>
      <c r="ABJ27" s="16"/>
      <c r="ABK27" s="16"/>
      <c r="ABL27" s="16"/>
      <c r="ABM27" s="16"/>
      <c r="ABN27" s="16"/>
      <c r="ABO27" s="16"/>
      <c r="ABP27" s="16"/>
      <c r="ABQ27" s="16"/>
      <c r="ABR27" s="16"/>
      <c r="ABS27" s="16"/>
      <c r="ABT27" s="16"/>
      <c r="ABU27" s="16"/>
      <c r="ABV27" s="16"/>
      <c r="ABW27" s="16"/>
      <c r="ABX27" s="16"/>
      <c r="ABY27" s="16"/>
      <c r="ABZ27" s="16"/>
      <c r="ACA27" s="16"/>
      <c r="ACB27" s="16"/>
      <c r="ACC27" s="16"/>
      <c r="ACD27" s="16"/>
      <c r="ACE27" s="16"/>
      <c r="ACF27" s="16"/>
      <c r="ACG27" s="16"/>
      <c r="ACH27" s="16"/>
      <c r="ACI27" s="16"/>
      <c r="ACJ27" s="16"/>
      <c r="ACK27" s="16"/>
      <c r="ACL27" s="16"/>
      <c r="ACM27" s="16"/>
      <c r="ACN27" s="16"/>
      <c r="ACO27" s="16"/>
      <c r="ACP27" s="16"/>
      <c r="ACQ27" s="16"/>
      <c r="ACR27" s="16"/>
      <c r="ACS27" s="16"/>
      <c r="ACT27" s="16"/>
      <c r="ACU27" s="16"/>
      <c r="ACV27" s="16"/>
      <c r="ACW27" s="16"/>
      <c r="ACX27" s="16"/>
      <c r="ACY27" s="16"/>
      <c r="ACZ27" s="16"/>
      <c r="ADA27" s="16"/>
      <c r="ADB27" s="16"/>
      <c r="ADC27" s="16"/>
      <c r="ADD27" s="16"/>
      <c r="ADE27" s="16"/>
      <c r="ADF27" s="16"/>
      <c r="ADG27" s="16"/>
      <c r="ADH27" s="16"/>
      <c r="ADI27" s="16"/>
      <c r="ADJ27" s="16"/>
      <c r="ADK27" s="16"/>
      <c r="ADL27" s="16"/>
      <c r="ADM27" s="16"/>
      <c r="ADN27" s="16"/>
      <c r="ADO27" s="16"/>
      <c r="ADP27" s="16"/>
      <c r="ADQ27" s="16"/>
      <c r="ADR27" s="16"/>
      <c r="ADS27" s="16"/>
      <c r="ADT27" s="16"/>
      <c r="ADU27" s="16"/>
      <c r="ADV27" s="16"/>
      <c r="ADW27" s="16"/>
      <c r="ADX27" s="16"/>
      <c r="ADY27" s="16"/>
      <c r="ADZ27" s="16"/>
      <c r="AEA27" s="16"/>
      <c r="AEB27" s="16"/>
      <c r="AEC27" s="16"/>
      <c r="AED27" s="16"/>
      <c r="AEE27" s="16"/>
      <c r="AEF27" s="16"/>
      <c r="AEG27" s="16"/>
      <c r="AEH27" s="16"/>
      <c r="AEI27" s="16"/>
      <c r="AEJ27" s="16"/>
      <c r="AEK27" s="16"/>
      <c r="AEL27" s="16"/>
      <c r="AEM27" s="16"/>
      <c r="AEN27" s="16"/>
      <c r="AEO27" s="16"/>
      <c r="AEP27" s="16"/>
      <c r="AEQ27" s="16"/>
      <c r="AER27" s="16"/>
      <c r="AES27" s="16"/>
      <c r="AET27" s="16"/>
      <c r="AEU27" s="16"/>
      <c r="AEV27" s="16"/>
      <c r="AEW27" s="16"/>
      <c r="AEX27" s="16"/>
      <c r="AEY27" s="16"/>
      <c r="AEZ27" s="16"/>
      <c r="AFA27" s="16"/>
      <c r="AFB27" s="16"/>
      <c r="AFC27" s="16"/>
      <c r="AFD27" s="16"/>
      <c r="AFE27" s="16"/>
      <c r="AFF27" s="16"/>
      <c r="AFG27" s="16"/>
      <c r="AFH27" s="16"/>
      <c r="AFI27" s="16"/>
      <c r="AFJ27" s="16"/>
      <c r="AFK27" s="16"/>
      <c r="AFL27" s="16"/>
      <c r="AFM27" s="16"/>
      <c r="AFN27" s="16"/>
      <c r="AFO27" s="16"/>
      <c r="AFP27" s="16"/>
      <c r="AFQ27" s="16"/>
      <c r="AFR27" s="16"/>
      <c r="AFS27" s="16"/>
      <c r="AFT27" s="16"/>
      <c r="AFU27" s="16"/>
      <c r="AFV27" s="16"/>
      <c r="AFW27" s="16"/>
      <c r="AFX27" s="16"/>
      <c r="AFY27" s="16"/>
      <c r="AFZ27" s="16"/>
      <c r="AGA27" s="16"/>
      <c r="AGB27" s="16"/>
      <c r="AGC27" s="16"/>
      <c r="AGD27" s="16"/>
      <c r="AGE27" s="16"/>
      <c r="AGF27" s="16"/>
      <c r="AGG27" s="16"/>
      <c r="AGH27" s="16"/>
      <c r="AGI27" s="16"/>
      <c r="AGJ27" s="16"/>
      <c r="AGK27" s="16"/>
      <c r="AGL27" s="16"/>
      <c r="AGM27" s="16"/>
      <c r="AGN27" s="16"/>
      <c r="AGO27" s="16"/>
      <c r="AGP27" s="16"/>
      <c r="AGQ27" s="16"/>
      <c r="AGR27" s="16"/>
      <c r="AGS27" s="16"/>
      <c r="AGT27" s="16"/>
      <c r="AGU27" s="16"/>
      <c r="AGV27" s="16"/>
      <c r="AGW27" s="16"/>
      <c r="AGX27" s="16"/>
      <c r="AGY27" s="16"/>
      <c r="AGZ27" s="16"/>
      <c r="AHA27" s="16"/>
      <c r="AHB27" s="16"/>
      <c r="AHC27" s="16"/>
      <c r="AHD27" s="16"/>
      <c r="AHE27" s="16"/>
      <c r="AHF27" s="16"/>
      <c r="AHG27" s="16"/>
      <c r="AHH27" s="16"/>
      <c r="AHI27" s="16"/>
      <c r="AHJ27" s="16"/>
      <c r="AHK27" s="16"/>
      <c r="AHL27" s="16"/>
      <c r="AHM27" s="16"/>
      <c r="AHN27" s="16"/>
      <c r="AHO27" s="16"/>
      <c r="AHP27" s="16"/>
      <c r="AHQ27" s="16"/>
      <c r="AHR27" s="16"/>
      <c r="AHS27" s="16"/>
      <c r="AHT27" s="16"/>
      <c r="AHU27" s="16"/>
      <c r="AHV27" s="16"/>
      <c r="AHW27" s="16"/>
      <c r="AHX27" s="16"/>
      <c r="AHY27" s="16"/>
      <c r="AHZ27" s="16"/>
      <c r="AIA27" s="16"/>
      <c r="AIB27" s="16"/>
      <c r="AIC27" s="16"/>
      <c r="AID27" s="16"/>
      <c r="AIE27" s="16"/>
      <c r="AIF27" s="16"/>
      <c r="AIG27" s="16"/>
      <c r="AIH27" s="16"/>
      <c r="AII27" s="16"/>
      <c r="AIJ27" s="16"/>
      <c r="AIK27" s="16"/>
      <c r="AIL27" s="16"/>
      <c r="AIM27" s="16"/>
      <c r="AIN27" s="16"/>
      <c r="AIO27" s="16"/>
      <c r="AIP27" s="16"/>
      <c r="AIQ27" s="16"/>
      <c r="AIR27" s="16"/>
      <c r="AIS27" s="16"/>
      <c r="AIT27" s="16"/>
      <c r="AIU27" s="16"/>
      <c r="AIV27" s="16"/>
      <c r="AIW27" s="16"/>
      <c r="AIX27" s="16"/>
      <c r="AIY27" s="16"/>
      <c r="AIZ27" s="16"/>
      <c r="AJA27" s="16"/>
      <c r="AJB27" s="16"/>
      <c r="AJC27" s="16"/>
      <c r="AJD27" s="16"/>
      <c r="AJE27" s="16"/>
      <c r="AJF27" s="16"/>
      <c r="AJG27" s="16"/>
      <c r="AJH27" s="16"/>
      <c r="AJI27" s="16"/>
      <c r="AJJ27" s="16"/>
      <c r="AJK27" s="16"/>
      <c r="AJL27" s="16"/>
      <c r="AJM27" s="16"/>
      <c r="AJN27" s="16"/>
      <c r="AJO27" s="16"/>
      <c r="AJP27" s="16"/>
      <c r="AJQ27" s="16"/>
      <c r="AJR27" s="16"/>
      <c r="AJS27" s="16"/>
      <c r="AJT27" s="16"/>
      <c r="AJU27" s="16"/>
      <c r="AJV27" s="16"/>
      <c r="AJW27" s="16"/>
      <c r="AJX27" s="16"/>
      <c r="AJY27" s="16"/>
      <c r="AJZ27" s="16"/>
      <c r="AKA27" s="16"/>
      <c r="AKB27" s="16"/>
      <c r="AKC27" s="16"/>
      <c r="AKD27" s="16"/>
      <c r="AKE27" s="16"/>
      <c r="AKF27" s="16"/>
      <c r="AKG27" s="16"/>
      <c r="AKH27" s="16"/>
      <c r="AKI27" s="16"/>
      <c r="AKJ27" s="16"/>
      <c r="AKK27" s="16"/>
      <c r="AKL27" s="16"/>
      <c r="AKM27" s="16"/>
      <c r="AKN27" s="16"/>
      <c r="AKO27" s="16"/>
      <c r="AKP27" s="16"/>
      <c r="AKQ27" s="16"/>
      <c r="AKR27" s="16"/>
      <c r="AKS27" s="16"/>
      <c r="AKT27" s="16"/>
      <c r="AKU27" s="16"/>
      <c r="AKV27" s="16"/>
      <c r="AKW27" s="16"/>
      <c r="AKX27" s="16"/>
      <c r="AKY27" s="16"/>
      <c r="AKZ27" s="16"/>
      <c r="ALA27" s="16"/>
      <c r="ALB27" s="16"/>
      <c r="ALC27" s="16"/>
      <c r="ALD27" s="16"/>
      <c r="ALE27" s="16"/>
      <c r="ALF27" s="16"/>
      <c r="ALG27" s="16"/>
      <c r="ALH27" s="16"/>
      <c r="ALI27" s="16"/>
      <c r="ALJ27" s="16"/>
      <c r="ALK27" s="16"/>
      <c r="ALL27" s="16"/>
      <c r="ALM27" s="16"/>
      <c r="ALN27" s="16"/>
      <c r="ALO27" s="16"/>
      <c r="ALP27" s="16"/>
      <c r="ALQ27" s="16"/>
      <c r="ALR27" s="16"/>
      <c r="ALS27" s="16"/>
      <c r="ALT27" s="16"/>
      <c r="ALU27" s="16"/>
      <c r="ALV27" s="16"/>
      <c r="ALW27" s="16"/>
      <c r="ALX27" s="16"/>
      <c r="ALY27" s="16"/>
      <c r="ALZ27" s="16"/>
      <c r="AMA27" s="16"/>
      <c r="AMB27" s="16"/>
      <c r="AMC27" s="16"/>
      <c r="AMD27" s="16"/>
      <c r="AME27" s="16"/>
      <c r="AMF27" s="16"/>
      <c r="AMG27" s="16"/>
      <c r="AMH27" s="16"/>
      <c r="AMI27" s="16"/>
      <c r="AMJ27" s="16"/>
      <c r="AMK27" s="16"/>
      <c r="AML27" s="16"/>
      <c r="AMM27" s="16"/>
      <c r="AMN27" s="16"/>
      <c r="AMO27" s="16"/>
      <c r="AMP27" s="16"/>
      <c r="AMQ27" s="16"/>
      <c r="AMR27" s="16"/>
      <c r="AMS27" s="16"/>
      <c r="AMT27" s="16"/>
      <c r="AMU27" s="16"/>
      <c r="AMV27" s="16"/>
      <c r="AMW27" s="16"/>
      <c r="AMX27" s="16"/>
      <c r="AMY27" s="16"/>
      <c r="AMZ27" s="16"/>
      <c r="ANA27" s="16"/>
      <c r="ANB27" s="16"/>
      <c r="ANC27" s="16"/>
      <c r="AND27" s="16"/>
      <c r="ANE27" s="16"/>
      <c r="ANF27" s="16"/>
      <c r="ANG27" s="16"/>
      <c r="ANH27" s="16"/>
      <c r="ANI27" s="16"/>
      <c r="ANJ27" s="16"/>
      <c r="ANK27" s="16"/>
      <c r="ANL27" s="16"/>
      <c r="ANM27" s="16"/>
      <c r="ANN27" s="16"/>
      <c r="ANO27" s="16"/>
      <c r="ANP27" s="16"/>
      <c r="ANQ27" s="16"/>
      <c r="ANR27" s="16"/>
      <c r="ANS27" s="16"/>
      <c r="ANT27" s="16"/>
      <c r="ANU27" s="16"/>
      <c r="ANV27" s="16"/>
      <c r="ANW27" s="16"/>
      <c r="ANX27" s="16"/>
      <c r="ANY27" s="16"/>
      <c r="ANZ27" s="16"/>
      <c r="AOA27" s="16"/>
      <c r="AOB27" s="16"/>
      <c r="AOC27" s="16"/>
      <c r="AOD27" s="16"/>
      <c r="AOE27" s="16"/>
      <c r="AOF27" s="16"/>
      <c r="AOG27" s="16"/>
      <c r="AOH27" s="16"/>
      <c r="AOI27" s="16"/>
      <c r="AOJ27" s="16"/>
      <c r="AOK27" s="16"/>
      <c r="AOL27" s="16"/>
      <c r="AOM27" s="16"/>
      <c r="AON27" s="16"/>
      <c r="AOO27" s="16"/>
      <c r="AOP27" s="16"/>
      <c r="AOQ27" s="16"/>
      <c r="AOR27" s="16"/>
      <c r="AOS27" s="16"/>
      <c r="AOT27" s="16"/>
      <c r="AOU27" s="16"/>
      <c r="AOV27" s="16"/>
      <c r="AOW27" s="16"/>
      <c r="AOX27" s="16"/>
      <c r="AOY27" s="16"/>
      <c r="AOZ27" s="16"/>
      <c r="APA27" s="16"/>
      <c r="APB27" s="16"/>
      <c r="APC27" s="16"/>
      <c r="APD27" s="16"/>
      <c r="APE27" s="16"/>
      <c r="APF27" s="16"/>
      <c r="APG27" s="16"/>
      <c r="APH27" s="16"/>
      <c r="API27" s="16"/>
      <c r="APJ27" s="16"/>
      <c r="APK27" s="16"/>
      <c r="APL27" s="16"/>
      <c r="APM27" s="16"/>
      <c r="APN27" s="16"/>
      <c r="APO27" s="16"/>
      <c r="APP27" s="16"/>
      <c r="APQ27" s="16"/>
      <c r="APR27" s="16"/>
      <c r="APS27" s="16"/>
      <c r="APT27" s="16"/>
      <c r="APU27" s="16"/>
      <c r="APV27" s="16"/>
      <c r="APW27" s="16"/>
      <c r="APX27" s="16"/>
      <c r="APY27" s="16"/>
      <c r="APZ27" s="16"/>
      <c r="AQA27" s="16"/>
      <c r="AQB27" s="16"/>
      <c r="AQC27" s="16"/>
      <c r="AQD27" s="16"/>
      <c r="AQE27" s="16"/>
      <c r="AQF27" s="16"/>
      <c r="AQG27" s="16"/>
      <c r="AQH27" s="16"/>
      <c r="AQI27" s="16"/>
      <c r="AQJ27" s="16"/>
      <c r="AQK27" s="16"/>
      <c r="AQL27" s="16"/>
      <c r="AQM27" s="16"/>
      <c r="AQN27" s="16"/>
      <c r="AQO27" s="16"/>
      <c r="AQP27" s="16"/>
      <c r="AQQ27" s="16"/>
      <c r="AQR27" s="16"/>
      <c r="AQS27" s="16"/>
      <c r="AQT27" s="16"/>
      <c r="AQU27" s="16"/>
      <c r="AQV27" s="16"/>
      <c r="AQW27" s="16"/>
      <c r="AQX27" s="16"/>
      <c r="AQY27" s="16"/>
      <c r="AQZ27" s="16"/>
      <c r="ARA27" s="16"/>
      <c r="ARB27" s="16"/>
      <c r="ARC27" s="16"/>
      <c r="ARD27" s="16"/>
      <c r="ARE27" s="16"/>
      <c r="ARF27" s="16"/>
      <c r="ARG27" s="16"/>
      <c r="ARH27" s="16"/>
      <c r="ARI27" s="16"/>
      <c r="ARJ27" s="16"/>
      <c r="ARK27" s="16"/>
      <c r="ARL27" s="16"/>
      <c r="ARM27" s="16"/>
      <c r="ARN27" s="16"/>
      <c r="ARO27" s="16"/>
      <c r="ARP27" s="16"/>
      <c r="ARQ27" s="16"/>
      <c r="ARR27" s="16"/>
      <c r="ARS27" s="16"/>
      <c r="ART27" s="16"/>
      <c r="ARU27" s="16"/>
      <c r="ARV27" s="16"/>
      <c r="ARW27" s="16"/>
      <c r="ARX27" s="16"/>
      <c r="ARY27" s="16"/>
      <c r="ARZ27" s="16"/>
      <c r="ASA27" s="16"/>
      <c r="ASB27" s="16"/>
      <c r="ASC27" s="16"/>
      <c r="ASD27" s="16"/>
      <c r="ASE27" s="16"/>
      <c r="ASF27" s="16"/>
      <c r="ASG27" s="16"/>
      <c r="ASH27" s="16"/>
      <c r="ASI27" s="16"/>
      <c r="ASJ27" s="16"/>
      <c r="ASK27" s="16"/>
      <c r="ASL27" s="16"/>
      <c r="ASM27" s="16"/>
      <c r="ASN27" s="16"/>
      <c r="ASO27" s="16"/>
      <c r="ASP27" s="16"/>
      <c r="ASQ27" s="16"/>
      <c r="ASR27" s="16"/>
      <c r="ASS27" s="16"/>
      <c r="AST27" s="16"/>
      <c r="ASU27" s="16"/>
      <c r="ASV27" s="16"/>
      <c r="ASW27" s="16"/>
      <c r="ASX27" s="16"/>
      <c r="ASY27" s="16"/>
      <c r="ASZ27" s="16"/>
      <c r="ATA27" s="16"/>
      <c r="ATB27" s="16"/>
      <c r="ATC27" s="16"/>
      <c r="ATD27" s="16"/>
      <c r="ATE27" s="16"/>
      <c r="ATF27" s="16"/>
      <c r="ATG27" s="16"/>
      <c r="ATH27" s="16"/>
      <c r="ATI27" s="16"/>
      <c r="ATJ27" s="16"/>
      <c r="ATK27" s="16"/>
      <c r="ATL27" s="16"/>
      <c r="ATM27" s="16"/>
      <c r="ATN27" s="16"/>
      <c r="ATO27" s="16"/>
      <c r="ATP27" s="16"/>
      <c r="ATQ27" s="16"/>
      <c r="ATR27" s="16"/>
      <c r="ATS27" s="16"/>
      <c r="ATT27" s="16"/>
      <c r="ATU27" s="16"/>
      <c r="ATV27" s="16"/>
      <c r="ATW27" s="16"/>
      <c r="ATX27" s="16"/>
      <c r="ATY27" s="16"/>
      <c r="ATZ27" s="16"/>
      <c r="AUA27" s="16"/>
      <c r="AUB27" s="16"/>
      <c r="AUC27" s="16"/>
      <c r="AUD27" s="16"/>
      <c r="AUE27" s="16"/>
      <c r="AUF27" s="16"/>
      <c r="AUG27" s="16"/>
      <c r="AUH27" s="16"/>
      <c r="AUI27" s="16"/>
      <c r="AUJ27" s="16"/>
      <c r="AUK27" s="16"/>
      <c r="AUL27" s="16"/>
      <c r="AUM27" s="16"/>
      <c r="AUN27" s="16"/>
      <c r="AUO27" s="16"/>
      <c r="AUP27" s="16"/>
      <c r="AUQ27" s="16"/>
      <c r="AUR27" s="16"/>
      <c r="AUS27" s="16"/>
      <c r="AUT27" s="16"/>
      <c r="AUU27" s="16"/>
      <c r="AUV27" s="16"/>
      <c r="AUW27" s="16"/>
      <c r="AUX27" s="16"/>
      <c r="AUY27" s="16"/>
      <c r="AUZ27" s="16"/>
      <c r="AVA27" s="16"/>
      <c r="AVB27" s="16"/>
      <c r="AVC27" s="16"/>
      <c r="AVD27" s="16"/>
      <c r="AVE27" s="16"/>
      <c r="AVF27" s="16"/>
      <c r="AVG27" s="16"/>
      <c r="AVH27" s="16"/>
      <c r="AVI27" s="16"/>
      <c r="AVJ27" s="16"/>
      <c r="AVK27" s="16"/>
      <c r="AVL27" s="16"/>
      <c r="AVM27" s="16"/>
      <c r="AVN27" s="16"/>
      <c r="AVO27" s="16"/>
      <c r="AVP27" s="16"/>
      <c r="AVQ27" s="16"/>
      <c r="AVR27" s="16"/>
      <c r="AVS27" s="16"/>
      <c r="AVT27" s="16"/>
      <c r="AVU27" s="16"/>
      <c r="AVV27" s="16"/>
      <c r="AVW27" s="16"/>
      <c r="AVX27" s="16"/>
      <c r="AVY27" s="16"/>
      <c r="AVZ27" s="16"/>
      <c r="AWA27" s="16"/>
      <c r="AWB27" s="16"/>
      <c r="AWC27" s="16"/>
      <c r="AWD27" s="16"/>
      <c r="AWE27" s="16"/>
      <c r="AWF27" s="16"/>
      <c r="AWG27" s="16"/>
      <c r="AWH27" s="16"/>
      <c r="AWI27" s="16"/>
      <c r="AWJ27" s="16"/>
      <c r="AWK27" s="16"/>
      <c r="AWL27" s="16"/>
      <c r="AWM27" s="16"/>
      <c r="AWN27" s="16"/>
      <c r="AWO27" s="16"/>
      <c r="AWP27" s="16"/>
      <c r="AWQ27" s="16"/>
      <c r="AWR27" s="16"/>
      <c r="AWS27" s="16"/>
      <c r="AWT27" s="16"/>
      <c r="AWU27" s="16"/>
      <c r="AWV27" s="16"/>
      <c r="AWW27" s="16"/>
      <c r="AWX27" s="16"/>
      <c r="AWY27" s="16"/>
      <c r="AWZ27" s="16"/>
      <c r="AXA27" s="16"/>
      <c r="AXB27" s="16"/>
      <c r="AXC27" s="16"/>
      <c r="AXD27" s="16"/>
      <c r="AXE27" s="16"/>
      <c r="AXF27" s="16"/>
      <c r="AXG27" s="16"/>
      <c r="AXH27" s="16"/>
      <c r="AXI27" s="16"/>
      <c r="AXJ27" s="16"/>
      <c r="AXK27" s="16"/>
      <c r="AXL27" s="16"/>
      <c r="AXM27" s="16"/>
      <c r="AXN27" s="16"/>
      <c r="AXO27" s="16"/>
      <c r="AXP27" s="16"/>
      <c r="AXQ27" s="16"/>
      <c r="AXR27" s="16"/>
      <c r="AXS27" s="16"/>
      <c r="AXT27" s="16"/>
      <c r="AXU27" s="16"/>
      <c r="AXV27" s="16"/>
      <c r="AXW27" s="16"/>
      <c r="AXX27" s="16"/>
      <c r="AXY27" s="16"/>
      <c r="AXZ27" s="16"/>
      <c r="AYA27" s="16"/>
      <c r="AYB27" s="16"/>
      <c r="AYC27" s="16"/>
      <c r="AYD27" s="16"/>
      <c r="AYE27" s="16"/>
      <c r="AYF27" s="16"/>
      <c r="AYG27" s="16"/>
      <c r="AYH27" s="16"/>
      <c r="AYI27" s="16"/>
      <c r="AYJ27" s="16"/>
      <c r="AYK27" s="16"/>
      <c r="AYL27" s="16"/>
      <c r="AYM27" s="16"/>
      <c r="AYN27" s="16"/>
      <c r="AYO27" s="16"/>
      <c r="AYP27" s="16"/>
      <c r="AYQ27" s="16"/>
      <c r="AYR27" s="16"/>
      <c r="AYS27" s="16"/>
      <c r="AYT27" s="16"/>
      <c r="AYU27" s="16"/>
      <c r="AYV27" s="16"/>
      <c r="AYW27" s="16"/>
      <c r="AYX27" s="16"/>
      <c r="AYY27" s="16"/>
      <c r="AYZ27" s="16"/>
      <c r="AZA27" s="16"/>
      <c r="AZB27" s="16"/>
      <c r="AZC27" s="16"/>
      <c r="AZD27" s="16"/>
      <c r="AZE27" s="16"/>
      <c r="AZF27" s="16"/>
      <c r="AZG27" s="16"/>
      <c r="AZH27" s="16"/>
      <c r="AZI27" s="16"/>
      <c r="AZJ27" s="16"/>
      <c r="AZK27" s="16"/>
      <c r="AZL27" s="16"/>
      <c r="AZM27" s="16"/>
      <c r="AZN27" s="16"/>
      <c r="AZO27" s="16"/>
      <c r="AZP27" s="16"/>
      <c r="AZQ27" s="16"/>
      <c r="AZR27" s="16"/>
      <c r="AZS27" s="16"/>
      <c r="AZT27" s="16"/>
      <c r="AZU27" s="16"/>
      <c r="AZV27" s="16"/>
      <c r="AZW27" s="16"/>
      <c r="AZX27" s="16"/>
      <c r="AZY27" s="16"/>
      <c r="AZZ27" s="16"/>
      <c r="BAA27" s="16"/>
      <c r="BAB27" s="16"/>
      <c r="BAC27" s="16"/>
      <c r="BAD27" s="16"/>
      <c r="BAE27" s="16"/>
      <c r="BAF27" s="16"/>
      <c r="BAG27" s="16"/>
      <c r="BAH27" s="16"/>
      <c r="BAI27" s="16"/>
      <c r="BAJ27" s="16"/>
      <c r="BAK27" s="16"/>
      <c r="BAL27" s="16"/>
      <c r="BAM27" s="16"/>
      <c r="BAN27" s="16"/>
      <c r="BAO27" s="16"/>
      <c r="BAP27" s="16"/>
      <c r="BAQ27" s="16"/>
      <c r="BAR27" s="16"/>
      <c r="BAS27" s="16"/>
      <c r="BAT27" s="16"/>
      <c r="BAU27" s="16"/>
      <c r="BAV27" s="16"/>
      <c r="BAW27" s="16"/>
      <c r="BAX27" s="16"/>
      <c r="BAY27" s="16"/>
      <c r="BAZ27" s="16"/>
      <c r="BBA27" s="16"/>
      <c r="BBB27" s="16"/>
      <c r="BBC27" s="16"/>
      <c r="BBD27" s="16"/>
      <c r="BBE27" s="16"/>
      <c r="BBF27" s="16"/>
      <c r="BBG27" s="16"/>
      <c r="BBH27" s="16"/>
      <c r="BBI27" s="16"/>
      <c r="BBJ27" s="16"/>
      <c r="BBK27" s="16"/>
      <c r="BBL27" s="16"/>
      <c r="BBM27" s="16"/>
      <c r="BBN27" s="16"/>
      <c r="BBO27" s="16"/>
      <c r="BBP27" s="16"/>
      <c r="BBQ27" s="16"/>
      <c r="BBR27" s="16"/>
      <c r="BBS27" s="16"/>
      <c r="BBT27" s="16"/>
      <c r="BBU27" s="16"/>
      <c r="BBV27" s="16"/>
      <c r="BBW27" s="16"/>
      <c r="BBX27" s="16"/>
      <c r="BBY27" s="16"/>
      <c r="BBZ27" s="16"/>
      <c r="BCA27" s="16"/>
      <c r="BCB27" s="16"/>
      <c r="BCC27" s="16"/>
      <c r="BCD27" s="16"/>
      <c r="BCE27" s="16"/>
      <c r="BCF27" s="16"/>
      <c r="BCG27" s="16"/>
      <c r="BCH27" s="16"/>
      <c r="BCI27" s="16"/>
      <c r="BCJ27" s="16"/>
      <c r="BCK27" s="16"/>
      <c r="BCL27" s="16"/>
      <c r="BCM27" s="16"/>
      <c r="BCN27" s="16"/>
      <c r="BCO27" s="16"/>
      <c r="BCP27" s="16"/>
      <c r="BCQ27" s="16"/>
      <c r="BCR27" s="16"/>
      <c r="BCS27" s="16"/>
      <c r="BCT27" s="16"/>
      <c r="BCU27" s="16"/>
      <c r="BCV27" s="16"/>
      <c r="BCW27" s="16"/>
      <c r="BCX27" s="16"/>
      <c r="BCY27" s="16"/>
      <c r="BCZ27" s="16"/>
      <c r="BDA27" s="16"/>
      <c r="BDB27" s="16"/>
      <c r="BDC27" s="16"/>
      <c r="BDD27" s="16"/>
      <c r="BDE27" s="16"/>
      <c r="BDF27" s="16"/>
      <c r="BDG27" s="16"/>
      <c r="BDH27" s="16"/>
      <c r="BDI27" s="16"/>
      <c r="BDJ27" s="16"/>
      <c r="BDK27" s="16"/>
      <c r="BDL27" s="16"/>
      <c r="BDM27" s="16"/>
      <c r="BDN27" s="16"/>
      <c r="BDO27" s="16"/>
      <c r="BDP27" s="16"/>
      <c r="BDQ27" s="16"/>
      <c r="BDR27" s="16"/>
      <c r="BDS27" s="16"/>
      <c r="BDT27" s="16"/>
      <c r="BDU27" s="16"/>
      <c r="BDV27" s="16"/>
      <c r="BDW27" s="16"/>
      <c r="BDX27" s="16"/>
      <c r="BDY27" s="16"/>
      <c r="BDZ27" s="16"/>
      <c r="BEA27" s="16"/>
      <c r="BEB27" s="16"/>
      <c r="BEC27" s="16"/>
      <c r="BED27" s="16"/>
      <c r="BEE27" s="16"/>
      <c r="BEF27" s="16"/>
      <c r="BEG27" s="16"/>
      <c r="BEH27" s="16"/>
      <c r="BEI27" s="16"/>
      <c r="BEJ27" s="16"/>
      <c r="BEK27" s="16"/>
      <c r="BEL27" s="16"/>
      <c r="BEM27" s="16"/>
      <c r="BEN27" s="16"/>
      <c r="BEO27" s="16"/>
      <c r="BEP27" s="16"/>
      <c r="BEQ27" s="16"/>
      <c r="BER27" s="16"/>
      <c r="BES27" s="16"/>
      <c r="BET27" s="16"/>
      <c r="BEU27" s="16"/>
      <c r="BEV27" s="16"/>
      <c r="BEW27" s="16"/>
      <c r="BEX27" s="16"/>
      <c r="BEY27" s="16"/>
      <c r="BEZ27" s="16"/>
      <c r="BFA27" s="16"/>
      <c r="BFB27" s="16"/>
      <c r="BFC27" s="16"/>
      <c r="BFD27" s="16"/>
      <c r="BFE27" s="16"/>
      <c r="BFF27" s="16"/>
      <c r="BFG27" s="16"/>
      <c r="BFH27" s="16"/>
      <c r="BFI27" s="16"/>
      <c r="BFJ27" s="16"/>
      <c r="BFK27" s="16"/>
      <c r="BFL27" s="16"/>
      <c r="BFM27" s="16"/>
      <c r="BFN27" s="16"/>
      <c r="BFO27" s="16"/>
      <c r="BFP27" s="16"/>
      <c r="BFQ27" s="16"/>
      <c r="BFR27" s="16"/>
      <c r="BFS27" s="16"/>
      <c r="BFT27" s="16"/>
      <c r="BFU27" s="16"/>
      <c r="BFV27" s="16"/>
      <c r="BFW27" s="16"/>
      <c r="BFX27" s="16"/>
      <c r="BFY27" s="16"/>
      <c r="BFZ27" s="16"/>
      <c r="BGA27" s="16"/>
      <c r="BGB27" s="16"/>
      <c r="BGC27" s="16"/>
      <c r="BGD27" s="16"/>
      <c r="BGE27" s="16"/>
      <c r="BGF27" s="16"/>
      <c r="BGG27" s="16"/>
      <c r="BGH27" s="16"/>
      <c r="BGI27" s="16"/>
      <c r="BGJ27" s="16"/>
      <c r="BGK27" s="16"/>
      <c r="BGL27" s="16"/>
      <c r="BGM27" s="16"/>
      <c r="BGN27" s="16"/>
      <c r="BGO27" s="16"/>
      <c r="BGP27" s="16"/>
      <c r="BGQ27" s="16"/>
      <c r="BGR27" s="16"/>
      <c r="BGS27" s="16"/>
      <c r="BGT27" s="16"/>
      <c r="BGU27" s="16"/>
      <c r="BGV27" s="16"/>
      <c r="BGW27" s="16"/>
      <c r="BGX27" s="16"/>
      <c r="BGY27" s="16"/>
      <c r="BGZ27" s="16"/>
      <c r="BHA27" s="16"/>
      <c r="BHB27" s="16"/>
      <c r="BHC27" s="16"/>
      <c r="BHD27" s="16"/>
      <c r="BHE27" s="16"/>
      <c r="BHF27" s="16"/>
      <c r="BHG27" s="16"/>
      <c r="BHH27" s="16"/>
      <c r="BHI27" s="16"/>
      <c r="BHJ27" s="16"/>
      <c r="BHK27" s="16"/>
      <c r="BHL27" s="16"/>
      <c r="BHM27" s="16"/>
      <c r="BHN27" s="16"/>
      <c r="BHO27" s="16"/>
      <c r="BHP27" s="16"/>
      <c r="BHQ27" s="16"/>
      <c r="BHR27" s="16"/>
      <c r="BHS27" s="16"/>
      <c r="BHT27" s="16"/>
      <c r="BHU27" s="16"/>
      <c r="BHV27" s="16"/>
      <c r="BHW27" s="16"/>
      <c r="BHX27" s="16"/>
      <c r="BHY27" s="16"/>
      <c r="BHZ27" s="16"/>
      <c r="BIA27" s="16"/>
      <c r="BIB27" s="16"/>
      <c r="BIC27" s="16"/>
      <c r="BID27" s="16"/>
      <c r="BIE27" s="16"/>
      <c r="BIF27" s="16"/>
      <c r="BIG27" s="16"/>
      <c r="BIH27" s="16"/>
      <c r="BII27" s="16"/>
      <c r="BIJ27" s="16"/>
      <c r="BIK27" s="16"/>
      <c r="BIL27" s="16"/>
      <c r="BIM27" s="16"/>
      <c r="BIN27" s="16"/>
      <c r="BIO27" s="16"/>
      <c r="BIP27" s="16"/>
      <c r="BIQ27" s="16"/>
      <c r="BIR27" s="16"/>
      <c r="BIS27" s="16"/>
      <c r="BIT27" s="16"/>
      <c r="BIU27" s="16"/>
      <c r="BIV27" s="16"/>
      <c r="BIW27" s="16"/>
      <c r="BIX27" s="16"/>
      <c r="BIY27" s="16"/>
      <c r="BIZ27" s="16"/>
      <c r="BJA27" s="16"/>
      <c r="BJB27" s="16"/>
      <c r="BJC27" s="16"/>
      <c r="BJD27" s="16"/>
      <c r="BJE27" s="16"/>
      <c r="BJF27" s="16"/>
      <c r="BJG27" s="16"/>
      <c r="BJH27" s="16"/>
      <c r="BJI27" s="16"/>
      <c r="BJJ27" s="16"/>
      <c r="BJK27" s="16"/>
      <c r="BJL27" s="16"/>
      <c r="BJM27" s="16"/>
      <c r="BJN27" s="16"/>
      <c r="BJO27" s="16"/>
      <c r="BJP27" s="16"/>
      <c r="BJQ27" s="16"/>
      <c r="BJR27" s="16"/>
      <c r="BJS27" s="16"/>
      <c r="BJT27" s="16"/>
      <c r="BJU27" s="16"/>
      <c r="BJV27" s="16"/>
      <c r="BJW27" s="16"/>
      <c r="BJX27" s="16"/>
      <c r="BJY27" s="16"/>
      <c r="BJZ27" s="16"/>
      <c r="BKA27" s="16"/>
      <c r="BKB27" s="16"/>
      <c r="BKC27" s="16"/>
      <c r="BKD27" s="16"/>
      <c r="BKE27" s="16"/>
      <c r="BKF27" s="16"/>
      <c r="BKG27" s="16"/>
      <c r="BKH27" s="16"/>
      <c r="BKI27" s="16"/>
      <c r="BKJ27" s="16"/>
      <c r="BKK27" s="16"/>
      <c r="BKL27" s="16"/>
      <c r="BKM27" s="16"/>
      <c r="BKN27" s="16"/>
      <c r="BKO27" s="16"/>
      <c r="BKP27" s="16"/>
      <c r="BKQ27" s="16"/>
      <c r="BKR27" s="16"/>
      <c r="BKS27" s="16"/>
      <c r="BKT27" s="16"/>
      <c r="BKU27" s="16"/>
      <c r="BKV27" s="16"/>
      <c r="BKW27" s="16"/>
      <c r="BKX27" s="16"/>
      <c r="BKY27" s="16"/>
      <c r="BKZ27" s="16"/>
      <c r="BLA27" s="16"/>
      <c r="BLB27" s="16"/>
      <c r="BLC27" s="16"/>
      <c r="BLD27" s="16"/>
      <c r="BLE27" s="16"/>
      <c r="BLF27" s="16"/>
      <c r="BLG27" s="16"/>
      <c r="BLH27" s="16"/>
      <c r="BLI27" s="16"/>
      <c r="BLJ27" s="16"/>
      <c r="BLK27" s="16"/>
      <c r="BLL27" s="16"/>
      <c r="BLM27" s="16"/>
      <c r="BLN27" s="16"/>
      <c r="BLO27" s="16"/>
      <c r="BLP27" s="16"/>
      <c r="BLQ27" s="16"/>
      <c r="BLR27" s="16"/>
      <c r="BLS27" s="16"/>
      <c r="BLT27" s="16"/>
      <c r="BLU27" s="16"/>
      <c r="BLV27" s="16"/>
      <c r="BLW27" s="16"/>
      <c r="BLX27" s="16"/>
      <c r="BLY27" s="16"/>
      <c r="BLZ27" s="16"/>
      <c r="BMA27" s="16"/>
      <c r="BMB27" s="16"/>
      <c r="BMC27" s="16"/>
      <c r="BMD27" s="16"/>
      <c r="BME27" s="16"/>
      <c r="BMF27" s="16"/>
      <c r="BMG27" s="16"/>
      <c r="BMH27" s="16"/>
      <c r="BMI27" s="16"/>
      <c r="BMJ27" s="16"/>
      <c r="BMK27" s="16"/>
      <c r="BML27" s="16"/>
      <c r="BMM27" s="16"/>
      <c r="BMN27" s="16"/>
      <c r="BMO27" s="16"/>
      <c r="BMP27" s="16"/>
      <c r="BMQ27" s="16"/>
      <c r="BMR27" s="16"/>
      <c r="BMS27" s="16"/>
      <c r="BMT27" s="16"/>
      <c r="BMU27" s="16"/>
      <c r="BMV27" s="16"/>
      <c r="BMW27" s="16"/>
      <c r="BMX27" s="16"/>
      <c r="BMY27" s="16"/>
      <c r="BMZ27" s="16"/>
      <c r="BNA27" s="16"/>
      <c r="BNB27" s="16"/>
      <c r="BNC27" s="16"/>
      <c r="BND27" s="16"/>
      <c r="BNE27" s="16"/>
      <c r="BNF27" s="16"/>
      <c r="BNG27" s="16"/>
      <c r="BNH27" s="16"/>
      <c r="BNI27" s="16"/>
      <c r="BNJ27" s="16"/>
      <c r="BNK27" s="16"/>
      <c r="BNL27" s="16"/>
      <c r="BNM27" s="16"/>
      <c r="BNN27" s="16"/>
      <c r="BNO27" s="16"/>
      <c r="BNP27" s="16"/>
      <c r="BNQ27" s="16"/>
      <c r="BNR27" s="16"/>
      <c r="BNS27" s="16"/>
      <c r="BNT27" s="16"/>
      <c r="BNU27" s="16"/>
      <c r="BNV27" s="16"/>
      <c r="BNW27" s="16"/>
      <c r="BNX27" s="16"/>
      <c r="BNY27" s="16"/>
      <c r="BNZ27" s="16"/>
      <c r="BOA27" s="16"/>
      <c r="BOB27" s="16"/>
      <c r="BOC27" s="16"/>
      <c r="BOD27" s="16"/>
      <c r="BOE27" s="16"/>
      <c r="BOF27" s="16"/>
      <c r="BOG27" s="16"/>
      <c r="BOH27" s="16"/>
      <c r="BOI27" s="16"/>
      <c r="BOJ27" s="16"/>
      <c r="BOK27" s="16"/>
      <c r="BOL27" s="16"/>
      <c r="BOM27" s="16"/>
      <c r="BON27" s="16"/>
      <c r="BOO27" s="16"/>
      <c r="BOP27" s="16"/>
      <c r="BOQ27" s="16"/>
      <c r="BOR27" s="16"/>
      <c r="BOS27" s="16"/>
      <c r="BOT27" s="16"/>
      <c r="BOU27" s="16"/>
      <c r="BOV27" s="16"/>
      <c r="BOW27" s="16"/>
      <c r="BOX27" s="16"/>
      <c r="BOY27" s="16"/>
      <c r="BOZ27" s="16"/>
      <c r="BPA27" s="16"/>
      <c r="BPB27" s="16"/>
      <c r="BPC27" s="16"/>
      <c r="BPD27" s="16"/>
      <c r="BPE27" s="16"/>
      <c r="BPF27" s="16"/>
      <c r="BPG27" s="16"/>
      <c r="BPH27" s="16"/>
      <c r="BPI27" s="16"/>
      <c r="BPJ27" s="16"/>
      <c r="BPK27" s="16"/>
      <c r="BPL27" s="16"/>
      <c r="BPM27" s="16"/>
      <c r="BPN27" s="16"/>
      <c r="BPO27" s="16"/>
      <c r="BPP27" s="16"/>
      <c r="BPQ27" s="16"/>
      <c r="BPR27" s="16"/>
      <c r="BPS27" s="16"/>
      <c r="BPT27" s="16"/>
      <c r="BPU27" s="16"/>
      <c r="BPV27" s="16"/>
      <c r="BPW27" s="16"/>
      <c r="BPX27" s="16"/>
      <c r="BPY27" s="16"/>
      <c r="BPZ27" s="16"/>
      <c r="BQA27" s="16"/>
      <c r="BQB27" s="16"/>
      <c r="BQC27" s="16"/>
      <c r="BQD27" s="16"/>
      <c r="BQE27" s="16"/>
      <c r="BQF27" s="16"/>
      <c r="BQG27" s="16"/>
      <c r="BQH27" s="16"/>
      <c r="BQI27" s="16"/>
      <c r="BQJ27" s="16"/>
      <c r="BQK27" s="16"/>
      <c r="BQL27" s="16"/>
      <c r="BQM27" s="16"/>
      <c r="BQN27" s="16"/>
      <c r="BQO27" s="16"/>
      <c r="BQP27" s="16"/>
      <c r="BQQ27" s="16"/>
      <c r="BQR27" s="16"/>
      <c r="BQS27" s="16"/>
      <c r="BQT27" s="16"/>
      <c r="BQU27" s="16"/>
      <c r="BQV27" s="16"/>
      <c r="BQW27" s="16"/>
      <c r="BQX27" s="16"/>
      <c r="BQY27" s="16"/>
      <c r="BQZ27" s="16"/>
      <c r="BRA27" s="16"/>
      <c r="BRB27" s="16"/>
      <c r="BRC27" s="16"/>
      <c r="BRD27" s="16"/>
      <c r="BRE27" s="16"/>
      <c r="BRF27" s="16"/>
      <c r="BRG27" s="16"/>
      <c r="BRH27" s="16"/>
      <c r="BRI27" s="16"/>
      <c r="BRJ27" s="16"/>
      <c r="BRK27" s="16"/>
      <c r="BRL27" s="16"/>
      <c r="BRM27" s="16"/>
      <c r="BRN27" s="16"/>
      <c r="BRO27" s="16"/>
      <c r="BRP27" s="16"/>
      <c r="BRQ27" s="16"/>
      <c r="BRR27" s="16"/>
      <c r="BRS27" s="16"/>
      <c r="BRT27" s="16"/>
      <c r="BRU27" s="16"/>
      <c r="BRV27" s="16"/>
      <c r="BRW27" s="16"/>
      <c r="BRX27" s="16"/>
      <c r="BRY27" s="16"/>
      <c r="BRZ27" s="16"/>
      <c r="BSA27" s="16"/>
      <c r="BSB27" s="16"/>
      <c r="BSC27" s="16"/>
      <c r="BSD27" s="16"/>
      <c r="BSE27" s="16"/>
      <c r="BSF27" s="16"/>
      <c r="BSG27" s="16"/>
      <c r="BSH27" s="16"/>
      <c r="BSI27" s="16"/>
      <c r="BSJ27" s="16"/>
      <c r="BSK27" s="16"/>
      <c r="BSL27" s="16"/>
      <c r="BSM27" s="16"/>
      <c r="BSN27" s="16"/>
      <c r="BSO27" s="16"/>
      <c r="BSP27" s="16"/>
      <c r="BSQ27" s="16"/>
      <c r="BSR27" s="16"/>
      <c r="BSS27" s="16"/>
      <c r="BST27" s="16"/>
      <c r="BSU27" s="16"/>
      <c r="BSV27" s="16"/>
      <c r="BSW27" s="16"/>
      <c r="BSX27" s="16"/>
      <c r="BSY27" s="16"/>
      <c r="BSZ27" s="16"/>
      <c r="BTA27" s="16"/>
      <c r="BTB27" s="16"/>
      <c r="BTC27" s="16"/>
      <c r="BTD27" s="16"/>
      <c r="BTE27" s="16"/>
      <c r="BTF27" s="16"/>
      <c r="BTG27" s="16"/>
      <c r="BTH27" s="16"/>
      <c r="BTI27" s="16"/>
      <c r="BTJ27" s="16"/>
      <c r="BTK27" s="16"/>
      <c r="BTL27" s="16"/>
      <c r="BTM27" s="16"/>
      <c r="BTN27" s="16"/>
      <c r="BTO27" s="16"/>
      <c r="BTP27" s="16"/>
      <c r="BTQ27" s="16"/>
      <c r="BTR27" s="16"/>
      <c r="BTS27" s="16"/>
      <c r="BTT27" s="16"/>
      <c r="BTU27" s="16"/>
      <c r="BTV27" s="16"/>
      <c r="BTW27" s="16"/>
      <c r="BTX27" s="16"/>
      <c r="BTY27" s="16"/>
      <c r="BTZ27" s="16"/>
      <c r="BUA27" s="16"/>
      <c r="BUB27" s="16"/>
      <c r="BUC27" s="16"/>
      <c r="BUD27" s="16"/>
      <c r="BUE27" s="16"/>
      <c r="BUF27" s="16"/>
      <c r="BUG27" s="16"/>
      <c r="BUH27" s="16"/>
      <c r="BUI27" s="16"/>
      <c r="BUJ27" s="16"/>
      <c r="BUK27" s="16"/>
      <c r="BUL27" s="16"/>
      <c r="BUM27" s="16"/>
      <c r="BUN27" s="16"/>
      <c r="BUO27" s="16"/>
      <c r="BUP27" s="16"/>
      <c r="BUQ27" s="16"/>
      <c r="BUR27" s="16"/>
      <c r="BUS27" s="16"/>
      <c r="BUT27" s="16"/>
      <c r="BUU27" s="16"/>
      <c r="BUV27" s="16"/>
      <c r="BUW27" s="16"/>
      <c r="BUX27" s="16"/>
      <c r="BUY27" s="16"/>
      <c r="BUZ27" s="16"/>
      <c r="BVA27" s="16"/>
      <c r="BVB27" s="16"/>
      <c r="BVC27" s="16"/>
      <c r="BVD27" s="16"/>
      <c r="BVE27" s="16"/>
      <c r="BVF27" s="16"/>
      <c r="BVG27" s="16"/>
      <c r="BVH27" s="16"/>
      <c r="BVI27" s="16"/>
      <c r="BVJ27" s="16"/>
      <c r="BVK27" s="16"/>
      <c r="BVL27" s="16"/>
      <c r="BVM27" s="16"/>
      <c r="BVN27" s="16"/>
      <c r="BVO27" s="16"/>
      <c r="BVP27" s="16"/>
      <c r="BVQ27" s="16"/>
      <c r="BVR27" s="16"/>
      <c r="BVS27" s="16"/>
      <c r="BVT27" s="16"/>
      <c r="BVU27" s="16"/>
      <c r="BVV27" s="16"/>
      <c r="BVW27" s="16"/>
      <c r="BVX27" s="16"/>
      <c r="BVY27" s="16"/>
      <c r="BVZ27" s="16"/>
      <c r="BWA27" s="16"/>
      <c r="BWB27" s="16"/>
      <c r="BWC27" s="16"/>
      <c r="BWD27" s="16"/>
      <c r="BWE27" s="16"/>
      <c r="BWF27" s="16"/>
      <c r="BWG27" s="16"/>
      <c r="BWH27" s="16"/>
      <c r="BWI27" s="16"/>
      <c r="BWJ27" s="16"/>
      <c r="BWK27" s="16"/>
      <c r="BWL27" s="16"/>
      <c r="BWM27" s="16"/>
      <c r="BWN27" s="16"/>
      <c r="BWO27" s="16"/>
      <c r="BWP27" s="16"/>
      <c r="BWQ27" s="16"/>
      <c r="BWR27" s="16"/>
      <c r="BWS27" s="16"/>
      <c r="BWT27" s="16"/>
      <c r="BWU27" s="16"/>
      <c r="BWV27" s="16"/>
      <c r="BWW27" s="16"/>
      <c r="BWX27" s="16"/>
      <c r="BWY27" s="16"/>
      <c r="BWZ27" s="16"/>
      <c r="BXA27" s="16"/>
      <c r="BXB27" s="16"/>
      <c r="BXC27" s="16"/>
      <c r="BXD27" s="16"/>
      <c r="BXE27" s="16"/>
      <c r="BXF27" s="16"/>
      <c r="BXG27" s="16"/>
      <c r="BXH27" s="16"/>
      <c r="BXI27" s="16"/>
      <c r="BXJ27" s="16"/>
      <c r="BXK27" s="16"/>
      <c r="BXL27" s="16"/>
      <c r="BXM27" s="16"/>
      <c r="BXN27" s="16"/>
      <c r="BXO27" s="16"/>
      <c r="BXP27" s="16"/>
      <c r="BXQ27" s="16"/>
      <c r="BXR27" s="16"/>
      <c r="BXS27" s="16"/>
      <c r="BXT27" s="16"/>
      <c r="BXU27" s="16"/>
      <c r="BXV27" s="16"/>
      <c r="BXW27" s="16"/>
      <c r="BXX27" s="16"/>
      <c r="BXY27" s="16"/>
      <c r="BXZ27" s="16"/>
      <c r="BYA27" s="16"/>
      <c r="BYB27" s="16"/>
      <c r="BYC27" s="16"/>
      <c r="BYD27" s="16"/>
      <c r="BYE27" s="16"/>
      <c r="BYF27" s="16"/>
      <c r="BYG27" s="16"/>
      <c r="BYH27" s="16"/>
      <c r="BYI27" s="16"/>
      <c r="BYJ27" s="16"/>
      <c r="BYK27" s="16"/>
      <c r="BYL27" s="16"/>
      <c r="BYM27" s="16"/>
      <c r="BYN27" s="16"/>
      <c r="BYO27" s="16"/>
      <c r="BYP27" s="16"/>
      <c r="BYQ27" s="16"/>
      <c r="BYR27" s="16"/>
      <c r="BYS27" s="16"/>
      <c r="BYT27" s="16"/>
      <c r="BYU27" s="16"/>
      <c r="BYV27" s="16"/>
      <c r="BYW27" s="16"/>
      <c r="BYX27" s="16"/>
      <c r="BYY27" s="16"/>
      <c r="BYZ27" s="16"/>
      <c r="BZA27" s="16"/>
      <c r="BZB27" s="16"/>
      <c r="BZC27" s="16"/>
      <c r="BZD27" s="16"/>
      <c r="BZE27" s="16"/>
      <c r="BZF27" s="16"/>
      <c r="BZG27" s="16"/>
      <c r="BZH27" s="16"/>
      <c r="BZI27" s="16"/>
      <c r="BZJ27" s="16"/>
      <c r="BZK27" s="16"/>
      <c r="BZL27" s="16"/>
      <c r="BZM27" s="16"/>
      <c r="BZN27" s="16"/>
      <c r="BZO27" s="16"/>
      <c r="BZP27" s="16"/>
      <c r="BZQ27" s="16"/>
      <c r="BZR27" s="16"/>
      <c r="BZS27" s="16"/>
      <c r="BZT27" s="16"/>
      <c r="BZU27" s="16"/>
      <c r="BZV27" s="16"/>
      <c r="BZW27" s="16"/>
      <c r="BZX27" s="16"/>
      <c r="BZY27" s="16"/>
      <c r="BZZ27" s="16"/>
      <c r="CAA27" s="16"/>
      <c r="CAB27" s="16"/>
      <c r="CAC27" s="16"/>
      <c r="CAD27" s="16"/>
      <c r="CAE27" s="16"/>
      <c r="CAF27" s="16"/>
      <c r="CAG27" s="16"/>
      <c r="CAH27" s="16"/>
      <c r="CAI27" s="16"/>
      <c r="CAJ27" s="16"/>
      <c r="CAK27" s="16"/>
      <c r="CAL27" s="16"/>
      <c r="CAM27" s="16"/>
      <c r="CAN27" s="16"/>
      <c r="CAO27" s="16"/>
      <c r="CAP27" s="16"/>
      <c r="CAQ27" s="16"/>
      <c r="CAR27" s="16"/>
      <c r="CAS27" s="16"/>
      <c r="CAT27" s="16"/>
      <c r="CAU27" s="16"/>
      <c r="CAV27" s="16"/>
      <c r="CAW27" s="16"/>
      <c r="CAX27" s="16"/>
      <c r="CAY27" s="16"/>
      <c r="CAZ27" s="16"/>
      <c r="CBA27" s="16"/>
      <c r="CBB27" s="16"/>
      <c r="CBC27" s="16"/>
      <c r="CBD27" s="16"/>
      <c r="CBE27" s="16"/>
      <c r="CBF27" s="16"/>
      <c r="CBG27" s="16"/>
      <c r="CBH27" s="16"/>
      <c r="CBI27" s="16"/>
      <c r="CBJ27" s="16"/>
      <c r="CBK27" s="16"/>
      <c r="CBL27" s="16"/>
      <c r="CBM27" s="16"/>
      <c r="CBN27" s="16"/>
      <c r="CBO27" s="16"/>
      <c r="CBP27" s="16"/>
      <c r="CBQ27" s="16"/>
      <c r="CBR27" s="16"/>
      <c r="CBS27" s="16"/>
      <c r="CBT27" s="16"/>
      <c r="CBU27" s="16"/>
      <c r="CBV27" s="16"/>
      <c r="CBW27" s="16"/>
      <c r="CBX27" s="16"/>
      <c r="CBY27" s="16"/>
      <c r="CBZ27" s="16"/>
      <c r="CCA27" s="16"/>
      <c r="CCB27" s="16"/>
      <c r="CCC27" s="16"/>
      <c r="CCD27" s="16"/>
      <c r="CCE27" s="16"/>
      <c r="CCF27" s="16"/>
      <c r="CCG27" s="16"/>
      <c r="CCH27" s="16"/>
      <c r="CCI27" s="16"/>
      <c r="CCJ27" s="16"/>
      <c r="CCK27" s="16"/>
      <c r="CCL27" s="16"/>
      <c r="CCM27" s="16"/>
      <c r="CCN27" s="16"/>
      <c r="CCO27" s="16"/>
      <c r="CCP27" s="16"/>
      <c r="CCQ27" s="16"/>
      <c r="CCR27" s="16"/>
      <c r="CCS27" s="16"/>
      <c r="CCT27" s="16"/>
      <c r="CCU27" s="16"/>
      <c r="CCV27" s="16"/>
      <c r="CCW27" s="16"/>
      <c r="CCX27" s="16"/>
      <c r="CCY27" s="16"/>
      <c r="CCZ27" s="16"/>
      <c r="CDA27" s="16"/>
      <c r="CDB27" s="16"/>
      <c r="CDC27" s="16"/>
      <c r="CDD27" s="16"/>
      <c r="CDE27" s="16"/>
      <c r="CDF27" s="16"/>
      <c r="CDG27" s="16"/>
      <c r="CDH27" s="16"/>
      <c r="CDI27" s="16"/>
      <c r="CDJ27" s="16"/>
      <c r="CDK27" s="16"/>
      <c r="CDL27" s="16"/>
      <c r="CDM27" s="16"/>
      <c r="CDN27" s="16"/>
      <c r="CDO27" s="16"/>
      <c r="CDP27" s="16"/>
      <c r="CDQ27" s="16"/>
      <c r="CDR27" s="16"/>
      <c r="CDS27" s="16"/>
      <c r="CDT27" s="16"/>
      <c r="CDU27" s="16"/>
      <c r="CDV27" s="16"/>
      <c r="CDW27" s="16"/>
      <c r="CDX27" s="16"/>
      <c r="CDY27" s="16"/>
      <c r="CDZ27" s="16"/>
      <c r="CEA27" s="16"/>
      <c r="CEB27" s="16"/>
      <c r="CEC27" s="16"/>
      <c r="CED27" s="16"/>
      <c r="CEE27" s="16"/>
      <c r="CEF27" s="16"/>
      <c r="CEG27" s="16"/>
      <c r="CEH27" s="16"/>
      <c r="CEI27" s="16"/>
      <c r="CEJ27" s="16"/>
      <c r="CEK27" s="16"/>
      <c r="CEL27" s="16"/>
      <c r="CEM27" s="16"/>
      <c r="CEN27" s="16"/>
      <c r="CEO27" s="16"/>
      <c r="CEP27" s="16"/>
      <c r="CEQ27" s="16"/>
      <c r="CER27" s="16"/>
      <c r="CES27" s="16"/>
      <c r="CET27" s="16"/>
      <c r="CEU27" s="16"/>
      <c r="CEV27" s="16"/>
      <c r="CEW27" s="16"/>
      <c r="CEX27" s="16"/>
      <c r="CEY27" s="16"/>
      <c r="CEZ27" s="16"/>
      <c r="CFA27" s="16"/>
      <c r="CFB27" s="16"/>
      <c r="CFC27" s="16"/>
      <c r="CFD27" s="16"/>
      <c r="CFE27" s="16"/>
      <c r="CFF27" s="16"/>
      <c r="CFG27" s="16"/>
      <c r="CFH27" s="16"/>
      <c r="CFI27" s="16"/>
      <c r="CFJ27" s="16"/>
      <c r="CFK27" s="16"/>
      <c r="CFL27" s="16"/>
      <c r="CFM27" s="16"/>
      <c r="CFN27" s="16"/>
      <c r="CFO27" s="16"/>
      <c r="CFP27" s="16"/>
      <c r="CFQ27" s="16"/>
      <c r="CFR27" s="16"/>
      <c r="CFS27" s="16"/>
      <c r="CFT27" s="16"/>
      <c r="CFU27" s="16"/>
      <c r="CFV27" s="16"/>
      <c r="CFW27" s="16"/>
      <c r="CFX27" s="16"/>
      <c r="CFY27" s="16"/>
      <c r="CFZ27" s="16"/>
      <c r="CGA27" s="16"/>
      <c r="CGB27" s="16"/>
      <c r="CGC27" s="16"/>
      <c r="CGD27" s="16"/>
      <c r="CGE27" s="16"/>
      <c r="CGF27" s="16"/>
      <c r="CGG27" s="16"/>
      <c r="CGH27" s="16"/>
      <c r="CGI27" s="16"/>
      <c r="CGJ27" s="16"/>
      <c r="CGK27" s="16"/>
      <c r="CGL27" s="16"/>
      <c r="CGM27" s="16"/>
      <c r="CGN27" s="16"/>
      <c r="CGO27" s="16"/>
      <c r="CGP27" s="16"/>
      <c r="CGQ27" s="16"/>
      <c r="CGR27" s="16"/>
      <c r="CGS27" s="16"/>
      <c r="CGT27" s="16"/>
      <c r="CGU27" s="16"/>
      <c r="CGV27" s="16"/>
      <c r="CGW27" s="16"/>
      <c r="CGX27" s="16"/>
      <c r="CGY27" s="16"/>
      <c r="CGZ27" s="16"/>
      <c r="CHA27" s="16"/>
      <c r="CHB27" s="16"/>
      <c r="CHC27" s="16"/>
      <c r="CHD27" s="16"/>
      <c r="CHE27" s="16"/>
      <c r="CHF27" s="16"/>
      <c r="CHG27" s="16"/>
      <c r="CHH27" s="16"/>
      <c r="CHI27" s="16"/>
      <c r="CHJ27" s="16"/>
      <c r="CHK27" s="16"/>
      <c r="CHL27" s="16"/>
      <c r="CHM27" s="16"/>
      <c r="CHN27" s="16"/>
      <c r="CHO27" s="16"/>
      <c r="CHP27" s="16"/>
      <c r="CHQ27" s="16"/>
      <c r="CHR27" s="16"/>
      <c r="CHS27" s="16"/>
      <c r="CHT27" s="16"/>
      <c r="CHU27" s="16"/>
      <c r="CHV27" s="16"/>
      <c r="CHW27" s="16"/>
      <c r="CHX27" s="16"/>
      <c r="CHY27" s="16"/>
      <c r="CHZ27" s="16"/>
      <c r="CIA27" s="16"/>
      <c r="CIB27" s="16"/>
      <c r="CIC27" s="16"/>
      <c r="CID27" s="16"/>
      <c r="CIE27" s="16"/>
      <c r="CIF27" s="16"/>
      <c r="CIG27" s="16"/>
      <c r="CIH27" s="16"/>
      <c r="CII27" s="16"/>
      <c r="CIJ27" s="16"/>
      <c r="CIK27" s="16"/>
      <c r="CIL27" s="16"/>
      <c r="CIM27" s="16"/>
      <c r="CIN27" s="16"/>
      <c r="CIO27" s="16"/>
      <c r="CIP27" s="16"/>
      <c r="CIQ27" s="16"/>
      <c r="CIR27" s="16"/>
      <c r="CIS27" s="16"/>
      <c r="CIT27" s="16"/>
      <c r="CIU27" s="16"/>
      <c r="CIV27" s="16"/>
      <c r="CIW27" s="16"/>
      <c r="CIX27" s="16"/>
      <c r="CIY27" s="16"/>
      <c r="CIZ27" s="16"/>
      <c r="CJA27" s="16"/>
      <c r="CJB27" s="16"/>
      <c r="CJC27" s="16"/>
      <c r="CJD27" s="16"/>
      <c r="CJE27" s="16"/>
      <c r="CJF27" s="16"/>
      <c r="CJG27" s="16"/>
      <c r="CJH27" s="16"/>
      <c r="CJI27" s="16"/>
      <c r="CJJ27" s="16"/>
      <c r="CJK27" s="16"/>
      <c r="CJL27" s="16"/>
      <c r="CJM27" s="16"/>
      <c r="CJN27" s="16"/>
      <c r="CJO27" s="16"/>
      <c r="CJP27" s="16"/>
      <c r="CJQ27" s="16"/>
      <c r="CJR27" s="16"/>
      <c r="CJS27" s="16"/>
      <c r="CJT27" s="16"/>
      <c r="CJU27" s="16"/>
      <c r="CJV27" s="16"/>
      <c r="CJW27" s="16"/>
      <c r="CJX27" s="16"/>
      <c r="CJY27" s="16"/>
      <c r="CJZ27" s="16"/>
      <c r="CKA27" s="16"/>
      <c r="CKB27" s="16"/>
      <c r="CKC27" s="16"/>
      <c r="CKD27" s="16"/>
      <c r="CKE27" s="16"/>
      <c r="CKF27" s="16"/>
      <c r="CKG27" s="16"/>
      <c r="CKH27" s="16"/>
      <c r="CKI27" s="16"/>
      <c r="CKJ27" s="16"/>
      <c r="CKK27" s="16"/>
      <c r="CKL27" s="16"/>
      <c r="CKM27" s="16"/>
      <c r="CKN27" s="16"/>
      <c r="CKO27" s="16"/>
      <c r="CKP27" s="16"/>
      <c r="CKQ27" s="16"/>
      <c r="CKR27" s="16"/>
      <c r="CKS27" s="16"/>
      <c r="CKT27" s="16"/>
      <c r="CKU27" s="16"/>
      <c r="CKV27" s="16"/>
      <c r="CKW27" s="16"/>
      <c r="CKX27" s="16"/>
      <c r="CKY27" s="16"/>
      <c r="CKZ27" s="16"/>
      <c r="CLA27" s="16"/>
      <c r="CLB27" s="16"/>
      <c r="CLC27" s="16"/>
      <c r="CLD27" s="16"/>
      <c r="CLE27" s="16"/>
      <c r="CLF27" s="16"/>
      <c r="CLG27" s="16"/>
      <c r="CLH27" s="16"/>
      <c r="CLI27" s="16"/>
      <c r="CLJ27" s="16"/>
      <c r="CLK27" s="16"/>
      <c r="CLL27" s="16"/>
      <c r="CLM27" s="16"/>
      <c r="CLN27" s="16"/>
      <c r="CLO27" s="16"/>
      <c r="CLP27" s="16"/>
      <c r="CLQ27" s="16"/>
      <c r="CLR27" s="16"/>
      <c r="CLS27" s="16"/>
      <c r="CLT27" s="16"/>
      <c r="CLU27" s="16"/>
      <c r="CLV27" s="16"/>
      <c r="CLW27" s="16"/>
      <c r="CLX27" s="16"/>
      <c r="CLY27" s="16"/>
      <c r="CLZ27" s="16"/>
      <c r="CMA27" s="16"/>
      <c r="CMB27" s="16"/>
      <c r="CMC27" s="16"/>
      <c r="CMD27" s="16"/>
      <c r="CME27" s="16"/>
      <c r="CMF27" s="16"/>
      <c r="CMG27" s="16"/>
      <c r="CMH27" s="16"/>
      <c r="CMI27" s="16"/>
      <c r="CMJ27" s="16"/>
      <c r="CMK27" s="16"/>
      <c r="CML27" s="16"/>
      <c r="CMM27" s="16"/>
      <c r="CMN27" s="16"/>
      <c r="CMO27" s="16"/>
      <c r="CMP27" s="16"/>
      <c r="CMQ27" s="16"/>
      <c r="CMR27" s="16"/>
      <c r="CMS27" s="16"/>
      <c r="CMT27" s="16"/>
      <c r="CMU27" s="16"/>
      <c r="CMV27" s="16"/>
      <c r="CMW27" s="16"/>
      <c r="CMX27" s="16"/>
      <c r="CMY27" s="16"/>
      <c r="CMZ27" s="16"/>
      <c r="CNA27" s="16"/>
      <c r="CNB27" s="16"/>
      <c r="CNC27" s="16"/>
      <c r="CND27" s="16"/>
      <c r="CNE27" s="16"/>
      <c r="CNF27" s="16"/>
      <c r="CNG27" s="16"/>
      <c r="CNH27" s="16"/>
      <c r="CNI27" s="16"/>
      <c r="CNJ27" s="16"/>
      <c r="CNK27" s="16"/>
      <c r="CNL27" s="16"/>
      <c r="CNM27" s="16"/>
      <c r="CNN27" s="16"/>
      <c r="CNO27" s="16"/>
      <c r="CNP27" s="16"/>
      <c r="CNQ27" s="16"/>
      <c r="CNR27" s="16"/>
      <c r="CNS27" s="16"/>
      <c r="CNT27" s="16"/>
      <c r="CNU27" s="16"/>
      <c r="CNV27" s="16"/>
      <c r="CNW27" s="16"/>
      <c r="CNX27" s="16"/>
      <c r="CNY27" s="16"/>
      <c r="CNZ27" s="16"/>
      <c r="COA27" s="16"/>
      <c r="COB27" s="16"/>
      <c r="COC27" s="16"/>
      <c r="COD27" s="16"/>
      <c r="COE27" s="16"/>
      <c r="COF27" s="16"/>
      <c r="COG27" s="16"/>
      <c r="COH27" s="16"/>
      <c r="COI27" s="16"/>
      <c r="COJ27" s="16"/>
      <c r="COK27" s="16"/>
      <c r="COL27" s="16"/>
      <c r="COM27" s="16"/>
      <c r="CON27" s="16"/>
      <c r="COO27" s="16"/>
      <c r="COP27" s="16"/>
      <c r="COQ27" s="16"/>
      <c r="COR27" s="16"/>
      <c r="COS27" s="16"/>
      <c r="COT27" s="16"/>
      <c r="COU27" s="16"/>
      <c r="COV27" s="16"/>
      <c r="COW27" s="16"/>
      <c r="COX27" s="16"/>
      <c r="COY27" s="16"/>
      <c r="COZ27" s="16"/>
      <c r="CPA27" s="16"/>
      <c r="CPB27" s="16"/>
      <c r="CPC27" s="16"/>
      <c r="CPD27" s="16"/>
      <c r="CPE27" s="16"/>
      <c r="CPF27" s="16"/>
      <c r="CPG27" s="16"/>
      <c r="CPH27" s="16"/>
      <c r="CPI27" s="16"/>
      <c r="CPJ27" s="16"/>
      <c r="CPK27" s="16"/>
      <c r="CPL27" s="16"/>
      <c r="CPM27" s="16"/>
      <c r="CPN27" s="16"/>
      <c r="CPO27" s="16"/>
      <c r="CPP27" s="16"/>
      <c r="CPQ27" s="16"/>
      <c r="CPR27" s="16"/>
      <c r="CPS27" s="16"/>
      <c r="CPT27" s="16"/>
      <c r="CPU27" s="16"/>
      <c r="CPV27" s="16"/>
      <c r="CPW27" s="16"/>
      <c r="CPX27" s="16"/>
      <c r="CPY27" s="16"/>
      <c r="CPZ27" s="16"/>
      <c r="CQA27" s="16"/>
      <c r="CQB27" s="16"/>
      <c r="CQC27" s="16"/>
      <c r="CQD27" s="16"/>
      <c r="CQE27" s="16"/>
      <c r="CQF27" s="16"/>
      <c r="CQG27" s="16"/>
      <c r="CQH27" s="16"/>
      <c r="CQI27" s="16"/>
      <c r="CQJ27" s="16"/>
      <c r="CQK27" s="16"/>
      <c r="CQL27" s="16"/>
      <c r="CQM27" s="16"/>
      <c r="CQN27" s="16"/>
      <c r="CQO27" s="16"/>
      <c r="CQP27" s="16"/>
      <c r="CQQ27" s="16"/>
      <c r="CQR27" s="16"/>
      <c r="CQS27" s="16"/>
      <c r="CQT27" s="16"/>
      <c r="CQU27" s="16"/>
      <c r="CQV27" s="16"/>
      <c r="CQW27" s="16"/>
      <c r="CQX27" s="16"/>
      <c r="CQY27" s="16"/>
      <c r="CQZ27" s="16"/>
      <c r="CRA27" s="16"/>
      <c r="CRB27" s="16"/>
      <c r="CRC27" s="16"/>
      <c r="CRD27" s="16"/>
      <c r="CRE27" s="16"/>
      <c r="CRF27" s="16"/>
      <c r="CRG27" s="16"/>
      <c r="CRH27" s="16"/>
      <c r="CRI27" s="16"/>
      <c r="CRJ27" s="16"/>
      <c r="CRK27" s="16"/>
      <c r="CRL27" s="16"/>
      <c r="CRM27" s="16"/>
      <c r="CRN27" s="16"/>
      <c r="CRO27" s="16"/>
      <c r="CRP27" s="16"/>
      <c r="CRQ27" s="16"/>
      <c r="CRR27" s="16"/>
      <c r="CRS27" s="16"/>
      <c r="CRT27" s="16"/>
      <c r="CRU27" s="16"/>
      <c r="CRV27" s="16"/>
      <c r="CRW27" s="16"/>
      <c r="CRX27" s="16"/>
      <c r="CRY27" s="16"/>
      <c r="CRZ27" s="16"/>
      <c r="CSA27" s="16"/>
      <c r="CSB27" s="16"/>
      <c r="CSC27" s="16"/>
      <c r="CSD27" s="16"/>
      <c r="CSE27" s="16"/>
      <c r="CSF27" s="16"/>
      <c r="CSG27" s="16"/>
      <c r="CSH27" s="16"/>
      <c r="CSI27" s="16"/>
      <c r="CSJ27" s="16"/>
      <c r="CSK27" s="16"/>
      <c r="CSL27" s="16"/>
      <c r="CSM27" s="16"/>
      <c r="CSN27" s="16"/>
      <c r="CSO27" s="16"/>
      <c r="CSP27" s="16"/>
      <c r="CSQ27" s="16"/>
      <c r="CSR27" s="16"/>
      <c r="CSS27" s="16"/>
      <c r="CST27" s="16"/>
      <c r="CSU27" s="16"/>
      <c r="CSV27" s="16"/>
      <c r="CSW27" s="16"/>
      <c r="CSX27" s="16"/>
      <c r="CSY27" s="16"/>
      <c r="CSZ27" s="16"/>
      <c r="CTA27" s="16"/>
      <c r="CTB27" s="16"/>
      <c r="CTC27" s="16"/>
      <c r="CTD27" s="16"/>
      <c r="CTE27" s="16"/>
      <c r="CTF27" s="16"/>
      <c r="CTG27" s="16"/>
      <c r="CTH27" s="16"/>
      <c r="CTI27" s="16"/>
      <c r="CTJ27" s="16"/>
      <c r="CTK27" s="16"/>
      <c r="CTL27" s="16"/>
      <c r="CTM27" s="16"/>
      <c r="CTN27" s="16"/>
      <c r="CTO27" s="16"/>
      <c r="CTP27" s="16"/>
      <c r="CTQ27" s="16"/>
      <c r="CTR27" s="16"/>
      <c r="CTS27" s="16"/>
      <c r="CTT27" s="16"/>
      <c r="CTU27" s="16"/>
      <c r="CTV27" s="16"/>
      <c r="CTW27" s="16"/>
      <c r="CTX27" s="16"/>
      <c r="CTY27" s="16"/>
      <c r="CTZ27" s="16"/>
      <c r="CUA27" s="16"/>
      <c r="CUB27" s="16"/>
      <c r="CUC27" s="16"/>
      <c r="CUD27" s="16"/>
      <c r="CUE27" s="16"/>
      <c r="CUF27" s="16"/>
      <c r="CUG27" s="16"/>
      <c r="CUH27" s="16"/>
      <c r="CUI27" s="16"/>
      <c r="CUJ27" s="16"/>
      <c r="CUK27" s="16"/>
      <c r="CUL27" s="16"/>
      <c r="CUM27" s="16"/>
      <c r="CUN27" s="16"/>
      <c r="CUO27" s="16"/>
      <c r="CUP27" s="16"/>
      <c r="CUQ27" s="16"/>
      <c r="CUR27" s="16"/>
      <c r="CUS27" s="16"/>
      <c r="CUT27" s="16"/>
      <c r="CUU27" s="16"/>
      <c r="CUV27" s="16"/>
      <c r="CUW27" s="16"/>
      <c r="CUX27" s="16"/>
      <c r="CUY27" s="16"/>
      <c r="CUZ27" s="16"/>
      <c r="CVA27" s="16"/>
      <c r="CVB27" s="16"/>
      <c r="CVC27" s="16"/>
      <c r="CVD27" s="16"/>
      <c r="CVE27" s="16"/>
      <c r="CVF27" s="16"/>
      <c r="CVG27" s="16"/>
      <c r="CVH27" s="16"/>
      <c r="CVI27" s="16"/>
      <c r="CVJ27" s="16"/>
      <c r="CVK27" s="16"/>
      <c r="CVL27" s="16"/>
      <c r="CVM27" s="16"/>
      <c r="CVN27" s="16"/>
      <c r="CVO27" s="16"/>
      <c r="CVP27" s="16"/>
      <c r="CVQ27" s="16"/>
      <c r="CVR27" s="16"/>
      <c r="CVS27" s="16"/>
      <c r="CVT27" s="16"/>
      <c r="CVU27" s="16"/>
      <c r="CVV27" s="16"/>
      <c r="CVW27" s="16"/>
      <c r="CVX27" s="16"/>
      <c r="CVY27" s="16"/>
      <c r="CVZ27" s="16"/>
      <c r="CWA27" s="16"/>
      <c r="CWB27" s="16"/>
      <c r="CWC27" s="16"/>
      <c r="CWD27" s="16"/>
      <c r="CWE27" s="16"/>
      <c r="CWF27" s="16"/>
      <c r="CWG27" s="16"/>
      <c r="CWH27" s="16"/>
      <c r="CWI27" s="16"/>
      <c r="CWJ27" s="16"/>
      <c r="CWK27" s="16"/>
      <c r="CWL27" s="16"/>
      <c r="CWM27" s="16"/>
      <c r="CWN27" s="16"/>
      <c r="CWO27" s="16"/>
      <c r="CWP27" s="16"/>
      <c r="CWQ27" s="16"/>
      <c r="CWR27" s="16"/>
      <c r="CWS27" s="16"/>
      <c r="CWT27" s="16"/>
      <c r="CWU27" s="16"/>
      <c r="CWV27" s="16"/>
      <c r="CWW27" s="16"/>
      <c r="CWX27" s="16"/>
      <c r="CWY27" s="16"/>
      <c r="CWZ27" s="16"/>
      <c r="CXA27" s="16"/>
      <c r="CXB27" s="16"/>
      <c r="CXC27" s="16"/>
      <c r="CXD27" s="16"/>
      <c r="CXE27" s="16"/>
      <c r="CXF27" s="16"/>
      <c r="CXG27" s="16"/>
      <c r="CXH27" s="16"/>
      <c r="CXI27" s="16"/>
      <c r="CXJ27" s="16"/>
      <c r="CXK27" s="16"/>
      <c r="CXL27" s="16"/>
      <c r="CXM27" s="16"/>
      <c r="CXN27" s="16"/>
      <c r="CXO27" s="16"/>
      <c r="CXP27" s="16"/>
      <c r="CXQ27" s="16"/>
      <c r="CXR27" s="16"/>
      <c r="CXS27" s="16"/>
      <c r="CXT27" s="16"/>
      <c r="CXU27" s="16"/>
      <c r="CXV27" s="16"/>
      <c r="CXW27" s="16"/>
      <c r="CXX27" s="16"/>
      <c r="CXY27" s="16"/>
      <c r="CXZ27" s="16"/>
      <c r="CYA27" s="16"/>
      <c r="CYB27" s="16"/>
      <c r="CYC27" s="16"/>
      <c r="CYD27" s="16"/>
      <c r="CYE27" s="16"/>
      <c r="CYF27" s="16"/>
      <c r="CYG27" s="16"/>
      <c r="CYH27" s="16"/>
      <c r="CYI27" s="16"/>
      <c r="CYJ27" s="16"/>
      <c r="CYK27" s="16"/>
      <c r="CYL27" s="16"/>
      <c r="CYM27" s="16"/>
      <c r="CYN27" s="16"/>
      <c r="CYO27" s="16"/>
      <c r="CYP27" s="16"/>
      <c r="CYQ27" s="16"/>
      <c r="CYR27" s="16"/>
      <c r="CYS27" s="16"/>
      <c r="CYT27" s="16"/>
      <c r="CYU27" s="16"/>
      <c r="CYV27" s="16"/>
      <c r="CYW27" s="16"/>
      <c r="CYX27" s="16"/>
      <c r="CYY27" s="16"/>
      <c r="CYZ27" s="16"/>
      <c r="CZA27" s="16"/>
      <c r="CZB27" s="16"/>
      <c r="CZC27" s="16"/>
      <c r="CZD27" s="16"/>
      <c r="CZE27" s="16"/>
      <c r="CZF27" s="16"/>
      <c r="CZG27" s="16"/>
      <c r="CZH27" s="16"/>
      <c r="CZI27" s="16"/>
      <c r="CZJ27" s="16"/>
      <c r="CZK27" s="16"/>
      <c r="CZL27" s="16"/>
      <c r="CZM27" s="16"/>
      <c r="CZN27" s="16"/>
      <c r="CZO27" s="16"/>
      <c r="CZP27" s="16"/>
      <c r="CZQ27" s="16"/>
      <c r="CZR27" s="16"/>
      <c r="CZS27" s="16"/>
      <c r="CZT27" s="16"/>
      <c r="CZU27" s="16"/>
      <c r="CZV27" s="16"/>
      <c r="CZW27" s="16"/>
      <c r="CZX27" s="16"/>
      <c r="CZY27" s="16"/>
      <c r="CZZ27" s="16"/>
      <c r="DAA27" s="16"/>
      <c r="DAB27" s="16"/>
      <c r="DAC27" s="16"/>
      <c r="DAD27" s="16"/>
      <c r="DAE27" s="16"/>
      <c r="DAF27" s="16"/>
      <c r="DAG27" s="16"/>
      <c r="DAH27" s="16"/>
      <c r="DAI27" s="16"/>
      <c r="DAJ27" s="16"/>
      <c r="DAK27" s="16"/>
      <c r="DAL27" s="16"/>
      <c r="DAM27" s="16"/>
      <c r="DAN27" s="16"/>
      <c r="DAO27" s="16"/>
      <c r="DAP27" s="16"/>
      <c r="DAQ27" s="16"/>
      <c r="DAR27" s="16"/>
      <c r="DAS27" s="16"/>
      <c r="DAT27" s="16"/>
      <c r="DAU27" s="16"/>
      <c r="DAV27" s="16"/>
      <c r="DAW27" s="16"/>
      <c r="DAX27" s="16"/>
      <c r="DAY27" s="16"/>
      <c r="DAZ27" s="16"/>
      <c r="DBA27" s="16"/>
      <c r="DBB27" s="16"/>
      <c r="DBC27" s="16"/>
      <c r="DBD27" s="16"/>
      <c r="DBE27" s="16"/>
      <c r="DBF27" s="16"/>
      <c r="DBG27" s="16"/>
      <c r="DBH27" s="16"/>
      <c r="DBI27" s="16"/>
      <c r="DBJ27" s="16"/>
      <c r="DBK27" s="16"/>
      <c r="DBL27" s="16"/>
      <c r="DBM27" s="16"/>
      <c r="DBN27" s="16"/>
      <c r="DBO27" s="16"/>
      <c r="DBP27" s="16"/>
      <c r="DBQ27" s="16"/>
      <c r="DBR27" s="16"/>
      <c r="DBS27" s="16"/>
      <c r="DBT27" s="16"/>
      <c r="DBU27" s="16"/>
      <c r="DBV27" s="16"/>
      <c r="DBW27" s="16"/>
      <c r="DBX27" s="16"/>
      <c r="DBY27" s="16"/>
      <c r="DBZ27" s="16"/>
      <c r="DCA27" s="16"/>
      <c r="DCB27" s="16"/>
      <c r="DCC27" s="16"/>
      <c r="DCD27" s="16"/>
      <c r="DCE27" s="16"/>
      <c r="DCF27" s="16"/>
      <c r="DCG27" s="16"/>
      <c r="DCH27" s="16"/>
      <c r="DCI27" s="16"/>
      <c r="DCJ27" s="16"/>
      <c r="DCK27" s="16"/>
      <c r="DCL27" s="16"/>
      <c r="DCM27" s="16"/>
      <c r="DCN27" s="16"/>
      <c r="DCO27" s="16"/>
      <c r="DCP27" s="16"/>
      <c r="DCQ27" s="16"/>
      <c r="DCR27" s="16"/>
      <c r="DCS27" s="16"/>
      <c r="DCT27" s="16"/>
      <c r="DCU27" s="16"/>
      <c r="DCV27" s="16"/>
      <c r="DCW27" s="16"/>
      <c r="DCX27" s="16"/>
      <c r="DCY27" s="16"/>
      <c r="DCZ27" s="16"/>
      <c r="DDA27" s="16"/>
      <c r="DDB27" s="16"/>
      <c r="DDC27" s="16"/>
      <c r="DDD27" s="16"/>
      <c r="DDE27" s="16"/>
      <c r="DDF27" s="16"/>
      <c r="DDG27" s="16"/>
      <c r="DDH27" s="16"/>
      <c r="DDI27" s="16"/>
      <c r="DDJ27" s="16"/>
      <c r="DDK27" s="16"/>
      <c r="DDL27" s="16"/>
      <c r="DDM27" s="16"/>
      <c r="DDN27" s="16"/>
      <c r="DDO27" s="16"/>
      <c r="DDP27" s="16"/>
      <c r="DDQ27" s="16"/>
      <c r="DDR27" s="16"/>
      <c r="DDS27" s="16"/>
      <c r="DDT27" s="16"/>
      <c r="DDU27" s="16"/>
      <c r="DDV27" s="16"/>
      <c r="DDW27" s="16"/>
      <c r="DDX27" s="16"/>
      <c r="DDY27" s="16"/>
      <c r="DDZ27" s="16"/>
      <c r="DEA27" s="16"/>
      <c r="DEB27" s="16"/>
      <c r="DEC27" s="16"/>
      <c r="DED27" s="16"/>
      <c r="DEE27" s="16"/>
      <c r="DEF27" s="16"/>
      <c r="DEG27" s="16"/>
      <c r="DEH27" s="16"/>
      <c r="DEI27" s="16"/>
      <c r="DEJ27" s="16"/>
      <c r="DEK27" s="16"/>
      <c r="DEL27" s="16"/>
      <c r="DEM27" s="16"/>
      <c r="DEN27" s="16"/>
      <c r="DEO27" s="16"/>
      <c r="DEP27" s="16"/>
      <c r="DEQ27" s="16"/>
      <c r="DER27" s="16"/>
      <c r="DES27" s="16"/>
      <c r="DET27" s="16"/>
      <c r="DEU27" s="16"/>
      <c r="DEV27" s="16"/>
      <c r="DEW27" s="16"/>
      <c r="DEX27" s="16"/>
      <c r="DEY27" s="16"/>
      <c r="DEZ27" s="16"/>
      <c r="DFA27" s="16"/>
      <c r="DFB27" s="16"/>
      <c r="DFC27" s="16"/>
      <c r="DFD27" s="16"/>
      <c r="DFE27" s="16"/>
      <c r="DFF27" s="16"/>
      <c r="DFG27" s="16"/>
      <c r="DFH27" s="16"/>
      <c r="DFI27" s="16"/>
      <c r="DFJ27" s="16"/>
      <c r="DFK27" s="16"/>
      <c r="DFL27" s="16"/>
      <c r="DFM27" s="16"/>
      <c r="DFN27" s="16"/>
      <c r="DFO27" s="16"/>
      <c r="DFP27" s="16"/>
      <c r="DFQ27" s="16"/>
      <c r="DFR27" s="16"/>
      <c r="DFS27" s="16"/>
      <c r="DFT27" s="16"/>
      <c r="DFU27" s="16"/>
      <c r="DFV27" s="16"/>
      <c r="DFW27" s="16"/>
      <c r="DFX27" s="16"/>
      <c r="DFY27" s="16"/>
      <c r="DFZ27" s="16"/>
      <c r="DGA27" s="16"/>
      <c r="DGB27" s="16"/>
      <c r="DGC27" s="16"/>
      <c r="DGD27" s="16"/>
      <c r="DGE27" s="16"/>
      <c r="DGF27" s="16"/>
      <c r="DGG27" s="16"/>
      <c r="DGH27" s="16"/>
      <c r="DGI27" s="16"/>
      <c r="DGJ27" s="16"/>
      <c r="DGK27" s="16"/>
      <c r="DGL27" s="16"/>
      <c r="DGM27" s="16"/>
      <c r="DGN27" s="16"/>
      <c r="DGO27" s="16"/>
      <c r="DGP27" s="16"/>
      <c r="DGQ27" s="16"/>
      <c r="DGR27" s="16"/>
      <c r="DGS27" s="16"/>
      <c r="DGT27" s="16"/>
      <c r="DGU27" s="16"/>
      <c r="DGV27" s="16"/>
      <c r="DGW27" s="16"/>
      <c r="DGX27" s="16"/>
      <c r="DGY27" s="16"/>
      <c r="DGZ27" s="16"/>
      <c r="DHA27" s="16"/>
      <c r="DHB27" s="16"/>
      <c r="DHC27" s="16"/>
      <c r="DHD27" s="16"/>
      <c r="DHE27" s="16"/>
      <c r="DHF27" s="16"/>
      <c r="DHG27" s="16"/>
      <c r="DHH27" s="16"/>
      <c r="DHI27" s="16"/>
      <c r="DHJ27" s="16"/>
      <c r="DHK27" s="16"/>
      <c r="DHL27" s="16"/>
      <c r="DHM27" s="16"/>
      <c r="DHN27" s="16"/>
      <c r="DHO27" s="16"/>
      <c r="DHP27" s="16"/>
      <c r="DHQ27" s="16"/>
      <c r="DHR27" s="16"/>
      <c r="DHS27" s="16"/>
      <c r="DHT27" s="16"/>
      <c r="DHU27" s="16"/>
      <c r="DHV27" s="16"/>
      <c r="DHW27" s="16"/>
      <c r="DHX27" s="16"/>
      <c r="DHY27" s="16"/>
      <c r="DHZ27" s="16"/>
      <c r="DIA27" s="16"/>
      <c r="DIB27" s="16"/>
      <c r="DIC27" s="16"/>
      <c r="DID27" s="16"/>
      <c r="DIE27" s="16"/>
      <c r="DIF27" s="16"/>
      <c r="DIG27" s="16"/>
      <c r="DIH27" s="16"/>
      <c r="DII27" s="16"/>
      <c r="DIJ27" s="16"/>
      <c r="DIK27" s="16"/>
      <c r="DIL27" s="16"/>
      <c r="DIM27" s="16"/>
      <c r="DIN27" s="16"/>
      <c r="DIO27" s="16"/>
      <c r="DIP27" s="16"/>
      <c r="DIQ27" s="16"/>
      <c r="DIR27" s="16"/>
      <c r="DIS27" s="16"/>
      <c r="DIT27" s="16"/>
      <c r="DIU27" s="16"/>
      <c r="DIV27" s="16"/>
      <c r="DIW27" s="16"/>
      <c r="DIX27" s="16"/>
      <c r="DIY27" s="16"/>
      <c r="DIZ27" s="16"/>
      <c r="DJA27" s="16"/>
      <c r="DJB27" s="16"/>
      <c r="DJC27" s="16"/>
      <c r="DJD27" s="16"/>
      <c r="DJE27" s="16"/>
      <c r="DJF27" s="16"/>
      <c r="DJG27" s="16"/>
      <c r="DJH27" s="16"/>
      <c r="DJI27" s="16"/>
      <c r="DJJ27" s="16"/>
      <c r="DJK27" s="16"/>
      <c r="DJL27" s="16"/>
      <c r="DJM27" s="16"/>
      <c r="DJN27" s="16"/>
      <c r="DJO27" s="16"/>
      <c r="DJP27" s="16"/>
      <c r="DJQ27" s="16"/>
      <c r="DJR27" s="16"/>
      <c r="DJS27" s="16"/>
      <c r="DJT27" s="16"/>
      <c r="DJU27" s="16"/>
      <c r="DJV27" s="16"/>
      <c r="DJW27" s="16"/>
      <c r="DJX27" s="16"/>
      <c r="DJY27" s="16"/>
      <c r="DJZ27" s="16"/>
      <c r="DKA27" s="16"/>
      <c r="DKB27" s="16"/>
      <c r="DKC27" s="16"/>
      <c r="DKD27" s="16"/>
      <c r="DKE27" s="16"/>
      <c r="DKF27" s="16"/>
      <c r="DKG27" s="16"/>
      <c r="DKH27" s="16"/>
      <c r="DKI27" s="16"/>
      <c r="DKJ27" s="16"/>
      <c r="DKK27" s="16"/>
      <c r="DKL27" s="16"/>
      <c r="DKM27" s="16"/>
      <c r="DKN27" s="16"/>
      <c r="DKO27" s="16"/>
      <c r="DKP27" s="16"/>
      <c r="DKQ27" s="16"/>
      <c r="DKR27" s="16"/>
      <c r="DKS27" s="16"/>
      <c r="DKT27" s="16"/>
      <c r="DKU27" s="16"/>
      <c r="DKV27" s="16"/>
      <c r="DKW27" s="16"/>
      <c r="DKX27" s="16"/>
      <c r="DKY27" s="16"/>
      <c r="DKZ27" s="16"/>
      <c r="DLA27" s="16"/>
      <c r="DLB27" s="16"/>
      <c r="DLC27" s="16"/>
      <c r="DLD27" s="16"/>
      <c r="DLE27" s="16"/>
      <c r="DLF27" s="16"/>
      <c r="DLG27" s="16"/>
      <c r="DLH27" s="16"/>
      <c r="DLI27" s="16"/>
      <c r="DLJ27" s="16"/>
      <c r="DLK27" s="16"/>
      <c r="DLL27" s="16"/>
      <c r="DLM27" s="16"/>
      <c r="DLN27" s="16"/>
      <c r="DLO27" s="16"/>
      <c r="DLP27" s="16"/>
      <c r="DLQ27" s="16"/>
      <c r="DLR27" s="16"/>
      <c r="DLS27" s="16"/>
      <c r="DLT27" s="16"/>
      <c r="DLU27" s="16"/>
      <c r="DLV27" s="16"/>
      <c r="DLW27" s="16"/>
      <c r="DLX27" s="16"/>
      <c r="DLY27" s="16"/>
      <c r="DLZ27" s="16"/>
      <c r="DMA27" s="16"/>
      <c r="DMB27" s="16"/>
      <c r="DMC27" s="16"/>
      <c r="DMD27" s="16"/>
      <c r="DME27" s="16"/>
      <c r="DMF27" s="16"/>
      <c r="DMG27" s="16"/>
      <c r="DMH27" s="16"/>
      <c r="DMI27" s="16"/>
      <c r="DMJ27" s="16"/>
      <c r="DMK27" s="16"/>
      <c r="DML27" s="16"/>
      <c r="DMM27" s="16"/>
      <c r="DMN27" s="16"/>
      <c r="DMO27" s="16"/>
      <c r="DMP27" s="16"/>
      <c r="DMQ27" s="16"/>
      <c r="DMR27" s="16"/>
      <c r="DMS27" s="16"/>
      <c r="DMT27" s="16"/>
      <c r="DMU27" s="16"/>
      <c r="DMV27" s="16"/>
      <c r="DMW27" s="16"/>
      <c r="DMX27" s="16"/>
      <c r="DMY27" s="16"/>
      <c r="DMZ27" s="16"/>
      <c r="DNA27" s="16"/>
      <c r="DNB27" s="16"/>
      <c r="DNC27" s="16"/>
      <c r="DND27" s="16"/>
      <c r="DNE27" s="16"/>
      <c r="DNF27" s="16"/>
      <c r="DNG27" s="16"/>
      <c r="DNH27" s="16"/>
      <c r="DNI27" s="16"/>
      <c r="DNJ27" s="16"/>
      <c r="DNK27" s="16"/>
      <c r="DNL27" s="16"/>
      <c r="DNM27" s="16"/>
      <c r="DNN27" s="16"/>
      <c r="DNO27" s="16"/>
      <c r="DNP27" s="16"/>
      <c r="DNQ27" s="16"/>
      <c r="DNR27" s="16"/>
      <c r="DNS27" s="16"/>
      <c r="DNT27" s="16"/>
      <c r="DNU27" s="16"/>
      <c r="DNV27" s="16"/>
      <c r="DNW27" s="16"/>
      <c r="DNX27" s="16"/>
      <c r="DNY27" s="16"/>
      <c r="DNZ27" s="16"/>
      <c r="DOA27" s="16"/>
      <c r="DOB27" s="16"/>
      <c r="DOC27" s="16"/>
      <c r="DOD27" s="16"/>
      <c r="DOE27" s="16"/>
      <c r="DOF27" s="16"/>
      <c r="DOG27" s="16"/>
      <c r="DOH27" s="16"/>
      <c r="DOI27" s="16"/>
      <c r="DOJ27" s="16"/>
      <c r="DOK27" s="16"/>
      <c r="DOL27" s="16"/>
      <c r="DOM27" s="16"/>
      <c r="DON27" s="16"/>
      <c r="DOO27" s="16"/>
      <c r="DOP27" s="16"/>
      <c r="DOQ27" s="16"/>
      <c r="DOR27" s="16"/>
      <c r="DOS27" s="16"/>
      <c r="DOT27" s="16"/>
      <c r="DOU27" s="16"/>
      <c r="DOV27" s="16"/>
      <c r="DOW27" s="16"/>
      <c r="DOX27" s="16"/>
      <c r="DOY27" s="16"/>
      <c r="DOZ27" s="16"/>
      <c r="DPA27" s="16"/>
      <c r="DPB27" s="16"/>
      <c r="DPC27" s="16"/>
      <c r="DPD27" s="16"/>
      <c r="DPE27" s="16"/>
      <c r="DPF27" s="16"/>
      <c r="DPG27" s="16"/>
      <c r="DPH27" s="16"/>
      <c r="DPI27" s="16"/>
      <c r="DPJ27" s="16"/>
      <c r="DPK27" s="16"/>
      <c r="DPL27" s="16"/>
      <c r="DPM27" s="16"/>
      <c r="DPN27" s="16"/>
      <c r="DPO27" s="16"/>
      <c r="DPP27" s="16"/>
      <c r="DPQ27" s="16"/>
      <c r="DPR27" s="16"/>
      <c r="DPS27" s="16"/>
      <c r="DPT27" s="16"/>
      <c r="DPU27" s="16"/>
      <c r="DPV27" s="16"/>
      <c r="DPW27" s="16"/>
      <c r="DPX27" s="16"/>
      <c r="DPY27" s="16"/>
      <c r="DPZ27" s="16"/>
      <c r="DQA27" s="16"/>
      <c r="DQB27" s="16"/>
      <c r="DQC27" s="16"/>
      <c r="DQD27" s="16"/>
      <c r="DQE27" s="16"/>
      <c r="DQF27" s="16"/>
      <c r="DQG27" s="16"/>
      <c r="DQH27" s="16"/>
      <c r="DQI27" s="16"/>
      <c r="DQJ27" s="16"/>
      <c r="DQK27" s="16"/>
      <c r="DQL27" s="16"/>
      <c r="DQM27" s="16"/>
      <c r="DQN27" s="16"/>
      <c r="DQO27" s="16"/>
      <c r="DQP27" s="16"/>
      <c r="DQQ27" s="16"/>
      <c r="DQR27" s="16"/>
      <c r="DQS27" s="16"/>
      <c r="DQT27" s="16"/>
      <c r="DQU27" s="16"/>
      <c r="DQV27" s="16"/>
      <c r="DQW27" s="16"/>
      <c r="DQX27" s="16"/>
      <c r="DQY27" s="16"/>
      <c r="DQZ27" s="16"/>
      <c r="DRA27" s="16"/>
      <c r="DRB27" s="16"/>
      <c r="DRC27" s="16"/>
      <c r="DRD27" s="16"/>
      <c r="DRE27" s="16"/>
      <c r="DRF27" s="16"/>
      <c r="DRG27" s="16"/>
      <c r="DRH27" s="16"/>
      <c r="DRI27" s="16"/>
      <c r="DRJ27" s="16"/>
      <c r="DRK27" s="16"/>
      <c r="DRL27" s="16"/>
      <c r="DRM27" s="16"/>
      <c r="DRN27" s="16"/>
      <c r="DRO27" s="16"/>
      <c r="DRP27" s="16"/>
      <c r="DRQ27" s="16"/>
      <c r="DRR27" s="16"/>
      <c r="DRS27" s="16"/>
      <c r="DRT27" s="16"/>
      <c r="DRU27" s="16"/>
      <c r="DRV27" s="16"/>
      <c r="DRW27" s="16"/>
      <c r="DRX27" s="16"/>
      <c r="DRY27" s="16"/>
      <c r="DRZ27" s="16"/>
      <c r="DSA27" s="16"/>
      <c r="DSB27" s="16"/>
      <c r="DSC27" s="16"/>
      <c r="DSD27" s="16"/>
      <c r="DSE27" s="16"/>
      <c r="DSF27" s="16"/>
      <c r="DSG27" s="16"/>
      <c r="DSH27" s="16"/>
      <c r="DSI27" s="16"/>
      <c r="DSJ27" s="16"/>
      <c r="DSK27" s="16"/>
      <c r="DSL27" s="16"/>
      <c r="DSM27" s="16"/>
      <c r="DSN27" s="16"/>
      <c r="DSO27" s="16"/>
      <c r="DSP27" s="16"/>
      <c r="DSQ27" s="16"/>
      <c r="DSR27" s="16"/>
      <c r="DSS27" s="16"/>
      <c r="DST27" s="16"/>
      <c r="DSU27" s="16"/>
      <c r="DSV27" s="16"/>
      <c r="DSW27" s="16"/>
      <c r="DSX27" s="16"/>
      <c r="DSY27" s="16"/>
      <c r="DSZ27" s="16"/>
      <c r="DTA27" s="16"/>
      <c r="DTB27" s="16"/>
      <c r="DTC27" s="16"/>
      <c r="DTD27" s="16"/>
      <c r="DTE27" s="16"/>
      <c r="DTF27" s="16"/>
      <c r="DTG27" s="16"/>
      <c r="DTH27" s="16"/>
      <c r="DTI27" s="16"/>
      <c r="DTJ27" s="16"/>
      <c r="DTK27" s="16"/>
      <c r="DTL27" s="16"/>
      <c r="DTM27" s="16"/>
      <c r="DTN27" s="16"/>
      <c r="DTO27" s="16"/>
      <c r="DTP27" s="16"/>
      <c r="DTQ27" s="16"/>
      <c r="DTR27" s="16"/>
      <c r="DTS27" s="16"/>
      <c r="DTT27" s="16"/>
      <c r="DTU27" s="16"/>
      <c r="DTV27" s="16"/>
      <c r="DTW27" s="16"/>
      <c r="DTX27" s="16"/>
      <c r="DTY27" s="16"/>
      <c r="DTZ27" s="16"/>
      <c r="DUA27" s="16"/>
      <c r="DUB27" s="16"/>
      <c r="DUC27" s="16"/>
      <c r="DUD27" s="16"/>
      <c r="DUE27" s="16"/>
      <c r="DUF27" s="16"/>
      <c r="DUG27" s="16"/>
      <c r="DUH27" s="16"/>
      <c r="DUI27" s="16"/>
      <c r="DUJ27" s="16"/>
      <c r="DUK27" s="16"/>
      <c r="DUL27" s="16"/>
      <c r="DUM27" s="16"/>
      <c r="DUN27" s="16"/>
      <c r="DUO27" s="16"/>
      <c r="DUP27" s="16"/>
      <c r="DUQ27" s="16"/>
      <c r="DUR27" s="16"/>
      <c r="DUS27" s="16"/>
      <c r="DUT27" s="16"/>
      <c r="DUU27" s="16"/>
      <c r="DUV27" s="16"/>
      <c r="DUW27" s="16"/>
      <c r="DUX27" s="16"/>
      <c r="DUY27" s="16"/>
      <c r="DUZ27" s="16"/>
      <c r="DVA27" s="16"/>
      <c r="DVB27" s="16"/>
      <c r="DVC27" s="16"/>
      <c r="DVD27" s="16"/>
      <c r="DVE27" s="16"/>
      <c r="DVF27" s="16"/>
      <c r="DVG27" s="16"/>
      <c r="DVH27" s="16"/>
      <c r="DVI27" s="16"/>
      <c r="DVJ27" s="16"/>
      <c r="DVK27" s="16"/>
      <c r="DVL27" s="16"/>
      <c r="DVM27" s="16"/>
      <c r="DVN27" s="16"/>
      <c r="DVO27" s="16"/>
      <c r="DVP27" s="16"/>
      <c r="DVQ27" s="16"/>
      <c r="DVR27" s="16"/>
      <c r="DVS27" s="16"/>
      <c r="DVT27" s="16"/>
      <c r="DVU27" s="16"/>
      <c r="DVV27" s="16"/>
      <c r="DVW27" s="16"/>
      <c r="DVX27" s="16"/>
      <c r="DVY27" s="16"/>
      <c r="DVZ27" s="16"/>
      <c r="DWA27" s="16"/>
      <c r="DWB27" s="16"/>
      <c r="DWC27" s="16"/>
      <c r="DWD27" s="16"/>
      <c r="DWE27" s="16"/>
      <c r="DWF27" s="16"/>
      <c r="DWG27" s="16"/>
      <c r="DWH27" s="16"/>
      <c r="DWI27" s="16"/>
      <c r="DWJ27" s="16"/>
      <c r="DWK27" s="16"/>
      <c r="DWL27" s="16"/>
      <c r="DWM27" s="16"/>
      <c r="DWN27" s="16"/>
      <c r="DWO27" s="16"/>
      <c r="DWP27" s="16"/>
      <c r="DWQ27" s="16"/>
      <c r="DWR27" s="16"/>
      <c r="DWS27" s="16"/>
      <c r="DWT27" s="16"/>
      <c r="DWU27" s="16"/>
      <c r="DWV27" s="16"/>
      <c r="DWW27" s="16"/>
      <c r="DWX27" s="16"/>
      <c r="DWY27" s="16"/>
      <c r="DWZ27" s="16"/>
      <c r="DXA27" s="16"/>
      <c r="DXB27" s="16"/>
      <c r="DXC27" s="16"/>
      <c r="DXD27" s="16"/>
      <c r="DXE27" s="16"/>
      <c r="DXF27" s="16"/>
      <c r="DXG27" s="16"/>
      <c r="DXH27" s="16"/>
      <c r="DXI27" s="16"/>
      <c r="DXJ27" s="16"/>
      <c r="DXK27" s="16"/>
      <c r="DXL27" s="16"/>
      <c r="DXM27" s="16"/>
      <c r="DXN27" s="16"/>
      <c r="DXO27" s="16"/>
      <c r="DXP27" s="16"/>
      <c r="DXQ27" s="16"/>
      <c r="DXR27" s="16"/>
      <c r="DXS27" s="16"/>
      <c r="DXT27" s="16"/>
      <c r="DXU27" s="16"/>
      <c r="DXV27" s="16"/>
      <c r="DXW27" s="16"/>
      <c r="DXX27" s="16"/>
      <c r="DXY27" s="16"/>
      <c r="DXZ27" s="16"/>
      <c r="DYA27" s="16"/>
      <c r="DYB27" s="16"/>
      <c r="DYC27" s="16"/>
      <c r="DYD27" s="16"/>
      <c r="DYE27" s="16"/>
      <c r="DYF27" s="16"/>
      <c r="DYG27" s="16"/>
      <c r="DYH27" s="16"/>
      <c r="DYI27" s="16"/>
      <c r="DYJ27" s="16"/>
      <c r="DYK27" s="16"/>
      <c r="DYL27" s="16"/>
      <c r="DYM27" s="16"/>
      <c r="DYN27" s="16"/>
      <c r="DYO27" s="16"/>
      <c r="DYP27" s="16"/>
      <c r="DYQ27" s="16"/>
      <c r="DYR27" s="16"/>
      <c r="DYS27" s="16"/>
      <c r="DYT27" s="16"/>
      <c r="DYU27" s="16"/>
      <c r="DYV27" s="16"/>
      <c r="DYW27" s="16"/>
      <c r="DYX27" s="16"/>
      <c r="DYY27" s="16"/>
      <c r="DYZ27" s="16"/>
      <c r="DZA27" s="16"/>
      <c r="DZB27" s="16"/>
      <c r="DZC27" s="16"/>
      <c r="DZD27" s="16"/>
      <c r="DZE27" s="16"/>
      <c r="DZF27" s="16"/>
      <c r="DZG27" s="16"/>
      <c r="DZH27" s="16"/>
      <c r="DZI27" s="16"/>
      <c r="DZJ27" s="16"/>
      <c r="DZK27" s="16"/>
      <c r="DZL27" s="16"/>
      <c r="DZM27" s="16"/>
      <c r="DZN27" s="16"/>
      <c r="DZO27" s="16"/>
      <c r="DZP27" s="16"/>
      <c r="DZQ27" s="16"/>
      <c r="DZR27" s="16"/>
      <c r="DZS27" s="16"/>
      <c r="DZT27" s="16"/>
      <c r="DZU27" s="16"/>
      <c r="DZV27" s="16"/>
      <c r="DZW27" s="16"/>
      <c r="DZX27" s="16"/>
      <c r="DZY27" s="16"/>
      <c r="DZZ27" s="16"/>
      <c r="EAA27" s="16"/>
      <c r="EAB27" s="16"/>
      <c r="EAC27" s="16"/>
      <c r="EAD27" s="16"/>
      <c r="EAE27" s="16"/>
      <c r="EAF27" s="16"/>
      <c r="EAG27" s="16"/>
      <c r="EAH27" s="16"/>
      <c r="EAI27" s="16"/>
      <c r="EAJ27" s="16"/>
      <c r="EAK27" s="16"/>
      <c r="EAL27" s="16"/>
      <c r="EAM27" s="16"/>
      <c r="EAN27" s="16"/>
      <c r="EAO27" s="16"/>
      <c r="EAP27" s="16"/>
      <c r="EAQ27" s="16"/>
      <c r="EAR27" s="16"/>
      <c r="EAS27" s="16"/>
      <c r="EAT27" s="16"/>
      <c r="EAU27" s="16"/>
      <c r="EAV27" s="16"/>
      <c r="EAW27" s="16"/>
      <c r="EAX27" s="16"/>
      <c r="EAY27" s="16"/>
      <c r="EAZ27" s="16"/>
      <c r="EBA27" s="16"/>
      <c r="EBB27" s="16"/>
      <c r="EBC27" s="16"/>
      <c r="EBD27" s="16"/>
      <c r="EBE27" s="16"/>
      <c r="EBF27" s="16"/>
      <c r="EBG27" s="16"/>
      <c r="EBH27" s="16"/>
      <c r="EBI27" s="16"/>
      <c r="EBJ27" s="16"/>
      <c r="EBK27" s="16"/>
      <c r="EBL27" s="16"/>
      <c r="EBM27" s="16"/>
      <c r="EBN27" s="16"/>
      <c r="EBO27" s="16"/>
      <c r="EBP27" s="16"/>
      <c r="EBQ27" s="16"/>
      <c r="EBR27" s="16"/>
      <c r="EBS27" s="16"/>
      <c r="EBT27" s="16"/>
      <c r="EBU27" s="16"/>
      <c r="EBV27" s="16"/>
      <c r="EBW27" s="16"/>
      <c r="EBX27" s="16"/>
      <c r="EBY27" s="16"/>
      <c r="EBZ27" s="16"/>
      <c r="ECA27" s="16"/>
      <c r="ECB27" s="16"/>
      <c r="ECC27" s="16"/>
      <c r="ECD27" s="16"/>
      <c r="ECE27" s="16"/>
      <c r="ECF27" s="16"/>
      <c r="ECG27" s="16"/>
      <c r="ECH27" s="16"/>
      <c r="ECI27" s="16"/>
      <c r="ECJ27" s="16"/>
      <c r="ECK27" s="16"/>
      <c r="ECL27" s="16"/>
      <c r="ECM27" s="16"/>
      <c r="ECN27" s="16"/>
      <c r="ECO27" s="16"/>
      <c r="ECP27" s="16"/>
      <c r="ECQ27" s="16"/>
      <c r="ECR27" s="16"/>
      <c r="ECS27" s="16"/>
      <c r="ECT27" s="16"/>
      <c r="ECU27" s="16"/>
      <c r="ECV27" s="16"/>
      <c r="ECW27" s="16"/>
      <c r="ECX27" s="16"/>
      <c r="ECY27" s="16"/>
      <c r="ECZ27" s="16"/>
      <c r="EDA27" s="16"/>
      <c r="EDB27" s="16"/>
      <c r="EDC27" s="16"/>
      <c r="EDD27" s="16"/>
      <c r="EDE27" s="16"/>
      <c r="EDF27" s="16"/>
      <c r="EDG27" s="16"/>
      <c r="EDH27" s="16"/>
      <c r="EDI27" s="16"/>
      <c r="EDJ27" s="16"/>
      <c r="EDK27" s="16"/>
      <c r="EDL27" s="16"/>
      <c r="EDM27" s="16"/>
      <c r="EDN27" s="16"/>
      <c r="EDO27" s="16"/>
      <c r="EDP27" s="16"/>
      <c r="EDQ27" s="16"/>
      <c r="EDR27" s="16"/>
      <c r="EDS27" s="16"/>
      <c r="EDT27" s="16"/>
      <c r="EDU27" s="16"/>
      <c r="EDV27" s="16"/>
      <c r="EDW27" s="16"/>
      <c r="EDX27" s="16"/>
      <c r="EDY27" s="16"/>
      <c r="EDZ27" s="16"/>
      <c r="EEA27" s="16"/>
      <c r="EEB27" s="16"/>
      <c r="EEC27" s="16"/>
      <c r="EED27" s="16"/>
      <c r="EEE27" s="16"/>
      <c r="EEF27" s="16"/>
      <c r="EEG27" s="16"/>
      <c r="EEH27" s="16"/>
      <c r="EEI27" s="16"/>
      <c r="EEJ27" s="16"/>
      <c r="EEK27" s="16"/>
      <c r="EEL27" s="16"/>
      <c r="EEM27" s="16"/>
      <c r="EEN27" s="16"/>
      <c r="EEO27" s="16"/>
      <c r="EEP27" s="16"/>
      <c r="EEQ27" s="16"/>
      <c r="EER27" s="16"/>
      <c r="EES27" s="16"/>
      <c r="EET27" s="16"/>
      <c r="EEU27" s="16"/>
      <c r="EEV27" s="16"/>
      <c r="EEW27" s="16"/>
      <c r="EEX27" s="16"/>
      <c r="EEY27" s="16"/>
      <c r="EEZ27" s="16"/>
      <c r="EFA27" s="16"/>
      <c r="EFB27" s="16"/>
      <c r="EFC27" s="16"/>
      <c r="EFD27" s="16"/>
      <c r="EFE27" s="16"/>
      <c r="EFF27" s="16"/>
      <c r="EFG27" s="16"/>
      <c r="EFH27" s="16"/>
      <c r="EFI27" s="16"/>
      <c r="EFJ27" s="16"/>
      <c r="EFK27" s="16"/>
      <c r="EFL27" s="16"/>
      <c r="EFM27" s="16"/>
      <c r="EFN27" s="16"/>
      <c r="EFO27" s="16"/>
      <c r="EFP27" s="16"/>
      <c r="EFQ27" s="16"/>
      <c r="EFR27" s="16"/>
      <c r="EFS27" s="16"/>
      <c r="EFT27" s="16"/>
      <c r="EFU27" s="16"/>
      <c r="EFV27" s="16"/>
      <c r="EFW27" s="16"/>
      <c r="EFX27" s="16"/>
      <c r="EFY27" s="16"/>
      <c r="EFZ27" s="16"/>
      <c r="EGA27" s="16"/>
      <c r="EGB27" s="16"/>
      <c r="EGC27" s="16"/>
      <c r="EGD27" s="16"/>
      <c r="EGE27" s="16"/>
      <c r="EGF27" s="16"/>
      <c r="EGG27" s="16"/>
      <c r="EGH27" s="16"/>
      <c r="EGI27" s="16"/>
      <c r="EGJ27" s="16"/>
      <c r="EGK27" s="16"/>
      <c r="EGL27" s="16"/>
      <c r="EGM27" s="16"/>
      <c r="EGN27" s="16"/>
      <c r="EGO27" s="16"/>
      <c r="EGP27" s="16"/>
      <c r="EGQ27" s="16"/>
      <c r="EGR27" s="16"/>
      <c r="EGS27" s="16"/>
      <c r="EGT27" s="16"/>
      <c r="EGU27" s="16"/>
      <c r="EGV27" s="16"/>
      <c r="EGW27" s="16"/>
      <c r="EGX27" s="16"/>
      <c r="EGY27" s="16"/>
      <c r="EGZ27" s="16"/>
      <c r="EHA27" s="16"/>
      <c r="EHB27" s="16"/>
      <c r="EHC27" s="16"/>
      <c r="EHD27" s="16"/>
      <c r="EHE27" s="16"/>
      <c r="EHF27" s="16"/>
      <c r="EHG27" s="16"/>
      <c r="EHH27" s="16"/>
      <c r="EHI27" s="16"/>
      <c r="EHJ27" s="16"/>
      <c r="EHK27" s="16"/>
      <c r="EHL27" s="16"/>
      <c r="EHM27" s="16"/>
      <c r="EHN27" s="16"/>
      <c r="EHO27" s="16"/>
      <c r="EHP27" s="16"/>
      <c r="EHQ27" s="16"/>
      <c r="EHR27" s="16"/>
      <c r="EHS27" s="16"/>
      <c r="EHT27" s="16"/>
      <c r="EHU27" s="16"/>
      <c r="EHV27" s="16"/>
      <c r="EHW27" s="16"/>
      <c r="EHX27" s="16"/>
      <c r="EHY27" s="16"/>
      <c r="EHZ27" s="16"/>
      <c r="EIA27" s="16"/>
      <c r="EIB27" s="16"/>
      <c r="EIC27" s="16"/>
      <c r="EID27" s="16"/>
      <c r="EIE27" s="16"/>
      <c r="EIF27" s="16"/>
      <c r="EIG27" s="16"/>
      <c r="EIH27" s="16"/>
      <c r="EII27" s="16"/>
      <c r="EIJ27" s="16"/>
      <c r="EIK27" s="16"/>
      <c r="EIL27" s="16"/>
      <c r="EIM27" s="16"/>
      <c r="EIN27" s="16"/>
      <c r="EIO27" s="16"/>
      <c r="EIP27" s="16"/>
      <c r="EIQ27" s="16"/>
      <c r="EIR27" s="16"/>
      <c r="EIS27" s="16"/>
      <c r="EIT27" s="16"/>
      <c r="EIU27" s="16"/>
      <c r="EIV27" s="16"/>
      <c r="EIW27" s="16"/>
      <c r="EIX27" s="16"/>
      <c r="EIY27" s="16"/>
      <c r="EIZ27" s="16"/>
      <c r="EJA27" s="16"/>
      <c r="EJB27" s="16"/>
      <c r="EJC27" s="16"/>
      <c r="EJD27" s="16"/>
      <c r="EJE27" s="16"/>
      <c r="EJF27" s="16"/>
      <c r="EJG27" s="16"/>
      <c r="EJH27" s="16"/>
      <c r="EJI27" s="16"/>
      <c r="EJJ27" s="16"/>
      <c r="EJK27" s="16"/>
      <c r="EJL27" s="16"/>
      <c r="EJM27" s="16"/>
      <c r="EJN27" s="16"/>
      <c r="EJO27" s="16"/>
      <c r="EJP27" s="16"/>
      <c r="EJQ27" s="16"/>
      <c r="EJR27" s="16"/>
      <c r="EJS27" s="16"/>
      <c r="EJT27" s="16"/>
      <c r="EJU27" s="16"/>
      <c r="EJV27" s="16"/>
      <c r="EJW27" s="16"/>
      <c r="EJX27" s="16"/>
      <c r="EJY27" s="16"/>
      <c r="EJZ27" s="16"/>
      <c r="EKA27" s="16"/>
      <c r="EKB27" s="16"/>
      <c r="EKC27" s="16"/>
      <c r="EKD27" s="16"/>
      <c r="EKE27" s="16"/>
      <c r="EKF27" s="16"/>
      <c r="EKG27" s="16"/>
      <c r="EKH27" s="16"/>
      <c r="EKI27" s="16"/>
      <c r="EKJ27" s="16"/>
      <c r="EKK27" s="16"/>
      <c r="EKL27" s="16"/>
      <c r="EKM27" s="16"/>
      <c r="EKN27" s="16"/>
      <c r="EKO27" s="16"/>
      <c r="EKP27" s="16"/>
      <c r="EKQ27" s="16"/>
      <c r="EKR27" s="16"/>
      <c r="EKS27" s="16"/>
      <c r="EKT27" s="16"/>
      <c r="EKU27" s="16"/>
      <c r="EKV27" s="16"/>
      <c r="EKW27" s="16"/>
      <c r="EKX27" s="16"/>
      <c r="EKY27" s="16"/>
      <c r="EKZ27" s="16"/>
      <c r="ELA27" s="16"/>
      <c r="ELB27" s="16"/>
      <c r="ELC27" s="16"/>
      <c r="ELD27" s="16"/>
      <c r="ELE27" s="16"/>
      <c r="ELF27" s="16"/>
      <c r="ELG27" s="16"/>
      <c r="ELH27" s="16"/>
      <c r="ELI27" s="16"/>
      <c r="ELJ27" s="16"/>
      <c r="ELK27" s="16"/>
      <c r="ELL27" s="16"/>
      <c r="ELM27" s="16"/>
      <c r="ELN27" s="16"/>
      <c r="ELO27" s="16"/>
      <c r="ELP27" s="16"/>
      <c r="ELQ27" s="16"/>
      <c r="ELR27" s="16"/>
      <c r="ELS27" s="16"/>
      <c r="ELT27" s="16"/>
      <c r="ELU27" s="16"/>
      <c r="ELV27" s="16"/>
      <c r="ELW27" s="16"/>
      <c r="ELX27" s="16"/>
      <c r="ELY27" s="16"/>
      <c r="ELZ27" s="16"/>
      <c r="EMA27" s="16"/>
      <c r="EMB27" s="16"/>
      <c r="EMC27" s="16"/>
      <c r="EMD27" s="16"/>
      <c r="EME27" s="16"/>
      <c r="EMF27" s="16"/>
      <c r="EMG27" s="16"/>
      <c r="EMH27" s="16"/>
      <c r="EMI27" s="16"/>
      <c r="EMJ27" s="16"/>
      <c r="EMK27" s="16"/>
      <c r="EML27" s="16"/>
      <c r="EMM27" s="16"/>
      <c r="EMN27" s="16"/>
      <c r="EMO27" s="16"/>
      <c r="EMP27" s="16"/>
      <c r="EMQ27" s="16"/>
      <c r="EMR27" s="16"/>
      <c r="EMS27" s="16"/>
      <c r="EMT27" s="16"/>
      <c r="EMU27" s="16"/>
      <c r="EMV27" s="16"/>
      <c r="EMW27" s="16"/>
      <c r="EMX27" s="16"/>
      <c r="EMY27" s="16"/>
      <c r="EMZ27" s="16"/>
      <c r="ENA27" s="16"/>
      <c r="ENB27" s="16"/>
      <c r="ENC27" s="16"/>
      <c r="END27" s="16"/>
      <c r="ENE27" s="16"/>
      <c r="ENF27" s="16"/>
      <c r="ENG27" s="16"/>
      <c r="ENH27" s="16"/>
      <c r="ENI27" s="16"/>
      <c r="ENJ27" s="16"/>
      <c r="ENK27" s="16"/>
      <c r="ENL27" s="16"/>
      <c r="ENM27" s="16"/>
      <c r="ENN27" s="16"/>
      <c r="ENO27" s="16"/>
      <c r="ENP27" s="16"/>
      <c r="ENQ27" s="16"/>
      <c r="ENR27" s="16"/>
      <c r="ENS27" s="16"/>
      <c r="ENT27" s="16"/>
      <c r="ENU27" s="16"/>
      <c r="ENV27" s="16"/>
      <c r="ENW27" s="16"/>
      <c r="ENX27" s="16"/>
      <c r="ENY27" s="16"/>
      <c r="ENZ27" s="16"/>
      <c r="EOA27" s="16"/>
      <c r="EOB27" s="16"/>
      <c r="EOC27" s="16"/>
      <c r="EOD27" s="16"/>
      <c r="EOE27" s="16"/>
      <c r="EOF27" s="16"/>
      <c r="EOG27" s="16"/>
      <c r="EOH27" s="16"/>
      <c r="EOI27" s="16"/>
      <c r="EOJ27" s="16"/>
      <c r="EOK27" s="16"/>
      <c r="EOL27" s="16"/>
      <c r="EOM27" s="16"/>
      <c r="EON27" s="16"/>
      <c r="EOO27" s="16"/>
      <c r="EOP27" s="16"/>
      <c r="EOQ27" s="16"/>
      <c r="EOR27" s="16"/>
      <c r="EOS27" s="16"/>
      <c r="EOT27" s="16"/>
      <c r="EOU27" s="16"/>
      <c r="EOV27" s="16"/>
      <c r="EOW27" s="16"/>
      <c r="EOX27" s="16"/>
      <c r="EOY27" s="16"/>
      <c r="EOZ27" s="16"/>
      <c r="EPA27" s="16"/>
      <c r="EPB27" s="16"/>
      <c r="EPC27" s="16"/>
      <c r="EPD27" s="16"/>
      <c r="EPE27" s="16"/>
      <c r="EPF27" s="16"/>
      <c r="EPG27" s="16"/>
      <c r="EPH27" s="16"/>
      <c r="EPI27" s="16"/>
      <c r="EPJ27" s="16"/>
      <c r="EPK27" s="16"/>
      <c r="EPL27" s="16"/>
      <c r="EPM27" s="16"/>
      <c r="EPN27" s="16"/>
      <c r="EPO27" s="16"/>
      <c r="EPP27" s="16"/>
      <c r="EPQ27" s="16"/>
      <c r="EPR27" s="16"/>
      <c r="EPS27" s="16"/>
      <c r="EPT27" s="16"/>
      <c r="EPU27" s="16"/>
      <c r="EPV27" s="16"/>
      <c r="EPW27" s="16"/>
      <c r="EPX27" s="16"/>
      <c r="EPY27" s="16"/>
      <c r="EPZ27" s="16"/>
      <c r="EQA27" s="16"/>
      <c r="EQB27" s="16"/>
      <c r="EQC27" s="16"/>
      <c r="EQD27" s="16"/>
      <c r="EQE27" s="16"/>
      <c r="EQF27" s="16"/>
      <c r="EQG27" s="16"/>
      <c r="EQH27" s="16"/>
      <c r="EQI27" s="16"/>
      <c r="EQJ27" s="16"/>
      <c r="EQK27" s="16"/>
      <c r="EQL27" s="16"/>
      <c r="EQM27" s="16"/>
      <c r="EQN27" s="16"/>
      <c r="EQO27" s="16"/>
      <c r="EQP27" s="16"/>
      <c r="EQQ27" s="16"/>
      <c r="EQR27" s="16"/>
      <c r="EQS27" s="16"/>
      <c r="EQT27" s="16"/>
      <c r="EQU27" s="16"/>
      <c r="EQV27" s="16"/>
      <c r="EQW27" s="16"/>
      <c r="EQX27" s="16"/>
      <c r="EQY27" s="16"/>
      <c r="EQZ27" s="16"/>
      <c r="ERA27" s="16"/>
      <c r="ERB27" s="16"/>
      <c r="ERC27" s="16"/>
      <c r="ERD27" s="16"/>
      <c r="ERE27" s="16"/>
      <c r="ERF27" s="16"/>
      <c r="ERG27" s="16"/>
      <c r="ERH27" s="16"/>
      <c r="ERI27" s="16"/>
      <c r="ERJ27" s="16"/>
      <c r="ERK27" s="16"/>
      <c r="ERL27" s="16"/>
      <c r="ERM27" s="16"/>
      <c r="ERN27" s="16"/>
      <c r="ERO27" s="16"/>
      <c r="ERP27" s="16"/>
      <c r="ERQ27" s="16"/>
      <c r="ERR27" s="16"/>
      <c r="ERS27" s="16"/>
      <c r="ERT27" s="16"/>
      <c r="ERU27" s="16"/>
      <c r="ERV27" s="16"/>
      <c r="ERW27" s="16"/>
      <c r="ERX27" s="16"/>
      <c r="ERY27" s="16"/>
      <c r="ERZ27" s="16"/>
      <c r="ESA27" s="16"/>
      <c r="ESB27" s="16"/>
      <c r="ESC27" s="16"/>
      <c r="ESD27" s="16"/>
      <c r="ESE27" s="16"/>
      <c r="ESF27" s="16"/>
      <c r="ESG27" s="16"/>
      <c r="ESH27" s="16"/>
      <c r="ESI27" s="16"/>
      <c r="ESJ27" s="16"/>
      <c r="ESK27" s="16"/>
      <c r="ESL27" s="16"/>
      <c r="ESM27" s="16"/>
      <c r="ESN27" s="16"/>
      <c r="ESO27" s="16"/>
      <c r="ESP27" s="16"/>
      <c r="ESQ27" s="16"/>
      <c r="ESR27" s="16"/>
      <c r="ESS27" s="16"/>
      <c r="EST27" s="16"/>
      <c r="ESU27" s="16"/>
      <c r="ESV27" s="16"/>
      <c r="ESW27" s="16"/>
      <c r="ESX27" s="16"/>
      <c r="ESY27" s="16"/>
      <c r="ESZ27" s="16"/>
      <c r="ETA27" s="16"/>
      <c r="ETB27" s="16"/>
      <c r="ETC27" s="16"/>
      <c r="ETD27" s="16"/>
      <c r="ETE27" s="16"/>
      <c r="ETF27" s="16"/>
      <c r="ETG27" s="16"/>
      <c r="ETH27" s="16"/>
      <c r="ETI27" s="16"/>
      <c r="ETJ27" s="16"/>
      <c r="ETK27" s="16"/>
      <c r="ETL27" s="16"/>
      <c r="ETM27" s="16"/>
      <c r="ETN27" s="16"/>
      <c r="ETO27" s="16"/>
      <c r="ETP27" s="16"/>
      <c r="ETQ27" s="16"/>
      <c r="ETR27" s="16"/>
      <c r="ETS27" s="16"/>
      <c r="ETT27" s="16"/>
      <c r="ETU27" s="16"/>
      <c r="ETV27" s="16"/>
      <c r="ETW27" s="16"/>
      <c r="ETX27" s="16"/>
      <c r="ETY27" s="16"/>
      <c r="ETZ27" s="16"/>
      <c r="EUA27" s="16"/>
      <c r="EUB27" s="16"/>
      <c r="EUC27" s="16"/>
      <c r="EUD27" s="16"/>
      <c r="EUE27" s="16"/>
      <c r="EUF27" s="16"/>
      <c r="EUG27" s="16"/>
      <c r="EUH27" s="16"/>
      <c r="EUI27" s="16"/>
      <c r="EUJ27" s="16"/>
      <c r="EUK27" s="16"/>
      <c r="EUL27" s="16"/>
      <c r="EUM27" s="16"/>
      <c r="EUN27" s="16"/>
      <c r="EUO27" s="16"/>
      <c r="EUP27" s="16"/>
      <c r="EUQ27" s="16"/>
      <c r="EUR27" s="16"/>
      <c r="EUS27" s="16"/>
      <c r="EUT27" s="16"/>
      <c r="EUU27" s="16"/>
      <c r="EUV27" s="16"/>
      <c r="EUW27" s="16"/>
      <c r="EUX27" s="16"/>
      <c r="EUY27" s="16"/>
      <c r="EUZ27" s="16"/>
      <c r="EVA27" s="16"/>
      <c r="EVB27" s="16"/>
      <c r="EVC27" s="16"/>
      <c r="EVD27" s="16"/>
      <c r="EVE27" s="16"/>
      <c r="EVF27" s="16"/>
      <c r="EVG27" s="16"/>
      <c r="EVH27" s="16"/>
      <c r="EVI27" s="16"/>
      <c r="EVJ27" s="16"/>
      <c r="EVK27" s="16"/>
      <c r="EVL27" s="16"/>
      <c r="EVM27" s="16"/>
      <c r="EVN27" s="16"/>
      <c r="EVO27" s="16"/>
      <c r="EVP27" s="16"/>
      <c r="EVQ27" s="16"/>
      <c r="EVR27" s="16"/>
      <c r="EVS27" s="16"/>
      <c r="EVT27" s="16"/>
      <c r="EVU27" s="16"/>
      <c r="EVV27" s="16"/>
      <c r="EVW27" s="16"/>
      <c r="EVX27" s="16"/>
      <c r="EVY27" s="16"/>
      <c r="EVZ27" s="16"/>
      <c r="EWA27" s="16"/>
      <c r="EWB27" s="16"/>
      <c r="EWC27" s="16"/>
      <c r="EWD27" s="16"/>
      <c r="EWE27" s="16"/>
      <c r="EWF27" s="16"/>
      <c r="EWG27" s="16"/>
      <c r="EWH27" s="16"/>
      <c r="EWI27" s="16"/>
      <c r="EWJ27" s="16"/>
      <c r="EWK27" s="16"/>
      <c r="EWL27" s="16"/>
      <c r="EWM27" s="16"/>
      <c r="EWN27" s="16"/>
      <c r="EWO27" s="16"/>
      <c r="EWP27" s="16"/>
      <c r="EWQ27" s="16"/>
      <c r="EWR27" s="16"/>
      <c r="EWS27" s="16"/>
      <c r="EWT27" s="16"/>
      <c r="EWU27" s="16"/>
      <c r="EWV27" s="16"/>
      <c r="EWW27" s="16"/>
      <c r="EWX27" s="16"/>
      <c r="EWY27" s="16"/>
      <c r="EWZ27" s="16"/>
      <c r="EXA27" s="16"/>
      <c r="EXB27" s="16"/>
      <c r="EXC27" s="16"/>
      <c r="EXD27" s="16"/>
      <c r="EXE27" s="16"/>
      <c r="EXF27" s="16"/>
      <c r="EXG27" s="16"/>
      <c r="EXH27" s="16"/>
      <c r="EXI27" s="16"/>
      <c r="EXJ27" s="16"/>
      <c r="EXK27" s="16"/>
      <c r="EXL27" s="16"/>
      <c r="EXM27" s="16"/>
      <c r="EXN27" s="16"/>
      <c r="EXO27" s="16"/>
      <c r="EXP27" s="16"/>
      <c r="EXQ27" s="16"/>
      <c r="EXR27" s="16"/>
      <c r="EXS27" s="16"/>
      <c r="EXT27" s="16"/>
      <c r="EXU27" s="16"/>
      <c r="EXV27" s="16"/>
      <c r="EXW27" s="16"/>
      <c r="EXX27" s="16"/>
      <c r="EXY27" s="16"/>
      <c r="EXZ27" s="16"/>
      <c r="EYA27" s="16"/>
      <c r="EYB27" s="16"/>
      <c r="EYC27" s="16"/>
      <c r="EYD27" s="16"/>
      <c r="EYE27" s="16"/>
      <c r="EYF27" s="16"/>
      <c r="EYG27" s="16"/>
      <c r="EYH27" s="16"/>
      <c r="EYI27" s="16"/>
      <c r="EYJ27" s="16"/>
      <c r="EYK27" s="16"/>
      <c r="EYL27" s="16"/>
      <c r="EYM27" s="16"/>
      <c r="EYN27" s="16"/>
      <c r="EYO27" s="16"/>
      <c r="EYP27" s="16"/>
      <c r="EYQ27" s="16"/>
      <c r="EYR27" s="16"/>
      <c r="EYS27" s="16"/>
      <c r="EYT27" s="16"/>
      <c r="EYU27" s="16"/>
      <c r="EYV27" s="16"/>
      <c r="EYW27" s="16"/>
      <c r="EYX27" s="16"/>
      <c r="EYY27" s="16"/>
      <c r="EYZ27" s="16"/>
      <c r="EZA27" s="16"/>
      <c r="EZB27" s="16"/>
      <c r="EZC27" s="16"/>
      <c r="EZD27" s="16"/>
      <c r="EZE27" s="16"/>
      <c r="EZF27" s="16"/>
      <c r="EZG27" s="16"/>
      <c r="EZH27" s="16"/>
      <c r="EZI27" s="16"/>
      <c r="EZJ27" s="16"/>
      <c r="EZK27" s="16"/>
      <c r="EZL27" s="16"/>
      <c r="EZM27" s="16"/>
      <c r="EZN27" s="16"/>
      <c r="EZO27" s="16"/>
      <c r="EZP27" s="16"/>
      <c r="EZQ27" s="16"/>
      <c r="EZR27" s="16"/>
      <c r="EZS27" s="16"/>
      <c r="EZT27" s="16"/>
      <c r="EZU27" s="16"/>
      <c r="EZV27" s="16"/>
      <c r="EZW27" s="16"/>
      <c r="EZX27" s="16"/>
      <c r="EZY27" s="16"/>
      <c r="EZZ27" s="16"/>
      <c r="FAA27" s="16"/>
      <c r="FAB27" s="16"/>
      <c r="FAC27" s="16"/>
      <c r="FAD27" s="16"/>
      <c r="FAE27" s="16"/>
      <c r="FAF27" s="16"/>
      <c r="FAG27" s="16"/>
      <c r="FAH27" s="16"/>
      <c r="FAI27" s="16"/>
      <c r="FAJ27" s="16"/>
      <c r="FAK27" s="16"/>
      <c r="FAL27" s="16"/>
      <c r="FAM27" s="16"/>
      <c r="FAN27" s="16"/>
      <c r="FAO27" s="16"/>
      <c r="FAP27" s="16"/>
      <c r="FAQ27" s="16"/>
      <c r="FAR27" s="16"/>
      <c r="FAS27" s="16"/>
      <c r="FAT27" s="16"/>
      <c r="FAU27" s="16"/>
      <c r="FAV27" s="16"/>
      <c r="FAW27" s="16"/>
      <c r="FAX27" s="16"/>
      <c r="FAY27" s="16"/>
      <c r="FAZ27" s="16"/>
      <c r="FBA27" s="16"/>
      <c r="FBB27" s="16"/>
      <c r="FBC27" s="16"/>
      <c r="FBD27" s="16"/>
      <c r="FBE27" s="16"/>
      <c r="FBF27" s="16"/>
      <c r="FBG27" s="16"/>
      <c r="FBH27" s="16"/>
      <c r="FBI27" s="16"/>
      <c r="FBJ27" s="16"/>
      <c r="FBK27" s="16"/>
      <c r="FBL27" s="16"/>
      <c r="FBM27" s="16"/>
      <c r="FBN27" s="16"/>
      <c r="FBO27" s="16"/>
      <c r="FBP27" s="16"/>
      <c r="FBQ27" s="16"/>
      <c r="FBR27" s="16"/>
      <c r="FBS27" s="16"/>
      <c r="FBT27" s="16"/>
      <c r="FBU27" s="16"/>
      <c r="FBV27" s="16"/>
      <c r="FBW27" s="16"/>
      <c r="FBX27" s="16"/>
      <c r="FBY27" s="16"/>
      <c r="FBZ27" s="16"/>
      <c r="FCA27" s="16"/>
      <c r="FCB27" s="16"/>
      <c r="FCC27" s="16"/>
      <c r="FCD27" s="16"/>
      <c r="FCE27" s="16"/>
      <c r="FCF27" s="16"/>
      <c r="FCG27" s="16"/>
      <c r="FCH27" s="16"/>
      <c r="FCI27" s="16"/>
      <c r="FCJ27" s="16"/>
      <c r="FCK27" s="16"/>
      <c r="FCL27" s="16"/>
      <c r="FCM27" s="16"/>
      <c r="FCN27" s="16"/>
      <c r="FCO27" s="16"/>
      <c r="FCP27" s="16"/>
      <c r="FCQ27" s="16"/>
      <c r="FCR27" s="16"/>
      <c r="FCS27" s="16"/>
      <c r="FCT27" s="16"/>
      <c r="FCU27" s="16"/>
      <c r="FCV27" s="16"/>
      <c r="FCW27" s="16"/>
      <c r="FCX27" s="16"/>
      <c r="FCY27" s="16"/>
      <c r="FCZ27" s="16"/>
      <c r="FDA27" s="16"/>
      <c r="FDB27" s="16"/>
      <c r="FDC27" s="16"/>
      <c r="FDD27" s="16"/>
      <c r="FDE27" s="16"/>
      <c r="FDF27" s="16"/>
      <c r="FDG27" s="16"/>
      <c r="FDH27" s="16"/>
      <c r="FDI27" s="16"/>
      <c r="FDJ27" s="16"/>
      <c r="FDK27" s="16"/>
      <c r="FDL27" s="16"/>
      <c r="FDM27" s="16"/>
      <c r="FDN27" s="16"/>
      <c r="FDO27" s="16"/>
      <c r="FDP27" s="16"/>
      <c r="FDQ27" s="16"/>
      <c r="FDR27" s="16"/>
      <c r="FDS27" s="16"/>
      <c r="FDT27" s="16"/>
      <c r="FDU27" s="16"/>
      <c r="FDV27" s="16"/>
      <c r="FDW27" s="16"/>
      <c r="FDX27" s="16"/>
      <c r="FDY27" s="16"/>
      <c r="FDZ27" s="16"/>
      <c r="FEA27" s="16"/>
      <c r="FEB27" s="16"/>
      <c r="FEC27" s="16"/>
      <c r="FED27" s="16"/>
      <c r="FEE27" s="16"/>
      <c r="FEF27" s="16"/>
      <c r="FEG27" s="16"/>
      <c r="FEH27" s="16"/>
      <c r="FEI27" s="16"/>
      <c r="FEJ27" s="16"/>
      <c r="FEK27" s="16"/>
      <c r="FEL27" s="16"/>
      <c r="FEM27" s="16"/>
      <c r="FEN27" s="16"/>
      <c r="FEO27" s="16"/>
      <c r="FEP27" s="16"/>
      <c r="FEQ27" s="16"/>
      <c r="FER27" s="16"/>
      <c r="FES27" s="16"/>
      <c r="FET27" s="16"/>
      <c r="FEU27" s="16"/>
      <c r="FEV27" s="16"/>
      <c r="FEW27" s="16"/>
      <c r="FEX27" s="16"/>
      <c r="FEY27" s="16"/>
      <c r="FEZ27" s="16"/>
      <c r="FFA27" s="16"/>
      <c r="FFB27" s="16"/>
      <c r="FFC27" s="16"/>
      <c r="FFD27" s="16"/>
      <c r="FFE27" s="16"/>
      <c r="FFF27" s="16"/>
      <c r="FFG27" s="16"/>
      <c r="FFH27" s="16"/>
      <c r="FFI27" s="16"/>
      <c r="FFJ27" s="16"/>
      <c r="FFK27" s="16"/>
      <c r="FFL27" s="16"/>
      <c r="FFM27" s="16"/>
      <c r="FFN27" s="16"/>
      <c r="FFO27" s="16"/>
      <c r="FFP27" s="16"/>
      <c r="FFQ27" s="16"/>
      <c r="FFR27" s="16"/>
      <c r="FFS27" s="16"/>
      <c r="FFT27" s="16"/>
      <c r="FFU27" s="16"/>
      <c r="FFV27" s="16"/>
      <c r="FFW27" s="16"/>
      <c r="FFX27" s="16"/>
      <c r="FFY27" s="16"/>
      <c r="FFZ27" s="16"/>
      <c r="FGA27" s="16"/>
      <c r="FGB27" s="16"/>
      <c r="FGC27" s="16"/>
      <c r="FGD27" s="16"/>
      <c r="FGE27" s="16"/>
      <c r="FGF27" s="16"/>
      <c r="FGG27" s="16"/>
      <c r="FGH27" s="16"/>
      <c r="FGI27" s="16"/>
      <c r="FGJ27" s="16"/>
      <c r="FGK27" s="16"/>
      <c r="FGL27" s="16"/>
      <c r="FGM27" s="16"/>
      <c r="FGN27" s="16"/>
      <c r="FGO27" s="16"/>
      <c r="FGP27" s="16"/>
      <c r="FGQ27" s="16"/>
      <c r="FGR27" s="16"/>
      <c r="FGS27" s="16"/>
      <c r="FGT27" s="16"/>
      <c r="FGU27" s="16"/>
      <c r="FGV27" s="16"/>
      <c r="FGW27" s="16"/>
      <c r="FGX27" s="16"/>
      <c r="FGY27" s="16"/>
      <c r="FGZ27" s="16"/>
      <c r="FHA27" s="16"/>
      <c r="FHB27" s="16"/>
      <c r="FHC27" s="16"/>
      <c r="FHD27" s="16"/>
      <c r="FHE27" s="16"/>
      <c r="FHF27" s="16"/>
      <c r="FHG27" s="16"/>
      <c r="FHH27" s="16"/>
      <c r="FHI27" s="16"/>
      <c r="FHJ27" s="16"/>
      <c r="FHK27" s="16"/>
      <c r="FHL27" s="16"/>
      <c r="FHM27" s="16"/>
      <c r="FHN27" s="16"/>
      <c r="FHO27" s="16"/>
      <c r="FHP27" s="16"/>
      <c r="FHQ27" s="16"/>
      <c r="FHR27" s="16"/>
      <c r="FHS27" s="16"/>
      <c r="FHT27" s="16"/>
      <c r="FHU27" s="16"/>
      <c r="FHV27" s="16"/>
      <c r="FHW27" s="16"/>
      <c r="FHX27" s="16"/>
      <c r="FHY27" s="16"/>
      <c r="FHZ27" s="16"/>
      <c r="FIA27" s="16"/>
      <c r="FIB27" s="16"/>
      <c r="FIC27" s="16"/>
      <c r="FID27" s="16"/>
      <c r="FIE27" s="16"/>
      <c r="FIF27" s="16"/>
      <c r="FIG27" s="16"/>
      <c r="FIH27" s="16"/>
      <c r="FII27" s="16"/>
      <c r="FIJ27" s="16"/>
      <c r="FIK27" s="16"/>
      <c r="FIL27" s="16"/>
      <c r="FIM27" s="16"/>
      <c r="FIN27" s="16"/>
      <c r="FIO27" s="16"/>
      <c r="FIP27" s="16"/>
      <c r="FIQ27" s="16"/>
      <c r="FIR27" s="16"/>
      <c r="FIS27" s="16"/>
      <c r="FIT27" s="16"/>
      <c r="FIU27" s="16"/>
      <c r="FIV27" s="16"/>
      <c r="FIW27" s="16"/>
      <c r="FIX27" s="16"/>
      <c r="FIY27" s="16"/>
      <c r="FIZ27" s="16"/>
      <c r="FJA27" s="16"/>
      <c r="FJB27" s="16"/>
      <c r="FJC27" s="16"/>
      <c r="FJD27" s="16"/>
      <c r="FJE27" s="16"/>
      <c r="FJF27" s="16"/>
      <c r="FJG27" s="16"/>
      <c r="FJH27" s="16"/>
      <c r="FJI27" s="16"/>
      <c r="FJJ27" s="16"/>
      <c r="FJK27" s="16"/>
      <c r="FJL27" s="16"/>
      <c r="FJM27" s="16"/>
      <c r="FJN27" s="16"/>
      <c r="FJO27" s="16"/>
      <c r="FJP27" s="16"/>
      <c r="FJQ27" s="16"/>
      <c r="FJR27" s="16"/>
      <c r="FJS27" s="16"/>
      <c r="FJT27" s="16"/>
      <c r="FJU27" s="16"/>
      <c r="FJV27" s="16"/>
      <c r="FJW27" s="16"/>
      <c r="FJX27" s="16"/>
      <c r="FJY27" s="16"/>
      <c r="FJZ27" s="16"/>
      <c r="FKA27" s="16"/>
      <c r="FKB27" s="16"/>
      <c r="FKC27" s="16"/>
      <c r="FKD27" s="16"/>
      <c r="FKE27" s="16"/>
      <c r="FKF27" s="16"/>
      <c r="FKG27" s="16"/>
      <c r="FKH27" s="16"/>
      <c r="FKI27" s="16"/>
      <c r="FKJ27" s="16"/>
      <c r="FKK27" s="16"/>
      <c r="FKL27" s="16"/>
      <c r="FKM27" s="16"/>
      <c r="FKN27" s="16"/>
      <c r="FKO27" s="16"/>
      <c r="FKP27" s="16"/>
      <c r="FKQ27" s="16"/>
      <c r="FKR27" s="16"/>
      <c r="FKS27" s="16"/>
      <c r="FKT27" s="16"/>
      <c r="FKU27" s="16"/>
      <c r="FKV27" s="16"/>
      <c r="FKW27" s="16"/>
      <c r="FKX27" s="16"/>
      <c r="FKY27" s="16"/>
      <c r="FKZ27" s="16"/>
      <c r="FLA27" s="16"/>
      <c r="FLB27" s="16"/>
      <c r="FLC27" s="16"/>
      <c r="FLD27" s="16"/>
      <c r="FLE27" s="16"/>
      <c r="FLF27" s="16"/>
      <c r="FLG27" s="16"/>
      <c r="FLH27" s="16"/>
      <c r="FLI27" s="16"/>
      <c r="FLJ27" s="16"/>
      <c r="FLK27" s="16"/>
      <c r="FLL27" s="16"/>
      <c r="FLM27" s="16"/>
      <c r="FLN27" s="16"/>
      <c r="FLO27" s="16"/>
      <c r="FLP27" s="16"/>
      <c r="FLQ27" s="16"/>
      <c r="FLR27" s="16"/>
      <c r="FLS27" s="16"/>
      <c r="FLT27" s="16"/>
      <c r="FLU27" s="16"/>
      <c r="FLV27" s="16"/>
      <c r="FLW27" s="16"/>
      <c r="FLX27" s="16"/>
      <c r="FLY27" s="16"/>
      <c r="FLZ27" s="16"/>
      <c r="FMA27" s="16"/>
      <c r="FMB27" s="16"/>
      <c r="FMC27" s="16"/>
      <c r="FMD27" s="16"/>
      <c r="FME27" s="16"/>
      <c r="FMF27" s="16"/>
      <c r="FMG27" s="16"/>
      <c r="FMH27" s="16"/>
      <c r="FMI27" s="16"/>
      <c r="FMJ27" s="16"/>
      <c r="FMK27" s="16"/>
      <c r="FML27" s="16"/>
      <c r="FMM27" s="16"/>
      <c r="FMN27" s="16"/>
      <c r="FMO27" s="16"/>
      <c r="FMP27" s="16"/>
      <c r="FMQ27" s="16"/>
      <c r="FMR27" s="16"/>
      <c r="FMS27" s="16"/>
      <c r="FMT27" s="16"/>
      <c r="FMU27" s="16"/>
      <c r="FMV27" s="16"/>
      <c r="FMW27" s="16"/>
      <c r="FMX27" s="16"/>
      <c r="FMY27" s="16"/>
      <c r="FMZ27" s="16"/>
      <c r="FNA27" s="16"/>
      <c r="FNB27" s="16"/>
      <c r="FNC27" s="16"/>
      <c r="FND27" s="16"/>
      <c r="FNE27" s="16"/>
      <c r="FNF27" s="16"/>
      <c r="FNG27" s="16"/>
      <c r="FNH27" s="16"/>
      <c r="FNI27" s="16"/>
      <c r="FNJ27" s="16"/>
      <c r="FNK27" s="16"/>
      <c r="FNL27" s="16"/>
      <c r="FNM27" s="16"/>
      <c r="FNN27" s="16"/>
      <c r="FNO27" s="16"/>
      <c r="FNP27" s="16"/>
      <c r="FNQ27" s="16"/>
      <c r="FNR27" s="16"/>
      <c r="FNS27" s="16"/>
      <c r="FNT27" s="16"/>
      <c r="FNU27" s="16"/>
      <c r="FNV27" s="16"/>
      <c r="FNW27" s="16"/>
      <c r="FNX27" s="16"/>
      <c r="FNY27" s="16"/>
      <c r="FNZ27" s="16"/>
      <c r="FOA27" s="16"/>
      <c r="FOB27" s="16"/>
      <c r="FOC27" s="16"/>
      <c r="FOD27" s="16"/>
      <c r="FOE27" s="16"/>
      <c r="FOF27" s="16"/>
      <c r="FOG27" s="16"/>
      <c r="FOH27" s="16"/>
      <c r="FOI27" s="16"/>
      <c r="FOJ27" s="16"/>
      <c r="FOK27" s="16"/>
      <c r="FOL27" s="16"/>
      <c r="FOM27" s="16"/>
      <c r="FON27" s="16"/>
      <c r="FOO27" s="16"/>
      <c r="FOP27" s="16"/>
      <c r="FOQ27" s="16"/>
      <c r="FOR27" s="16"/>
      <c r="FOS27" s="16"/>
      <c r="FOT27" s="16"/>
      <c r="FOU27" s="16"/>
      <c r="FOV27" s="16"/>
      <c r="FOW27" s="16"/>
      <c r="FOX27" s="16"/>
      <c r="FOY27" s="16"/>
      <c r="FOZ27" s="16"/>
      <c r="FPA27" s="16"/>
      <c r="FPB27" s="16"/>
      <c r="FPC27" s="16"/>
      <c r="FPD27" s="16"/>
      <c r="FPE27" s="16"/>
      <c r="FPF27" s="16"/>
      <c r="FPG27" s="16"/>
      <c r="FPH27" s="16"/>
      <c r="FPI27" s="16"/>
      <c r="FPJ27" s="16"/>
      <c r="FPK27" s="16"/>
      <c r="FPL27" s="16"/>
      <c r="FPM27" s="16"/>
      <c r="FPN27" s="16"/>
      <c r="FPO27" s="16"/>
      <c r="FPP27" s="16"/>
      <c r="FPQ27" s="16"/>
      <c r="FPR27" s="16"/>
      <c r="FPS27" s="16"/>
      <c r="FPT27" s="16"/>
      <c r="FPU27" s="16"/>
      <c r="FPV27" s="16"/>
      <c r="FPW27" s="16"/>
      <c r="FPX27" s="16"/>
      <c r="FPY27" s="16"/>
      <c r="FPZ27" s="16"/>
      <c r="FQA27" s="16"/>
      <c r="FQB27" s="16"/>
      <c r="FQC27" s="16"/>
      <c r="FQD27" s="16"/>
      <c r="FQE27" s="16"/>
      <c r="FQF27" s="16"/>
      <c r="FQG27" s="16"/>
      <c r="FQH27" s="16"/>
      <c r="FQI27" s="16"/>
      <c r="FQJ27" s="16"/>
      <c r="FQK27" s="16"/>
      <c r="FQL27" s="16"/>
      <c r="FQM27" s="16"/>
      <c r="FQN27" s="16"/>
      <c r="FQO27" s="16"/>
      <c r="FQP27" s="16"/>
      <c r="FQQ27" s="16"/>
      <c r="FQR27" s="16"/>
      <c r="FQS27" s="16"/>
      <c r="FQT27" s="16"/>
      <c r="FQU27" s="16"/>
      <c r="FQV27" s="16"/>
      <c r="FQW27" s="16"/>
      <c r="FQX27" s="16"/>
      <c r="FQY27" s="16"/>
      <c r="FQZ27" s="16"/>
      <c r="FRA27" s="16"/>
      <c r="FRB27" s="16"/>
      <c r="FRC27" s="16"/>
      <c r="FRD27" s="16"/>
      <c r="FRE27" s="16"/>
      <c r="FRF27" s="16"/>
      <c r="FRG27" s="16"/>
      <c r="FRH27" s="16"/>
      <c r="FRI27" s="16"/>
      <c r="FRJ27" s="16"/>
      <c r="FRK27" s="16"/>
      <c r="FRL27" s="16"/>
      <c r="FRM27" s="16"/>
      <c r="FRN27" s="16"/>
      <c r="FRO27" s="16"/>
      <c r="FRP27" s="16"/>
      <c r="FRQ27" s="16"/>
      <c r="FRR27" s="16"/>
      <c r="FRS27" s="16"/>
      <c r="FRT27" s="16"/>
      <c r="FRU27" s="16"/>
      <c r="FRV27" s="16"/>
      <c r="FRW27" s="16"/>
      <c r="FRX27" s="16"/>
      <c r="FRY27" s="16"/>
      <c r="FRZ27" s="16"/>
      <c r="FSA27" s="16"/>
      <c r="FSB27" s="16"/>
      <c r="FSC27" s="16"/>
      <c r="FSD27" s="16"/>
      <c r="FSE27" s="16"/>
      <c r="FSF27" s="16"/>
      <c r="FSG27" s="16"/>
      <c r="FSH27" s="16"/>
      <c r="FSI27" s="16"/>
      <c r="FSJ27" s="16"/>
      <c r="FSK27" s="16"/>
      <c r="FSL27" s="16"/>
      <c r="FSM27" s="16"/>
      <c r="FSN27" s="16"/>
      <c r="FSO27" s="16"/>
      <c r="FSP27" s="16"/>
      <c r="FSQ27" s="16"/>
      <c r="FSR27" s="16"/>
      <c r="FSS27" s="16"/>
      <c r="FST27" s="16"/>
      <c r="FSU27" s="16"/>
      <c r="FSV27" s="16"/>
      <c r="FSW27" s="16"/>
      <c r="FSX27" s="16"/>
      <c r="FSY27" s="16"/>
      <c r="FSZ27" s="16"/>
      <c r="FTA27" s="16"/>
      <c r="FTB27" s="16"/>
      <c r="FTC27" s="16"/>
      <c r="FTD27" s="16"/>
      <c r="FTE27" s="16"/>
      <c r="FTF27" s="16"/>
      <c r="FTG27" s="16"/>
      <c r="FTH27" s="16"/>
      <c r="FTI27" s="16"/>
      <c r="FTJ27" s="16"/>
      <c r="FTK27" s="16"/>
      <c r="FTL27" s="16"/>
      <c r="FTM27" s="16"/>
      <c r="FTN27" s="16"/>
      <c r="FTO27" s="16"/>
      <c r="FTP27" s="16"/>
      <c r="FTQ27" s="16"/>
      <c r="FTR27" s="16"/>
      <c r="FTS27" s="16"/>
      <c r="FTT27" s="16"/>
      <c r="FTU27" s="16"/>
      <c r="FTV27" s="16"/>
      <c r="FTW27" s="16"/>
      <c r="FTX27" s="16"/>
      <c r="FTY27" s="16"/>
      <c r="FTZ27" s="16"/>
      <c r="FUA27" s="16"/>
      <c r="FUB27" s="16"/>
      <c r="FUC27" s="16"/>
      <c r="FUD27" s="16"/>
      <c r="FUE27" s="16"/>
      <c r="FUF27" s="16"/>
      <c r="FUG27" s="16"/>
      <c r="FUH27" s="16"/>
      <c r="FUI27" s="16"/>
      <c r="FUJ27" s="16"/>
      <c r="FUK27" s="16"/>
      <c r="FUL27" s="16"/>
      <c r="FUM27" s="16"/>
      <c r="FUN27" s="16"/>
      <c r="FUO27" s="16"/>
      <c r="FUP27" s="16"/>
      <c r="FUQ27" s="16"/>
      <c r="FUR27" s="16"/>
      <c r="FUS27" s="16"/>
      <c r="FUT27" s="16"/>
      <c r="FUU27" s="16"/>
      <c r="FUV27" s="16"/>
      <c r="FUW27" s="16"/>
      <c r="FUX27" s="16"/>
      <c r="FUY27" s="16"/>
      <c r="FUZ27" s="16"/>
      <c r="FVA27" s="16"/>
      <c r="FVB27" s="16"/>
      <c r="FVC27" s="16"/>
      <c r="FVD27" s="16"/>
      <c r="FVE27" s="16"/>
      <c r="FVF27" s="16"/>
      <c r="FVG27" s="16"/>
      <c r="FVH27" s="16"/>
      <c r="FVI27" s="16"/>
      <c r="FVJ27" s="16"/>
      <c r="FVK27" s="16"/>
      <c r="FVL27" s="16"/>
      <c r="FVM27" s="16"/>
      <c r="FVN27" s="16"/>
      <c r="FVO27" s="16"/>
      <c r="FVP27" s="16"/>
      <c r="FVQ27" s="16"/>
      <c r="FVR27" s="16"/>
      <c r="FVS27" s="16"/>
      <c r="FVT27" s="16"/>
      <c r="FVU27" s="16"/>
      <c r="FVV27" s="16"/>
      <c r="FVW27" s="16"/>
      <c r="FVX27" s="16"/>
      <c r="FVY27" s="16"/>
      <c r="FVZ27" s="16"/>
      <c r="FWA27" s="16"/>
      <c r="FWB27" s="16"/>
      <c r="FWC27" s="16"/>
      <c r="FWD27" s="16"/>
      <c r="FWE27" s="16"/>
      <c r="FWF27" s="16"/>
      <c r="FWG27" s="16"/>
      <c r="FWH27" s="16"/>
      <c r="FWI27" s="16"/>
      <c r="FWJ27" s="16"/>
      <c r="FWK27" s="16"/>
      <c r="FWL27" s="16"/>
      <c r="FWM27" s="16"/>
      <c r="FWN27" s="16"/>
      <c r="FWO27" s="16"/>
      <c r="FWP27" s="16"/>
      <c r="FWQ27" s="16"/>
      <c r="FWR27" s="16"/>
      <c r="FWS27" s="16"/>
      <c r="FWT27" s="16"/>
      <c r="FWU27" s="16"/>
      <c r="FWV27" s="16"/>
      <c r="FWW27" s="16"/>
      <c r="FWX27" s="16"/>
      <c r="FWY27" s="16"/>
      <c r="FWZ27" s="16"/>
      <c r="FXA27" s="16"/>
      <c r="FXB27" s="16"/>
      <c r="FXC27" s="16"/>
      <c r="FXD27" s="16"/>
      <c r="FXE27" s="16"/>
      <c r="FXF27" s="16"/>
      <c r="FXG27" s="16"/>
      <c r="FXH27" s="16"/>
      <c r="FXI27" s="16"/>
      <c r="FXJ27" s="16"/>
      <c r="FXK27" s="16"/>
      <c r="FXL27" s="16"/>
      <c r="FXM27" s="16"/>
      <c r="FXN27" s="16"/>
      <c r="FXO27" s="16"/>
      <c r="FXP27" s="16"/>
      <c r="FXQ27" s="16"/>
      <c r="FXR27" s="16"/>
      <c r="FXS27" s="16"/>
      <c r="FXT27" s="16"/>
      <c r="FXU27" s="16"/>
      <c r="FXV27" s="16"/>
      <c r="FXW27" s="16"/>
      <c r="FXX27" s="16"/>
      <c r="FXY27" s="16"/>
      <c r="FXZ27" s="16"/>
      <c r="FYA27" s="16"/>
      <c r="FYB27" s="16"/>
      <c r="FYC27" s="16"/>
      <c r="FYD27" s="16"/>
      <c r="FYE27" s="16"/>
      <c r="FYF27" s="16"/>
      <c r="FYG27" s="16"/>
      <c r="FYH27" s="16"/>
      <c r="FYI27" s="16"/>
      <c r="FYJ27" s="16"/>
      <c r="FYK27" s="16"/>
      <c r="FYL27" s="16"/>
      <c r="FYM27" s="16"/>
      <c r="FYN27" s="16"/>
      <c r="FYO27" s="16"/>
      <c r="FYP27" s="16"/>
      <c r="FYQ27" s="16"/>
      <c r="FYR27" s="16"/>
      <c r="FYS27" s="16"/>
      <c r="FYT27" s="16"/>
      <c r="FYU27" s="16"/>
      <c r="FYV27" s="16"/>
      <c r="FYW27" s="16"/>
      <c r="FYX27" s="16"/>
      <c r="FYY27" s="16"/>
      <c r="FYZ27" s="16"/>
      <c r="FZA27" s="16"/>
      <c r="FZB27" s="16"/>
      <c r="FZC27" s="16"/>
      <c r="FZD27" s="16"/>
      <c r="FZE27" s="16"/>
      <c r="FZF27" s="16"/>
      <c r="FZG27" s="16"/>
      <c r="FZH27" s="16"/>
      <c r="FZI27" s="16"/>
      <c r="FZJ27" s="16"/>
      <c r="FZK27" s="16"/>
      <c r="FZL27" s="16"/>
      <c r="FZM27" s="16"/>
      <c r="FZN27" s="16"/>
      <c r="FZO27" s="16"/>
      <c r="FZP27" s="16"/>
      <c r="FZQ27" s="16"/>
      <c r="FZR27" s="16"/>
      <c r="FZS27" s="16"/>
      <c r="FZT27" s="16"/>
      <c r="FZU27" s="16"/>
      <c r="FZV27" s="16"/>
      <c r="FZW27" s="16"/>
      <c r="FZX27" s="16"/>
      <c r="FZY27" s="16"/>
      <c r="FZZ27" s="16"/>
      <c r="GAA27" s="16"/>
      <c r="GAB27" s="16"/>
      <c r="GAC27" s="16"/>
      <c r="GAD27" s="16"/>
      <c r="GAE27" s="16"/>
      <c r="GAF27" s="16"/>
      <c r="GAG27" s="16"/>
      <c r="GAH27" s="16"/>
      <c r="GAI27" s="16"/>
      <c r="GAJ27" s="16"/>
      <c r="GAK27" s="16"/>
      <c r="GAL27" s="16"/>
      <c r="GAM27" s="16"/>
      <c r="GAN27" s="16"/>
      <c r="GAO27" s="16"/>
      <c r="GAP27" s="16"/>
      <c r="GAQ27" s="16"/>
      <c r="GAR27" s="16"/>
      <c r="GAS27" s="16"/>
      <c r="GAT27" s="16"/>
      <c r="GAU27" s="16"/>
      <c r="GAV27" s="16"/>
      <c r="GAW27" s="16"/>
      <c r="GAX27" s="16"/>
      <c r="GAY27" s="16"/>
      <c r="GAZ27" s="16"/>
      <c r="GBA27" s="16"/>
      <c r="GBB27" s="16"/>
      <c r="GBC27" s="16"/>
      <c r="GBD27" s="16"/>
      <c r="GBE27" s="16"/>
      <c r="GBF27" s="16"/>
      <c r="GBG27" s="16"/>
      <c r="GBH27" s="16"/>
      <c r="GBI27" s="16"/>
      <c r="GBJ27" s="16"/>
      <c r="GBK27" s="16"/>
      <c r="GBL27" s="16"/>
      <c r="GBM27" s="16"/>
      <c r="GBN27" s="16"/>
      <c r="GBO27" s="16"/>
      <c r="GBP27" s="16"/>
      <c r="GBQ27" s="16"/>
      <c r="GBR27" s="16"/>
      <c r="GBS27" s="16"/>
      <c r="GBT27" s="16"/>
      <c r="GBU27" s="16"/>
      <c r="GBV27" s="16"/>
      <c r="GBW27" s="16"/>
      <c r="GBX27" s="16"/>
      <c r="GBY27" s="16"/>
      <c r="GBZ27" s="16"/>
      <c r="GCA27" s="16"/>
      <c r="GCB27" s="16"/>
      <c r="GCC27" s="16"/>
      <c r="GCD27" s="16"/>
      <c r="GCE27" s="16"/>
      <c r="GCF27" s="16"/>
      <c r="GCG27" s="16"/>
      <c r="GCH27" s="16"/>
      <c r="GCI27" s="16"/>
      <c r="GCJ27" s="16"/>
      <c r="GCK27" s="16"/>
      <c r="GCL27" s="16"/>
      <c r="GCM27" s="16"/>
      <c r="GCN27" s="16"/>
      <c r="GCO27" s="16"/>
      <c r="GCP27" s="16"/>
      <c r="GCQ27" s="16"/>
      <c r="GCR27" s="16"/>
      <c r="GCS27" s="16"/>
      <c r="GCT27" s="16"/>
      <c r="GCU27" s="16"/>
      <c r="GCV27" s="16"/>
      <c r="GCW27" s="16"/>
      <c r="GCX27" s="16"/>
      <c r="GCY27" s="16"/>
      <c r="GCZ27" s="16"/>
      <c r="GDA27" s="16"/>
      <c r="GDB27" s="16"/>
      <c r="GDC27" s="16"/>
      <c r="GDD27" s="16"/>
      <c r="GDE27" s="16"/>
      <c r="GDF27" s="16"/>
      <c r="GDG27" s="16"/>
      <c r="GDH27" s="16"/>
      <c r="GDI27" s="16"/>
      <c r="GDJ27" s="16"/>
      <c r="GDK27" s="16"/>
      <c r="GDL27" s="16"/>
      <c r="GDM27" s="16"/>
      <c r="GDN27" s="16"/>
      <c r="GDO27" s="16"/>
      <c r="GDP27" s="16"/>
      <c r="GDQ27" s="16"/>
      <c r="GDR27" s="16"/>
      <c r="GDS27" s="16"/>
      <c r="GDT27" s="16"/>
      <c r="GDU27" s="16"/>
      <c r="GDV27" s="16"/>
      <c r="GDW27" s="16"/>
      <c r="GDX27" s="16"/>
      <c r="GDY27" s="16"/>
      <c r="GDZ27" s="16"/>
      <c r="GEA27" s="16"/>
      <c r="GEB27" s="16"/>
      <c r="GEC27" s="16"/>
      <c r="GED27" s="16"/>
      <c r="GEE27" s="16"/>
      <c r="GEF27" s="16"/>
      <c r="GEG27" s="16"/>
      <c r="GEH27" s="16"/>
      <c r="GEI27" s="16"/>
      <c r="GEJ27" s="16"/>
      <c r="GEK27" s="16"/>
      <c r="GEL27" s="16"/>
      <c r="GEM27" s="16"/>
      <c r="GEN27" s="16"/>
      <c r="GEO27" s="16"/>
      <c r="GEP27" s="16"/>
      <c r="GEQ27" s="16"/>
      <c r="GER27" s="16"/>
      <c r="GES27" s="16"/>
      <c r="GET27" s="16"/>
      <c r="GEU27" s="16"/>
      <c r="GEV27" s="16"/>
      <c r="GEW27" s="16"/>
      <c r="GEX27" s="16"/>
      <c r="GEY27" s="16"/>
      <c r="GEZ27" s="16"/>
      <c r="GFA27" s="16"/>
      <c r="GFB27" s="16"/>
      <c r="GFC27" s="16"/>
      <c r="GFD27" s="16"/>
      <c r="GFE27" s="16"/>
      <c r="GFF27" s="16"/>
      <c r="GFG27" s="16"/>
      <c r="GFH27" s="16"/>
      <c r="GFI27" s="16"/>
      <c r="GFJ27" s="16"/>
      <c r="GFK27" s="16"/>
      <c r="GFL27" s="16"/>
      <c r="GFM27" s="16"/>
      <c r="GFN27" s="16"/>
      <c r="GFO27" s="16"/>
      <c r="GFP27" s="16"/>
      <c r="GFQ27" s="16"/>
      <c r="GFR27" s="16"/>
      <c r="GFS27" s="16"/>
      <c r="GFT27" s="16"/>
      <c r="GFU27" s="16"/>
      <c r="GFV27" s="16"/>
      <c r="GFW27" s="16"/>
      <c r="GFX27" s="16"/>
      <c r="GFY27" s="16"/>
      <c r="GFZ27" s="16"/>
      <c r="GGA27" s="16"/>
      <c r="GGB27" s="16"/>
      <c r="GGC27" s="16"/>
      <c r="GGD27" s="16"/>
      <c r="GGE27" s="16"/>
      <c r="GGF27" s="16"/>
      <c r="GGG27" s="16"/>
      <c r="GGH27" s="16"/>
      <c r="GGI27" s="16"/>
      <c r="GGJ27" s="16"/>
      <c r="GGK27" s="16"/>
      <c r="GGL27" s="16"/>
      <c r="GGM27" s="16"/>
      <c r="GGN27" s="16"/>
      <c r="GGO27" s="16"/>
      <c r="GGP27" s="16"/>
      <c r="GGQ27" s="16"/>
      <c r="GGR27" s="16"/>
      <c r="GGS27" s="16"/>
      <c r="GGT27" s="16"/>
      <c r="GGU27" s="16"/>
      <c r="GGV27" s="16"/>
      <c r="GGW27" s="16"/>
      <c r="GGX27" s="16"/>
      <c r="GGY27" s="16"/>
      <c r="GGZ27" s="16"/>
      <c r="GHA27" s="16"/>
      <c r="GHB27" s="16"/>
      <c r="GHC27" s="16"/>
      <c r="GHD27" s="16"/>
      <c r="GHE27" s="16"/>
      <c r="GHF27" s="16"/>
      <c r="GHG27" s="16"/>
      <c r="GHH27" s="16"/>
      <c r="GHI27" s="16"/>
      <c r="GHJ27" s="16"/>
      <c r="GHK27" s="16"/>
      <c r="GHL27" s="16"/>
      <c r="GHM27" s="16"/>
      <c r="GHN27" s="16"/>
      <c r="GHO27" s="16"/>
      <c r="GHP27" s="16"/>
      <c r="GHQ27" s="16"/>
      <c r="GHR27" s="16"/>
      <c r="GHS27" s="16"/>
      <c r="GHT27" s="16"/>
      <c r="GHU27" s="16"/>
      <c r="GHV27" s="16"/>
      <c r="GHW27" s="16"/>
      <c r="GHX27" s="16"/>
      <c r="GHY27" s="16"/>
      <c r="GHZ27" s="16"/>
      <c r="GIA27" s="16"/>
      <c r="GIB27" s="16"/>
      <c r="GIC27" s="16"/>
      <c r="GID27" s="16"/>
      <c r="GIE27" s="16"/>
      <c r="GIF27" s="16"/>
      <c r="GIG27" s="16"/>
      <c r="GIH27" s="16"/>
      <c r="GII27" s="16"/>
      <c r="GIJ27" s="16"/>
      <c r="GIK27" s="16"/>
      <c r="GIL27" s="16"/>
      <c r="GIM27" s="16"/>
      <c r="GIN27" s="16"/>
      <c r="GIO27" s="16"/>
      <c r="GIP27" s="16"/>
      <c r="GIQ27" s="16"/>
      <c r="GIR27" s="16"/>
      <c r="GIS27" s="16"/>
      <c r="GIT27" s="16"/>
      <c r="GIU27" s="16"/>
      <c r="GIV27" s="16"/>
      <c r="GIW27" s="16"/>
      <c r="GIX27" s="16"/>
      <c r="GIY27" s="16"/>
      <c r="GIZ27" s="16"/>
      <c r="GJA27" s="16"/>
      <c r="GJB27" s="16"/>
      <c r="GJC27" s="16"/>
      <c r="GJD27" s="16"/>
      <c r="GJE27" s="16"/>
      <c r="GJF27" s="16"/>
      <c r="GJG27" s="16"/>
      <c r="GJH27" s="16"/>
      <c r="GJI27" s="16"/>
      <c r="GJJ27" s="16"/>
      <c r="GJK27" s="16"/>
      <c r="GJL27" s="16"/>
      <c r="GJM27" s="16"/>
      <c r="GJN27" s="16"/>
      <c r="GJO27" s="16"/>
      <c r="GJP27" s="16"/>
      <c r="GJQ27" s="16"/>
      <c r="GJR27" s="16"/>
      <c r="GJS27" s="16"/>
      <c r="GJT27" s="16"/>
      <c r="GJU27" s="16"/>
      <c r="GJV27" s="16"/>
      <c r="GJW27" s="16"/>
      <c r="GJX27" s="16"/>
      <c r="GJY27" s="16"/>
      <c r="GJZ27" s="16"/>
      <c r="GKA27" s="16"/>
      <c r="GKB27" s="16"/>
      <c r="GKC27" s="16"/>
      <c r="GKD27" s="16"/>
      <c r="GKE27" s="16"/>
      <c r="GKF27" s="16"/>
      <c r="GKG27" s="16"/>
      <c r="GKH27" s="16"/>
      <c r="GKI27" s="16"/>
      <c r="GKJ27" s="16"/>
      <c r="GKK27" s="16"/>
      <c r="GKL27" s="16"/>
      <c r="GKM27" s="16"/>
      <c r="GKN27" s="16"/>
      <c r="GKO27" s="16"/>
      <c r="GKP27" s="16"/>
      <c r="GKQ27" s="16"/>
      <c r="GKR27" s="16"/>
      <c r="GKS27" s="16"/>
      <c r="GKT27" s="16"/>
      <c r="GKU27" s="16"/>
      <c r="GKV27" s="16"/>
      <c r="GKW27" s="16"/>
      <c r="GKX27" s="16"/>
      <c r="GKY27" s="16"/>
      <c r="GKZ27" s="16"/>
      <c r="GLA27" s="16"/>
      <c r="GLB27" s="16"/>
      <c r="GLC27" s="16"/>
      <c r="GLD27" s="16"/>
      <c r="GLE27" s="16"/>
      <c r="GLF27" s="16"/>
      <c r="GLG27" s="16"/>
      <c r="GLH27" s="16"/>
      <c r="GLI27" s="16"/>
      <c r="GLJ27" s="16"/>
      <c r="GLK27" s="16"/>
      <c r="GLL27" s="16"/>
      <c r="GLM27" s="16"/>
      <c r="GLN27" s="16"/>
      <c r="GLO27" s="16"/>
      <c r="GLP27" s="16"/>
      <c r="GLQ27" s="16"/>
      <c r="GLR27" s="16"/>
      <c r="GLS27" s="16"/>
      <c r="GLT27" s="16"/>
      <c r="GLU27" s="16"/>
      <c r="GLV27" s="16"/>
      <c r="GLW27" s="16"/>
      <c r="GLX27" s="16"/>
      <c r="GLY27" s="16"/>
      <c r="GLZ27" s="16"/>
      <c r="GMA27" s="16"/>
      <c r="GMB27" s="16"/>
      <c r="GMC27" s="16"/>
      <c r="GMD27" s="16"/>
      <c r="GME27" s="16"/>
      <c r="GMF27" s="16"/>
      <c r="GMG27" s="16"/>
      <c r="GMH27" s="16"/>
      <c r="GMI27" s="16"/>
      <c r="GMJ27" s="16"/>
      <c r="GMK27" s="16"/>
      <c r="GML27" s="16"/>
      <c r="GMM27" s="16"/>
      <c r="GMN27" s="16"/>
      <c r="GMO27" s="16"/>
      <c r="GMP27" s="16"/>
      <c r="GMQ27" s="16"/>
      <c r="GMR27" s="16"/>
      <c r="GMS27" s="16"/>
      <c r="GMT27" s="16"/>
      <c r="GMU27" s="16"/>
      <c r="GMV27" s="16"/>
      <c r="GMW27" s="16"/>
      <c r="GMX27" s="16"/>
      <c r="GMY27" s="16"/>
      <c r="GMZ27" s="16"/>
      <c r="GNA27" s="16"/>
      <c r="GNB27" s="16"/>
      <c r="GNC27" s="16"/>
      <c r="GND27" s="16"/>
      <c r="GNE27" s="16"/>
      <c r="GNF27" s="16"/>
      <c r="GNG27" s="16"/>
      <c r="GNH27" s="16"/>
      <c r="GNI27" s="16"/>
      <c r="GNJ27" s="16"/>
      <c r="GNK27" s="16"/>
      <c r="GNL27" s="16"/>
      <c r="GNM27" s="16"/>
      <c r="GNN27" s="16"/>
      <c r="GNO27" s="16"/>
      <c r="GNP27" s="16"/>
      <c r="GNQ27" s="16"/>
      <c r="GNR27" s="16"/>
      <c r="GNS27" s="16"/>
      <c r="GNT27" s="16"/>
      <c r="GNU27" s="16"/>
      <c r="GNV27" s="16"/>
      <c r="GNW27" s="16"/>
      <c r="GNX27" s="16"/>
      <c r="GNY27" s="16"/>
      <c r="GNZ27" s="16"/>
      <c r="GOA27" s="16"/>
      <c r="GOB27" s="16"/>
      <c r="GOC27" s="16"/>
      <c r="GOD27" s="16"/>
      <c r="GOE27" s="16"/>
      <c r="GOF27" s="16"/>
      <c r="GOG27" s="16"/>
      <c r="GOH27" s="16"/>
      <c r="GOI27" s="16"/>
      <c r="GOJ27" s="16"/>
      <c r="GOK27" s="16"/>
      <c r="GOL27" s="16"/>
      <c r="GOM27" s="16"/>
      <c r="GON27" s="16"/>
      <c r="GOO27" s="16"/>
      <c r="GOP27" s="16"/>
      <c r="GOQ27" s="16"/>
      <c r="GOR27" s="16"/>
      <c r="GOS27" s="16"/>
      <c r="GOT27" s="16"/>
      <c r="GOU27" s="16"/>
      <c r="GOV27" s="16"/>
      <c r="GOW27" s="16"/>
      <c r="GOX27" s="16"/>
      <c r="GOY27" s="16"/>
      <c r="GOZ27" s="16"/>
      <c r="GPA27" s="16"/>
      <c r="GPB27" s="16"/>
      <c r="GPC27" s="16"/>
      <c r="GPD27" s="16"/>
      <c r="GPE27" s="16"/>
      <c r="GPF27" s="16"/>
      <c r="GPG27" s="16"/>
      <c r="GPH27" s="16"/>
      <c r="GPI27" s="16"/>
      <c r="GPJ27" s="16"/>
      <c r="GPK27" s="16"/>
      <c r="GPL27" s="16"/>
      <c r="GPM27" s="16"/>
      <c r="GPN27" s="16"/>
      <c r="GPO27" s="16"/>
      <c r="GPP27" s="16"/>
      <c r="GPQ27" s="16"/>
      <c r="GPR27" s="16"/>
      <c r="GPS27" s="16"/>
      <c r="GPT27" s="16"/>
      <c r="GPU27" s="16"/>
      <c r="GPV27" s="16"/>
      <c r="GPW27" s="16"/>
      <c r="GPX27" s="16"/>
      <c r="GPY27" s="16"/>
      <c r="GPZ27" s="16"/>
      <c r="GQA27" s="16"/>
      <c r="GQB27" s="16"/>
      <c r="GQC27" s="16"/>
      <c r="GQD27" s="16"/>
      <c r="GQE27" s="16"/>
      <c r="GQF27" s="16"/>
      <c r="GQG27" s="16"/>
      <c r="GQH27" s="16"/>
      <c r="GQI27" s="16"/>
      <c r="GQJ27" s="16"/>
      <c r="GQK27" s="16"/>
      <c r="GQL27" s="16"/>
      <c r="GQM27" s="16"/>
      <c r="GQN27" s="16"/>
      <c r="GQO27" s="16"/>
      <c r="GQP27" s="16"/>
      <c r="GQQ27" s="16"/>
      <c r="GQR27" s="16"/>
      <c r="GQS27" s="16"/>
      <c r="GQT27" s="16"/>
      <c r="GQU27" s="16"/>
      <c r="GQV27" s="16"/>
      <c r="GQW27" s="16"/>
      <c r="GQX27" s="16"/>
      <c r="GQY27" s="16"/>
      <c r="GQZ27" s="16"/>
      <c r="GRA27" s="16"/>
      <c r="GRB27" s="16"/>
      <c r="GRC27" s="16"/>
      <c r="GRD27" s="16"/>
      <c r="GRE27" s="16"/>
      <c r="GRF27" s="16"/>
      <c r="GRG27" s="16"/>
      <c r="GRH27" s="16"/>
      <c r="GRI27" s="16"/>
      <c r="GRJ27" s="16"/>
      <c r="GRK27" s="16"/>
      <c r="GRL27" s="16"/>
      <c r="GRM27" s="16"/>
      <c r="GRN27" s="16"/>
      <c r="GRO27" s="16"/>
      <c r="GRP27" s="16"/>
      <c r="GRQ27" s="16"/>
      <c r="GRR27" s="16"/>
      <c r="GRS27" s="16"/>
      <c r="GRT27" s="16"/>
      <c r="GRU27" s="16"/>
      <c r="GRV27" s="16"/>
      <c r="GRW27" s="16"/>
      <c r="GRX27" s="16"/>
      <c r="GRY27" s="16"/>
      <c r="GRZ27" s="16"/>
      <c r="GSA27" s="16"/>
      <c r="GSB27" s="16"/>
      <c r="GSC27" s="16"/>
      <c r="GSD27" s="16"/>
      <c r="GSE27" s="16"/>
      <c r="GSF27" s="16"/>
      <c r="GSG27" s="16"/>
      <c r="GSH27" s="16"/>
      <c r="GSI27" s="16"/>
      <c r="GSJ27" s="16"/>
      <c r="GSK27" s="16"/>
      <c r="GSL27" s="16"/>
      <c r="GSM27" s="16"/>
      <c r="GSN27" s="16"/>
      <c r="GSO27" s="16"/>
      <c r="GSP27" s="16"/>
      <c r="GSQ27" s="16"/>
      <c r="GSR27" s="16"/>
      <c r="GSS27" s="16"/>
      <c r="GST27" s="16"/>
      <c r="GSU27" s="16"/>
      <c r="GSV27" s="16"/>
      <c r="GSW27" s="16"/>
      <c r="GSX27" s="16"/>
      <c r="GSY27" s="16"/>
      <c r="GSZ27" s="16"/>
      <c r="GTA27" s="16"/>
      <c r="GTB27" s="16"/>
      <c r="GTC27" s="16"/>
      <c r="GTD27" s="16"/>
      <c r="GTE27" s="16"/>
      <c r="GTF27" s="16"/>
      <c r="GTG27" s="16"/>
      <c r="GTH27" s="16"/>
      <c r="GTI27" s="16"/>
      <c r="GTJ27" s="16"/>
      <c r="GTK27" s="16"/>
      <c r="GTL27" s="16"/>
      <c r="GTM27" s="16"/>
      <c r="GTN27" s="16"/>
      <c r="GTO27" s="16"/>
      <c r="GTP27" s="16"/>
      <c r="GTQ27" s="16"/>
      <c r="GTR27" s="16"/>
      <c r="GTS27" s="16"/>
      <c r="GTT27" s="16"/>
      <c r="GTU27" s="16"/>
      <c r="GTV27" s="16"/>
      <c r="GTW27" s="16"/>
      <c r="GTX27" s="16"/>
      <c r="GTY27" s="16"/>
      <c r="GTZ27" s="16"/>
      <c r="GUA27" s="16"/>
      <c r="GUB27" s="16"/>
      <c r="GUC27" s="16"/>
      <c r="GUD27" s="16"/>
      <c r="GUE27" s="16"/>
      <c r="GUF27" s="16"/>
      <c r="GUG27" s="16"/>
      <c r="GUH27" s="16"/>
      <c r="GUI27" s="16"/>
      <c r="GUJ27" s="16"/>
      <c r="GUK27" s="16"/>
      <c r="GUL27" s="16"/>
      <c r="GUM27" s="16"/>
      <c r="GUN27" s="16"/>
      <c r="GUO27" s="16"/>
      <c r="GUP27" s="16"/>
      <c r="GUQ27" s="16"/>
      <c r="GUR27" s="16"/>
      <c r="GUS27" s="16"/>
      <c r="GUT27" s="16"/>
      <c r="GUU27" s="16"/>
      <c r="GUV27" s="16"/>
      <c r="GUW27" s="16"/>
      <c r="GUX27" s="16"/>
      <c r="GUY27" s="16"/>
      <c r="GUZ27" s="16"/>
      <c r="GVA27" s="16"/>
      <c r="GVB27" s="16"/>
      <c r="GVC27" s="16"/>
      <c r="GVD27" s="16"/>
      <c r="GVE27" s="16"/>
      <c r="GVF27" s="16"/>
      <c r="GVG27" s="16"/>
      <c r="GVH27" s="16"/>
      <c r="GVI27" s="16"/>
      <c r="GVJ27" s="16"/>
      <c r="GVK27" s="16"/>
      <c r="GVL27" s="16"/>
      <c r="GVM27" s="16"/>
      <c r="GVN27" s="16"/>
      <c r="GVO27" s="16"/>
      <c r="GVP27" s="16"/>
      <c r="GVQ27" s="16"/>
      <c r="GVR27" s="16"/>
      <c r="GVS27" s="16"/>
      <c r="GVT27" s="16"/>
      <c r="GVU27" s="16"/>
      <c r="GVV27" s="16"/>
      <c r="GVW27" s="16"/>
      <c r="GVX27" s="16"/>
      <c r="GVY27" s="16"/>
      <c r="GVZ27" s="16"/>
      <c r="GWA27" s="16"/>
      <c r="GWB27" s="16"/>
      <c r="GWC27" s="16"/>
      <c r="GWD27" s="16"/>
      <c r="GWE27" s="16"/>
      <c r="GWF27" s="16"/>
      <c r="GWG27" s="16"/>
      <c r="GWH27" s="16"/>
      <c r="GWI27" s="16"/>
      <c r="GWJ27" s="16"/>
      <c r="GWK27" s="16"/>
      <c r="GWL27" s="16"/>
      <c r="GWM27" s="16"/>
      <c r="GWN27" s="16"/>
      <c r="GWO27" s="16"/>
      <c r="GWP27" s="16"/>
      <c r="GWQ27" s="16"/>
      <c r="GWR27" s="16"/>
      <c r="GWS27" s="16"/>
      <c r="GWT27" s="16"/>
      <c r="GWU27" s="16"/>
      <c r="GWV27" s="16"/>
      <c r="GWW27" s="16"/>
      <c r="GWX27" s="16"/>
      <c r="GWY27" s="16"/>
      <c r="GWZ27" s="16"/>
      <c r="GXA27" s="16"/>
      <c r="GXB27" s="16"/>
      <c r="GXC27" s="16"/>
      <c r="GXD27" s="16"/>
      <c r="GXE27" s="16"/>
      <c r="GXF27" s="16"/>
      <c r="GXG27" s="16"/>
      <c r="GXH27" s="16"/>
      <c r="GXI27" s="16"/>
      <c r="GXJ27" s="16"/>
      <c r="GXK27" s="16"/>
      <c r="GXL27" s="16"/>
      <c r="GXM27" s="16"/>
      <c r="GXN27" s="16"/>
      <c r="GXO27" s="16"/>
      <c r="GXP27" s="16"/>
      <c r="GXQ27" s="16"/>
      <c r="GXR27" s="16"/>
      <c r="GXS27" s="16"/>
      <c r="GXT27" s="16"/>
      <c r="GXU27" s="16"/>
      <c r="GXV27" s="16"/>
      <c r="GXW27" s="16"/>
      <c r="GXX27" s="16"/>
      <c r="GXY27" s="16"/>
      <c r="GXZ27" s="16"/>
      <c r="GYA27" s="16"/>
      <c r="GYB27" s="16"/>
      <c r="GYC27" s="16"/>
      <c r="GYD27" s="16"/>
      <c r="GYE27" s="16"/>
      <c r="GYF27" s="16"/>
      <c r="GYG27" s="16"/>
      <c r="GYH27" s="16"/>
      <c r="GYI27" s="16"/>
      <c r="GYJ27" s="16"/>
      <c r="GYK27" s="16"/>
      <c r="GYL27" s="16"/>
      <c r="GYM27" s="16"/>
      <c r="GYN27" s="16"/>
      <c r="GYO27" s="16"/>
      <c r="GYP27" s="16"/>
      <c r="GYQ27" s="16"/>
      <c r="GYR27" s="16"/>
      <c r="GYS27" s="16"/>
      <c r="GYT27" s="16"/>
      <c r="GYU27" s="16"/>
      <c r="GYV27" s="16"/>
      <c r="GYW27" s="16"/>
      <c r="GYX27" s="16"/>
      <c r="GYY27" s="16"/>
      <c r="GYZ27" s="16"/>
      <c r="GZA27" s="16"/>
      <c r="GZB27" s="16"/>
      <c r="GZC27" s="16"/>
      <c r="GZD27" s="16"/>
      <c r="GZE27" s="16"/>
      <c r="GZF27" s="16"/>
      <c r="GZG27" s="16"/>
      <c r="GZH27" s="16"/>
      <c r="GZI27" s="16"/>
      <c r="GZJ27" s="16"/>
      <c r="GZK27" s="16"/>
      <c r="GZL27" s="16"/>
      <c r="GZM27" s="16"/>
      <c r="GZN27" s="16"/>
      <c r="GZO27" s="16"/>
      <c r="GZP27" s="16"/>
      <c r="GZQ27" s="16"/>
      <c r="GZR27" s="16"/>
      <c r="GZS27" s="16"/>
      <c r="GZT27" s="16"/>
      <c r="GZU27" s="16"/>
      <c r="GZV27" s="16"/>
      <c r="GZW27" s="16"/>
      <c r="GZX27" s="16"/>
      <c r="GZY27" s="16"/>
      <c r="GZZ27" s="16"/>
      <c r="HAA27" s="16"/>
      <c r="HAB27" s="16"/>
      <c r="HAC27" s="16"/>
      <c r="HAD27" s="16"/>
      <c r="HAE27" s="16"/>
      <c r="HAF27" s="16"/>
      <c r="HAG27" s="16"/>
      <c r="HAH27" s="16"/>
      <c r="HAI27" s="16"/>
      <c r="HAJ27" s="16"/>
      <c r="HAK27" s="16"/>
      <c r="HAL27" s="16"/>
      <c r="HAM27" s="16"/>
      <c r="HAN27" s="16"/>
      <c r="HAO27" s="16"/>
      <c r="HAP27" s="16"/>
      <c r="HAQ27" s="16"/>
      <c r="HAR27" s="16"/>
      <c r="HAS27" s="16"/>
      <c r="HAT27" s="16"/>
      <c r="HAU27" s="16"/>
      <c r="HAV27" s="16"/>
      <c r="HAW27" s="16"/>
      <c r="HAX27" s="16"/>
      <c r="HAY27" s="16"/>
      <c r="HAZ27" s="16"/>
      <c r="HBA27" s="16"/>
      <c r="HBB27" s="16"/>
      <c r="HBC27" s="16"/>
      <c r="HBD27" s="16"/>
      <c r="HBE27" s="16"/>
      <c r="HBF27" s="16"/>
      <c r="HBG27" s="16"/>
      <c r="HBH27" s="16"/>
      <c r="HBI27" s="16"/>
      <c r="HBJ27" s="16"/>
      <c r="HBK27" s="16"/>
      <c r="HBL27" s="16"/>
      <c r="HBM27" s="16"/>
      <c r="HBN27" s="16"/>
      <c r="HBO27" s="16"/>
      <c r="HBP27" s="16"/>
      <c r="HBQ27" s="16"/>
      <c r="HBR27" s="16"/>
      <c r="HBS27" s="16"/>
      <c r="HBT27" s="16"/>
      <c r="HBU27" s="16"/>
      <c r="HBV27" s="16"/>
      <c r="HBW27" s="16"/>
      <c r="HBX27" s="16"/>
      <c r="HBY27" s="16"/>
      <c r="HBZ27" s="16"/>
      <c r="HCA27" s="16"/>
      <c r="HCB27" s="16"/>
      <c r="HCC27" s="16"/>
      <c r="HCD27" s="16"/>
      <c r="HCE27" s="16"/>
      <c r="HCF27" s="16"/>
      <c r="HCG27" s="16"/>
      <c r="HCH27" s="16"/>
      <c r="HCI27" s="16"/>
      <c r="HCJ27" s="16"/>
      <c r="HCK27" s="16"/>
      <c r="HCL27" s="16"/>
      <c r="HCM27" s="16"/>
      <c r="HCN27" s="16"/>
      <c r="HCO27" s="16"/>
      <c r="HCP27" s="16"/>
      <c r="HCQ27" s="16"/>
      <c r="HCR27" s="16"/>
      <c r="HCS27" s="16"/>
      <c r="HCT27" s="16"/>
      <c r="HCU27" s="16"/>
      <c r="HCV27" s="16"/>
      <c r="HCW27" s="16"/>
      <c r="HCX27" s="16"/>
      <c r="HCY27" s="16"/>
      <c r="HCZ27" s="16"/>
      <c r="HDA27" s="16"/>
      <c r="HDB27" s="16"/>
      <c r="HDC27" s="16"/>
      <c r="HDD27" s="16"/>
      <c r="HDE27" s="16"/>
      <c r="HDF27" s="16"/>
      <c r="HDG27" s="16"/>
      <c r="HDH27" s="16"/>
      <c r="HDI27" s="16"/>
      <c r="HDJ27" s="16"/>
      <c r="HDK27" s="16"/>
      <c r="HDL27" s="16"/>
      <c r="HDM27" s="16"/>
      <c r="HDN27" s="16"/>
      <c r="HDO27" s="16"/>
      <c r="HDP27" s="16"/>
      <c r="HDQ27" s="16"/>
      <c r="HDR27" s="16"/>
      <c r="HDS27" s="16"/>
      <c r="HDT27" s="16"/>
      <c r="HDU27" s="16"/>
      <c r="HDV27" s="16"/>
      <c r="HDW27" s="16"/>
      <c r="HDX27" s="16"/>
      <c r="HDY27" s="16"/>
      <c r="HDZ27" s="16"/>
      <c r="HEA27" s="16"/>
      <c r="HEB27" s="16"/>
      <c r="HEC27" s="16"/>
      <c r="HED27" s="16"/>
      <c r="HEE27" s="16"/>
      <c r="HEF27" s="16"/>
      <c r="HEG27" s="16"/>
      <c r="HEH27" s="16"/>
      <c r="HEI27" s="16"/>
      <c r="HEJ27" s="16"/>
      <c r="HEK27" s="16"/>
      <c r="HEL27" s="16"/>
      <c r="HEM27" s="16"/>
      <c r="HEN27" s="16"/>
      <c r="HEO27" s="16"/>
      <c r="HEP27" s="16"/>
      <c r="HEQ27" s="16"/>
      <c r="HER27" s="16"/>
      <c r="HES27" s="16"/>
      <c r="HET27" s="16"/>
      <c r="HEU27" s="16"/>
      <c r="HEV27" s="16"/>
      <c r="HEW27" s="16"/>
      <c r="HEX27" s="16"/>
      <c r="HEY27" s="16"/>
      <c r="HEZ27" s="16"/>
      <c r="HFA27" s="16"/>
      <c r="HFB27" s="16"/>
      <c r="HFC27" s="16"/>
      <c r="HFD27" s="16"/>
      <c r="HFE27" s="16"/>
      <c r="HFF27" s="16"/>
      <c r="HFG27" s="16"/>
      <c r="HFH27" s="16"/>
      <c r="HFI27" s="16"/>
      <c r="HFJ27" s="16"/>
      <c r="HFK27" s="16"/>
      <c r="HFL27" s="16"/>
      <c r="HFM27" s="16"/>
      <c r="HFN27" s="16"/>
      <c r="HFO27" s="16"/>
      <c r="HFP27" s="16"/>
      <c r="HFQ27" s="16"/>
      <c r="HFR27" s="16"/>
      <c r="HFS27" s="16"/>
      <c r="HFT27" s="16"/>
      <c r="HFU27" s="16"/>
      <c r="HFV27" s="16"/>
      <c r="HFW27" s="16"/>
      <c r="HFX27" s="16"/>
      <c r="HFY27" s="16"/>
      <c r="HFZ27" s="16"/>
      <c r="HGA27" s="16"/>
      <c r="HGB27" s="16"/>
      <c r="HGC27" s="16"/>
      <c r="HGD27" s="16"/>
      <c r="HGE27" s="16"/>
      <c r="HGF27" s="16"/>
      <c r="HGG27" s="16"/>
      <c r="HGH27" s="16"/>
      <c r="HGI27" s="16"/>
      <c r="HGJ27" s="16"/>
      <c r="HGK27" s="16"/>
      <c r="HGL27" s="16"/>
      <c r="HGM27" s="16"/>
      <c r="HGN27" s="16"/>
      <c r="HGO27" s="16"/>
      <c r="HGP27" s="16"/>
      <c r="HGQ27" s="16"/>
      <c r="HGR27" s="16"/>
      <c r="HGS27" s="16"/>
      <c r="HGT27" s="16"/>
      <c r="HGU27" s="16"/>
      <c r="HGV27" s="16"/>
      <c r="HGW27" s="16"/>
      <c r="HGX27" s="16"/>
      <c r="HGY27" s="16"/>
      <c r="HGZ27" s="16"/>
      <c r="HHA27" s="16"/>
      <c r="HHB27" s="16"/>
      <c r="HHC27" s="16"/>
      <c r="HHD27" s="16"/>
      <c r="HHE27" s="16"/>
      <c r="HHF27" s="16"/>
      <c r="HHG27" s="16"/>
      <c r="HHH27" s="16"/>
      <c r="HHI27" s="16"/>
      <c r="HHJ27" s="16"/>
      <c r="HHK27" s="16"/>
      <c r="HHL27" s="16"/>
      <c r="HHM27" s="16"/>
      <c r="HHN27" s="16"/>
      <c r="HHO27" s="16"/>
      <c r="HHP27" s="16"/>
      <c r="HHQ27" s="16"/>
      <c r="HHR27" s="16"/>
      <c r="HHS27" s="16"/>
      <c r="HHT27" s="16"/>
      <c r="HHU27" s="16"/>
      <c r="HHV27" s="16"/>
      <c r="HHW27" s="16"/>
      <c r="HHX27" s="16"/>
      <c r="HHY27" s="16"/>
      <c r="HHZ27" s="16"/>
      <c r="HIA27" s="16"/>
      <c r="HIB27" s="16"/>
      <c r="HIC27" s="16"/>
      <c r="HID27" s="16"/>
      <c r="HIE27" s="16"/>
      <c r="HIF27" s="16"/>
      <c r="HIG27" s="16"/>
      <c r="HIH27" s="16"/>
      <c r="HII27" s="16"/>
      <c r="HIJ27" s="16"/>
      <c r="HIK27" s="16"/>
      <c r="HIL27" s="16"/>
      <c r="HIM27" s="16"/>
      <c r="HIN27" s="16"/>
      <c r="HIO27" s="16"/>
      <c r="HIP27" s="16"/>
      <c r="HIQ27" s="16"/>
      <c r="HIR27" s="16"/>
      <c r="HIS27" s="16"/>
      <c r="HIT27" s="16"/>
      <c r="HIU27" s="16"/>
      <c r="HIV27" s="16"/>
      <c r="HIW27" s="16"/>
      <c r="HIX27" s="16"/>
      <c r="HIY27" s="16"/>
      <c r="HIZ27" s="16"/>
      <c r="HJA27" s="16"/>
      <c r="HJB27" s="16"/>
      <c r="HJC27" s="16"/>
      <c r="HJD27" s="16"/>
      <c r="HJE27" s="16"/>
      <c r="HJF27" s="16"/>
      <c r="HJG27" s="16"/>
      <c r="HJH27" s="16"/>
      <c r="HJI27" s="16"/>
      <c r="HJJ27" s="16"/>
      <c r="HJK27" s="16"/>
      <c r="HJL27" s="16"/>
      <c r="HJM27" s="16"/>
      <c r="HJN27" s="16"/>
      <c r="HJO27" s="16"/>
      <c r="HJP27" s="16"/>
      <c r="HJQ27" s="16"/>
      <c r="HJR27" s="16"/>
      <c r="HJS27" s="16"/>
      <c r="HJT27" s="16"/>
      <c r="HJU27" s="16"/>
      <c r="HJV27" s="16"/>
      <c r="HJW27" s="16"/>
      <c r="HJX27" s="16"/>
      <c r="HJY27" s="16"/>
      <c r="HJZ27" s="16"/>
      <c r="HKA27" s="16"/>
      <c r="HKB27" s="16"/>
      <c r="HKC27" s="16"/>
      <c r="HKD27" s="16"/>
      <c r="HKE27" s="16"/>
      <c r="HKF27" s="16"/>
      <c r="HKG27" s="16"/>
      <c r="HKH27" s="16"/>
      <c r="HKI27" s="16"/>
      <c r="HKJ27" s="16"/>
      <c r="HKK27" s="16"/>
      <c r="HKL27" s="16"/>
      <c r="HKM27" s="16"/>
      <c r="HKN27" s="16"/>
      <c r="HKO27" s="16"/>
      <c r="HKP27" s="16"/>
      <c r="HKQ27" s="16"/>
      <c r="HKR27" s="16"/>
      <c r="HKS27" s="16"/>
      <c r="HKT27" s="16"/>
      <c r="HKU27" s="16"/>
      <c r="HKV27" s="16"/>
      <c r="HKW27" s="16"/>
      <c r="HKX27" s="16"/>
      <c r="HKY27" s="16"/>
      <c r="HKZ27" s="16"/>
      <c r="HLA27" s="16"/>
      <c r="HLB27" s="16"/>
      <c r="HLC27" s="16"/>
      <c r="HLD27" s="16"/>
      <c r="HLE27" s="16"/>
      <c r="HLF27" s="16"/>
      <c r="HLG27" s="16"/>
      <c r="HLH27" s="16"/>
      <c r="HLI27" s="16"/>
      <c r="HLJ27" s="16"/>
      <c r="HLK27" s="16"/>
      <c r="HLL27" s="16"/>
      <c r="HLM27" s="16"/>
      <c r="HLN27" s="16"/>
      <c r="HLO27" s="16"/>
      <c r="HLP27" s="16"/>
      <c r="HLQ27" s="16"/>
      <c r="HLR27" s="16"/>
      <c r="HLS27" s="16"/>
      <c r="HLT27" s="16"/>
      <c r="HLU27" s="16"/>
      <c r="HLV27" s="16"/>
      <c r="HLW27" s="16"/>
      <c r="HLX27" s="16"/>
      <c r="HLY27" s="16"/>
      <c r="HLZ27" s="16"/>
      <c r="HMA27" s="16"/>
      <c r="HMB27" s="16"/>
      <c r="HMC27" s="16"/>
      <c r="HMD27" s="16"/>
      <c r="HME27" s="16"/>
      <c r="HMF27" s="16"/>
      <c r="HMG27" s="16"/>
      <c r="HMH27" s="16"/>
      <c r="HMI27" s="16"/>
      <c r="HMJ27" s="16"/>
      <c r="HMK27" s="16"/>
      <c r="HML27" s="16"/>
      <c r="HMM27" s="16"/>
      <c r="HMN27" s="16"/>
      <c r="HMO27" s="16"/>
      <c r="HMP27" s="16"/>
      <c r="HMQ27" s="16"/>
      <c r="HMR27" s="16"/>
      <c r="HMS27" s="16"/>
      <c r="HMT27" s="16"/>
      <c r="HMU27" s="16"/>
      <c r="HMV27" s="16"/>
      <c r="HMW27" s="16"/>
      <c r="HMX27" s="16"/>
      <c r="HMY27" s="16"/>
      <c r="HMZ27" s="16"/>
      <c r="HNA27" s="16"/>
      <c r="HNB27" s="16"/>
      <c r="HNC27" s="16"/>
      <c r="HND27" s="16"/>
      <c r="HNE27" s="16"/>
      <c r="HNF27" s="16"/>
      <c r="HNG27" s="16"/>
      <c r="HNH27" s="16"/>
      <c r="HNI27" s="16"/>
      <c r="HNJ27" s="16"/>
      <c r="HNK27" s="16"/>
      <c r="HNL27" s="16"/>
      <c r="HNM27" s="16"/>
      <c r="HNN27" s="16"/>
      <c r="HNO27" s="16"/>
      <c r="HNP27" s="16"/>
      <c r="HNQ27" s="16"/>
      <c r="HNR27" s="16"/>
      <c r="HNS27" s="16"/>
      <c r="HNT27" s="16"/>
      <c r="HNU27" s="16"/>
      <c r="HNV27" s="16"/>
      <c r="HNW27" s="16"/>
      <c r="HNX27" s="16"/>
      <c r="HNY27" s="16"/>
      <c r="HNZ27" s="16"/>
      <c r="HOA27" s="16"/>
      <c r="HOB27" s="16"/>
      <c r="HOC27" s="16"/>
      <c r="HOD27" s="16"/>
      <c r="HOE27" s="16"/>
      <c r="HOF27" s="16"/>
      <c r="HOG27" s="16"/>
      <c r="HOH27" s="16"/>
      <c r="HOI27" s="16"/>
      <c r="HOJ27" s="16"/>
      <c r="HOK27" s="16"/>
      <c r="HOL27" s="16"/>
      <c r="HOM27" s="16"/>
      <c r="HON27" s="16"/>
      <c r="HOO27" s="16"/>
      <c r="HOP27" s="16"/>
      <c r="HOQ27" s="16"/>
      <c r="HOR27" s="16"/>
      <c r="HOS27" s="16"/>
      <c r="HOT27" s="16"/>
      <c r="HOU27" s="16"/>
      <c r="HOV27" s="16"/>
      <c r="HOW27" s="16"/>
      <c r="HOX27" s="16"/>
      <c r="HOY27" s="16"/>
      <c r="HOZ27" s="16"/>
      <c r="HPA27" s="16"/>
      <c r="HPB27" s="16"/>
      <c r="HPC27" s="16"/>
      <c r="HPD27" s="16"/>
      <c r="HPE27" s="16"/>
      <c r="HPF27" s="16"/>
      <c r="HPG27" s="16"/>
      <c r="HPH27" s="16"/>
      <c r="HPI27" s="16"/>
      <c r="HPJ27" s="16"/>
      <c r="HPK27" s="16"/>
      <c r="HPL27" s="16"/>
      <c r="HPM27" s="16"/>
      <c r="HPN27" s="16"/>
      <c r="HPO27" s="16"/>
      <c r="HPP27" s="16"/>
      <c r="HPQ27" s="16"/>
      <c r="HPR27" s="16"/>
      <c r="HPS27" s="16"/>
      <c r="HPT27" s="16"/>
      <c r="HPU27" s="16"/>
      <c r="HPV27" s="16"/>
      <c r="HPW27" s="16"/>
      <c r="HPX27" s="16"/>
      <c r="HPY27" s="16"/>
      <c r="HPZ27" s="16"/>
      <c r="HQA27" s="16"/>
      <c r="HQB27" s="16"/>
      <c r="HQC27" s="16"/>
      <c r="HQD27" s="16"/>
      <c r="HQE27" s="16"/>
      <c r="HQF27" s="16"/>
      <c r="HQG27" s="16"/>
      <c r="HQH27" s="16"/>
      <c r="HQI27" s="16"/>
      <c r="HQJ27" s="16"/>
      <c r="HQK27" s="16"/>
      <c r="HQL27" s="16"/>
      <c r="HQM27" s="16"/>
      <c r="HQN27" s="16"/>
      <c r="HQO27" s="16"/>
      <c r="HQP27" s="16"/>
      <c r="HQQ27" s="16"/>
      <c r="HQR27" s="16"/>
      <c r="HQS27" s="16"/>
      <c r="HQT27" s="16"/>
      <c r="HQU27" s="16"/>
      <c r="HQV27" s="16"/>
      <c r="HQW27" s="16"/>
      <c r="HQX27" s="16"/>
      <c r="HQY27" s="16"/>
      <c r="HQZ27" s="16"/>
      <c r="HRA27" s="16"/>
      <c r="HRB27" s="16"/>
      <c r="HRC27" s="16"/>
      <c r="HRD27" s="16"/>
      <c r="HRE27" s="16"/>
      <c r="HRF27" s="16"/>
      <c r="HRG27" s="16"/>
      <c r="HRH27" s="16"/>
      <c r="HRI27" s="16"/>
      <c r="HRJ27" s="16"/>
      <c r="HRK27" s="16"/>
      <c r="HRL27" s="16"/>
      <c r="HRM27" s="16"/>
      <c r="HRN27" s="16"/>
      <c r="HRO27" s="16"/>
      <c r="HRP27" s="16"/>
      <c r="HRQ27" s="16"/>
      <c r="HRR27" s="16"/>
      <c r="HRS27" s="16"/>
      <c r="HRT27" s="16"/>
      <c r="HRU27" s="16"/>
      <c r="HRV27" s="16"/>
      <c r="HRW27" s="16"/>
      <c r="HRX27" s="16"/>
      <c r="HRY27" s="16"/>
      <c r="HRZ27" s="16"/>
      <c r="HSA27" s="16"/>
      <c r="HSB27" s="16"/>
      <c r="HSC27" s="16"/>
      <c r="HSD27" s="16"/>
      <c r="HSE27" s="16"/>
      <c r="HSF27" s="16"/>
      <c r="HSG27" s="16"/>
      <c r="HSH27" s="16"/>
      <c r="HSI27" s="16"/>
      <c r="HSJ27" s="16"/>
      <c r="HSK27" s="16"/>
      <c r="HSL27" s="16"/>
      <c r="HSM27" s="16"/>
      <c r="HSN27" s="16"/>
      <c r="HSO27" s="16"/>
      <c r="HSP27" s="16"/>
      <c r="HSQ27" s="16"/>
      <c r="HSR27" s="16"/>
      <c r="HSS27" s="16"/>
      <c r="HST27" s="16"/>
      <c r="HSU27" s="16"/>
      <c r="HSV27" s="16"/>
      <c r="HSW27" s="16"/>
      <c r="HSX27" s="16"/>
      <c r="HSY27" s="16"/>
      <c r="HSZ27" s="16"/>
      <c r="HTA27" s="16"/>
      <c r="HTB27" s="16"/>
      <c r="HTC27" s="16"/>
      <c r="HTD27" s="16"/>
      <c r="HTE27" s="16"/>
      <c r="HTF27" s="16"/>
      <c r="HTG27" s="16"/>
      <c r="HTH27" s="16"/>
      <c r="HTI27" s="16"/>
      <c r="HTJ27" s="16"/>
      <c r="HTK27" s="16"/>
      <c r="HTL27" s="16"/>
      <c r="HTM27" s="16"/>
      <c r="HTN27" s="16"/>
      <c r="HTO27" s="16"/>
      <c r="HTP27" s="16"/>
      <c r="HTQ27" s="16"/>
      <c r="HTR27" s="16"/>
      <c r="HTS27" s="16"/>
      <c r="HTT27" s="16"/>
      <c r="HTU27" s="16"/>
      <c r="HTV27" s="16"/>
      <c r="HTW27" s="16"/>
      <c r="HTX27" s="16"/>
      <c r="HTY27" s="16"/>
      <c r="HTZ27" s="16"/>
      <c r="HUA27" s="16"/>
      <c r="HUB27" s="16"/>
      <c r="HUC27" s="16"/>
      <c r="HUD27" s="16"/>
      <c r="HUE27" s="16"/>
      <c r="HUF27" s="16"/>
      <c r="HUG27" s="16"/>
      <c r="HUH27" s="16"/>
      <c r="HUI27" s="16"/>
      <c r="HUJ27" s="16"/>
      <c r="HUK27" s="16"/>
      <c r="HUL27" s="16"/>
      <c r="HUM27" s="16"/>
      <c r="HUN27" s="16"/>
      <c r="HUO27" s="16"/>
      <c r="HUP27" s="16"/>
      <c r="HUQ27" s="16"/>
      <c r="HUR27" s="16"/>
      <c r="HUS27" s="16"/>
      <c r="HUT27" s="16"/>
      <c r="HUU27" s="16"/>
      <c r="HUV27" s="16"/>
      <c r="HUW27" s="16"/>
      <c r="HUX27" s="16"/>
      <c r="HUY27" s="16"/>
      <c r="HUZ27" s="16"/>
      <c r="HVA27" s="16"/>
      <c r="HVB27" s="16"/>
      <c r="HVC27" s="16"/>
      <c r="HVD27" s="16"/>
      <c r="HVE27" s="16"/>
      <c r="HVF27" s="16"/>
      <c r="HVG27" s="16"/>
      <c r="HVH27" s="16"/>
      <c r="HVI27" s="16"/>
      <c r="HVJ27" s="16"/>
      <c r="HVK27" s="16"/>
      <c r="HVL27" s="16"/>
      <c r="HVM27" s="16"/>
      <c r="HVN27" s="16"/>
      <c r="HVO27" s="16"/>
      <c r="HVP27" s="16"/>
      <c r="HVQ27" s="16"/>
      <c r="HVR27" s="16"/>
      <c r="HVS27" s="16"/>
      <c r="HVT27" s="16"/>
      <c r="HVU27" s="16"/>
      <c r="HVV27" s="16"/>
      <c r="HVW27" s="16"/>
      <c r="HVX27" s="16"/>
      <c r="HVY27" s="16"/>
      <c r="HVZ27" s="16"/>
      <c r="HWA27" s="16"/>
      <c r="HWB27" s="16"/>
      <c r="HWC27" s="16"/>
      <c r="HWD27" s="16"/>
      <c r="HWE27" s="16"/>
      <c r="HWF27" s="16"/>
      <c r="HWG27" s="16"/>
      <c r="HWH27" s="16"/>
      <c r="HWI27" s="16"/>
      <c r="HWJ27" s="16"/>
      <c r="HWK27" s="16"/>
      <c r="HWL27" s="16"/>
      <c r="HWM27" s="16"/>
      <c r="HWN27" s="16"/>
      <c r="HWO27" s="16"/>
      <c r="HWP27" s="16"/>
      <c r="HWQ27" s="16"/>
      <c r="HWR27" s="16"/>
      <c r="HWS27" s="16"/>
      <c r="HWT27" s="16"/>
      <c r="HWU27" s="16"/>
      <c r="HWV27" s="16"/>
      <c r="HWW27" s="16"/>
      <c r="HWX27" s="16"/>
      <c r="HWY27" s="16"/>
      <c r="HWZ27" s="16"/>
      <c r="HXA27" s="16"/>
      <c r="HXB27" s="16"/>
      <c r="HXC27" s="16"/>
      <c r="HXD27" s="16"/>
      <c r="HXE27" s="16"/>
      <c r="HXF27" s="16"/>
      <c r="HXG27" s="16"/>
      <c r="HXH27" s="16"/>
      <c r="HXI27" s="16"/>
      <c r="HXJ27" s="16"/>
      <c r="HXK27" s="16"/>
      <c r="HXL27" s="16"/>
      <c r="HXM27" s="16"/>
      <c r="HXN27" s="16"/>
      <c r="HXO27" s="16"/>
      <c r="HXP27" s="16"/>
      <c r="HXQ27" s="16"/>
      <c r="HXR27" s="16"/>
      <c r="HXS27" s="16"/>
      <c r="HXT27" s="16"/>
      <c r="HXU27" s="16"/>
      <c r="HXV27" s="16"/>
      <c r="HXW27" s="16"/>
      <c r="HXX27" s="16"/>
      <c r="HXY27" s="16"/>
      <c r="HXZ27" s="16"/>
      <c r="HYA27" s="16"/>
      <c r="HYB27" s="16"/>
      <c r="HYC27" s="16"/>
      <c r="HYD27" s="16"/>
      <c r="HYE27" s="16"/>
      <c r="HYF27" s="16"/>
      <c r="HYG27" s="16"/>
      <c r="HYH27" s="16"/>
      <c r="HYI27" s="16"/>
      <c r="HYJ27" s="16"/>
      <c r="HYK27" s="16"/>
      <c r="HYL27" s="16"/>
      <c r="HYM27" s="16"/>
      <c r="HYN27" s="16"/>
      <c r="HYO27" s="16"/>
      <c r="HYP27" s="16"/>
      <c r="HYQ27" s="16"/>
      <c r="HYR27" s="16"/>
      <c r="HYS27" s="16"/>
      <c r="HYT27" s="16"/>
      <c r="HYU27" s="16"/>
      <c r="HYV27" s="16"/>
      <c r="HYW27" s="16"/>
      <c r="HYX27" s="16"/>
      <c r="HYY27" s="16"/>
      <c r="HYZ27" s="16"/>
      <c r="HZA27" s="16"/>
      <c r="HZB27" s="16"/>
      <c r="HZC27" s="16"/>
      <c r="HZD27" s="16"/>
      <c r="HZE27" s="16"/>
      <c r="HZF27" s="16"/>
      <c r="HZG27" s="16"/>
      <c r="HZH27" s="16"/>
      <c r="HZI27" s="16"/>
      <c r="HZJ27" s="16"/>
      <c r="HZK27" s="16"/>
      <c r="HZL27" s="16"/>
      <c r="HZM27" s="16"/>
      <c r="HZN27" s="16"/>
      <c r="HZO27" s="16"/>
      <c r="HZP27" s="16"/>
      <c r="HZQ27" s="16"/>
      <c r="HZR27" s="16"/>
      <c r="HZS27" s="16"/>
      <c r="HZT27" s="16"/>
      <c r="HZU27" s="16"/>
      <c r="HZV27" s="16"/>
      <c r="HZW27" s="16"/>
      <c r="HZX27" s="16"/>
      <c r="HZY27" s="16"/>
      <c r="HZZ27" s="16"/>
      <c r="IAA27" s="16"/>
      <c r="IAB27" s="16"/>
      <c r="IAC27" s="16"/>
      <c r="IAD27" s="16"/>
      <c r="IAE27" s="16"/>
      <c r="IAF27" s="16"/>
      <c r="IAG27" s="16"/>
      <c r="IAH27" s="16"/>
      <c r="IAI27" s="16"/>
      <c r="IAJ27" s="16"/>
      <c r="IAK27" s="16"/>
      <c r="IAL27" s="16"/>
      <c r="IAM27" s="16"/>
      <c r="IAN27" s="16"/>
      <c r="IAO27" s="16"/>
      <c r="IAP27" s="16"/>
      <c r="IAQ27" s="16"/>
      <c r="IAR27" s="16"/>
      <c r="IAS27" s="16"/>
      <c r="IAT27" s="16"/>
      <c r="IAU27" s="16"/>
      <c r="IAV27" s="16"/>
      <c r="IAW27" s="16"/>
      <c r="IAX27" s="16"/>
      <c r="IAY27" s="16"/>
      <c r="IAZ27" s="16"/>
      <c r="IBA27" s="16"/>
      <c r="IBB27" s="16"/>
      <c r="IBC27" s="16"/>
      <c r="IBD27" s="16"/>
      <c r="IBE27" s="16"/>
      <c r="IBF27" s="16"/>
      <c r="IBG27" s="16"/>
      <c r="IBH27" s="16"/>
      <c r="IBI27" s="16"/>
      <c r="IBJ27" s="16"/>
      <c r="IBK27" s="16"/>
      <c r="IBL27" s="16"/>
      <c r="IBM27" s="16"/>
      <c r="IBN27" s="16"/>
      <c r="IBO27" s="16"/>
      <c r="IBP27" s="16"/>
      <c r="IBQ27" s="16"/>
      <c r="IBR27" s="16"/>
      <c r="IBS27" s="16"/>
      <c r="IBT27" s="16"/>
      <c r="IBU27" s="16"/>
      <c r="IBV27" s="16"/>
      <c r="IBW27" s="16"/>
      <c r="IBX27" s="16"/>
      <c r="IBY27" s="16"/>
      <c r="IBZ27" s="16"/>
      <c r="ICA27" s="16"/>
      <c r="ICB27" s="16"/>
      <c r="ICC27" s="16"/>
      <c r="ICD27" s="16"/>
      <c r="ICE27" s="16"/>
      <c r="ICF27" s="16"/>
      <c r="ICG27" s="16"/>
      <c r="ICH27" s="16"/>
      <c r="ICI27" s="16"/>
      <c r="ICJ27" s="16"/>
      <c r="ICK27" s="16"/>
      <c r="ICL27" s="16"/>
      <c r="ICM27" s="16"/>
      <c r="ICN27" s="16"/>
      <c r="ICO27" s="16"/>
      <c r="ICP27" s="16"/>
      <c r="ICQ27" s="16"/>
      <c r="ICR27" s="16"/>
      <c r="ICS27" s="16"/>
      <c r="ICT27" s="16"/>
      <c r="ICU27" s="16"/>
      <c r="ICV27" s="16"/>
      <c r="ICW27" s="16"/>
      <c r="ICX27" s="16"/>
      <c r="ICY27" s="16"/>
      <c r="ICZ27" s="16"/>
      <c r="IDA27" s="16"/>
      <c r="IDB27" s="16"/>
      <c r="IDC27" s="16"/>
      <c r="IDD27" s="16"/>
      <c r="IDE27" s="16"/>
      <c r="IDF27" s="16"/>
      <c r="IDG27" s="16"/>
      <c r="IDH27" s="16"/>
      <c r="IDI27" s="16"/>
      <c r="IDJ27" s="16"/>
      <c r="IDK27" s="16"/>
      <c r="IDL27" s="16"/>
      <c r="IDM27" s="16"/>
      <c r="IDN27" s="16"/>
      <c r="IDO27" s="16"/>
      <c r="IDP27" s="16"/>
      <c r="IDQ27" s="16"/>
      <c r="IDR27" s="16"/>
      <c r="IDS27" s="16"/>
      <c r="IDT27" s="16"/>
      <c r="IDU27" s="16"/>
      <c r="IDV27" s="16"/>
      <c r="IDW27" s="16"/>
      <c r="IDX27" s="16"/>
      <c r="IDY27" s="16"/>
      <c r="IDZ27" s="16"/>
      <c r="IEA27" s="16"/>
      <c r="IEB27" s="16"/>
      <c r="IEC27" s="16"/>
      <c r="IED27" s="16"/>
      <c r="IEE27" s="16"/>
      <c r="IEF27" s="16"/>
      <c r="IEG27" s="16"/>
      <c r="IEH27" s="16"/>
      <c r="IEI27" s="16"/>
      <c r="IEJ27" s="16"/>
      <c r="IEK27" s="16"/>
      <c r="IEL27" s="16"/>
      <c r="IEM27" s="16"/>
      <c r="IEN27" s="16"/>
      <c r="IEO27" s="16"/>
      <c r="IEP27" s="16"/>
      <c r="IEQ27" s="16"/>
      <c r="IER27" s="16"/>
      <c r="IES27" s="16"/>
      <c r="IET27" s="16"/>
      <c r="IEU27" s="16"/>
      <c r="IEV27" s="16"/>
      <c r="IEW27" s="16"/>
      <c r="IEX27" s="16"/>
      <c r="IEY27" s="16"/>
      <c r="IEZ27" s="16"/>
      <c r="IFA27" s="16"/>
      <c r="IFB27" s="16"/>
      <c r="IFC27" s="16"/>
      <c r="IFD27" s="16"/>
      <c r="IFE27" s="16"/>
      <c r="IFF27" s="16"/>
      <c r="IFG27" s="16"/>
      <c r="IFH27" s="16"/>
      <c r="IFI27" s="16"/>
      <c r="IFJ27" s="16"/>
      <c r="IFK27" s="16"/>
      <c r="IFL27" s="16"/>
      <c r="IFM27" s="16"/>
      <c r="IFN27" s="16"/>
      <c r="IFO27" s="16"/>
      <c r="IFP27" s="16"/>
      <c r="IFQ27" s="16"/>
      <c r="IFR27" s="16"/>
      <c r="IFS27" s="16"/>
      <c r="IFT27" s="16"/>
      <c r="IFU27" s="16"/>
      <c r="IFV27" s="16"/>
      <c r="IFW27" s="16"/>
      <c r="IFX27" s="16"/>
      <c r="IFY27" s="16"/>
      <c r="IFZ27" s="16"/>
      <c r="IGA27" s="16"/>
      <c r="IGB27" s="16"/>
      <c r="IGC27" s="16"/>
      <c r="IGD27" s="16"/>
      <c r="IGE27" s="16"/>
      <c r="IGF27" s="16"/>
      <c r="IGG27" s="16"/>
      <c r="IGH27" s="16"/>
      <c r="IGI27" s="16"/>
      <c r="IGJ27" s="16"/>
      <c r="IGK27" s="16"/>
      <c r="IGL27" s="16"/>
      <c r="IGM27" s="16"/>
      <c r="IGN27" s="16"/>
      <c r="IGO27" s="16"/>
      <c r="IGP27" s="16"/>
      <c r="IGQ27" s="16"/>
      <c r="IGR27" s="16"/>
      <c r="IGS27" s="16"/>
      <c r="IGT27" s="16"/>
      <c r="IGU27" s="16"/>
      <c r="IGV27" s="16"/>
      <c r="IGW27" s="16"/>
      <c r="IGX27" s="16"/>
      <c r="IGY27" s="16"/>
      <c r="IGZ27" s="16"/>
      <c r="IHA27" s="16"/>
      <c r="IHB27" s="16"/>
      <c r="IHC27" s="16"/>
      <c r="IHD27" s="16"/>
      <c r="IHE27" s="16"/>
      <c r="IHF27" s="16"/>
      <c r="IHG27" s="16"/>
      <c r="IHH27" s="16"/>
      <c r="IHI27" s="16"/>
      <c r="IHJ27" s="16"/>
      <c r="IHK27" s="16"/>
      <c r="IHL27" s="16"/>
      <c r="IHM27" s="16"/>
      <c r="IHN27" s="16"/>
      <c r="IHO27" s="16"/>
      <c r="IHP27" s="16"/>
      <c r="IHQ27" s="16"/>
      <c r="IHR27" s="16"/>
      <c r="IHS27" s="16"/>
      <c r="IHT27" s="16"/>
      <c r="IHU27" s="16"/>
      <c r="IHV27" s="16"/>
      <c r="IHW27" s="16"/>
      <c r="IHX27" s="16"/>
      <c r="IHY27" s="16"/>
      <c r="IHZ27" s="16"/>
      <c r="IIA27" s="16"/>
      <c r="IIB27" s="16"/>
      <c r="IIC27" s="16"/>
      <c r="IID27" s="16"/>
      <c r="IIE27" s="16"/>
      <c r="IIF27" s="16"/>
      <c r="IIG27" s="16"/>
      <c r="IIH27" s="16"/>
      <c r="III27" s="16"/>
      <c r="IIJ27" s="16"/>
      <c r="IIK27" s="16"/>
      <c r="IIL27" s="16"/>
      <c r="IIM27" s="16"/>
      <c r="IIN27" s="16"/>
      <c r="IIO27" s="16"/>
      <c r="IIP27" s="16"/>
      <c r="IIQ27" s="16"/>
      <c r="IIR27" s="16"/>
      <c r="IIS27" s="16"/>
      <c r="IIT27" s="16"/>
      <c r="IIU27" s="16"/>
      <c r="IIV27" s="16"/>
      <c r="IIW27" s="16"/>
      <c r="IIX27" s="16"/>
      <c r="IIY27" s="16"/>
      <c r="IIZ27" s="16"/>
      <c r="IJA27" s="16"/>
      <c r="IJB27" s="16"/>
      <c r="IJC27" s="16"/>
      <c r="IJD27" s="16"/>
      <c r="IJE27" s="16"/>
      <c r="IJF27" s="16"/>
      <c r="IJG27" s="16"/>
      <c r="IJH27" s="16"/>
      <c r="IJI27" s="16"/>
      <c r="IJJ27" s="16"/>
      <c r="IJK27" s="16"/>
      <c r="IJL27" s="16"/>
      <c r="IJM27" s="16"/>
      <c r="IJN27" s="16"/>
      <c r="IJO27" s="16"/>
      <c r="IJP27" s="16"/>
      <c r="IJQ27" s="16"/>
      <c r="IJR27" s="16"/>
      <c r="IJS27" s="16"/>
      <c r="IJT27" s="16"/>
      <c r="IJU27" s="16"/>
      <c r="IJV27" s="16"/>
      <c r="IJW27" s="16"/>
      <c r="IJX27" s="16"/>
      <c r="IJY27" s="16"/>
      <c r="IJZ27" s="16"/>
      <c r="IKA27" s="16"/>
      <c r="IKB27" s="16"/>
      <c r="IKC27" s="16"/>
      <c r="IKD27" s="16"/>
      <c r="IKE27" s="16"/>
      <c r="IKF27" s="16"/>
      <c r="IKG27" s="16"/>
      <c r="IKH27" s="16"/>
      <c r="IKI27" s="16"/>
      <c r="IKJ27" s="16"/>
      <c r="IKK27" s="16"/>
      <c r="IKL27" s="16"/>
      <c r="IKM27" s="16"/>
      <c r="IKN27" s="16"/>
      <c r="IKO27" s="16"/>
      <c r="IKP27" s="16"/>
      <c r="IKQ27" s="16"/>
      <c r="IKR27" s="16"/>
      <c r="IKS27" s="16"/>
      <c r="IKT27" s="16"/>
      <c r="IKU27" s="16"/>
      <c r="IKV27" s="16"/>
      <c r="IKW27" s="16"/>
      <c r="IKX27" s="16"/>
      <c r="IKY27" s="16"/>
      <c r="IKZ27" s="16"/>
      <c r="ILA27" s="16"/>
      <c r="ILB27" s="16"/>
      <c r="ILC27" s="16"/>
      <c r="ILD27" s="16"/>
      <c r="ILE27" s="16"/>
      <c r="ILF27" s="16"/>
      <c r="ILG27" s="16"/>
      <c r="ILH27" s="16"/>
      <c r="ILI27" s="16"/>
      <c r="ILJ27" s="16"/>
      <c r="ILK27" s="16"/>
      <c r="ILL27" s="16"/>
      <c r="ILM27" s="16"/>
      <c r="ILN27" s="16"/>
      <c r="ILO27" s="16"/>
      <c r="ILP27" s="16"/>
      <c r="ILQ27" s="16"/>
      <c r="ILR27" s="16"/>
      <c r="ILS27" s="16"/>
      <c r="ILT27" s="16"/>
      <c r="ILU27" s="16"/>
      <c r="ILV27" s="16"/>
      <c r="ILW27" s="16"/>
      <c r="ILX27" s="16"/>
      <c r="ILY27" s="16"/>
      <c r="ILZ27" s="16"/>
      <c r="IMA27" s="16"/>
      <c r="IMB27" s="16"/>
      <c r="IMC27" s="16"/>
      <c r="IMD27" s="16"/>
      <c r="IME27" s="16"/>
      <c r="IMF27" s="16"/>
      <c r="IMG27" s="16"/>
      <c r="IMH27" s="16"/>
      <c r="IMI27" s="16"/>
      <c r="IMJ27" s="16"/>
      <c r="IMK27" s="16"/>
      <c r="IML27" s="16"/>
      <c r="IMM27" s="16"/>
      <c r="IMN27" s="16"/>
      <c r="IMO27" s="16"/>
      <c r="IMP27" s="16"/>
      <c r="IMQ27" s="16"/>
      <c r="IMR27" s="16"/>
      <c r="IMS27" s="16"/>
      <c r="IMT27" s="16"/>
      <c r="IMU27" s="16"/>
      <c r="IMV27" s="16"/>
      <c r="IMW27" s="16"/>
      <c r="IMX27" s="16"/>
      <c r="IMY27" s="16"/>
      <c r="IMZ27" s="16"/>
      <c r="INA27" s="16"/>
      <c r="INB27" s="16"/>
      <c r="INC27" s="16"/>
      <c r="IND27" s="16"/>
      <c r="INE27" s="16"/>
      <c r="INF27" s="16"/>
      <c r="ING27" s="16"/>
      <c r="INH27" s="16"/>
      <c r="INI27" s="16"/>
      <c r="INJ27" s="16"/>
      <c r="INK27" s="16"/>
      <c r="INL27" s="16"/>
      <c r="INM27" s="16"/>
      <c r="INN27" s="16"/>
      <c r="INO27" s="16"/>
      <c r="INP27" s="16"/>
      <c r="INQ27" s="16"/>
      <c r="INR27" s="16"/>
      <c r="INS27" s="16"/>
      <c r="INT27" s="16"/>
      <c r="INU27" s="16"/>
      <c r="INV27" s="16"/>
      <c r="INW27" s="16"/>
      <c r="INX27" s="16"/>
      <c r="INY27" s="16"/>
      <c r="INZ27" s="16"/>
      <c r="IOA27" s="16"/>
      <c r="IOB27" s="16"/>
      <c r="IOC27" s="16"/>
      <c r="IOD27" s="16"/>
      <c r="IOE27" s="16"/>
      <c r="IOF27" s="16"/>
      <c r="IOG27" s="16"/>
      <c r="IOH27" s="16"/>
      <c r="IOI27" s="16"/>
      <c r="IOJ27" s="16"/>
      <c r="IOK27" s="16"/>
      <c r="IOL27" s="16"/>
      <c r="IOM27" s="16"/>
      <c r="ION27" s="16"/>
      <c r="IOO27" s="16"/>
      <c r="IOP27" s="16"/>
      <c r="IOQ27" s="16"/>
      <c r="IOR27" s="16"/>
      <c r="IOS27" s="16"/>
      <c r="IOT27" s="16"/>
      <c r="IOU27" s="16"/>
      <c r="IOV27" s="16"/>
      <c r="IOW27" s="16"/>
      <c r="IOX27" s="16"/>
      <c r="IOY27" s="16"/>
      <c r="IOZ27" s="16"/>
      <c r="IPA27" s="16"/>
      <c r="IPB27" s="16"/>
      <c r="IPC27" s="16"/>
      <c r="IPD27" s="16"/>
      <c r="IPE27" s="16"/>
      <c r="IPF27" s="16"/>
      <c r="IPG27" s="16"/>
      <c r="IPH27" s="16"/>
      <c r="IPI27" s="16"/>
      <c r="IPJ27" s="16"/>
      <c r="IPK27" s="16"/>
      <c r="IPL27" s="16"/>
      <c r="IPM27" s="16"/>
      <c r="IPN27" s="16"/>
      <c r="IPO27" s="16"/>
      <c r="IPP27" s="16"/>
      <c r="IPQ27" s="16"/>
      <c r="IPR27" s="16"/>
      <c r="IPS27" s="16"/>
      <c r="IPT27" s="16"/>
      <c r="IPU27" s="16"/>
      <c r="IPV27" s="16"/>
      <c r="IPW27" s="16"/>
      <c r="IPX27" s="16"/>
      <c r="IPY27" s="16"/>
      <c r="IPZ27" s="16"/>
      <c r="IQA27" s="16"/>
      <c r="IQB27" s="16"/>
      <c r="IQC27" s="16"/>
      <c r="IQD27" s="16"/>
      <c r="IQE27" s="16"/>
      <c r="IQF27" s="16"/>
      <c r="IQG27" s="16"/>
      <c r="IQH27" s="16"/>
      <c r="IQI27" s="16"/>
      <c r="IQJ27" s="16"/>
      <c r="IQK27" s="16"/>
      <c r="IQL27" s="16"/>
      <c r="IQM27" s="16"/>
      <c r="IQN27" s="16"/>
      <c r="IQO27" s="16"/>
      <c r="IQP27" s="16"/>
      <c r="IQQ27" s="16"/>
      <c r="IQR27" s="16"/>
      <c r="IQS27" s="16"/>
      <c r="IQT27" s="16"/>
      <c r="IQU27" s="16"/>
      <c r="IQV27" s="16"/>
      <c r="IQW27" s="16"/>
      <c r="IQX27" s="16"/>
      <c r="IQY27" s="16"/>
      <c r="IQZ27" s="16"/>
      <c r="IRA27" s="16"/>
      <c r="IRB27" s="16"/>
      <c r="IRC27" s="16"/>
      <c r="IRD27" s="16"/>
      <c r="IRE27" s="16"/>
      <c r="IRF27" s="16"/>
      <c r="IRG27" s="16"/>
      <c r="IRH27" s="16"/>
      <c r="IRI27" s="16"/>
      <c r="IRJ27" s="16"/>
      <c r="IRK27" s="16"/>
      <c r="IRL27" s="16"/>
      <c r="IRM27" s="16"/>
      <c r="IRN27" s="16"/>
      <c r="IRO27" s="16"/>
      <c r="IRP27" s="16"/>
      <c r="IRQ27" s="16"/>
      <c r="IRR27" s="16"/>
      <c r="IRS27" s="16"/>
      <c r="IRT27" s="16"/>
      <c r="IRU27" s="16"/>
      <c r="IRV27" s="16"/>
      <c r="IRW27" s="16"/>
      <c r="IRX27" s="16"/>
      <c r="IRY27" s="16"/>
      <c r="IRZ27" s="16"/>
      <c r="ISA27" s="16"/>
      <c r="ISB27" s="16"/>
      <c r="ISC27" s="16"/>
      <c r="ISD27" s="16"/>
      <c r="ISE27" s="16"/>
      <c r="ISF27" s="16"/>
      <c r="ISG27" s="16"/>
      <c r="ISH27" s="16"/>
      <c r="ISI27" s="16"/>
      <c r="ISJ27" s="16"/>
      <c r="ISK27" s="16"/>
      <c r="ISL27" s="16"/>
      <c r="ISM27" s="16"/>
      <c r="ISN27" s="16"/>
      <c r="ISO27" s="16"/>
      <c r="ISP27" s="16"/>
      <c r="ISQ27" s="16"/>
      <c r="ISR27" s="16"/>
      <c r="ISS27" s="16"/>
      <c r="IST27" s="16"/>
      <c r="ISU27" s="16"/>
      <c r="ISV27" s="16"/>
      <c r="ISW27" s="16"/>
      <c r="ISX27" s="16"/>
      <c r="ISY27" s="16"/>
      <c r="ISZ27" s="16"/>
      <c r="ITA27" s="16"/>
      <c r="ITB27" s="16"/>
      <c r="ITC27" s="16"/>
      <c r="ITD27" s="16"/>
      <c r="ITE27" s="16"/>
      <c r="ITF27" s="16"/>
      <c r="ITG27" s="16"/>
      <c r="ITH27" s="16"/>
      <c r="ITI27" s="16"/>
      <c r="ITJ27" s="16"/>
      <c r="ITK27" s="16"/>
      <c r="ITL27" s="16"/>
      <c r="ITM27" s="16"/>
      <c r="ITN27" s="16"/>
      <c r="ITO27" s="16"/>
      <c r="ITP27" s="16"/>
      <c r="ITQ27" s="16"/>
      <c r="ITR27" s="16"/>
      <c r="ITS27" s="16"/>
      <c r="ITT27" s="16"/>
      <c r="ITU27" s="16"/>
      <c r="ITV27" s="16"/>
      <c r="ITW27" s="16"/>
      <c r="ITX27" s="16"/>
      <c r="ITY27" s="16"/>
      <c r="ITZ27" s="16"/>
      <c r="IUA27" s="16"/>
      <c r="IUB27" s="16"/>
      <c r="IUC27" s="16"/>
      <c r="IUD27" s="16"/>
      <c r="IUE27" s="16"/>
      <c r="IUF27" s="16"/>
      <c r="IUG27" s="16"/>
      <c r="IUH27" s="16"/>
      <c r="IUI27" s="16"/>
      <c r="IUJ27" s="16"/>
      <c r="IUK27" s="16"/>
      <c r="IUL27" s="16"/>
      <c r="IUM27" s="16"/>
      <c r="IUN27" s="16"/>
      <c r="IUO27" s="16"/>
      <c r="IUP27" s="16"/>
      <c r="IUQ27" s="16"/>
      <c r="IUR27" s="16"/>
      <c r="IUS27" s="16"/>
      <c r="IUT27" s="16"/>
      <c r="IUU27" s="16"/>
      <c r="IUV27" s="16"/>
      <c r="IUW27" s="16"/>
      <c r="IUX27" s="16"/>
      <c r="IUY27" s="16"/>
      <c r="IUZ27" s="16"/>
      <c r="IVA27" s="16"/>
      <c r="IVB27" s="16"/>
      <c r="IVC27" s="16"/>
      <c r="IVD27" s="16"/>
      <c r="IVE27" s="16"/>
      <c r="IVF27" s="16"/>
      <c r="IVG27" s="16"/>
      <c r="IVH27" s="16"/>
      <c r="IVI27" s="16"/>
      <c r="IVJ27" s="16"/>
      <c r="IVK27" s="16"/>
      <c r="IVL27" s="16"/>
      <c r="IVM27" s="16"/>
      <c r="IVN27" s="16"/>
      <c r="IVO27" s="16"/>
      <c r="IVP27" s="16"/>
      <c r="IVQ27" s="16"/>
      <c r="IVR27" s="16"/>
      <c r="IVS27" s="16"/>
      <c r="IVT27" s="16"/>
      <c r="IVU27" s="16"/>
      <c r="IVV27" s="16"/>
      <c r="IVW27" s="16"/>
      <c r="IVX27" s="16"/>
      <c r="IVY27" s="16"/>
      <c r="IVZ27" s="16"/>
      <c r="IWA27" s="16"/>
      <c r="IWB27" s="16"/>
      <c r="IWC27" s="16"/>
      <c r="IWD27" s="16"/>
      <c r="IWE27" s="16"/>
      <c r="IWF27" s="16"/>
      <c r="IWG27" s="16"/>
      <c r="IWH27" s="16"/>
      <c r="IWI27" s="16"/>
      <c r="IWJ27" s="16"/>
      <c r="IWK27" s="16"/>
      <c r="IWL27" s="16"/>
      <c r="IWM27" s="16"/>
      <c r="IWN27" s="16"/>
      <c r="IWO27" s="16"/>
      <c r="IWP27" s="16"/>
      <c r="IWQ27" s="16"/>
      <c r="IWR27" s="16"/>
      <c r="IWS27" s="16"/>
      <c r="IWT27" s="16"/>
      <c r="IWU27" s="16"/>
      <c r="IWV27" s="16"/>
      <c r="IWW27" s="16"/>
      <c r="IWX27" s="16"/>
      <c r="IWY27" s="16"/>
      <c r="IWZ27" s="16"/>
      <c r="IXA27" s="16"/>
      <c r="IXB27" s="16"/>
      <c r="IXC27" s="16"/>
      <c r="IXD27" s="16"/>
      <c r="IXE27" s="16"/>
      <c r="IXF27" s="16"/>
      <c r="IXG27" s="16"/>
      <c r="IXH27" s="16"/>
      <c r="IXI27" s="16"/>
      <c r="IXJ27" s="16"/>
      <c r="IXK27" s="16"/>
      <c r="IXL27" s="16"/>
      <c r="IXM27" s="16"/>
      <c r="IXN27" s="16"/>
      <c r="IXO27" s="16"/>
      <c r="IXP27" s="16"/>
      <c r="IXQ27" s="16"/>
      <c r="IXR27" s="16"/>
      <c r="IXS27" s="16"/>
      <c r="IXT27" s="16"/>
      <c r="IXU27" s="16"/>
      <c r="IXV27" s="16"/>
      <c r="IXW27" s="16"/>
      <c r="IXX27" s="16"/>
      <c r="IXY27" s="16"/>
      <c r="IXZ27" s="16"/>
      <c r="IYA27" s="16"/>
      <c r="IYB27" s="16"/>
      <c r="IYC27" s="16"/>
      <c r="IYD27" s="16"/>
      <c r="IYE27" s="16"/>
      <c r="IYF27" s="16"/>
      <c r="IYG27" s="16"/>
      <c r="IYH27" s="16"/>
      <c r="IYI27" s="16"/>
      <c r="IYJ27" s="16"/>
      <c r="IYK27" s="16"/>
      <c r="IYL27" s="16"/>
      <c r="IYM27" s="16"/>
      <c r="IYN27" s="16"/>
      <c r="IYO27" s="16"/>
      <c r="IYP27" s="16"/>
      <c r="IYQ27" s="16"/>
      <c r="IYR27" s="16"/>
      <c r="IYS27" s="16"/>
      <c r="IYT27" s="16"/>
      <c r="IYU27" s="16"/>
      <c r="IYV27" s="16"/>
      <c r="IYW27" s="16"/>
      <c r="IYX27" s="16"/>
      <c r="IYY27" s="16"/>
      <c r="IYZ27" s="16"/>
      <c r="IZA27" s="16"/>
      <c r="IZB27" s="16"/>
      <c r="IZC27" s="16"/>
      <c r="IZD27" s="16"/>
      <c r="IZE27" s="16"/>
      <c r="IZF27" s="16"/>
      <c r="IZG27" s="16"/>
      <c r="IZH27" s="16"/>
      <c r="IZI27" s="16"/>
      <c r="IZJ27" s="16"/>
      <c r="IZK27" s="16"/>
      <c r="IZL27" s="16"/>
      <c r="IZM27" s="16"/>
      <c r="IZN27" s="16"/>
      <c r="IZO27" s="16"/>
      <c r="IZP27" s="16"/>
      <c r="IZQ27" s="16"/>
      <c r="IZR27" s="16"/>
      <c r="IZS27" s="16"/>
      <c r="IZT27" s="16"/>
      <c r="IZU27" s="16"/>
      <c r="IZV27" s="16"/>
      <c r="IZW27" s="16"/>
      <c r="IZX27" s="16"/>
      <c r="IZY27" s="16"/>
      <c r="IZZ27" s="16"/>
      <c r="JAA27" s="16"/>
      <c r="JAB27" s="16"/>
      <c r="JAC27" s="16"/>
      <c r="JAD27" s="16"/>
      <c r="JAE27" s="16"/>
      <c r="JAF27" s="16"/>
      <c r="JAG27" s="16"/>
      <c r="JAH27" s="16"/>
      <c r="JAI27" s="16"/>
      <c r="JAJ27" s="16"/>
      <c r="JAK27" s="16"/>
      <c r="JAL27" s="16"/>
      <c r="JAM27" s="16"/>
      <c r="JAN27" s="16"/>
      <c r="JAO27" s="16"/>
      <c r="JAP27" s="16"/>
      <c r="JAQ27" s="16"/>
      <c r="JAR27" s="16"/>
      <c r="JAS27" s="16"/>
      <c r="JAT27" s="16"/>
      <c r="JAU27" s="16"/>
      <c r="JAV27" s="16"/>
      <c r="JAW27" s="16"/>
      <c r="JAX27" s="16"/>
      <c r="JAY27" s="16"/>
      <c r="JAZ27" s="16"/>
      <c r="JBA27" s="16"/>
      <c r="JBB27" s="16"/>
      <c r="JBC27" s="16"/>
      <c r="JBD27" s="16"/>
      <c r="JBE27" s="16"/>
      <c r="JBF27" s="16"/>
      <c r="JBG27" s="16"/>
      <c r="JBH27" s="16"/>
      <c r="JBI27" s="16"/>
      <c r="JBJ27" s="16"/>
      <c r="JBK27" s="16"/>
      <c r="JBL27" s="16"/>
      <c r="JBM27" s="16"/>
      <c r="JBN27" s="16"/>
      <c r="JBO27" s="16"/>
      <c r="JBP27" s="16"/>
      <c r="JBQ27" s="16"/>
      <c r="JBR27" s="16"/>
      <c r="JBS27" s="16"/>
      <c r="JBT27" s="16"/>
      <c r="JBU27" s="16"/>
      <c r="JBV27" s="16"/>
      <c r="JBW27" s="16"/>
      <c r="JBX27" s="16"/>
      <c r="JBY27" s="16"/>
      <c r="JBZ27" s="16"/>
      <c r="JCA27" s="16"/>
      <c r="JCB27" s="16"/>
      <c r="JCC27" s="16"/>
      <c r="JCD27" s="16"/>
      <c r="JCE27" s="16"/>
      <c r="JCF27" s="16"/>
      <c r="JCG27" s="16"/>
      <c r="JCH27" s="16"/>
      <c r="JCI27" s="16"/>
      <c r="JCJ27" s="16"/>
      <c r="JCK27" s="16"/>
      <c r="JCL27" s="16"/>
      <c r="JCM27" s="16"/>
      <c r="JCN27" s="16"/>
      <c r="JCO27" s="16"/>
      <c r="JCP27" s="16"/>
      <c r="JCQ27" s="16"/>
      <c r="JCR27" s="16"/>
      <c r="JCS27" s="16"/>
      <c r="JCT27" s="16"/>
      <c r="JCU27" s="16"/>
      <c r="JCV27" s="16"/>
      <c r="JCW27" s="16"/>
      <c r="JCX27" s="16"/>
      <c r="JCY27" s="16"/>
      <c r="JCZ27" s="16"/>
      <c r="JDA27" s="16"/>
      <c r="JDB27" s="16"/>
      <c r="JDC27" s="16"/>
      <c r="JDD27" s="16"/>
      <c r="JDE27" s="16"/>
      <c r="JDF27" s="16"/>
      <c r="JDG27" s="16"/>
      <c r="JDH27" s="16"/>
      <c r="JDI27" s="16"/>
      <c r="JDJ27" s="16"/>
      <c r="JDK27" s="16"/>
      <c r="JDL27" s="16"/>
      <c r="JDM27" s="16"/>
      <c r="JDN27" s="16"/>
      <c r="JDO27" s="16"/>
      <c r="JDP27" s="16"/>
      <c r="JDQ27" s="16"/>
      <c r="JDR27" s="16"/>
      <c r="JDS27" s="16"/>
      <c r="JDT27" s="16"/>
      <c r="JDU27" s="16"/>
      <c r="JDV27" s="16"/>
      <c r="JDW27" s="16"/>
      <c r="JDX27" s="16"/>
      <c r="JDY27" s="16"/>
      <c r="JDZ27" s="16"/>
      <c r="JEA27" s="16"/>
      <c r="JEB27" s="16"/>
      <c r="JEC27" s="16"/>
      <c r="JED27" s="16"/>
      <c r="JEE27" s="16"/>
      <c r="JEF27" s="16"/>
      <c r="JEG27" s="16"/>
      <c r="JEH27" s="16"/>
      <c r="JEI27" s="16"/>
      <c r="JEJ27" s="16"/>
      <c r="JEK27" s="16"/>
      <c r="JEL27" s="16"/>
      <c r="JEM27" s="16"/>
      <c r="JEN27" s="16"/>
      <c r="JEO27" s="16"/>
      <c r="JEP27" s="16"/>
      <c r="JEQ27" s="16"/>
      <c r="JER27" s="16"/>
      <c r="JES27" s="16"/>
      <c r="JET27" s="16"/>
      <c r="JEU27" s="16"/>
      <c r="JEV27" s="16"/>
      <c r="JEW27" s="16"/>
      <c r="JEX27" s="16"/>
      <c r="JEY27" s="16"/>
      <c r="JEZ27" s="16"/>
      <c r="JFA27" s="16"/>
      <c r="JFB27" s="16"/>
      <c r="JFC27" s="16"/>
      <c r="JFD27" s="16"/>
      <c r="JFE27" s="16"/>
      <c r="JFF27" s="16"/>
      <c r="JFG27" s="16"/>
      <c r="JFH27" s="16"/>
      <c r="JFI27" s="16"/>
      <c r="JFJ27" s="16"/>
      <c r="JFK27" s="16"/>
      <c r="JFL27" s="16"/>
      <c r="JFM27" s="16"/>
      <c r="JFN27" s="16"/>
      <c r="JFO27" s="16"/>
      <c r="JFP27" s="16"/>
      <c r="JFQ27" s="16"/>
      <c r="JFR27" s="16"/>
      <c r="JFS27" s="16"/>
      <c r="JFT27" s="16"/>
      <c r="JFU27" s="16"/>
      <c r="JFV27" s="16"/>
      <c r="JFW27" s="16"/>
      <c r="JFX27" s="16"/>
      <c r="JFY27" s="16"/>
      <c r="JFZ27" s="16"/>
      <c r="JGA27" s="16"/>
      <c r="JGB27" s="16"/>
      <c r="JGC27" s="16"/>
      <c r="JGD27" s="16"/>
      <c r="JGE27" s="16"/>
      <c r="JGF27" s="16"/>
      <c r="JGG27" s="16"/>
      <c r="JGH27" s="16"/>
      <c r="JGI27" s="16"/>
      <c r="JGJ27" s="16"/>
      <c r="JGK27" s="16"/>
      <c r="JGL27" s="16"/>
      <c r="JGM27" s="16"/>
      <c r="JGN27" s="16"/>
      <c r="JGO27" s="16"/>
      <c r="JGP27" s="16"/>
      <c r="JGQ27" s="16"/>
      <c r="JGR27" s="16"/>
      <c r="JGS27" s="16"/>
      <c r="JGT27" s="16"/>
      <c r="JGU27" s="16"/>
      <c r="JGV27" s="16"/>
      <c r="JGW27" s="16"/>
      <c r="JGX27" s="16"/>
      <c r="JGY27" s="16"/>
      <c r="JGZ27" s="16"/>
      <c r="JHA27" s="16"/>
      <c r="JHB27" s="16"/>
      <c r="JHC27" s="16"/>
      <c r="JHD27" s="16"/>
      <c r="JHE27" s="16"/>
      <c r="JHF27" s="16"/>
      <c r="JHG27" s="16"/>
      <c r="JHH27" s="16"/>
      <c r="JHI27" s="16"/>
      <c r="JHJ27" s="16"/>
      <c r="JHK27" s="16"/>
      <c r="JHL27" s="16"/>
      <c r="JHM27" s="16"/>
      <c r="JHN27" s="16"/>
      <c r="JHO27" s="16"/>
      <c r="JHP27" s="16"/>
      <c r="JHQ27" s="16"/>
      <c r="JHR27" s="16"/>
      <c r="JHS27" s="16"/>
      <c r="JHT27" s="16"/>
      <c r="JHU27" s="16"/>
      <c r="JHV27" s="16"/>
      <c r="JHW27" s="16"/>
      <c r="JHX27" s="16"/>
      <c r="JHY27" s="16"/>
      <c r="JHZ27" s="16"/>
      <c r="JIA27" s="16"/>
      <c r="JIB27" s="16"/>
      <c r="JIC27" s="16"/>
      <c r="JID27" s="16"/>
      <c r="JIE27" s="16"/>
      <c r="JIF27" s="16"/>
      <c r="JIG27" s="16"/>
      <c r="JIH27" s="16"/>
      <c r="JII27" s="16"/>
      <c r="JIJ27" s="16"/>
      <c r="JIK27" s="16"/>
      <c r="JIL27" s="16"/>
      <c r="JIM27" s="16"/>
      <c r="JIN27" s="16"/>
      <c r="JIO27" s="16"/>
      <c r="JIP27" s="16"/>
      <c r="JIQ27" s="16"/>
      <c r="JIR27" s="16"/>
      <c r="JIS27" s="16"/>
      <c r="JIT27" s="16"/>
      <c r="JIU27" s="16"/>
      <c r="JIV27" s="16"/>
      <c r="JIW27" s="16"/>
      <c r="JIX27" s="16"/>
      <c r="JIY27" s="16"/>
      <c r="JIZ27" s="16"/>
      <c r="JJA27" s="16"/>
      <c r="JJB27" s="16"/>
      <c r="JJC27" s="16"/>
      <c r="JJD27" s="16"/>
      <c r="JJE27" s="16"/>
      <c r="JJF27" s="16"/>
      <c r="JJG27" s="16"/>
      <c r="JJH27" s="16"/>
      <c r="JJI27" s="16"/>
      <c r="JJJ27" s="16"/>
      <c r="JJK27" s="16"/>
      <c r="JJL27" s="16"/>
      <c r="JJM27" s="16"/>
      <c r="JJN27" s="16"/>
      <c r="JJO27" s="16"/>
      <c r="JJP27" s="16"/>
      <c r="JJQ27" s="16"/>
      <c r="JJR27" s="16"/>
      <c r="JJS27" s="16"/>
      <c r="JJT27" s="16"/>
      <c r="JJU27" s="16"/>
      <c r="JJV27" s="16"/>
      <c r="JJW27" s="16"/>
      <c r="JJX27" s="16"/>
      <c r="JJY27" s="16"/>
      <c r="JJZ27" s="16"/>
      <c r="JKA27" s="16"/>
      <c r="JKB27" s="16"/>
      <c r="JKC27" s="16"/>
      <c r="JKD27" s="16"/>
      <c r="JKE27" s="16"/>
      <c r="JKF27" s="16"/>
      <c r="JKG27" s="16"/>
      <c r="JKH27" s="16"/>
      <c r="JKI27" s="16"/>
      <c r="JKJ27" s="16"/>
      <c r="JKK27" s="16"/>
      <c r="JKL27" s="16"/>
      <c r="JKM27" s="16"/>
      <c r="JKN27" s="16"/>
      <c r="JKO27" s="16"/>
      <c r="JKP27" s="16"/>
      <c r="JKQ27" s="16"/>
      <c r="JKR27" s="16"/>
      <c r="JKS27" s="16"/>
      <c r="JKT27" s="16"/>
      <c r="JKU27" s="16"/>
      <c r="JKV27" s="16"/>
      <c r="JKW27" s="16"/>
      <c r="JKX27" s="16"/>
      <c r="JKY27" s="16"/>
      <c r="JKZ27" s="16"/>
      <c r="JLA27" s="16"/>
      <c r="JLB27" s="16"/>
      <c r="JLC27" s="16"/>
      <c r="JLD27" s="16"/>
      <c r="JLE27" s="16"/>
      <c r="JLF27" s="16"/>
      <c r="JLG27" s="16"/>
      <c r="JLH27" s="16"/>
      <c r="JLI27" s="16"/>
      <c r="JLJ27" s="16"/>
      <c r="JLK27" s="16"/>
      <c r="JLL27" s="16"/>
      <c r="JLM27" s="16"/>
      <c r="JLN27" s="16"/>
      <c r="JLO27" s="16"/>
      <c r="JLP27" s="16"/>
      <c r="JLQ27" s="16"/>
      <c r="JLR27" s="16"/>
      <c r="JLS27" s="16"/>
      <c r="JLT27" s="16"/>
      <c r="JLU27" s="16"/>
      <c r="JLV27" s="16"/>
      <c r="JLW27" s="16"/>
      <c r="JLX27" s="16"/>
      <c r="JLY27" s="16"/>
      <c r="JLZ27" s="16"/>
      <c r="JMA27" s="16"/>
      <c r="JMB27" s="16"/>
      <c r="JMC27" s="16"/>
      <c r="JMD27" s="16"/>
      <c r="JME27" s="16"/>
      <c r="JMF27" s="16"/>
      <c r="JMG27" s="16"/>
      <c r="JMH27" s="16"/>
      <c r="JMI27" s="16"/>
      <c r="JMJ27" s="16"/>
      <c r="JMK27" s="16"/>
      <c r="JML27" s="16"/>
      <c r="JMM27" s="16"/>
      <c r="JMN27" s="16"/>
      <c r="JMO27" s="16"/>
      <c r="JMP27" s="16"/>
      <c r="JMQ27" s="16"/>
      <c r="JMR27" s="16"/>
      <c r="JMS27" s="16"/>
      <c r="JMT27" s="16"/>
      <c r="JMU27" s="16"/>
      <c r="JMV27" s="16"/>
      <c r="JMW27" s="16"/>
      <c r="JMX27" s="16"/>
      <c r="JMY27" s="16"/>
      <c r="JMZ27" s="16"/>
      <c r="JNA27" s="16"/>
      <c r="JNB27" s="16"/>
      <c r="JNC27" s="16"/>
      <c r="JND27" s="16"/>
      <c r="JNE27" s="16"/>
      <c r="JNF27" s="16"/>
      <c r="JNG27" s="16"/>
      <c r="JNH27" s="16"/>
      <c r="JNI27" s="16"/>
      <c r="JNJ27" s="16"/>
      <c r="JNK27" s="16"/>
      <c r="JNL27" s="16"/>
      <c r="JNM27" s="16"/>
      <c r="JNN27" s="16"/>
      <c r="JNO27" s="16"/>
      <c r="JNP27" s="16"/>
      <c r="JNQ27" s="16"/>
      <c r="JNR27" s="16"/>
      <c r="JNS27" s="16"/>
      <c r="JNT27" s="16"/>
      <c r="JNU27" s="16"/>
      <c r="JNV27" s="16"/>
      <c r="JNW27" s="16"/>
      <c r="JNX27" s="16"/>
      <c r="JNY27" s="16"/>
      <c r="JNZ27" s="16"/>
      <c r="JOA27" s="16"/>
      <c r="JOB27" s="16"/>
      <c r="JOC27" s="16"/>
      <c r="JOD27" s="16"/>
      <c r="JOE27" s="16"/>
      <c r="JOF27" s="16"/>
      <c r="JOG27" s="16"/>
      <c r="JOH27" s="16"/>
      <c r="JOI27" s="16"/>
      <c r="JOJ27" s="16"/>
      <c r="JOK27" s="16"/>
      <c r="JOL27" s="16"/>
      <c r="JOM27" s="16"/>
      <c r="JON27" s="16"/>
      <c r="JOO27" s="16"/>
      <c r="JOP27" s="16"/>
      <c r="JOQ27" s="16"/>
      <c r="JOR27" s="16"/>
      <c r="JOS27" s="16"/>
      <c r="JOT27" s="16"/>
      <c r="JOU27" s="16"/>
      <c r="JOV27" s="16"/>
      <c r="JOW27" s="16"/>
      <c r="JOX27" s="16"/>
      <c r="JOY27" s="16"/>
      <c r="JOZ27" s="16"/>
      <c r="JPA27" s="16"/>
      <c r="JPB27" s="16"/>
      <c r="JPC27" s="16"/>
      <c r="JPD27" s="16"/>
      <c r="JPE27" s="16"/>
      <c r="JPF27" s="16"/>
      <c r="JPG27" s="16"/>
      <c r="JPH27" s="16"/>
      <c r="JPI27" s="16"/>
      <c r="JPJ27" s="16"/>
      <c r="JPK27" s="16"/>
      <c r="JPL27" s="16"/>
      <c r="JPM27" s="16"/>
      <c r="JPN27" s="16"/>
      <c r="JPO27" s="16"/>
      <c r="JPP27" s="16"/>
      <c r="JPQ27" s="16"/>
      <c r="JPR27" s="16"/>
      <c r="JPS27" s="16"/>
      <c r="JPT27" s="16"/>
      <c r="JPU27" s="16"/>
      <c r="JPV27" s="16"/>
      <c r="JPW27" s="16"/>
      <c r="JPX27" s="16"/>
      <c r="JPY27" s="16"/>
      <c r="JPZ27" s="16"/>
      <c r="JQA27" s="16"/>
      <c r="JQB27" s="16"/>
      <c r="JQC27" s="16"/>
      <c r="JQD27" s="16"/>
      <c r="JQE27" s="16"/>
      <c r="JQF27" s="16"/>
      <c r="JQG27" s="16"/>
      <c r="JQH27" s="16"/>
      <c r="JQI27" s="16"/>
      <c r="JQJ27" s="16"/>
      <c r="JQK27" s="16"/>
      <c r="JQL27" s="16"/>
      <c r="JQM27" s="16"/>
      <c r="JQN27" s="16"/>
      <c r="JQO27" s="16"/>
      <c r="JQP27" s="16"/>
      <c r="JQQ27" s="16"/>
      <c r="JQR27" s="16"/>
      <c r="JQS27" s="16"/>
      <c r="JQT27" s="16"/>
      <c r="JQU27" s="16"/>
      <c r="JQV27" s="16"/>
      <c r="JQW27" s="16"/>
      <c r="JQX27" s="16"/>
      <c r="JQY27" s="16"/>
      <c r="JQZ27" s="16"/>
      <c r="JRA27" s="16"/>
      <c r="JRB27" s="16"/>
      <c r="JRC27" s="16"/>
      <c r="JRD27" s="16"/>
      <c r="JRE27" s="16"/>
      <c r="JRF27" s="16"/>
      <c r="JRG27" s="16"/>
      <c r="JRH27" s="16"/>
      <c r="JRI27" s="16"/>
      <c r="JRJ27" s="16"/>
      <c r="JRK27" s="16"/>
      <c r="JRL27" s="16"/>
      <c r="JRM27" s="16"/>
      <c r="JRN27" s="16"/>
      <c r="JRO27" s="16"/>
      <c r="JRP27" s="16"/>
      <c r="JRQ27" s="16"/>
      <c r="JRR27" s="16"/>
      <c r="JRS27" s="16"/>
      <c r="JRT27" s="16"/>
      <c r="JRU27" s="16"/>
      <c r="JRV27" s="16"/>
      <c r="JRW27" s="16"/>
      <c r="JRX27" s="16"/>
      <c r="JRY27" s="16"/>
      <c r="JRZ27" s="16"/>
      <c r="JSA27" s="16"/>
      <c r="JSB27" s="16"/>
      <c r="JSC27" s="16"/>
      <c r="JSD27" s="16"/>
      <c r="JSE27" s="16"/>
      <c r="JSF27" s="16"/>
      <c r="JSG27" s="16"/>
      <c r="JSH27" s="16"/>
      <c r="JSI27" s="16"/>
      <c r="JSJ27" s="16"/>
      <c r="JSK27" s="16"/>
      <c r="JSL27" s="16"/>
      <c r="JSM27" s="16"/>
      <c r="JSN27" s="16"/>
      <c r="JSO27" s="16"/>
      <c r="JSP27" s="16"/>
      <c r="JSQ27" s="16"/>
      <c r="JSR27" s="16"/>
      <c r="JSS27" s="16"/>
      <c r="JST27" s="16"/>
      <c r="JSU27" s="16"/>
      <c r="JSV27" s="16"/>
      <c r="JSW27" s="16"/>
      <c r="JSX27" s="16"/>
      <c r="JSY27" s="16"/>
      <c r="JSZ27" s="16"/>
      <c r="JTA27" s="16"/>
      <c r="JTB27" s="16"/>
      <c r="JTC27" s="16"/>
      <c r="JTD27" s="16"/>
      <c r="JTE27" s="16"/>
      <c r="JTF27" s="16"/>
      <c r="JTG27" s="16"/>
      <c r="JTH27" s="16"/>
      <c r="JTI27" s="16"/>
      <c r="JTJ27" s="16"/>
      <c r="JTK27" s="16"/>
      <c r="JTL27" s="16"/>
      <c r="JTM27" s="16"/>
      <c r="JTN27" s="16"/>
      <c r="JTO27" s="16"/>
      <c r="JTP27" s="16"/>
      <c r="JTQ27" s="16"/>
      <c r="JTR27" s="16"/>
      <c r="JTS27" s="16"/>
      <c r="JTT27" s="16"/>
      <c r="JTU27" s="16"/>
      <c r="JTV27" s="16"/>
      <c r="JTW27" s="16"/>
      <c r="JTX27" s="16"/>
      <c r="JTY27" s="16"/>
      <c r="JTZ27" s="16"/>
      <c r="JUA27" s="16"/>
      <c r="JUB27" s="16"/>
      <c r="JUC27" s="16"/>
      <c r="JUD27" s="16"/>
      <c r="JUE27" s="16"/>
      <c r="JUF27" s="16"/>
      <c r="JUG27" s="16"/>
      <c r="JUH27" s="16"/>
      <c r="JUI27" s="16"/>
      <c r="JUJ27" s="16"/>
      <c r="JUK27" s="16"/>
      <c r="JUL27" s="16"/>
      <c r="JUM27" s="16"/>
      <c r="JUN27" s="16"/>
      <c r="JUO27" s="16"/>
      <c r="JUP27" s="16"/>
      <c r="JUQ27" s="16"/>
      <c r="JUR27" s="16"/>
      <c r="JUS27" s="16"/>
      <c r="JUT27" s="16"/>
      <c r="JUU27" s="16"/>
      <c r="JUV27" s="16"/>
      <c r="JUW27" s="16"/>
      <c r="JUX27" s="16"/>
      <c r="JUY27" s="16"/>
      <c r="JUZ27" s="16"/>
      <c r="JVA27" s="16"/>
      <c r="JVB27" s="16"/>
      <c r="JVC27" s="16"/>
      <c r="JVD27" s="16"/>
      <c r="JVE27" s="16"/>
      <c r="JVF27" s="16"/>
      <c r="JVG27" s="16"/>
      <c r="JVH27" s="16"/>
      <c r="JVI27" s="16"/>
      <c r="JVJ27" s="16"/>
      <c r="JVK27" s="16"/>
      <c r="JVL27" s="16"/>
      <c r="JVM27" s="16"/>
      <c r="JVN27" s="16"/>
      <c r="JVO27" s="16"/>
      <c r="JVP27" s="16"/>
      <c r="JVQ27" s="16"/>
      <c r="JVR27" s="16"/>
      <c r="JVS27" s="16"/>
      <c r="JVT27" s="16"/>
      <c r="JVU27" s="16"/>
      <c r="JVV27" s="16"/>
      <c r="JVW27" s="16"/>
      <c r="JVX27" s="16"/>
      <c r="JVY27" s="16"/>
      <c r="JVZ27" s="16"/>
      <c r="JWA27" s="16"/>
      <c r="JWB27" s="16"/>
      <c r="JWC27" s="16"/>
      <c r="JWD27" s="16"/>
      <c r="JWE27" s="16"/>
      <c r="JWF27" s="16"/>
      <c r="JWG27" s="16"/>
      <c r="JWH27" s="16"/>
      <c r="JWI27" s="16"/>
      <c r="JWJ27" s="16"/>
      <c r="JWK27" s="16"/>
      <c r="JWL27" s="16"/>
      <c r="JWM27" s="16"/>
      <c r="JWN27" s="16"/>
      <c r="JWO27" s="16"/>
      <c r="JWP27" s="16"/>
      <c r="JWQ27" s="16"/>
      <c r="JWR27" s="16"/>
      <c r="JWS27" s="16"/>
      <c r="JWT27" s="16"/>
      <c r="JWU27" s="16"/>
      <c r="JWV27" s="16"/>
      <c r="JWW27" s="16"/>
      <c r="JWX27" s="16"/>
      <c r="JWY27" s="16"/>
      <c r="JWZ27" s="16"/>
      <c r="JXA27" s="16"/>
      <c r="JXB27" s="16"/>
      <c r="JXC27" s="16"/>
      <c r="JXD27" s="16"/>
      <c r="JXE27" s="16"/>
      <c r="JXF27" s="16"/>
      <c r="JXG27" s="16"/>
      <c r="JXH27" s="16"/>
      <c r="JXI27" s="16"/>
      <c r="JXJ27" s="16"/>
      <c r="JXK27" s="16"/>
      <c r="JXL27" s="16"/>
      <c r="JXM27" s="16"/>
      <c r="JXN27" s="16"/>
      <c r="JXO27" s="16"/>
      <c r="JXP27" s="16"/>
      <c r="JXQ27" s="16"/>
      <c r="JXR27" s="16"/>
      <c r="JXS27" s="16"/>
      <c r="JXT27" s="16"/>
      <c r="JXU27" s="16"/>
      <c r="JXV27" s="16"/>
      <c r="JXW27" s="16"/>
      <c r="JXX27" s="16"/>
      <c r="JXY27" s="16"/>
      <c r="JXZ27" s="16"/>
      <c r="JYA27" s="16"/>
      <c r="JYB27" s="16"/>
      <c r="JYC27" s="16"/>
      <c r="JYD27" s="16"/>
      <c r="JYE27" s="16"/>
      <c r="JYF27" s="16"/>
      <c r="JYG27" s="16"/>
      <c r="JYH27" s="16"/>
      <c r="JYI27" s="16"/>
      <c r="JYJ27" s="16"/>
      <c r="JYK27" s="16"/>
      <c r="JYL27" s="16"/>
      <c r="JYM27" s="16"/>
      <c r="JYN27" s="16"/>
      <c r="JYO27" s="16"/>
      <c r="JYP27" s="16"/>
      <c r="JYQ27" s="16"/>
      <c r="JYR27" s="16"/>
      <c r="JYS27" s="16"/>
      <c r="JYT27" s="16"/>
      <c r="JYU27" s="16"/>
      <c r="JYV27" s="16"/>
      <c r="JYW27" s="16"/>
      <c r="JYX27" s="16"/>
      <c r="JYY27" s="16"/>
      <c r="JYZ27" s="16"/>
      <c r="JZA27" s="16"/>
      <c r="JZB27" s="16"/>
      <c r="JZC27" s="16"/>
      <c r="JZD27" s="16"/>
      <c r="JZE27" s="16"/>
      <c r="JZF27" s="16"/>
      <c r="JZG27" s="16"/>
      <c r="JZH27" s="16"/>
      <c r="JZI27" s="16"/>
      <c r="JZJ27" s="16"/>
      <c r="JZK27" s="16"/>
      <c r="JZL27" s="16"/>
      <c r="JZM27" s="16"/>
      <c r="JZN27" s="16"/>
      <c r="JZO27" s="16"/>
      <c r="JZP27" s="16"/>
      <c r="JZQ27" s="16"/>
      <c r="JZR27" s="16"/>
      <c r="JZS27" s="16"/>
      <c r="JZT27" s="16"/>
      <c r="JZU27" s="16"/>
      <c r="JZV27" s="16"/>
      <c r="JZW27" s="16"/>
      <c r="JZX27" s="16"/>
      <c r="JZY27" s="16"/>
      <c r="JZZ27" s="16"/>
      <c r="KAA27" s="16"/>
      <c r="KAB27" s="16"/>
      <c r="KAC27" s="16"/>
      <c r="KAD27" s="16"/>
      <c r="KAE27" s="16"/>
      <c r="KAF27" s="16"/>
      <c r="KAG27" s="16"/>
      <c r="KAH27" s="16"/>
      <c r="KAI27" s="16"/>
      <c r="KAJ27" s="16"/>
      <c r="KAK27" s="16"/>
      <c r="KAL27" s="16"/>
      <c r="KAM27" s="16"/>
      <c r="KAN27" s="16"/>
      <c r="KAO27" s="16"/>
      <c r="KAP27" s="16"/>
      <c r="KAQ27" s="16"/>
      <c r="KAR27" s="16"/>
      <c r="KAS27" s="16"/>
      <c r="KAT27" s="16"/>
      <c r="KAU27" s="16"/>
      <c r="KAV27" s="16"/>
      <c r="KAW27" s="16"/>
      <c r="KAX27" s="16"/>
      <c r="KAY27" s="16"/>
      <c r="KAZ27" s="16"/>
      <c r="KBA27" s="16"/>
      <c r="KBB27" s="16"/>
      <c r="KBC27" s="16"/>
      <c r="KBD27" s="16"/>
      <c r="KBE27" s="16"/>
      <c r="KBF27" s="16"/>
      <c r="KBG27" s="16"/>
      <c r="KBH27" s="16"/>
      <c r="KBI27" s="16"/>
      <c r="KBJ27" s="16"/>
      <c r="KBK27" s="16"/>
      <c r="KBL27" s="16"/>
      <c r="KBM27" s="16"/>
      <c r="KBN27" s="16"/>
      <c r="KBO27" s="16"/>
      <c r="KBP27" s="16"/>
      <c r="KBQ27" s="16"/>
      <c r="KBR27" s="16"/>
      <c r="KBS27" s="16"/>
      <c r="KBT27" s="16"/>
      <c r="KBU27" s="16"/>
      <c r="KBV27" s="16"/>
      <c r="KBW27" s="16"/>
      <c r="KBX27" s="16"/>
      <c r="KBY27" s="16"/>
      <c r="KBZ27" s="16"/>
      <c r="KCA27" s="16"/>
      <c r="KCB27" s="16"/>
      <c r="KCC27" s="16"/>
      <c r="KCD27" s="16"/>
      <c r="KCE27" s="16"/>
      <c r="KCF27" s="16"/>
      <c r="KCG27" s="16"/>
      <c r="KCH27" s="16"/>
      <c r="KCI27" s="16"/>
      <c r="KCJ27" s="16"/>
      <c r="KCK27" s="16"/>
      <c r="KCL27" s="16"/>
      <c r="KCM27" s="16"/>
      <c r="KCN27" s="16"/>
      <c r="KCO27" s="16"/>
      <c r="KCP27" s="16"/>
      <c r="KCQ27" s="16"/>
      <c r="KCR27" s="16"/>
      <c r="KCS27" s="16"/>
      <c r="KCT27" s="16"/>
      <c r="KCU27" s="16"/>
      <c r="KCV27" s="16"/>
      <c r="KCW27" s="16"/>
      <c r="KCX27" s="16"/>
      <c r="KCY27" s="16"/>
      <c r="KCZ27" s="16"/>
      <c r="KDA27" s="16"/>
      <c r="KDB27" s="16"/>
      <c r="KDC27" s="16"/>
      <c r="KDD27" s="16"/>
      <c r="KDE27" s="16"/>
      <c r="KDF27" s="16"/>
      <c r="KDG27" s="16"/>
      <c r="KDH27" s="16"/>
      <c r="KDI27" s="16"/>
      <c r="KDJ27" s="16"/>
      <c r="KDK27" s="16"/>
      <c r="KDL27" s="16"/>
      <c r="KDM27" s="16"/>
      <c r="KDN27" s="16"/>
      <c r="KDO27" s="16"/>
      <c r="KDP27" s="16"/>
      <c r="KDQ27" s="16"/>
      <c r="KDR27" s="16"/>
      <c r="KDS27" s="16"/>
      <c r="KDT27" s="16"/>
      <c r="KDU27" s="16"/>
      <c r="KDV27" s="16"/>
      <c r="KDW27" s="16"/>
      <c r="KDX27" s="16"/>
      <c r="KDY27" s="16"/>
      <c r="KDZ27" s="16"/>
      <c r="KEA27" s="16"/>
      <c r="KEB27" s="16"/>
      <c r="KEC27" s="16"/>
      <c r="KED27" s="16"/>
      <c r="KEE27" s="16"/>
      <c r="KEF27" s="16"/>
      <c r="KEG27" s="16"/>
      <c r="KEH27" s="16"/>
      <c r="KEI27" s="16"/>
      <c r="KEJ27" s="16"/>
      <c r="KEK27" s="16"/>
      <c r="KEL27" s="16"/>
      <c r="KEM27" s="16"/>
      <c r="KEN27" s="16"/>
      <c r="KEO27" s="16"/>
      <c r="KEP27" s="16"/>
      <c r="KEQ27" s="16"/>
      <c r="KER27" s="16"/>
      <c r="KES27" s="16"/>
      <c r="KET27" s="16"/>
      <c r="KEU27" s="16"/>
      <c r="KEV27" s="16"/>
      <c r="KEW27" s="16"/>
      <c r="KEX27" s="16"/>
      <c r="KEY27" s="16"/>
      <c r="KEZ27" s="16"/>
      <c r="KFA27" s="16"/>
      <c r="KFB27" s="16"/>
      <c r="KFC27" s="16"/>
      <c r="KFD27" s="16"/>
      <c r="KFE27" s="16"/>
      <c r="KFF27" s="16"/>
      <c r="KFG27" s="16"/>
      <c r="KFH27" s="16"/>
      <c r="KFI27" s="16"/>
      <c r="KFJ27" s="16"/>
      <c r="KFK27" s="16"/>
      <c r="KFL27" s="16"/>
      <c r="KFM27" s="16"/>
      <c r="KFN27" s="16"/>
      <c r="KFO27" s="16"/>
      <c r="KFP27" s="16"/>
      <c r="KFQ27" s="16"/>
      <c r="KFR27" s="16"/>
      <c r="KFS27" s="16"/>
      <c r="KFT27" s="16"/>
      <c r="KFU27" s="16"/>
      <c r="KFV27" s="16"/>
      <c r="KFW27" s="16"/>
      <c r="KFX27" s="16"/>
      <c r="KFY27" s="16"/>
      <c r="KFZ27" s="16"/>
      <c r="KGA27" s="16"/>
      <c r="KGB27" s="16"/>
      <c r="KGC27" s="16"/>
      <c r="KGD27" s="16"/>
      <c r="KGE27" s="16"/>
      <c r="KGF27" s="16"/>
      <c r="KGG27" s="16"/>
      <c r="KGH27" s="16"/>
      <c r="KGI27" s="16"/>
      <c r="KGJ27" s="16"/>
      <c r="KGK27" s="16"/>
      <c r="KGL27" s="16"/>
      <c r="KGM27" s="16"/>
      <c r="KGN27" s="16"/>
      <c r="KGO27" s="16"/>
      <c r="KGP27" s="16"/>
      <c r="KGQ27" s="16"/>
      <c r="KGR27" s="16"/>
      <c r="KGS27" s="16"/>
      <c r="KGT27" s="16"/>
      <c r="KGU27" s="16"/>
      <c r="KGV27" s="16"/>
      <c r="KGW27" s="16"/>
      <c r="KGX27" s="16"/>
      <c r="KGY27" s="16"/>
      <c r="KGZ27" s="16"/>
      <c r="KHA27" s="16"/>
      <c r="KHB27" s="16"/>
      <c r="KHC27" s="16"/>
      <c r="KHD27" s="16"/>
      <c r="KHE27" s="16"/>
      <c r="KHF27" s="16"/>
      <c r="KHG27" s="16"/>
      <c r="KHH27" s="16"/>
      <c r="KHI27" s="16"/>
      <c r="KHJ27" s="16"/>
      <c r="KHK27" s="16"/>
      <c r="KHL27" s="16"/>
      <c r="KHM27" s="16"/>
      <c r="KHN27" s="16"/>
      <c r="KHO27" s="16"/>
      <c r="KHP27" s="16"/>
      <c r="KHQ27" s="16"/>
      <c r="KHR27" s="16"/>
      <c r="KHS27" s="16"/>
      <c r="KHT27" s="16"/>
      <c r="KHU27" s="16"/>
      <c r="KHV27" s="16"/>
      <c r="KHW27" s="16"/>
      <c r="KHX27" s="16"/>
      <c r="KHY27" s="16"/>
      <c r="KHZ27" s="16"/>
      <c r="KIA27" s="16"/>
      <c r="KIB27" s="16"/>
      <c r="KIC27" s="16"/>
      <c r="KID27" s="16"/>
      <c r="KIE27" s="16"/>
      <c r="KIF27" s="16"/>
      <c r="KIG27" s="16"/>
      <c r="KIH27" s="16"/>
      <c r="KII27" s="16"/>
      <c r="KIJ27" s="16"/>
      <c r="KIK27" s="16"/>
      <c r="KIL27" s="16"/>
      <c r="KIM27" s="16"/>
      <c r="KIN27" s="16"/>
      <c r="KIO27" s="16"/>
      <c r="KIP27" s="16"/>
      <c r="KIQ27" s="16"/>
      <c r="KIR27" s="16"/>
      <c r="KIS27" s="16"/>
      <c r="KIT27" s="16"/>
      <c r="KIU27" s="16"/>
      <c r="KIV27" s="16"/>
      <c r="KIW27" s="16"/>
      <c r="KIX27" s="16"/>
      <c r="KIY27" s="16"/>
      <c r="KIZ27" s="16"/>
      <c r="KJA27" s="16"/>
      <c r="KJB27" s="16"/>
      <c r="KJC27" s="16"/>
      <c r="KJD27" s="16"/>
      <c r="KJE27" s="16"/>
      <c r="KJF27" s="16"/>
      <c r="KJG27" s="16"/>
      <c r="KJH27" s="16"/>
      <c r="KJI27" s="16"/>
      <c r="KJJ27" s="16"/>
      <c r="KJK27" s="16"/>
      <c r="KJL27" s="16"/>
      <c r="KJM27" s="16"/>
      <c r="KJN27" s="16"/>
      <c r="KJO27" s="16"/>
      <c r="KJP27" s="16"/>
      <c r="KJQ27" s="16"/>
      <c r="KJR27" s="16"/>
      <c r="KJS27" s="16"/>
      <c r="KJT27" s="16"/>
      <c r="KJU27" s="16"/>
      <c r="KJV27" s="16"/>
      <c r="KJW27" s="16"/>
      <c r="KJX27" s="16"/>
      <c r="KJY27" s="16"/>
      <c r="KJZ27" s="16"/>
      <c r="KKA27" s="16"/>
      <c r="KKB27" s="16"/>
      <c r="KKC27" s="16"/>
      <c r="KKD27" s="16"/>
      <c r="KKE27" s="16"/>
      <c r="KKF27" s="16"/>
      <c r="KKG27" s="16"/>
      <c r="KKH27" s="16"/>
      <c r="KKI27" s="16"/>
      <c r="KKJ27" s="16"/>
      <c r="KKK27" s="16"/>
      <c r="KKL27" s="16"/>
      <c r="KKM27" s="16"/>
      <c r="KKN27" s="16"/>
      <c r="KKO27" s="16"/>
      <c r="KKP27" s="16"/>
      <c r="KKQ27" s="16"/>
      <c r="KKR27" s="16"/>
      <c r="KKS27" s="16"/>
      <c r="KKT27" s="16"/>
      <c r="KKU27" s="16"/>
      <c r="KKV27" s="16"/>
      <c r="KKW27" s="16"/>
      <c r="KKX27" s="16"/>
      <c r="KKY27" s="16"/>
      <c r="KKZ27" s="16"/>
      <c r="KLA27" s="16"/>
      <c r="KLB27" s="16"/>
      <c r="KLC27" s="16"/>
      <c r="KLD27" s="16"/>
      <c r="KLE27" s="16"/>
      <c r="KLF27" s="16"/>
      <c r="KLG27" s="16"/>
      <c r="KLH27" s="16"/>
      <c r="KLI27" s="16"/>
      <c r="KLJ27" s="16"/>
      <c r="KLK27" s="16"/>
      <c r="KLL27" s="16"/>
      <c r="KLM27" s="16"/>
      <c r="KLN27" s="16"/>
      <c r="KLO27" s="16"/>
      <c r="KLP27" s="16"/>
      <c r="KLQ27" s="16"/>
      <c r="KLR27" s="16"/>
      <c r="KLS27" s="16"/>
      <c r="KLT27" s="16"/>
      <c r="KLU27" s="16"/>
      <c r="KLV27" s="16"/>
      <c r="KLW27" s="16"/>
      <c r="KLX27" s="16"/>
      <c r="KLY27" s="16"/>
      <c r="KLZ27" s="16"/>
      <c r="KMA27" s="16"/>
      <c r="KMB27" s="16"/>
      <c r="KMC27" s="16"/>
      <c r="KMD27" s="16"/>
      <c r="KME27" s="16"/>
      <c r="KMF27" s="16"/>
      <c r="KMG27" s="16"/>
      <c r="KMH27" s="16"/>
      <c r="KMI27" s="16"/>
      <c r="KMJ27" s="16"/>
      <c r="KMK27" s="16"/>
      <c r="KML27" s="16"/>
      <c r="KMM27" s="16"/>
      <c r="KMN27" s="16"/>
      <c r="KMO27" s="16"/>
      <c r="KMP27" s="16"/>
      <c r="KMQ27" s="16"/>
      <c r="KMR27" s="16"/>
      <c r="KMS27" s="16"/>
      <c r="KMT27" s="16"/>
      <c r="KMU27" s="16"/>
      <c r="KMV27" s="16"/>
      <c r="KMW27" s="16"/>
      <c r="KMX27" s="16"/>
      <c r="KMY27" s="16"/>
      <c r="KMZ27" s="16"/>
      <c r="KNA27" s="16"/>
      <c r="KNB27" s="16"/>
      <c r="KNC27" s="16"/>
      <c r="KND27" s="16"/>
      <c r="KNE27" s="16"/>
      <c r="KNF27" s="16"/>
      <c r="KNG27" s="16"/>
      <c r="KNH27" s="16"/>
      <c r="KNI27" s="16"/>
      <c r="KNJ27" s="16"/>
      <c r="KNK27" s="16"/>
      <c r="KNL27" s="16"/>
      <c r="KNM27" s="16"/>
      <c r="KNN27" s="16"/>
      <c r="KNO27" s="16"/>
      <c r="KNP27" s="16"/>
      <c r="KNQ27" s="16"/>
      <c r="KNR27" s="16"/>
      <c r="KNS27" s="16"/>
      <c r="KNT27" s="16"/>
      <c r="KNU27" s="16"/>
      <c r="KNV27" s="16"/>
      <c r="KNW27" s="16"/>
      <c r="KNX27" s="16"/>
      <c r="KNY27" s="16"/>
      <c r="KNZ27" s="16"/>
      <c r="KOA27" s="16"/>
      <c r="KOB27" s="16"/>
      <c r="KOC27" s="16"/>
      <c r="KOD27" s="16"/>
      <c r="KOE27" s="16"/>
      <c r="KOF27" s="16"/>
      <c r="KOG27" s="16"/>
      <c r="KOH27" s="16"/>
      <c r="KOI27" s="16"/>
      <c r="KOJ27" s="16"/>
      <c r="KOK27" s="16"/>
      <c r="KOL27" s="16"/>
      <c r="KOM27" s="16"/>
      <c r="KON27" s="16"/>
      <c r="KOO27" s="16"/>
      <c r="KOP27" s="16"/>
      <c r="KOQ27" s="16"/>
      <c r="KOR27" s="16"/>
      <c r="KOS27" s="16"/>
      <c r="KOT27" s="16"/>
      <c r="KOU27" s="16"/>
      <c r="KOV27" s="16"/>
      <c r="KOW27" s="16"/>
      <c r="KOX27" s="16"/>
      <c r="KOY27" s="16"/>
      <c r="KOZ27" s="16"/>
      <c r="KPA27" s="16"/>
      <c r="KPB27" s="16"/>
      <c r="KPC27" s="16"/>
      <c r="KPD27" s="16"/>
      <c r="KPE27" s="16"/>
      <c r="KPF27" s="16"/>
      <c r="KPG27" s="16"/>
      <c r="KPH27" s="16"/>
      <c r="KPI27" s="16"/>
      <c r="KPJ27" s="16"/>
      <c r="KPK27" s="16"/>
      <c r="KPL27" s="16"/>
      <c r="KPM27" s="16"/>
      <c r="KPN27" s="16"/>
      <c r="KPO27" s="16"/>
      <c r="KPP27" s="16"/>
      <c r="KPQ27" s="16"/>
      <c r="KPR27" s="16"/>
      <c r="KPS27" s="16"/>
      <c r="KPT27" s="16"/>
      <c r="KPU27" s="16"/>
      <c r="KPV27" s="16"/>
      <c r="KPW27" s="16"/>
      <c r="KPX27" s="16"/>
      <c r="KPY27" s="16"/>
      <c r="KPZ27" s="16"/>
      <c r="KQA27" s="16"/>
      <c r="KQB27" s="16"/>
      <c r="KQC27" s="16"/>
      <c r="KQD27" s="16"/>
      <c r="KQE27" s="16"/>
      <c r="KQF27" s="16"/>
      <c r="KQG27" s="16"/>
      <c r="KQH27" s="16"/>
      <c r="KQI27" s="16"/>
      <c r="KQJ27" s="16"/>
      <c r="KQK27" s="16"/>
      <c r="KQL27" s="16"/>
      <c r="KQM27" s="16"/>
      <c r="KQN27" s="16"/>
      <c r="KQO27" s="16"/>
      <c r="KQP27" s="16"/>
      <c r="KQQ27" s="16"/>
      <c r="KQR27" s="16"/>
      <c r="KQS27" s="16"/>
      <c r="KQT27" s="16"/>
      <c r="KQU27" s="16"/>
      <c r="KQV27" s="16"/>
      <c r="KQW27" s="16"/>
      <c r="KQX27" s="16"/>
      <c r="KQY27" s="16"/>
      <c r="KQZ27" s="16"/>
      <c r="KRA27" s="16"/>
      <c r="KRB27" s="16"/>
      <c r="KRC27" s="16"/>
      <c r="KRD27" s="16"/>
      <c r="KRE27" s="16"/>
      <c r="KRF27" s="16"/>
      <c r="KRG27" s="16"/>
      <c r="KRH27" s="16"/>
      <c r="KRI27" s="16"/>
      <c r="KRJ27" s="16"/>
      <c r="KRK27" s="16"/>
      <c r="KRL27" s="16"/>
      <c r="KRM27" s="16"/>
      <c r="KRN27" s="16"/>
      <c r="KRO27" s="16"/>
      <c r="KRP27" s="16"/>
      <c r="KRQ27" s="16"/>
      <c r="KRR27" s="16"/>
      <c r="KRS27" s="16"/>
      <c r="KRT27" s="16"/>
      <c r="KRU27" s="16"/>
      <c r="KRV27" s="16"/>
      <c r="KRW27" s="16"/>
      <c r="KRX27" s="16"/>
      <c r="KRY27" s="16"/>
      <c r="KRZ27" s="16"/>
      <c r="KSA27" s="16"/>
      <c r="KSB27" s="16"/>
      <c r="KSC27" s="16"/>
      <c r="KSD27" s="16"/>
      <c r="KSE27" s="16"/>
      <c r="KSF27" s="16"/>
      <c r="KSG27" s="16"/>
      <c r="KSH27" s="16"/>
      <c r="KSI27" s="16"/>
      <c r="KSJ27" s="16"/>
      <c r="KSK27" s="16"/>
      <c r="KSL27" s="16"/>
      <c r="KSM27" s="16"/>
      <c r="KSN27" s="16"/>
      <c r="KSO27" s="16"/>
      <c r="KSP27" s="16"/>
      <c r="KSQ27" s="16"/>
      <c r="KSR27" s="16"/>
      <c r="KSS27" s="16"/>
      <c r="KST27" s="16"/>
      <c r="KSU27" s="16"/>
      <c r="KSV27" s="16"/>
      <c r="KSW27" s="16"/>
      <c r="KSX27" s="16"/>
      <c r="KSY27" s="16"/>
      <c r="KSZ27" s="16"/>
      <c r="KTA27" s="16"/>
      <c r="KTB27" s="16"/>
      <c r="KTC27" s="16"/>
      <c r="KTD27" s="16"/>
      <c r="KTE27" s="16"/>
      <c r="KTF27" s="16"/>
      <c r="KTG27" s="16"/>
      <c r="KTH27" s="16"/>
      <c r="KTI27" s="16"/>
      <c r="KTJ27" s="16"/>
      <c r="KTK27" s="16"/>
      <c r="KTL27" s="16"/>
      <c r="KTM27" s="16"/>
      <c r="KTN27" s="16"/>
      <c r="KTO27" s="16"/>
      <c r="KTP27" s="16"/>
      <c r="KTQ27" s="16"/>
      <c r="KTR27" s="16"/>
      <c r="KTS27" s="16"/>
      <c r="KTT27" s="16"/>
      <c r="KTU27" s="16"/>
      <c r="KTV27" s="16"/>
      <c r="KTW27" s="16"/>
      <c r="KTX27" s="16"/>
      <c r="KTY27" s="16"/>
      <c r="KTZ27" s="16"/>
      <c r="KUA27" s="16"/>
      <c r="KUB27" s="16"/>
      <c r="KUC27" s="16"/>
      <c r="KUD27" s="16"/>
      <c r="KUE27" s="16"/>
      <c r="KUF27" s="16"/>
      <c r="KUG27" s="16"/>
      <c r="KUH27" s="16"/>
      <c r="KUI27" s="16"/>
      <c r="KUJ27" s="16"/>
      <c r="KUK27" s="16"/>
      <c r="KUL27" s="16"/>
      <c r="KUM27" s="16"/>
      <c r="KUN27" s="16"/>
      <c r="KUO27" s="16"/>
      <c r="KUP27" s="16"/>
      <c r="KUQ27" s="16"/>
      <c r="KUR27" s="16"/>
      <c r="KUS27" s="16"/>
      <c r="KUT27" s="16"/>
      <c r="KUU27" s="16"/>
      <c r="KUV27" s="16"/>
      <c r="KUW27" s="16"/>
      <c r="KUX27" s="16"/>
      <c r="KUY27" s="16"/>
      <c r="KUZ27" s="16"/>
      <c r="KVA27" s="16"/>
      <c r="KVB27" s="16"/>
      <c r="KVC27" s="16"/>
      <c r="KVD27" s="16"/>
      <c r="KVE27" s="16"/>
      <c r="KVF27" s="16"/>
      <c r="KVG27" s="16"/>
      <c r="KVH27" s="16"/>
      <c r="KVI27" s="16"/>
      <c r="KVJ27" s="16"/>
      <c r="KVK27" s="16"/>
      <c r="KVL27" s="16"/>
      <c r="KVM27" s="16"/>
      <c r="KVN27" s="16"/>
      <c r="KVO27" s="16"/>
      <c r="KVP27" s="16"/>
      <c r="KVQ27" s="16"/>
      <c r="KVR27" s="16"/>
      <c r="KVS27" s="16"/>
      <c r="KVT27" s="16"/>
      <c r="KVU27" s="16"/>
      <c r="KVV27" s="16"/>
      <c r="KVW27" s="16"/>
      <c r="KVX27" s="16"/>
      <c r="KVY27" s="16"/>
      <c r="KVZ27" s="16"/>
      <c r="KWA27" s="16"/>
      <c r="KWB27" s="16"/>
      <c r="KWC27" s="16"/>
      <c r="KWD27" s="16"/>
      <c r="KWE27" s="16"/>
      <c r="KWF27" s="16"/>
      <c r="KWG27" s="16"/>
      <c r="KWH27" s="16"/>
      <c r="KWI27" s="16"/>
      <c r="KWJ27" s="16"/>
      <c r="KWK27" s="16"/>
      <c r="KWL27" s="16"/>
      <c r="KWM27" s="16"/>
      <c r="KWN27" s="16"/>
      <c r="KWO27" s="16"/>
      <c r="KWP27" s="16"/>
      <c r="KWQ27" s="16"/>
      <c r="KWR27" s="16"/>
      <c r="KWS27" s="16"/>
      <c r="KWT27" s="16"/>
      <c r="KWU27" s="16"/>
      <c r="KWV27" s="16"/>
      <c r="KWW27" s="16"/>
      <c r="KWX27" s="16"/>
      <c r="KWY27" s="16"/>
      <c r="KWZ27" s="16"/>
      <c r="KXA27" s="16"/>
      <c r="KXB27" s="16"/>
      <c r="KXC27" s="16"/>
      <c r="KXD27" s="16"/>
      <c r="KXE27" s="16"/>
      <c r="KXF27" s="16"/>
      <c r="KXG27" s="16"/>
      <c r="KXH27" s="16"/>
      <c r="KXI27" s="16"/>
      <c r="KXJ27" s="16"/>
      <c r="KXK27" s="16"/>
      <c r="KXL27" s="16"/>
      <c r="KXM27" s="16"/>
      <c r="KXN27" s="16"/>
      <c r="KXO27" s="16"/>
      <c r="KXP27" s="16"/>
      <c r="KXQ27" s="16"/>
      <c r="KXR27" s="16"/>
      <c r="KXS27" s="16"/>
      <c r="KXT27" s="16"/>
      <c r="KXU27" s="16"/>
      <c r="KXV27" s="16"/>
      <c r="KXW27" s="16"/>
      <c r="KXX27" s="16"/>
      <c r="KXY27" s="16"/>
      <c r="KXZ27" s="16"/>
      <c r="KYA27" s="16"/>
      <c r="KYB27" s="16"/>
      <c r="KYC27" s="16"/>
      <c r="KYD27" s="16"/>
      <c r="KYE27" s="16"/>
      <c r="KYF27" s="16"/>
      <c r="KYG27" s="16"/>
      <c r="KYH27" s="16"/>
      <c r="KYI27" s="16"/>
      <c r="KYJ27" s="16"/>
      <c r="KYK27" s="16"/>
      <c r="KYL27" s="16"/>
      <c r="KYM27" s="16"/>
      <c r="KYN27" s="16"/>
      <c r="KYO27" s="16"/>
      <c r="KYP27" s="16"/>
      <c r="KYQ27" s="16"/>
      <c r="KYR27" s="16"/>
      <c r="KYS27" s="16"/>
      <c r="KYT27" s="16"/>
      <c r="KYU27" s="16"/>
      <c r="KYV27" s="16"/>
      <c r="KYW27" s="16"/>
      <c r="KYX27" s="16"/>
      <c r="KYY27" s="16"/>
      <c r="KYZ27" s="16"/>
      <c r="KZA27" s="16"/>
      <c r="KZB27" s="16"/>
      <c r="KZC27" s="16"/>
      <c r="KZD27" s="16"/>
      <c r="KZE27" s="16"/>
      <c r="KZF27" s="16"/>
      <c r="KZG27" s="16"/>
      <c r="KZH27" s="16"/>
      <c r="KZI27" s="16"/>
      <c r="KZJ27" s="16"/>
      <c r="KZK27" s="16"/>
      <c r="KZL27" s="16"/>
      <c r="KZM27" s="16"/>
      <c r="KZN27" s="16"/>
      <c r="KZO27" s="16"/>
      <c r="KZP27" s="16"/>
      <c r="KZQ27" s="16"/>
      <c r="KZR27" s="16"/>
      <c r="KZS27" s="16"/>
      <c r="KZT27" s="16"/>
      <c r="KZU27" s="16"/>
      <c r="KZV27" s="16"/>
      <c r="KZW27" s="16"/>
      <c r="KZX27" s="16"/>
      <c r="KZY27" s="16"/>
      <c r="KZZ27" s="16"/>
      <c r="LAA27" s="16"/>
      <c r="LAB27" s="16"/>
      <c r="LAC27" s="16"/>
      <c r="LAD27" s="16"/>
      <c r="LAE27" s="16"/>
      <c r="LAF27" s="16"/>
      <c r="LAG27" s="16"/>
      <c r="LAH27" s="16"/>
      <c r="LAI27" s="16"/>
      <c r="LAJ27" s="16"/>
      <c r="LAK27" s="16"/>
      <c r="LAL27" s="16"/>
      <c r="LAM27" s="16"/>
      <c r="LAN27" s="16"/>
      <c r="LAO27" s="16"/>
      <c r="LAP27" s="16"/>
      <c r="LAQ27" s="16"/>
      <c r="LAR27" s="16"/>
      <c r="LAS27" s="16"/>
      <c r="LAT27" s="16"/>
      <c r="LAU27" s="16"/>
      <c r="LAV27" s="16"/>
      <c r="LAW27" s="16"/>
      <c r="LAX27" s="16"/>
      <c r="LAY27" s="16"/>
      <c r="LAZ27" s="16"/>
      <c r="LBA27" s="16"/>
      <c r="LBB27" s="16"/>
      <c r="LBC27" s="16"/>
      <c r="LBD27" s="16"/>
      <c r="LBE27" s="16"/>
      <c r="LBF27" s="16"/>
      <c r="LBG27" s="16"/>
      <c r="LBH27" s="16"/>
      <c r="LBI27" s="16"/>
      <c r="LBJ27" s="16"/>
      <c r="LBK27" s="16"/>
      <c r="LBL27" s="16"/>
      <c r="LBM27" s="16"/>
      <c r="LBN27" s="16"/>
      <c r="LBO27" s="16"/>
      <c r="LBP27" s="16"/>
      <c r="LBQ27" s="16"/>
      <c r="LBR27" s="16"/>
      <c r="LBS27" s="16"/>
      <c r="LBT27" s="16"/>
      <c r="LBU27" s="16"/>
      <c r="LBV27" s="16"/>
      <c r="LBW27" s="16"/>
      <c r="LBX27" s="16"/>
      <c r="LBY27" s="16"/>
      <c r="LBZ27" s="16"/>
      <c r="LCA27" s="16"/>
      <c r="LCB27" s="16"/>
      <c r="LCC27" s="16"/>
      <c r="LCD27" s="16"/>
      <c r="LCE27" s="16"/>
      <c r="LCF27" s="16"/>
      <c r="LCG27" s="16"/>
      <c r="LCH27" s="16"/>
      <c r="LCI27" s="16"/>
      <c r="LCJ27" s="16"/>
      <c r="LCK27" s="16"/>
      <c r="LCL27" s="16"/>
      <c r="LCM27" s="16"/>
      <c r="LCN27" s="16"/>
      <c r="LCO27" s="16"/>
      <c r="LCP27" s="16"/>
      <c r="LCQ27" s="16"/>
      <c r="LCR27" s="16"/>
      <c r="LCS27" s="16"/>
      <c r="LCT27" s="16"/>
      <c r="LCU27" s="16"/>
      <c r="LCV27" s="16"/>
      <c r="LCW27" s="16"/>
      <c r="LCX27" s="16"/>
      <c r="LCY27" s="16"/>
      <c r="LCZ27" s="16"/>
      <c r="LDA27" s="16"/>
      <c r="LDB27" s="16"/>
      <c r="LDC27" s="16"/>
      <c r="LDD27" s="16"/>
      <c r="LDE27" s="16"/>
      <c r="LDF27" s="16"/>
      <c r="LDG27" s="16"/>
      <c r="LDH27" s="16"/>
      <c r="LDI27" s="16"/>
      <c r="LDJ27" s="16"/>
      <c r="LDK27" s="16"/>
      <c r="LDL27" s="16"/>
      <c r="LDM27" s="16"/>
      <c r="LDN27" s="16"/>
      <c r="LDO27" s="16"/>
      <c r="LDP27" s="16"/>
      <c r="LDQ27" s="16"/>
      <c r="LDR27" s="16"/>
      <c r="LDS27" s="16"/>
      <c r="LDT27" s="16"/>
      <c r="LDU27" s="16"/>
      <c r="LDV27" s="16"/>
      <c r="LDW27" s="16"/>
      <c r="LDX27" s="16"/>
      <c r="LDY27" s="16"/>
      <c r="LDZ27" s="16"/>
      <c r="LEA27" s="16"/>
      <c r="LEB27" s="16"/>
      <c r="LEC27" s="16"/>
      <c r="LED27" s="16"/>
      <c r="LEE27" s="16"/>
      <c r="LEF27" s="16"/>
      <c r="LEG27" s="16"/>
      <c r="LEH27" s="16"/>
      <c r="LEI27" s="16"/>
      <c r="LEJ27" s="16"/>
      <c r="LEK27" s="16"/>
      <c r="LEL27" s="16"/>
      <c r="LEM27" s="16"/>
      <c r="LEN27" s="16"/>
      <c r="LEO27" s="16"/>
      <c r="LEP27" s="16"/>
      <c r="LEQ27" s="16"/>
      <c r="LER27" s="16"/>
      <c r="LES27" s="16"/>
      <c r="LET27" s="16"/>
      <c r="LEU27" s="16"/>
      <c r="LEV27" s="16"/>
      <c r="LEW27" s="16"/>
      <c r="LEX27" s="16"/>
      <c r="LEY27" s="16"/>
      <c r="LEZ27" s="16"/>
      <c r="LFA27" s="16"/>
      <c r="LFB27" s="16"/>
      <c r="LFC27" s="16"/>
      <c r="LFD27" s="16"/>
      <c r="LFE27" s="16"/>
      <c r="LFF27" s="16"/>
      <c r="LFG27" s="16"/>
      <c r="LFH27" s="16"/>
      <c r="LFI27" s="16"/>
      <c r="LFJ27" s="16"/>
      <c r="LFK27" s="16"/>
      <c r="LFL27" s="16"/>
      <c r="LFM27" s="16"/>
      <c r="LFN27" s="16"/>
      <c r="LFO27" s="16"/>
      <c r="LFP27" s="16"/>
      <c r="LFQ27" s="16"/>
      <c r="LFR27" s="16"/>
      <c r="LFS27" s="16"/>
      <c r="LFT27" s="16"/>
      <c r="LFU27" s="16"/>
      <c r="LFV27" s="16"/>
      <c r="LFW27" s="16"/>
      <c r="LFX27" s="16"/>
      <c r="LFY27" s="16"/>
      <c r="LFZ27" s="16"/>
      <c r="LGA27" s="16"/>
      <c r="LGB27" s="16"/>
      <c r="LGC27" s="16"/>
      <c r="LGD27" s="16"/>
      <c r="LGE27" s="16"/>
      <c r="LGF27" s="16"/>
      <c r="LGG27" s="16"/>
      <c r="LGH27" s="16"/>
      <c r="LGI27" s="16"/>
      <c r="LGJ27" s="16"/>
      <c r="LGK27" s="16"/>
      <c r="LGL27" s="16"/>
      <c r="LGM27" s="16"/>
      <c r="LGN27" s="16"/>
      <c r="LGO27" s="16"/>
      <c r="LGP27" s="16"/>
      <c r="LGQ27" s="16"/>
      <c r="LGR27" s="16"/>
      <c r="LGS27" s="16"/>
      <c r="LGT27" s="16"/>
      <c r="LGU27" s="16"/>
      <c r="LGV27" s="16"/>
      <c r="LGW27" s="16"/>
      <c r="LGX27" s="16"/>
      <c r="LGY27" s="16"/>
      <c r="LGZ27" s="16"/>
      <c r="LHA27" s="16"/>
      <c r="LHB27" s="16"/>
      <c r="LHC27" s="16"/>
      <c r="LHD27" s="16"/>
      <c r="LHE27" s="16"/>
      <c r="LHF27" s="16"/>
      <c r="LHG27" s="16"/>
      <c r="LHH27" s="16"/>
      <c r="LHI27" s="16"/>
      <c r="LHJ27" s="16"/>
      <c r="LHK27" s="16"/>
      <c r="LHL27" s="16"/>
      <c r="LHM27" s="16"/>
      <c r="LHN27" s="16"/>
      <c r="LHO27" s="16"/>
      <c r="LHP27" s="16"/>
      <c r="LHQ27" s="16"/>
      <c r="LHR27" s="16"/>
      <c r="LHS27" s="16"/>
      <c r="LHT27" s="16"/>
      <c r="LHU27" s="16"/>
      <c r="LHV27" s="16"/>
      <c r="LHW27" s="16"/>
      <c r="LHX27" s="16"/>
      <c r="LHY27" s="16"/>
      <c r="LHZ27" s="16"/>
      <c r="LIA27" s="16"/>
      <c r="LIB27" s="16"/>
      <c r="LIC27" s="16"/>
      <c r="LID27" s="16"/>
      <c r="LIE27" s="16"/>
      <c r="LIF27" s="16"/>
      <c r="LIG27" s="16"/>
      <c r="LIH27" s="16"/>
      <c r="LII27" s="16"/>
      <c r="LIJ27" s="16"/>
      <c r="LIK27" s="16"/>
      <c r="LIL27" s="16"/>
      <c r="LIM27" s="16"/>
      <c r="LIN27" s="16"/>
      <c r="LIO27" s="16"/>
      <c r="LIP27" s="16"/>
      <c r="LIQ27" s="16"/>
      <c r="LIR27" s="16"/>
      <c r="LIS27" s="16"/>
      <c r="LIT27" s="16"/>
      <c r="LIU27" s="16"/>
      <c r="LIV27" s="16"/>
      <c r="LIW27" s="16"/>
      <c r="LIX27" s="16"/>
      <c r="LIY27" s="16"/>
      <c r="LIZ27" s="16"/>
      <c r="LJA27" s="16"/>
      <c r="LJB27" s="16"/>
      <c r="LJC27" s="16"/>
      <c r="LJD27" s="16"/>
      <c r="LJE27" s="16"/>
      <c r="LJF27" s="16"/>
      <c r="LJG27" s="16"/>
      <c r="LJH27" s="16"/>
      <c r="LJI27" s="16"/>
      <c r="LJJ27" s="16"/>
      <c r="LJK27" s="16"/>
      <c r="LJL27" s="16"/>
      <c r="LJM27" s="16"/>
      <c r="LJN27" s="16"/>
      <c r="LJO27" s="16"/>
      <c r="LJP27" s="16"/>
      <c r="LJQ27" s="16"/>
      <c r="LJR27" s="16"/>
      <c r="LJS27" s="16"/>
      <c r="LJT27" s="16"/>
      <c r="LJU27" s="16"/>
      <c r="LJV27" s="16"/>
      <c r="LJW27" s="16"/>
      <c r="LJX27" s="16"/>
      <c r="LJY27" s="16"/>
      <c r="LJZ27" s="16"/>
      <c r="LKA27" s="16"/>
      <c r="LKB27" s="16"/>
      <c r="LKC27" s="16"/>
      <c r="LKD27" s="16"/>
      <c r="LKE27" s="16"/>
      <c r="LKF27" s="16"/>
      <c r="LKG27" s="16"/>
      <c r="LKH27" s="16"/>
      <c r="LKI27" s="16"/>
      <c r="LKJ27" s="16"/>
      <c r="LKK27" s="16"/>
      <c r="LKL27" s="16"/>
      <c r="LKM27" s="16"/>
      <c r="LKN27" s="16"/>
      <c r="LKO27" s="16"/>
      <c r="LKP27" s="16"/>
      <c r="LKQ27" s="16"/>
      <c r="LKR27" s="16"/>
      <c r="LKS27" s="16"/>
      <c r="LKT27" s="16"/>
      <c r="LKU27" s="16"/>
      <c r="LKV27" s="16"/>
      <c r="LKW27" s="16"/>
      <c r="LKX27" s="16"/>
      <c r="LKY27" s="16"/>
      <c r="LKZ27" s="16"/>
      <c r="LLA27" s="16"/>
      <c r="LLB27" s="16"/>
      <c r="LLC27" s="16"/>
      <c r="LLD27" s="16"/>
      <c r="LLE27" s="16"/>
      <c r="LLF27" s="16"/>
      <c r="LLG27" s="16"/>
      <c r="LLH27" s="16"/>
      <c r="LLI27" s="16"/>
      <c r="LLJ27" s="16"/>
      <c r="LLK27" s="16"/>
      <c r="LLL27" s="16"/>
      <c r="LLM27" s="16"/>
      <c r="LLN27" s="16"/>
      <c r="LLO27" s="16"/>
      <c r="LLP27" s="16"/>
      <c r="LLQ27" s="16"/>
      <c r="LLR27" s="16"/>
      <c r="LLS27" s="16"/>
      <c r="LLT27" s="16"/>
      <c r="LLU27" s="16"/>
      <c r="LLV27" s="16"/>
      <c r="LLW27" s="16"/>
      <c r="LLX27" s="16"/>
      <c r="LLY27" s="16"/>
      <c r="LLZ27" s="16"/>
      <c r="LMA27" s="16"/>
      <c r="LMB27" s="16"/>
      <c r="LMC27" s="16"/>
      <c r="LMD27" s="16"/>
      <c r="LME27" s="16"/>
      <c r="LMF27" s="16"/>
      <c r="LMG27" s="16"/>
      <c r="LMH27" s="16"/>
      <c r="LMI27" s="16"/>
      <c r="LMJ27" s="16"/>
      <c r="LMK27" s="16"/>
      <c r="LML27" s="16"/>
      <c r="LMM27" s="16"/>
      <c r="LMN27" s="16"/>
      <c r="LMO27" s="16"/>
      <c r="LMP27" s="16"/>
      <c r="LMQ27" s="16"/>
      <c r="LMR27" s="16"/>
      <c r="LMS27" s="16"/>
      <c r="LMT27" s="16"/>
      <c r="LMU27" s="16"/>
      <c r="LMV27" s="16"/>
      <c r="LMW27" s="16"/>
      <c r="LMX27" s="16"/>
      <c r="LMY27" s="16"/>
      <c r="LMZ27" s="16"/>
      <c r="LNA27" s="16"/>
      <c r="LNB27" s="16"/>
      <c r="LNC27" s="16"/>
      <c r="LND27" s="16"/>
      <c r="LNE27" s="16"/>
      <c r="LNF27" s="16"/>
      <c r="LNG27" s="16"/>
      <c r="LNH27" s="16"/>
      <c r="LNI27" s="16"/>
      <c r="LNJ27" s="16"/>
      <c r="LNK27" s="16"/>
      <c r="LNL27" s="16"/>
      <c r="LNM27" s="16"/>
      <c r="LNN27" s="16"/>
      <c r="LNO27" s="16"/>
      <c r="LNP27" s="16"/>
      <c r="LNQ27" s="16"/>
      <c r="LNR27" s="16"/>
      <c r="LNS27" s="16"/>
      <c r="LNT27" s="16"/>
      <c r="LNU27" s="16"/>
      <c r="LNV27" s="16"/>
      <c r="LNW27" s="16"/>
      <c r="LNX27" s="16"/>
      <c r="LNY27" s="16"/>
      <c r="LNZ27" s="16"/>
      <c r="LOA27" s="16"/>
      <c r="LOB27" s="16"/>
      <c r="LOC27" s="16"/>
      <c r="LOD27" s="16"/>
      <c r="LOE27" s="16"/>
      <c r="LOF27" s="16"/>
      <c r="LOG27" s="16"/>
      <c r="LOH27" s="16"/>
      <c r="LOI27" s="16"/>
      <c r="LOJ27" s="16"/>
      <c r="LOK27" s="16"/>
      <c r="LOL27" s="16"/>
      <c r="LOM27" s="16"/>
      <c r="LON27" s="16"/>
      <c r="LOO27" s="16"/>
      <c r="LOP27" s="16"/>
      <c r="LOQ27" s="16"/>
      <c r="LOR27" s="16"/>
      <c r="LOS27" s="16"/>
      <c r="LOT27" s="16"/>
      <c r="LOU27" s="16"/>
      <c r="LOV27" s="16"/>
      <c r="LOW27" s="16"/>
      <c r="LOX27" s="16"/>
      <c r="LOY27" s="16"/>
      <c r="LOZ27" s="16"/>
      <c r="LPA27" s="16"/>
      <c r="LPB27" s="16"/>
      <c r="LPC27" s="16"/>
      <c r="LPD27" s="16"/>
      <c r="LPE27" s="16"/>
      <c r="LPF27" s="16"/>
      <c r="LPG27" s="16"/>
      <c r="LPH27" s="16"/>
      <c r="LPI27" s="16"/>
      <c r="LPJ27" s="16"/>
      <c r="LPK27" s="16"/>
      <c r="LPL27" s="16"/>
      <c r="LPM27" s="16"/>
      <c r="LPN27" s="16"/>
      <c r="LPO27" s="16"/>
      <c r="LPP27" s="16"/>
      <c r="LPQ27" s="16"/>
      <c r="LPR27" s="16"/>
      <c r="LPS27" s="16"/>
      <c r="LPT27" s="16"/>
      <c r="LPU27" s="16"/>
      <c r="LPV27" s="16"/>
      <c r="LPW27" s="16"/>
      <c r="LPX27" s="16"/>
      <c r="LPY27" s="16"/>
      <c r="LPZ27" s="16"/>
      <c r="LQA27" s="16"/>
      <c r="LQB27" s="16"/>
      <c r="LQC27" s="16"/>
      <c r="LQD27" s="16"/>
      <c r="LQE27" s="16"/>
      <c r="LQF27" s="16"/>
      <c r="LQG27" s="16"/>
      <c r="LQH27" s="16"/>
      <c r="LQI27" s="16"/>
      <c r="LQJ27" s="16"/>
      <c r="LQK27" s="16"/>
      <c r="LQL27" s="16"/>
      <c r="LQM27" s="16"/>
      <c r="LQN27" s="16"/>
      <c r="LQO27" s="16"/>
      <c r="LQP27" s="16"/>
      <c r="LQQ27" s="16"/>
      <c r="LQR27" s="16"/>
      <c r="LQS27" s="16"/>
      <c r="LQT27" s="16"/>
      <c r="LQU27" s="16"/>
      <c r="LQV27" s="16"/>
      <c r="LQW27" s="16"/>
      <c r="LQX27" s="16"/>
      <c r="LQY27" s="16"/>
      <c r="LQZ27" s="16"/>
      <c r="LRA27" s="16"/>
      <c r="LRB27" s="16"/>
      <c r="LRC27" s="16"/>
      <c r="LRD27" s="16"/>
      <c r="LRE27" s="16"/>
      <c r="LRF27" s="16"/>
      <c r="LRG27" s="16"/>
      <c r="LRH27" s="16"/>
      <c r="LRI27" s="16"/>
      <c r="LRJ27" s="16"/>
      <c r="LRK27" s="16"/>
      <c r="LRL27" s="16"/>
      <c r="LRM27" s="16"/>
      <c r="LRN27" s="16"/>
      <c r="LRO27" s="16"/>
      <c r="LRP27" s="16"/>
      <c r="LRQ27" s="16"/>
      <c r="LRR27" s="16"/>
      <c r="LRS27" s="16"/>
      <c r="LRT27" s="16"/>
      <c r="LRU27" s="16"/>
      <c r="LRV27" s="16"/>
      <c r="LRW27" s="16"/>
      <c r="LRX27" s="16"/>
      <c r="LRY27" s="16"/>
      <c r="LRZ27" s="16"/>
      <c r="LSA27" s="16"/>
      <c r="LSB27" s="16"/>
      <c r="LSC27" s="16"/>
      <c r="LSD27" s="16"/>
      <c r="LSE27" s="16"/>
      <c r="LSF27" s="16"/>
      <c r="LSG27" s="16"/>
      <c r="LSH27" s="16"/>
      <c r="LSI27" s="16"/>
      <c r="LSJ27" s="16"/>
      <c r="LSK27" s="16"/>
      <c r="LSL27" s="16"/>
      <c r="LSM27" s="16"/>
      <c r="LSN27" s="16"/>
      <c r="LSO27" s="16"/>
      <c r="LSP27" s="16"/>
      <c r="LSQ27" s="16"/>
      <c r="LSR27" s="16"/>
      <c r="LSS27" s="16"/>
      <c r="LST27" s="16"/>
      <c r="LSU27" s="16"/>
      <c r="LSV27" s="16"/>
      <c r="LSW27" s="16"/>
      <c r="LSX27" s="16"/>
      <c r="LSY27" s="16"/>
      <c r="LSZ27" s="16"/>
      <c r="LTA27" s="16"/>
      <c r="LTB27" s="16"/>
      <c r="LTC27" s="16"/>
      <c r="LTD27" s="16"/>
      <c r="LTE27" s="16"/>
      <c r="LTF27" s="16"/>
      <c r="LTG27" s="16"/>
      <c r="LTH27" s="16"/>
      <c r="LTI27" s="16"/>
      <c r="LTJ27" s="16"/>
      <c r="LTK27" s="16"/>
      <c r="LTL27" s="16"/>
      <c r="LTM27" s="16"/>
      <c r="LTN27" s="16"/>
      <c r="LTO27" s="16"/>
      <c r="LTP27" s="16"/>
      <c r="LTQ27" s="16"/>
      <c r="LTR27" s="16"/>
      <c r="LTS27" s="16"/>
      <c r="LTT27" s="16"/>
      <c r="LTU27" s="16"/>
      <c r="LTV27" s="16"/>
      <c r="LTW27" s="16"/>
      <c r="LTX27" s="16"/>
      <c r="LTY27" s="16"/>
      <c r="LTZ27" s="16"/>
      <c r="LUA27" s="16"/>
      <c r="LUB27" s="16"/>
      <c r="LUC27" s="16"/>
      <c r="LUD27" s="16"/>
      <c r="LUE27" s="16"/>
      <c r="LUF27" s="16"/>
      <c r="LUG27" s="16"/>
      <c r="LUH27" s="16"/>
      <c r="LUI27" s="16"/>
      <c r="LUJ27" s="16"/>
      <c r="LUK27" s="16"/>
      <c r="LUL27" s="16"/>
      <c r="LUM27" s="16"/>
      <c r="LUN27" s="16"/>
      <c r="LUO27" s="16"/>
      <c r="LUP27" s="16"/>
      <c r="LUQ27" s="16"/>
      <c r="LUR27" s="16"/>
      <c r="LUS27" s="16"/>
      <c r="LUT27" s="16"/>
      <c r="LUU27" s="16"/>
      <c r="LUV27" s="16"/>
      <c r="LUW27" s="16"/>
      <c r="LUX27" s="16"/>
      <c r="LUY27" s="16"/>
      <c r="LUZ27" s="16"/>
      <c r="LVA27" s="16"/>
      <c r="LVB27" s="16"/>
      <c r="LVC27" s="16"/>
      <c r="LVD27" s="16"/>
      <c r="LVE27" s="16"/>
      <c r="LVF27" s="16"/>
      <c r="LVG27" s="16"/>
      <c r="LVH27" s="16"/>
      <c r="LVI27" s="16"/>
      <c r="LVJ27" s="16"/>
      <c r="LVK27" s="16"/>
      <c r="LVL27" s="16"/>
      <c r="LVM27" s="16"/>
      <c r="LVN27" s="16"/>
      <c r="LVO27" s="16"/>
      <c r="LVP27" s="16"/>
      <c r="LVQ27" s="16"/>
      <c r="LVR27" s="16"/>
      <c r="LVS27" s="16"/>
      <c r="LVT27" s="16"/>
      <c r="LVU27" s="16"/>
      <c r="LVV27" s="16"/>
      <c r="LVW27" s="16"/>
      <c r="LVX27" s="16"/>
      <c r="LVY27" s="16"/>
      <c r="LVZ27" s="16"/>
      <c r="LWA27" s="16"/>
      <c r="LWB27" s="16"/>
      <c r="LWC27" s="16"/>
      <c r="LWD27" s="16"/>
      <c r="LWE27" s="16"/>
      <c r="LWF27" s="16"/>
      <c r="LWG27" s="16"/>
      <c r="LWH27" s="16"/>
      <c r="LWI27" s="16"/>
      <c r="LWJ27" s="16"/>
      <c r="LWK27" s="16"/>
      <c r="LWL27" s="16"/>
      <c r="LWM27" s="16"/>
      <c r="LWN27" s="16"/>
      <c r="LWO27" s="16"/>
      <c r="LWP27" s="16"/>
      <c r="LWQ27" s="16"/>
      <c r="LWR27" s="16"/>
      <c r="LWS27" s="16"/>
      <c r="LWT27" s="16"/>
      <c r="LWU27" s="16"/>
      <c r="LWV27" s="16"/>
      <c r="LWW27" s="16"/>
      <c r="LWX27" s="16"/>
      <c r="LWY27" s="16"/>
      <c r="LWZ27" s="16"/>
      <c r="LXA27" s="16"/>
      <c r="LXB27" s="16"/>
      <c r="LXC27" s="16"/>
      <c r="LXD27" s="16"/>
      <c r="LXE27" s="16"/>
      <c r="LXF27" s="16"/>
      <c r="LXG27" s="16"/>
      <c r="LXH27" s="16"/>
      <c r="LXI27" s="16"/>
      <c r="LXJ27" s="16"/>
      <c r="LXK27" s="16"/>
      <c r="LXL27" s="16"/>
      <c r="LXM27" s="16"/>
      <c r="LXN27" s="16"/>
      <c r="LXO27" s="16"/>
      <c r="LXP27" s="16"/>
      <c r="LXQ27" s="16"/>
      <c r="LXR27" s="16"/>
      <c r="LXS27" s="16"/>
      <c r="LXT27" s="16"/>
      <c r="LXU27" s="16"/>
      <c r="LXV27" s="16"/>
      <c r="LXW27" s="16"/>
      <c r="LXX27" s="16"/>
      <c r="LXY27" s="16"/>
      <c r="LXZ27" s="16"/>
      <c r="LYA27" s="16"/>
      <c r="LYB27" s="16"/>
      <c r="LYC27" s="16"/>
      <c r="LYD27" s="16"/>
      <c r="LYE27" s="16"/>
      <c r="LYF27" s="16"/>
      <c r="LYG27" s="16"/>
      <c r="LYH27" s="16"/>
      <c r="LYI27" s="16"/>
      <c r="LYJ27" s="16"/>
      <c r="LYK27" s="16"/>
      <c r="LYL27" s="16"/>
      <c r="LYM27" s="16"/>
      <c r="LYN27" s="16"/>
      <c r="LYO27" s="16"/>
      <c r="LYP27" s="16"/>
      <c r="LYQ27" s="16"/>
      <c r="LYR27" s="16"/>
      <c r="LYS27" s="16"/>
      <c r="LYT27" s="16"/>
      <c r="LYU27" s="16"/>
      <c r="LYV27" s="16"/>
      <c r="LYW27" s="16"/>
      <c r="LYX27" s="16"/>
      <c r="LYY27" s="16"/>
      <c r="LYZ27" s="16"/>
      <c r="LZA27" s="16"/>
      <c r="LZB27" s="16"/>
      <c r="LZC27" s="16"/>
      <c r="LZD27" s="16"/>
      <c r="LZE27" s="16"/>
      <c r="LZF27" s="16"/>
      <c r="LZG27" s="16"/>
      <c r="LZH27" s="16"/>
      <c r="LZI27" s="16"/>
      <c r="LZJ27" s="16"/>
      <c r="LZK27" s="16"/>
      <c r="LZL27" s="16"/>
      <c r="LZM27" s="16"/>
      <c r="LZN27" s="16"/>
      <c r="LZO27" s="16"/>
      <c r="LZP27" s="16"/>
      <c r="LZQ27" s="16"/>
      <c r="LZR27" s="16"/>
      <c r="LZS27" s="16"/>
      <c r="LZT27" s="16"/>
      <c r="LZU27" s="16"/>
      <c r="LZV27" s="16"/>
      <c r="LZW27" s="16"/>
      <c r="LZX27" s="16"/>
      <c r="LZY27" s="16"/>
      <c r="LZZ27" s="16"/>
      <c r="MAA27" s="16"/>
      <c r="MAB27" s="16"/>
      <c r="MAC27" s="16"/>
      <c r="MAD27" s="16"/>
      <c r="MAE27" s="16"/>
      <c r="MAF27" s="16"/>
      <c r="MAG27" s="16"/>
      <c r="MAH27" s="16"/>
      <c r="MAI27" s="16"/>
      <c r="MAJ27" s="16"/>
      <c r="MAK27" s="16"/>
      <c r="MAL27" s="16"/>
      <c r="MAM27" s="16"/>
      <c r="MAN27" s="16"/>
      <c r="MAO27" s="16"/>
      <c r="MAP27" s="16"/>
      <c r="MAQ27" s="16"/>
      <c r="MAR27" s="16"/>
      <c r="MAS27" s="16"/>
      <c r="MAT27" s="16"/>
      <c r="MAU27" s="16"/>
      <c r="MAV27" s="16"/>
      <c r="MAW27" s="16"/>
      <c r="MAX27" s="16"/>
      <c r="MAY27" s="16"/>
      <c r="MAZ27" s="16"/>
      <c r="MBA27" s="16"/>
      <c r="MBB27" s="16"/>
      <c r="MBC27" s="16"/>
      <c r="MBD27" s="16"/>
      <c r="MBE27" s="16"/>
      <c r="MBF27" s="16"/>
      <c r="MBG27" s="16"/>
      <c r="MBH27" s="16"/>
      <c r="MBI27" s="16"/>
      <c r="MBJ27" s="16"/>
      <c r="MBK27" s="16"/>
      <c r="MBL27" s="16"/>
      <c r="MBM27" s="16"/>
      <c r="MBN27" s="16"/>
      <c r="MBO27" s="16"/>
      <c r="MBP27" s="16"/>
      <c r="MBQ27" s="16"/>
      <c r="MBR27" s="16"/>
      <c r="MBS27" s="16"/>
      <c r="MBT27" s="16"/>
      <c r="MBU27" s="16"/>
      <c r="MBV27" s="16"/>
      <c r="MBW27" s="16"/>
      <c r="MBX27" s="16"/>
      <c r="MBY27" s="16"/>
      <c r="MBZ27" s="16"/>
      <c r="MCA27" s="16"/>
      <c r="MCB27" s="16"/>
      <c r="MCC27" s="16"/>
      <c r="MCD27" s="16"/>
      <c r="MCE27" s="16"/>
      <c r="MCF27" s="16"/>
      <c r="MCG27" s="16"/>
      <c r="MCH27" s="16"/>
      <c r="MCI27" s="16"/>
      <c r="MCJ27" s="16"/>
      <c r="MCK27" s="16"/>
      <c r="MCL27" s="16"/>
      <c r="MCM27" s="16"/>
      <c r="MCN27" s="16"/>
      <c r="MCO27" s="16"/>
      <c r="MCP27" s="16"/>
      <c r="MCQ27" s="16"/>
      <c r="MCR27" s="16"/>
      <c r="MCS27" s="16"/>
      <c r="MCT27" s="16"/>
      <c r="MCU27" s="16"/>
      <c r="MCV27" s="16"/>
      <c r="MCW27" s="16"/>
      <c r="MCX27" s="16"/>
      <c r="MCY27" s="16"/>
      <c r="MCZ27" s="16"/>
      <c r="MDA27" s="16"/>
      <c r="MDB27" s="16"/>
      <c r="MDC27" s="16"/>
      <c r="MDD27" s="16"/>
      <c r="MDE27" s="16"/>
      <c r="MDF27" s="16"/>
      <c r="MDG27" s="16"/>
      <c r="MDH27" s="16"/>
      <c r="MDI27" s="16"/>
      <c r="MDJ27" s="16"/>
      <c r="MDK27" s="16"/>
      <c r="MDL27" s="16"/>
      <c r="MDM27" s="16"/>
      <c r="MDN27" s="16"/>
      <c r="MDO27" s="16"/>
      <c r="MDP27" s="16"/>
      <c r="MDQ27" s="16"/>
      <c r="MDR27" s="16"/>
      <c r="MDS27" s="16"/>
      <c r="MDT27" s="16"/>
      <c r="MDU27" s="16"/>
      <c r="MDV27" s="16"/>
      <c r="MDW27" s="16"/>
      <c r="MDX27" s="16"/>
      <c r="MDY27" s="16"/>
      <c r="MDZ27" s="16"/>
      <c r="MEA27" s="16"/>
      <c r="MEB27" s="16"/>
      <c r="MEC27" s="16"/>
      <c r="MED27" s="16"/>
      <c r="MEE27" s="16"/>
      <c r="MEF27" s="16"/>
      <c r="MEG27" s="16"/>
      <c r="MEH27" s="16"/>
      <c r="MEI27" s="16"/>
      <c r="MEJ27" s="16"/>
      <c r="MEK27" s="16"/>
      <c r="MEL27" s="16"/>
      <c r="MEM27" s="16"/>
      <c r="MEN27" s="16"/>
      <c r="MEO27" s="16"/>
      <c r="MEP27" s="16"/>
      <c r="MEQ27" s="16"/>
      <c r="MER27" s="16"/>
      <c r="MES27" s="16"/>
      <c r="MET27" s="16"/>
      <c r="MEU27" s="16"/>
      <c r="MEV27" s="16"/>
      <c r="MEW27" s="16"/>
      <c r="MEX27" s="16"/>
      <c r="MEY27" s="16"/>
      <c r="MEZ27" s="16"/>
      <c r="MFA27" s="16"/>
      <c r="MFB27" s="16"/>
      <c r="MFC27" s="16"/>
      <c r="MFD27" s="16"/>
      <c r="MFE27" s="16"/>
      <c r="MFF27" s="16"/>
      <c r="MFG27" s="16"/>
      <c r="MFH27" s="16"/>
      <c r="MFI27" s="16"/>
      <c r="MFJ27" s="16"/>
      <c r="MFK27" s="16"/>
      <c r="MFL27" s="16"/>
      <c r="MFM27" s="16"/>
      <c r="MFN27" s="16"/>
      <c r="MFO27" s="16"/>
      <c r="MFP27" s="16"/>
      <c r="MFQ27" s="16"/>
      <c r="MFR27" s="16"/>
      <c r="MFS27" s="16"/>
      <c r="MFT27" s="16"/>
      <c r="MFU27" s="16"/>
      <c r="MFV27" s="16"/>
      <c r="MFW27" s="16"/>
      <c r="MFX27" s="16"/>
      <c r="MFY27" s="16"/>
      <c r="MFZ27" s="16"/>
      <c r="MGA27" s="16"/>
      <c r="MGB27" s="16"/>
      <c r="MGC27" s="16"/>
      <c r="MGD27" s="16"/>
      <c r="MGE27" s="16"/>
      <c r="MGF27" s="16"/>
      <c r="MGG27" s="16"/>
      <c r="MGH27" s="16"/>
      <c r="MGI27" s="16"/>
      <c r="MGJ27" s="16"/>
      <c r="MGK27" s="16"/>
      <c r="MGL27" s="16"/>
      <c r="MGM27" s="16"/>
      <c r="MGN27" s="16"/>
      <c r="MGO27" s="16"/>
      <c r="MGP27" s="16"/>
      <c r="MGQ27" s="16"/>
      <c r="MGR27" s="16"/>
      <c r="MGS27" s="16"/>
      <c r="MGT27" s="16"/>
      <c r="MGU27" s="16"/>
      <c r="MGV27" s="16"/>
      <c r="MGW27" s="16"/>
      <c r="MGX27" s="16"/>
      <c r="MGY27" s="16"/>
      <c r="MGZ27" s="16"/>
      <c r="MHA27" s="16"/>
      <c r="MHB27" s="16"/>
      <c r="MHC27" s="16"/>
      <c r="MHD27" s="16"/>
      <c r="MHE27" s="16"/>
      <c r="MHF27" s="16"/>
      <c r="MHG27" s="16"/>
      <c r="MHH27" s="16"/>
      <c r="MHI27" s="16"/>
      <c r="MHJ27" s="16"/>
      <c r="MHK27" s="16"/>
      <c r="MHL27" s="16"/>
      <c r="MHM27" s="16"/>
      <c r="MHN27" s="16"/>
      <c r="MHO27" s="16"/>
      <c r="MHP27" s="16"/>
      <c r="MHQ27" s="16"/>
      <c r="MHR27" s="16"/>
      <c r="MHS27" s="16"/>
      <c r="MHT27" s="16"/>
      <c r="MHU27" s="16"/>
      <c r="MHV27" s="16"/>
      <c r="MHW27" s="16"/>
      <c r="MHX27" s="16"/>
      <c r="MHY27" s="16"/>
      <c r="MHZ27" s="16"/>
      <c r="MIA27" s="16"/>
      <c r="MIB27" s="16"/>
      <c r="MIC27" s="16"/>
      <c r="MID27" s="16"/>
      <c r="MIE27" s="16"/>
      <c r="MIF27" s="16"/>
      <c r="MIG27" s="16"/>
      <c r="MIH27" s="16"/>
      <c r="MII27" s="16"/>
      <c r="MIJ27" s="16"/>
      <c r="MIK27" s="16"/>
      <c r="MIL27" s="16"/>
      <c r="MIM27" s="16"/>
      <c r="MIN27" s="16"/>
      <c r="MIO27" s="16"/>
      <c r="MIP27" s="16"/>
      <c r="MIQ27" s="16"/>
      <c r="MIR27" s="16"/>
      <c r="MIS27" s="16"/>
      <c r="MIT27" s="16"/>
      <c r="MIU27" s="16"/>
      <c r="MIV27" s="16"/>
      <c r="MIW27" s="16"/>
      <c r="MIX27" s="16"/>
      <c r="MIY27" s="16"/>
      <c r="MIZ27" s="16"/>
      <c r="MJA27" s="16"/>
      <c r="MJB27" s="16"/>
      <c r="MJC27" s="16"/>
      <c r="MJD27" s="16"/>
      <c r="MJE27" s="16"/>
      <c r="MJF27" s="16"/>
      <c r="MJG27" s="16"/>
      <c r="MJH27" s="16"/>
      <c r="MJI27" s="16"/>
      <c r="MJJ27" s="16"/>
      <c r="MJK27" s="16"/>
      <c r="MJL27" s="16"/>
      <c r="MJM27" s="16"/>
      <c r="MJN27" s="16"/>
      <c r="MJO27" s="16"/>
      <c r="MJP27" s="16"/>
      <c r="MJQ27" s="16"/>
      <c r="MJR27" s="16"/>
      <c r="MJS27" s="16"/>
      <c r="MJT27" s="16"/>
      <c r="MJU27" s="16"/>
      <c r="MJV27" s="16"/>
      <c r="MJW27" s="16"/>
      <c r="MJX27" s="16"/>
      <c r="MJY27" s="16"/>
      <c r="MJZ27" s="16"/>
      <c r="MKA27" s="16"/>
      <c r="MKB27" s="16"/>
      <c r="MKC27" s="16"/>
      <c r="MKD27" s="16"/>
      <c r="MKE27" s="16"/>
      <c r="MKF27" s="16"/>
      <c r="MKG27" s="16"/>
      <c r="MKH27" s="16"/>
      <c r="MKI27" s="16"/>
      <c r="MKJ27" s="16"/>
      <c r="MKK27" s="16"/>
      <c r="MKL27" s="16"/>
      <c r="MKM27" s="16"/>
      <c r="MKN27" s="16"/>
      <c r="MKO27" s="16"/>
      <c r="MKP27" s="16"/>
      <c r="MKQ27" s="16"/>
      <c r="MKR27" s="16"/>
      <c r="MKS27" s="16"/>
      <c r="MKT27" s="16"/>
      <c r="MKU27" s="16"/>
      <c r="MKV27" s="16"/>
      <c r="MKW27" s="16"/>
      <c r="MKX27" s="16"/>
      <c r="MKY27" s="16"/>
      <c r="MKZ27" s="16"/>
      <c r="MLA27" s="16"/>
      <c r="MLB27" s="16"/>
      <c r="MLC27" s="16"/>
      <c r="MLD27" s="16"/>
      <c r="MLE27" s="16"/>
      <c r="MLF27" s="16"/>
      <c r="MLG27" s="16"/>
      <c r="MLH27" s="16"/>
      <c r="MLI27" s="16"/>
      <c r="MLJ27" s="16"/>
      <c r="MLK27" s="16"/>
      <c r="MLL27" s="16"/>
      <c r="MLM27" s="16"/>
      <c r="MLN27" s="16"/>
      <c r="MLO27" s="16"/>
      <c r="MLP27" s="16"/>
      <c r="MLQ27" s="16"/>
      <c r="MLR27" s="16"/>
      <c r="MLS27" s="16"/>
      <c r="MLT27" s="16"/>
      <c r="MLU27" s="16"/>
      <c r="MLV27" s="16"/>
      <c r="MLW27" s="16"/>
      <c r="MLX27" s="16"/>
      <c r="MLY27" s="16"/>
      <c r="MLZ27" s="16"/>
      <c r="MMA27" s="16"/>
      <c r="MMB27" s="16"/>
      <c r="MMC27" s="16"/>
      <c r="MMD27" s="16"/>
      <c r="MME27" s="16"/>
      <c r="MMF27" s="16"/>
      <c r="MMG27" s="16"/>
      <c r="MMH27" s="16"/>
      <c r="MMI27" s="16"/>
      <c r="MMJ27" s="16"/>
      <c r="MMK27" s="16"/>
      <c r="MML27" s="16"/>
      <c r="MMM27" s="16"/>
      <c r="MMN27" s="16"/>
      <c r="MMO27" s="16"/>
      <c r="MMP27" s="16"/>
      <c r="MMQ27" s="16"/>
      <c r="MMR27" s="16"/>
      <c r="MMS27" s="16"/>
      <c r="MMT27" s="16"/>
      <c r="MMU27" s="16"/>
      <c r="MMV27" s="16"/>
      <c r="MMW27" s="16"/>
      <c r="MMX27" s="16"/>
      <c r="MMY27" s="16"/>
      <c r="MMZ27" s="16"/>
      <c r="MNA27" s="16"/>
      <c r="MNB27" s="16"/>
      <c r="MNC27" s="16"/>
      <c r="MND27" s="16"/>
      <c r="MNE27" s="16"/>
      <c r="MNF27" s="16"/>
      <c r="MNG27" s="16"/>
      <c r="MNH27" s="16"/>
      <c r="MNI27" s="16"/>
      <c r="MNJ27" s="16"/>
      <c r="MNK27" s="16"/>
      <c r="MNL27" s="16"/>
      <c r="MNM27" s="16"/>
      <c r="MNN27" s="16"/>
      <c r="MNO27" s="16"/>
      <c r="MNP27" s="16"/>
      <c r="MNQ27" s="16"/>
      <c r="MNR27" s="16"/>
      <c r="MNS27" s="16"/>
      <c r="MNT27" s="16"/>
      <c r="MNU27" s="16"/>
      <c r="MNV27" s="16"/>
      <c r="MNW27" s="16"/>
      <c r="MNX27" s="16"/>
      <c r="MNY27" s="16"/>
      <c r="MNZ27" s="16"/>
      <c r="MOA27" s="16"/>
      <c r="MOB27" s="16"/>
      <c r="MOC27" s="16"/>
      <c r="MOD27" s="16"/>
      <c r="MOE27" s="16"/>
      <c r="MOF27" s="16"/>
      <c r="MOG27" s="16"/>
      <c r="MOH27" s="16"/>
      <c r="MOI27" s="16"/>
      <c r="MOJ27" s="16"/>
      <c r="MOK27" s="16"/>
      <c r="MOL27" s="16"/>
      <c r="MOM27" s="16"/>
      <c r="MON27" s="16"/>
      <c r="MOO27" s="16"/>
      <c r="MOP27" s="16"/>
      <c r="MOQ27" s="16"/>
      <c r="MOR27" s="16"/>
      <c r="MOS27" s="16"/>
      <c r="MOT27" s="16"/>
      <c r="MOU27" s="16"/>
      <c r="MOV27" s="16"/>
      <c r="MOW27" s="16"/>
      <c r="MOX27" s="16"/>
      <c r="MOY27" s="16"/>
      <c r="MOZ27" s="16"/>
      <c r="MPA27" s="16"/>
      <c r="MPB27" s="16"/>
      <c r="MPC27" s="16"/>
      <c r="MPD27" s="16"/>
      <c r="MPE27" s="16"/>
      <c r="MPF27" s="16"/>
      <c r="MPG27" s="16"/>
      <c r="MPH27" s="16"/>
      <c r="MPI27" s="16"/>
      <c r="MPJ27" s="16"/>
      <c r="MPK27" s="16"/>
      <c r="MPL27" s="16"/>
      <c r="MPM27" s="16"/>
      <c r="MPN27" s="16"/>
      <c r="MPO27" s="16"/>
      <c r="MPP27" s="16"/>
      <c r="MPQ27" s="16"/>
      <c r="MPR27" s="16"/>
      <c r="MPS27" s="16"/>
      <c r="MPT27" s="16"/>
      <c r="MPU27" s="16"/>
      <c r="MPV27" s="16"/>
      <c r="MPW27" s="16"/>
      <c r="MPX27" s="16"/>
      <c r="MPY27" s="16"/>
      <c r="MPZ27" s="16"/>
      <c r="MQA27" s="16"/>
      <c r="MQB27" s="16"/>
      <c r="MQC27" s="16"/>
      <c r="MQD27" s="16"/>
      <c r="MQE27" s="16"/>
      <c r="MQF27" s="16"/>
      <c r="MQG27" s="16"/>
      <c r="MQH27" s="16"/>
      <c r="MQI27" s="16"/>
      <c r="MQJ27" s="16"/>
      <c r="MQK27" s="16"/>
      <c r="MQL27" s="16"/>
      <c r="MQM27" s="16"/>
      <c r="MQN27" s="16"/>
      <c r="MQO27" s="16"/>
      <c r="MQP27" s="16"/>
      <c r="MQQ27" s="16"/>
      <c r="MQR27" s="16"/>
      <c r="MQS27" s="16"/>
      <c r="MQT27" s="16"/>
      <c r="MQU27" s="16"/>
      <c r="MQV27" s="16"/>
      <c r="MQW27" s="16"/>
      <c r="MQX27" s="16"/>
      <c r="MQY27" s="16"/>
      <c r="MQZ27" s="16"/>
      <c r="MRA27" s="16"/>
      <c r="MRB27" s="16"/>
      <c r="MRC27" s="16"/>
      <c r="MRD27" s="16"/>
      <c r="MRE27" s="16"/>
      <c r="MRF27" s="16"/>
      <c r="MRG27" s="16"/>
      <c r="MRH27" s="16"/>
      <c r="MRI27" s="16"/>
      <c r="MRJ27" s="16"/>
      <c r="MRK27" s="16"/>
      <c r="MRL27" s="16"/>
      <c r="MRM27" s="16"/>
      <c r="MRN27" s="16"/>
      <c r="MRO27" s="16"/>
      <c r="MRP27" s="16"/>
      <c r="MRQ27" s="16"/>
      <c r="MRR27" s="16"/>
      <c r="MRS27" s="16"/>
      <c r="MRT27" s="16"/>
      <c r="MRU27" s="16"/>
      <c r="MRV27" s="16"/>
      <c r="MRW27" s="16"/>
      <c r="MRX27" s="16"/>
      <c r="MRY27" s="16"/>
      <c r="MRZ27" s="16"/>
      <c r="MSA27" s="16"/>
      <c r="MSB27" s="16"/>
      <c r="MSC27" s="16"/>
      <c r="MSD27" s="16"/>
      <c r="MSE27" s="16"/>
      <c r="MSF27" s="16"/>
      <c r="MSG27" s="16"/>
      <c r="MSH27" s="16"/>
      <c r="MSI27" s="16"/>
      <c r="MSJ27" s="16"/>
      <c r="MSK27" s="16"/>
      <c r="MSL27" s="16"/>
      <c r="MSM27" s="16"/>
      <c r="MSN27" s="16"/>
      <c r="MSO27" s="16"/>
      <c r="MSP27" s="16"/>
      <c r="MSQ27" s="16"/>
      <c r="MSR27" s="16"/>
      <c r="MSS27" s="16"/>
      <c r="MST27" s="16"/>
      <c r="MSU27" s="16"/>
      <c r="MSV27" s="16"/>
      <c r="MSW27" s="16"/>
      <c r="MSX27" s="16"/>
      <c r="MSY27" s="16"/>
      <c r="MSZ27" s="16"/>
      <c r="MTA27" s="16"/>
      <c r="MTB27" s="16"/>
      <c r="MTC27" s="16"/>
      <c r="MTD27" s="16"/>
      <c r="MTE27" s="16"/>
      <c r="MTF27" s="16"/>
      <c r="MTG27" s="16"/>
      <c r="MTH27" s="16"/>
      <c r="MTI27" s="16"/>
      <c r="MTJ27" s="16"/>
      <c r="MTK27" s="16"/>
      <c r="MTL27" s="16"/>
      <c r="MTM27" s="16"/>
      <c r="MTN27" s="16"/>
      <c r="MTO27" s="16"/>
      <c r="MTP27" s="16"/>
      <c r="MTQ27" s="16"/>
      <c r="MTR27" s="16"/>
      <c r="MTS27" s="16"/>
      <c r="MTT27" s="16"/>
      <c r="MTU27" s="16"/>
      <c r="MTV27" s="16"/>
      <c r="MTW27" s="16"/>
      <c r="MTX27" s="16"/>
      <c r="MTY27" s="16"/>
      <c r="MTZ27" s="16"/>
      <c r="MUA27" s="16"/>
      <c r="MUB27" s="16"/>
      <c r="MUC27" s="16"/>
      <c r="MUD27" s="16"/>
      <c r="MUE27" s="16"/>
      <c r="MUF27" s="16"/>
      <c r="MUG27" s="16"/>
      <c r="MUH27" s="16"/>
      <c r="MUI27" s="16"/>
      <c r="MUJ27" s="16"/>
      <c r="MUK27" s="16"/>
      <c r="MUL27" s="16"/>
      <c r="MUM27" s="16"/>
      <c r="MUN27" s="16"/>
      <c r="MUO27" s="16"/>
      <c r="MUP27" s="16"/>
      <c r="MUQ27" s="16"/>
      <c r="MUR27" s="16"/>
      <c r="MUS27" s="16"/>
      <c r="MUT27" s="16"/>
      <c r="MUU27" s="16"/>
      <c r="MUV27" s="16"/>
      <c r="MUW27" s="16"/>
      <c r="MUX27" s="16"/>
      <c r="MUY27" s="16"/>
      <c r="MUZ27" s="16"/>
      <c r="MVA27" s="16"/>
      <c r="MVB27" s="16"/>
      <c r="MVC27" s="16"/>
      <c r="MVD27" s="16"/>
      <c r="MVE27" s="16"/>
      <c r="MVF27" s="16"/>
      <c r="MVG27" s="16"/>
      <c r="MVH27" s="16"/>
      <c r="MVI27" s="16"/>
      <c r="MVJ27" s="16"/>
      <c r="MVK27" s="16"/>
      <c r="MVL27" s="16"/>
      <c r="MVM27" s="16"/>
      <c r="MVN27" s="16"/>
      <c r="MVO27" s="16"/>
      <c r="MVP27" s="16"/>
      <c r="MVQ27" s="16"/>
      <c r="MVR27" s="16"/>
      <c r="MVS27" s="16"/>
      <c r="MVT27" s="16"/>
      <c r="MVU27" s="16"/>
      <c r="MVV27" s="16"/>
      <c r="MVW27" s="16"/>
      <c r="MVX27" s="16"/>
      <c r="MVY27" s="16"/>
      <c r="MVZ27" s="16"/>
      <c r="MWA27" s="16"/>
      <c r="MWB27" s="16"/>
      <c r="MWC27" s="16"/>
      <c r="MWD27" s="16"/>
      <c r="MWE27" s="16"/>
      <c r="MWF27" s="16"/>
      <c r="MWG27" s="16"/>
      <c r="MWH27" s="16"/>
      <c r="MWI27" s="16"/>
      <c r="MWJ27" s="16"/>
      <c r="MWK27" s="16"/>
      <c r="MWL27" s="16"/>
      <c r="MWM27" s="16"/>
      <c r="MWN27" s="16"/>
      <c r="MWO27" s="16"/>
      <c r="MWP27" s="16"/>
      <c r="MWQ27" s="16"/>
      <c r="MWR27" s="16"/>
      <c r="MWS27" s="16"/>
      <c r="MWT27" s="16"/>
      <c r="MWU27" s="16"/>
      <c r="MWV27" s="16"/>
      <c r="MWW27" s="16"/>
      <c r="MWX27" s="16"/>
      <c r="MWY27" s="16"/>
      <c r="MWZ27" s="16"/>
      <c r="MXA27" s="16"/>
      <c r="MXB27" s="16"/>
      <c r="MXC27" s="16"/>
      <c r="MXD27" s="16"/>
      <c r="MXE27" s="16"/>
      <c r="MXF27" s="16"/>
      <c r="MXG27" s="16"/>
      <c r="MXH27" s="16"/>
      <c r="MXI27" s="16"/>
      <c r="MXJ27" s="16"/>
      <c r="MXK27" s="16"/>
      <c r="MXL27" s="16"/>
      <c r="MXM27" s="16"/>
      <c r="MXN27" s="16"/>
      <c r="MXO27" s="16"/>
      <c r="MXP27" s="16"/>
      <c r="MXQ27" s="16"/>
      <c r="MXR27" s="16"/>
      <c r="MXS27" s="16"/>
      <c r="MXT27" s="16"/>
      <c r="MXU27" s="16"/>
      <c r="MXV27" s="16"/>
      <c r="MXW27" s="16"/>
      <c r="MXX27" s="16"/>
      <c r="MXY27" s="16"/>
      <c r="MXZ27" s="16"/>
      <c r="MYA27" s="16"/>
      <c r="MYB27" s="16"/>
      <c r="MYC27" s="16"/>
      <c r="MYD27" s="16"/>
      <c r="MYE27" s="16"/>
      <c r="MYF27" s="16"/>
      <c r="MYG27" s="16"/>
      <c r="MYH27" s="16"/>
      <c r="MYI27" s="16"/>
      <c r="MYJ27" s="16"/>
      <c r="MYK27" s="16"/>
      <c r="MYL27" s="16"/>
      <c r="MYM27" s="16"/>
      <c r="MYN27" s="16"/>
      <c r="MYO27" s="16"/>
      <c r="MYP27" s="16"/>
      <c r="MYQ27" s="16"/>
      <c r="MYR27" s="16"/>
      <c r="MYS27" s="16"/>
      <c r="MYT27" s="16"/>
      <c r="MYU27" s="16"/>
      <c r="MYV27" s="16"/>
      <c r="MYW27" s="16"/>
      <c r="MYX27" s="16"/>
      <c r="MYY27" s="16"/>
      <c r="MYZ27" s="16"/>
      <c r="MZA27" s="16"/>
      <c r="MZB27" s="16"/>
      <c r="MZC27" s="16"/>
      <c r="MZD27" s="16"/>
      <c r="MZE27" s="16"/>
      <c r="MZF27" s="16"/>
      <c r="MZG27" s="16"/>
      <c r="MZH27" s="16"/>
      <c r="MZI27" s="16"/>
      <c r="MZJ27" s="16"/>
      <c r="MZK27" s="16"/>
      <c r="MZL27" s="16"/>
      <c r="MZM27" s="16"/>
      <c r="MZN27" s="16"/>
      <c r="MZO27" s="16"/>
      <c r="MZP27" s="16"/>
      <c r="MZQ27" s="16"/>
      <c r="MZR27" s="16"/>
      <c r="MZS27" s="16"/>
      <c r="MZT27" s="16"/>
      <c r="MZU27" s="16"/>
      <c r="MZV27" s="16"/>
      <c r="MZW27" s="16"/>
      <c r="MZX27" s="16"/>
      <c r="MZY27" s="16"/>
      <c r="MZZ27" s="16"/>
      <c r="NAA27" s="16"/>
      <c r="NAB27" s="16"/>
      <c r="NAC27" s="16"/>
      <c r="NAD27" s="16"/>
      <c r="NAE27" s="16"/>
      <c r="NAF27" s="16"/>
      <c r="NAG27" s="16"/>
      <c r="NAH27" s="16"/>
      <c r="NAI27" s="16"/>
      <c r="NAJ27" s="16"/>
      <c r="NAK27" s="16"/>
      <c r="NAL27" s="16"/>
      <c r="NAM27" s="16"/>
      <c r="NAN27" s="16"/>
      <c r="NAO27" s="16"/>
      <c r="NAP27" s="16"/>
      <c r="NAQ27" s="16"/>
      <c r="NAR27" s="16"/>
      <c r="NAS27" s="16"/>
      <c r="NAT27" s="16"/>
      <c r="NAU27" s="16"/>
      <c r="NAV27" s="16"/>
      <c r="NAW27" s="16"/>
      <c r="NAX27" s="16"/>
      <c r="NAY27" s="16"/>
      <c r="NAZ27" s="16"/>
      <c r="NBA27" s="16"/>
      <c r="NBB27" s="16"/>
      <c r="NBC27" s="16"/>
      <c r="NBD27" s="16"/>
      <c r="NBE27" s="16"/>
      <c r="NBF27" s="16"/>
      <c r="NBG27" s="16"/>
      <c r="NBH27" s="16"/>
      <c r="NBI27" s="16"/>
      <c r="NBJ27" s="16"/>
      <c r="NBK27" s="16"/>
      <c r="NBL27" s="16"/>
      <c r="NBM27" s="16"/>
      <c r="NBN27" s="16"/>
      <c r="NBO27" s="16"/>
      <c r="NBP27" s="16"/>
      <c r="NBQ27" s="16"/>
      <c r="NBR27" s="16"/>
      <c r="NBS27" s="16"/>
      <c r="NBT27" s="16"/>
      <c r="NBU27" s="16"/>
      <c r="NBV27" s="16"/>
      <c r="NBW27" s="16"/>
      <c r="NBX27" s="16"/>
      <c r="NBY27" s="16"/>
      <c r="NBZ27" s="16"/>
      <c r="NCA27" s="16"/>
      <c r="NCB27" s="16"/>
      <c r="NCC27" s="16"/>
      <c r="NCD27" s="16"/>
      <c r="NCE27" s="16"/>
      <c r="NCF27" s="16"/>
      <c r="NCG27" s="16"/>
      <c r="NCH27" s="16"/>
      <c r="NCI27" s="16"/>
      <c r="NCJ27" s="16"/>
      <c r="NCK27" s="16"/>
      <c r="NCL27" s="16"/>
      <c r="NCM27" s="16"/>
      <c r="NCN27" s="16"/>
      <c r="NCO27" s="16"/>
      <c r="NCP27" s="16"/>
      <c r="NCQ27" s="16"/>
      <c r="NCR27" s="16"/>
      <c r="NCS27" s="16"/>
      <c r="NCT27" s="16"/>
      <c r="NCU27" s="16"/>
      <c r="NCV27" s="16"/>
      <c r="NCW27" s="16"/>
      <c r="NCX27" s="16"/>
      <c r="NCY27" s="16"/>
      <c r="NCZ27" s="16"/>
      <c r="NDA27" s="16"/>
      <c r="NDB27" s="16"/>
      <c r="NDC27" s="16"/>
      <c r="NDD27" s="16"/>
      <c r="NDE27" s="16"/>
      <c r="NDF27" s="16"/>
      <c r="NDG27" s="16"/>
      <c r="NDH27" s="16"/>
      <c r="NDI27" s="16"/>
      <c r="NDJ27" s="16"/>
      <c r="NDK27" s="16"/>
      <c r="NDL27" s="16"/>
      <c r="NDM27" s="16"/>
      <c r="NDN27" s="16"/>
      <c r="NDO27" s="16"/>
      <c r="NDP27" s="16"/>
      <c r="NDQ27" s="16"/>
      <c r="NDR27" s="16"/>
      <c r="NDS27" s="16"/>
      <c r="NDT27" s="16"/>
      <c r="NDU27" s="16"/>
      <c r="NDV27" s="16"/>
      <c r="NDW27" s="16"/>
      <c r="NDX27" s="16"/>
      <c r="NDY27" s="16"/>
      <c r="NDZ27" s="16"/>
      <c r="NEA27" s="16"/>
      <c r="NEB27" s="16"/>
      <c r="NEC27" s="16"/>
      <c r="NED27" s="16"/>
      <c r="NEE27" s="16"/>
      <c r="NEF27" s="16"/>
      <c r="NEG27" s="16"/>
      <c r="NEH27" s="16"/>
      <c r="NEI27" s="16"/>
      <c r="NEJ27" s="16"/>
      <c r="NEK27" s="16"/>
      <c r="NEL27" s="16"/>
      <c r="NEM27" s="16"/>
      <c r="NEN27" s="16"/>
      <c r="NEO27" s="16"/>
      <c r="NEP27" s="16"/>
      <c r="NEQ27" s="16"/>
      <c r="NER27" s="16"/>
      <c r="NES27" s="16"/>
      <c r="NET27" s="16"/>
      <c r="NEU27" s="16"/>
      <c r="NEV27" s="16"/>
      <c r="NEW27" s="16"/>
      <c r="NEX27" s="16"/>
      <c r="NEY27" s="16"/>
      <c r="NEZ27" s="16"/>
      <c r="NFA27" s="16"/>
      <c r="NFB27" s="16"/>
      <c r="NFC27" s="16"/>
      <c r="NFD27" s="16"/>
      <c r="NFE27" s="16"/>
      <c r="NFF27" s="16"/>
      <c r="NFG27" s="16"/>
      <c r="NFH27" s="16"/>
      <c r="NFI27" s="16"/>
      <c r="NFJ27" s="16"/>
      <c r="NFK27" s="16"/>
      <c r="NFL27" s="16"/>
      <c r="NFM27" s="16"/>
      <c r="NFN27" s="16"/>
      <c r="NFO27" s="16"/>
      <c r="NFP27" s="16"/>
      <c r="NFQ27" s="16"/>
      <c r="NFR27" s="16"/>
      <c r="NFS27" s="16"/>
      <c r="NFT27" s="16"/>
      <c r="NFU27" s="16"/>
      <c r="NFV27" s="16"/>
      <c r="NFW27" s="16"/>
      <c r="NFX27" s="16"/>
      <c r="NFY27" s="16"/>
      <c r="NFZ27" s="16"/>
      <c r="NGA27" s="16"/>
      <c r="NGB27" s="16"/>
      <c r="NGC27" s="16"/>
      <c r="NGD27" s="16"/>
      <c r="NGE27" s="16"/>
      <c r="NGF27" s="16"/>
      <c r="NGG27" s="16"/>
      <c r="NGH27" s="16"/>
      <c r="NGI27" s="16"/>
      <c r="NGJ27" s="16"/>
      <c r="NGK27" s="16"/>
      <c r="NGL27" s="16"/>
      <c r="NGM27" s="16"/>
      <c r="NGN27" s="16"/>
      <c r="NGO27" s="16"/>
      <c r="NGP27" s="16"/>
      <c r="NGQ27" s="16"/>
      <c r="NGR27" s="16"/>
      <c r="NGS27" s="16"/>
      <c r="NGT27" s="16"/>
      <c r="NGU27" s="16"/>
      <c r="NGV27" s="16"/>
      <c r="NGW27" s="16"/>
      <c r="NGX27" s="16"/>
      <c r="NGY27" s="16"/>
      <c r="NGZ27" s="16"/>
      <c r="NHA27" s="16"/>
      <c r="NHB27" s="16"/>
      <c r="NHC27" s="16"/>
      <c r="NHD27" s="16"/>
      <c r="NHE27" s="16"/>
      <c r="NHF27" s="16"/>
      <c r="NHG27" s="16"/>
      <c r="NHH27" s="16"/>
      <c r="NHI27" s="16"/>
      <c r="NHJ27" s="16"/>
      <c r="NHK27" s="16"/>
      <c r="NHL27" s="16"/>
      <c r="NHM27" s="16"/>
      <c r="NHN27" s="16"/>
      <c r="NHO27" s="16"/>
      <c r="NHP27" s="16"/>
      <c r="NHQ27" s="16"/>
      <c r="NHR27" s="16"/>
      <c r="NHS27" s="16"/>
      <c r="NHT27" s="16"/>
      <c r="NHU27" s="16"/>
      <c r="NHV27" s="16"/>
      <c r="NHW27" s="16"/>
      <c r="NHX27" s="16"/>
      <c r="NHY27" s="16"/>
      <c r="NHZ27" s="16"/>
      <c r="NIA27" s="16"/>
      <c r="NIB27" s="16"/>
      <c r="NIC27" s="16"/>
      <c r="NID27" s="16"/>
      <c r="NIE27" s="16"/>
      <c r="NIF27" s="16"/>
      <c r="NIG27" s="16"/>
      <c r="NIH27" s="16"/>
      <c r="NII27" s="16"/>
      <c r="NIJ27" s="16"/>
      <c r="NIK27" s="16"/>
      <c r="NIL27" s="16"/>
      <c r="NIM27" s="16"/>
      <c r="NIN27" s="16"/>
      <c r="NIO27" s="16"/>
      <c r="NIP27" s="16"/>
      <c r="NIQ27" s="16"/>
      <c r="NIR27" s="16"/>
      <c r="NIS27" s="16"/>
      <c r="NIT27" s="16"/>
      <c r="NIU27" s="16"/>
      <c r="NIV27" s="16"/>
      <c r="NIW27" s="16"/>
      <c r="NIX27" s="16"/>
      <c r="NIY27" s="16"/>
      <c r="NIZ27" s="16"/>
      <c r="NJA27" s="16"/>
      <c r="NJB27" s="16"/>
      <c r="NJC27" s="16"/>
      <c r="NJD27" s="16"/>
      <c r="NJE27" s="16"/>
      <c r="NJF27" s="16"/>
      <c r="NJG27" s="16"/>
      <c r="NJH27" s="16"/>
      <c r="NJI27" s="16"/>
      <c r="NJJ27" s="16"/>
      <c r="NJK27" s="16"/>
      <c r="NJL27" s="16"/>
      <c r="NJM27" s="16"/>
      <c r="NJN27" s="16"/>
      <c r="NJO27" s="16"/>
      <c r="NJP27" s="16"/>
      <c r="NJQ27" s="16"/>
      <c r="NJR27" s="16"/>
      <c r="NJS27" s="16"/>
      <c r="NJT27" s="16"/>
      <c r="NJU27" s="16"/>
      <c r="NJV27" s="16"/>
      <c r="NJW27" s="16"/>
      <c r="NJX27" s="16"/>
      <c r="NJY27" s="16"/>
      <c r="NJZ27" s="16"/>
      <c r="NKA27" s="16"/>
      <c r="NKB27" s="16"/>
      <c r="NKC27" s="16"/>
      <c r="NKD27" s="16"/>
      <c r="NKE27" s="16"/>
      <c r="NKF27" s="16"/>
      <c r="NKG27" s="16"/>
      <c r="NKH27" s="16"/>
      <c r="NKI27" s="16"/>
      <c r="NKJ27" s="16"/>
      <c r="NKK27" s="16"/>
      <c r="NKL27" s="16"/>
      <c r="NKM27" s="16"/>
      <c r="NKN27" s="16"/>
      <c r="NKO27" s="16"/>
      <c r="NKP27" s="16"/>
      <c r="NKQ27" s="16"/>
      <c r="NKR27" s="16"/>
      <c r="NKS27" s="16"/>
      <c r="NKT27" s="16"/>
      <c r="NKU27" s="16"/>
      <c r="NKV27" s="16"/>
      <c r="NKW27" s="16"/>
      <c r="NKX27" s="16"/>
      <c r="NKY27" s="16"/>
      <c r="NKZ27" s="16"/>
      <c r="NLA27" s="16"/>
      <c r="NLB27" s="16"/>
      <c r="NLC27" s="16"/>
      <c r="NLD27" s="16"/>
      <c r="NLE27" s="16"/>
      <c r="NLF27" s="16"/>
      <c r="NLG27" s="16"/>
      <c r="NLH27" s="16"/>
      <c r="NLI27" s="16"/>
      <c r="NLJ27" s="16"/>
      <c r="NLK27" s="16"/>
      <c r="NLL27" s="16"/>
      <c r="NLM27" s="16"/>
      <c r="NLN27" s="16"/>
      <c r="NLO27" s="16"/>
      <c r="NLP27" s="16"/>
      <c r="NLQ27" s="16"/>
      <c r="NLR27" s="16"/>
      <c r="NLS27" s="16"/>
      <c r="NLT27" s="16"/>
      <c r="NLU27" s="16"/>
      <c r="NLV27" s="16"/>
      <c r="NLW27" s="16"/>
      <c r="NLX27" s="16"/>
      <c r="NLY27" s="16"/>
      <c r="NLZ27" s="16"/>
      <c r="NMA27" s="16"/>
      <c r="NMB27" s="16"/>
      <c r="NMC27" s="16"/>
      <c r="NMD27" s="16"/>
      <c r="NME27" s="16"/>
      <c r="NMF27" s="16"/>
      <c r="NMG27" s="16"/>
      <c r="NMH27" s="16"/>
      <c r="NMI27" s="16"/>
      <c r="NMJ27" s="16"/>
      <c r="NMK27" s="16"/>
      <c r="NML27" s="16"/>
      <c r="NMM27" s="16"/>
      <c r="NMN27" s="16"/>
      <c r="NMO27" s="16"/>
      <c r="NMP27" s="16"/>
      <c r="NMQ27" s="16"/>
      <c r="NMR27" s="16"/>
      <c r="NMS27" s="16"/>
      <c r="NMT27" s="16"/>
      <c r="NMU27" s="16"/>
      <c r="NMV27" s="16"/>
      <c r="NMW27" s="16"/>
      <c r="NMX27" s="16"/>
      <c r="NMY27" s="16"/>
      <c r="NMZ27" s="16"/>
      <c r="NNA27" s="16"/>
      <c r="NNB27" s="16"/>
      <c r="NNC27" s="16"/>
      <c r="NND27" s="16"/>
      <c r="NNE27" s="16"/>
      <c r="NNF27" s="16"/>
      <c r="NNG27" s="16"/>
      <c r="NNH27" s="16"/>
      <c r="NNI27" s="16"/>
      <c r="NNJ27" s="16"/>
      <c r="NNK27" s="16"/>
      <c r="NNL27" s="16"/>
      <c r="NNM27" s="16"/>
      <c r="NNN27" s="16"/>
      <c r="NNO27" s="16"/>
      <c r="NNP27" s="16"/>
      <c r="NNQ27" s="16"/>
      <c r="NNR27" s="16"/>
      <c r="NNS27" s="16"/>
      <c r="NNT27" s="16"/>
      <c r="NNU27" s="16"/>
      <c r="NNV27" s="16"/>
      <c r="NNW27" s="16"/>
      <c r="NNX27" s="16"/>
      <c r="NNY27" s="16"/>
      <c r="NNZ27" s="16"/>
      <c r="NOA27" s="16"/>
      <c r="NOB27" s="16"/>
      <c r="NOC27" s="16"/>
      <c r="NOD27" s="16"/>
      <c r="NOE27" s="16"/>
      <c r="NOF27" s="16"/>
      <c r="NOG27" s="16"/>
      <c r="NOH27" s="16"/>
      <c r="NOI27" s="16"/>
      <c r="NOJ27" s="16"/>
      <c r="NOK27" s="16"/>
      <c r="NOL27" s="16"/>
      <c r="NOM27" s="16"/>
      <c r="NON27" s="16"/>
      <c r="NOO27" s="16"/>
      <c r="NOP27" s="16"/>
      <c r="NOQ27" s="16"/>
      <c r="NOR27" s="16"/>
      <c r="NOS27" s="16"/>
      <c r="NOT27" s="16"/>
      <c r="NOU27" s="16"/>
      <c r="NOV27" s="16"/>
      <c r="NOW27" s="16"/>
      <c r="NOX27" s="16"/>
      <c r="NOY27" s="16"/>
      <c r="NOZ27" s="16"/>
      <c r="NPA27" s="16"/>
      <c r="NPB27" s="16"/>
      <c r="NPC27" s="16"/>
      <c r="NPD27" s="16"/>
      <c r="NPE27" s="16"/>
      <c r="NPF27" s="16"/>
      <c r="NPG27" s="16"/>
      <c r="NPH27" s="16"/>
      <c r="NPI27" s="16"/>
      <c r="NPJ27" s="16"/>
      <c r="NPK27" s="16"/>
      <c r="NPL27" s="16"/>
      <c r="NPM27" s="16"/>
      <c r="NPN27" s="16"/>
      <c r="NPO27" s="16"/>
      <c r="NPP27" s="16"/>
      <c r="NPQ27" s="16"/>
      <c r="NPR27" s="16"/>
      <c r="NPS27" s="16"/>
      <c r="NPT27" s="16"/>
      <c r="NPU27" s="16"/>
      <c r="NPV27" s="16"/>
      <c r="NPW27" s="16"/>
      <c r="NPX27" s="16"/>
      <c r="NPY27" s="16"/>
      <c r="NPZ27" s="16"/>
      <c r="NQA27" s="16"/>
      <c r="NQB27" s="16"/>
      <c r="NQC27" s="16"/>
      <c r="NQD27" s="16"/>
      <c r="NQE27" s="16"/>
      <c r="NQF27" s="16"/>
      <c r="NQG27" s="16"/>
      <c r="NQH27" s="16"/>
      <c r="NQI27" s="16"/>
      <c r="NQJ27" s="16"/>
      <c r="NQK27" s="16"/>
      <c r="NQL27" s="16"/>
      <c r="NQM27" s="16"/>
      <c r="NQN27" s="16"/>
      <c r="NQO27" s="16"/>
      <c r="NQP27" s="16"/>
      <c r="NQQ27" s="16"/>
      <c r="NQR27" s="16"/>
      <c r="NQS27" s="16"/>
      <c r="NQT27" s="16"/>
      <c r="NQU27" s="16"/>
      <c r="NQV27" s="16"/>
      <c r="NQW27" s="16"/>
      <c r="NQX27" s="16"/>
      <c r="NQY27" s="16"/>
      <c r="NQZ27" s="16"/>
      <c r="NRA27" s="16"/>
      <c r="NRB27" s="16"/>
      <c r="NRC27" s="16"/>
      <c r="NRD27" s="16"/>
      <c r="NRE27" s="16"/>
      <c r="NRF27" s="16"/>
      <c r="NRG27" s="16"/>
      <c r="NRH27" s="16"/>
      <c r="NRI27" s="16"/>
      <c r="NRJ27" s="16"/>
      <c r="NRK27" s="16"/>
      <c r="NRL27" s="16"/>
      <c r="NRM27" s="16"/>
      <c r="NRN27" s="16"/>
      <c r="NRO27" s="16"/>
      <c r="NRP27" s="16"/>
      <c r="NRQ27" s="16"/>
      <c r="NRR27" s="16"/>
      <c r="NRS27" s="16"/>
      <c r="NRT27" s="16"/>
      <c r="NRU27" s="16"/>
      <c r="NRV27" s="16"/>
      <c r="NRW27" s="16"/>
      <c r="NRX27" s="16"/>
      <c r="NRY27" s="16"/>
      <c r="NRZ27" s="16"/>
      <c r="NSA27" s="16"/>
      <c r="NSB27" s="16"/>
      <c r="NSC27" s="16"/>
      <c r="NSD27" s="16"/>
      <c r="NSE27" s="16"/>
      <c r="NSF27" s="16"/>
      <c r="NSG27" s="16"/>
      <c r="NSH27" s="16"/>
      <c r="NSI27" s="16"/>
      <c r="NSJ27" s="16"/>
      <c r="NSK27" s="16"/>
      <c r="NSL27" s="16"/>
      <c r="NSM27" s="16"/>
      <c r="NSN27" s="16"/>
      <c r="NSO27" s="16"/>
      <c r="NSP27" s="16"/>
      <c r="NSQ27" s="16"/>
      <c r="NSR27" s="16"/>
      <c r="NSS27" s="16"/>
      <c r="NST27" s="16"/>
      <c r="NSU27" s="16"/>
      <c r="NSV27" s="16"/>
      <c r="NSW27" s="16"/>
      <c r="NSX27" s="16"/>
      <c r="NSY27" s="16"/>
      <c r="NSZ27" s="16"/>
      <c r="NTA27" s="16"/>
      <c r="NTB27" s="16"/>
      <c r="NTC27" s="16"/>
      <c r="NTD27" s="16"/>
      <c r="NTE27" s="16"/>
      <c r="NTF27" s="16"/>
      <c r="NTG27" s="16"/>
      <c r="NTH27" s="16"/>
      <c r="NTI27" s="16"/>
      <c r="NTJ27" s="16"/>
      <c r="NTK27" s="16"/>
      <c r="NTL27" s="16"/>
      <c r="NTM27" s="16"/>
      <c r="NTN27" s="16"/>
      <c r="NTO27" s="16"/>
      <c r="NTP27" s="16"/>
      <c r="NTQ27" s="16"/>
      <c r="NTR27" s="16"/>
      <c r="NTS27" s="16"/>
      <c r="NTT27" s="16"/>
      <c r="NTU27" s="16"/>
      <c r="NTV27" s="16"/>
      <c r="NTW27" s="16"/>
      <c r="NTX27" s="16"/>
      <c r="NTY27" s="16"/>
      <c r="NTZ27" s="16"/>
      <c r="NUA27" s="16"/>
      <c r="NUB27" s="16"/>
      <c r="NUC27" s="16"/>
      <c r="NUD27" s="16"/>
      <c r="NUE27" s="16"/>
      <c r="NUF27" s="16"/>
      <c r="NUG27" s="16"/>
      <c r="NUH27" s="16"/>
      <c r="NUI27" s="16"/>
      <c r="NUJ27" s="16"/>
      <c r="NUK27" s="16"/>
      <c r="NUL27" s="16"/>
      <c r="NUM27" s="16"/>
      <c r="NUN27" s="16"/>
      <c r="NUO27" s="16"/>
      <c r="NUP27" s="16"/>
      <c r="NUQ27" s="16"/>
      <c r="NUR27" s="16"/>
      <c r="NUS27" s="16"/>
      <c r="NUT27" s="16"/>
      <c r="NUU27" s="16"/>
      <c r="NUV27" s="16"/>
      <c r="NUW27" s="16"/>
      <c r="NUX27" s="16"/>
      <c r="NUY27" s="16"/>
      <c r="NUZ27" s="16"/>
      <c r="NVA27" s="16"/>
      <c r="NVB27" s="16"/>
      <c r="NVC27" s="16"/>
      <c r="NVD27" s="16"/>
      <c r="NVE27" s="16"/>
      <c r="NVF27" s="16"/>
      <c r="NVG27" s="16"/>
      <c r="NVH27" s="16"/>
      <c r="NVI27" s="16"/>
      <c r="NVJ27" s="16"/>
      <c r="NVK27" s="16"/>
      <c r="NVL27" s="16"/>
      <c r="NVM27" s="16"/>
      <c r="NVN27" s="16"/>
      <c r="NVO27" s="16"/>
      <c r="NVP27" s="16"/>
      <c r="NVQ27" s="16"/>
      <c r="NVR27" s="16"/>
      <c r="NVS27" s="16"/>
      <c r="NVT27" s="16"/>
      <c r="NVU27" s="16"/>
      <c r="NVV27" s="16"/>
      <c r="NVW27" s="16"/>
      <c r="NVX27" s="16"/>
      <c r="NVY27" s="16"/>
      <c r="NVZ27" s="16"/>
      <c r="NWA27" s="16"/>
      <c r="NWB27" s="16"/>
      <c r="NWC27" s="16"/>
      <c r="NWD27" s="16"/>
      <c r="NWE27" s="16"/>
      <c r="NWF27" s="16"/>
      <c r="NWG27" s="16"/>
      <c r="NWH27" s="16"/>
      <c r="NWI27" s="16"/>
      <c r="NWJ27" s="16"/>
      <c r="NWK27" s="16"/>
      <c r="NWL27" s="16"/>
      <c r="NWM27" s="16"/>
      <c r="NWN27" s="16"/>
      <c r="NWO27" s="16"/>
      <c r="NWP27" s="16"/>
      <c r="NWQ27" s="16"/>
      <c r="NWR27" s="16"/>
      <c r="NWS27" s="16"/>
      <c r="NWT27" s="16"/>
      <c r="NWU27" s="16"/>
      <c r="NWV27" s="16"/>
      <c r="NWW27" s="16"/>
      <c r="NWX27" s="16"/>
      <c r="NWY27" s="16"/>
      <c r="NWZ27" s="16"/>
      <c r="NXA27" s="16"/>
      <c r="NXB27" s="16"/>
      <c r="NXC27" s="16"/>
      <c r="NXD27" s="16"/>
      <c r="NXE27" s="16"/>
      <c r="NXF27" s="16"/>
      <c r="NXG27" s="16"/>
      <c r="NXH27" s="16"/>
      <c r="NXI27" s="16"/>
      <c r="NXJ27" s="16"/>
      <c r="NXK27" s="16"/>
      <c r="NXL27" s="16"/>
      <c r="NXM27" s="16"/>
      <c r="NXN27" s="16"/>
      <c r="NXO27" s="16"/>
      <c r="NXP27" s="16"/>
      <c r="NXQ27" s="16"/>
      <c r="NXR27" s="16"/>
      <c r="NXS27" s="16"/>
      <c r="NXT27" s="16"/>
      <c r="NXU27" s="16"/>
      <c r="NXV27" s="16"/>
      <c r="NXW27" s="16"/>
      <c r="NXX27" s="16"/>
      <c r="NXY27" s="16"/>
      <c r="NXZ27" s="16"/>
      <c r="NYA27" s="16"/>
      <c r="NYB27" s="16"/>
      <c r="NYC27" s="16"/>
      <c r="NYD27" s="16"/>
      <c r="NYE27" s="16"/>
      <c r="NYF27" s="16"/>
      <c r="NYG27" s="16"/>
      <c r="NYH27" s="16"/>
      <c r="NYI27" s="16"/>
      <c r="NYJ27" s="16"/>
      <c r="NYK27" s="16"/>
      <c r="NYL27" s="16"/>
      <c r="NYM27" s="16"/>
      <c r="NYN27" s="16"/>
      <c r="NYO27" s="16"/>
      <c r="NYP27" s="16"/>
      <c r="NYQ27" s="16"/>
      <c r="NYR27" s="16"/>
      <c r="NYS27" s="16"/>
      <c r="NYT27" s="16"/>
      <c r="NYU27" s="16"/>
      <c r="NYV27" s="16"/>
      <c r="NYW27" s="16"/>
      <c r="NYX27" s="16"/>
      <c r="NYY27" s="16"/>
      <c r="NYZ27" s="16"/>
      <c r="NZA27" s="16"/>
      <c r="NZB27" s="16"/>
      <c r="NZC27" s="16"/>
      <c r="NZD27" s="16"/>
      <c r="NZE27" s="16"/>
      <c r="NZF27" s="16"/>
      <c r="NZG27" s="16"/>
      <c r="NZH27" s="16"/>
      <c r="NZI27" s="16"/>
      <c r="NZJ27" s="16"/>
      <c r="NZK27" s="16"/>
      <c r="NZL27" s="16"/>
      <c r="NZM27" s="16"/>
      <c r="NZN27" s="16"/>
      <c r="NZO27" s="16"/>
      <c r="NZP27" s="16"/>
      <c r="NZQ27" s="16"/>
      <c r="NZR27" s="16"/>
      <c r="NZS27" s="16"/>
      <c r="NZT27" s="16"/>
      <c r="NZU27" s="16"/>
      <c r="NZV27" s="16"/>
      <c r="NZW27" s="16"/>
      <c r="NZX27" s="16"/>
      <c r="NZY27" s="16"/>
      <c r="NZZ27" s="16"/>
      <c r="OAA27" s="16"/>
      <c r="OAB27" s="16"/>
      <c r="OAC27" s="16"/>
      <c r="OAD27" s="16"/>
      <c r="OAE27" s="16"/>
      <c r="OAF27" s="16"/>
      <c r="OAG27" s="16"/>
      <c r="OAH27" s="16"/>
      <c r="OAI27" s="16"/>
      <c r="OAJ27" s="16"/>
      <c r="OAK27" s="16"/>
      <c r="OAL27" s="16"/>
      <c r="OAM27" s="16"/>
      <c r="OAN27" s="16"/>
      <c r="OAO27" s="16"/>
      <c r="OAP27" s="16"/>
      <c r="OAQ27" s="16"/>
      <c r="OAR27" s="16"/>
      <c r="OAS27" s="16"/>
      <c r="OAT27" s="16"/>
      <c r="OAU27" s="16"/>
      <c r="OAV27" s="16"/>
      <c r="OAW27" s="16"/>
      <c r="OAX27" s="16"/>
      <c r="OAY27" s="16"/>
      <c r="OAZ27" s="16"/>
      <c r="OBA27" s="16"/>
      <c r="OBB27" s="16"/>
      <c r="OBC27" s="16"/>
      <c r="OBD27" s="16"/>
      <c r="OBE27" s="16"/>
      <c r="OBF27" s="16"/>
      <c r="OBG27" s="16"/>
      <c r="OBH27" s="16"/>
      <c r="OBI27" s="16"/>
      <c r="OBJ27" s="16"/>
      <c r="OBK27" s="16"/>
      <c r="OBL27" s="16"/>
      <c r="OBM27" s="16"/>
      <c r="OBN27" s="16"/>
      <c r="OBO27" s="16"/>
      <c r="OBP27" s="16"/>
      <c r="OBQ27" s="16"/>
      <c r="OBR27" s="16"/>
      <c r="OBS27" s="16"/>
      <c r="OBT27" s="16"/>
      <c r="OBU27" s="16"/>
      <c r="OBV27" s="16"/>
      <c r="OBW27" s="16"/>
      <c r="OBX27" s="16"/>
      <c r="OBY27" s="16"/>
      <c r="OBZ27" s="16"/>
      <c r="OCA27" s="16"/>
      <c r="OCB27" s="16"/>
      <c r="OCC27" s="16"/>
      <c r="OCD27" s="16"/>
      <c r="OCE27" s="16"/>
      <c r="OCF27" s="16"/>
      <c r="OCG27" s="16"/>
      <c r="OCH27" s="16"/>
      <c r="OCI27" s="16"/>
      <c r="OCJ27" s="16"/>
      <c r="OCK27" s="16"/>
      <c r="OCL27" s="16"/>
      <c r="OCM27" s="16"/>
      <c r="OCN27" s="16"/>
      <c r="OCO27" s="16"/>
      <c r="OCP27" s="16"/>
      <c r="OCQ27" s="16"/>
      <c r="OCR27" s="16"/>
      <c r="OCS27" s="16"/>
      <c r="OCT27" s="16"/>
      <c r="OCU27" s="16"/>
      <c r="OCV27" s="16"/>
      <c r="OCW27" s="16"/>
      <c r="OCX27" s="16"/>
      <c r="OCY27" s="16"/>
      <c r="OCZ27" s="16"/>
      <c r="ODA27" s="16"/>
      <c r="ODB27" s="16"/>
      <c r="ODC27" s="16"/>
      <c r="ODD27" s="16"/>
      <c r="ODE27" s="16"/>
      <c r="ODF27" s="16"/>
      <c r="ODG27" s="16"/>
      <c r="ODH27" s="16"/>
      <c r="ODI27" s="16"/>
      <c r="ODJ27" s="16"/>
      <c r="ODK27" s="16"/>
      <c r="ODL27" s="16"/>
      <c r="ODM27" s="16"/>
      <c r="ODN27" s="16"/>
      <c r="ODO27" s="16"/>
      <c r="ODP27" s="16"/>
      <c r="ODQ27" s="16"/>
      <c r="ODR27" s="16"/>
      <c r="ODS27" s="16"/>
      <c r="ODT27" s="16"/>
      <c r="ODU27" s="16"/>
      <c r="ODV27" s="16"/>
      <c r="ODW27" s="16"/>
      <c r="ODX27" s="16"/>
      <c r="ODY27" s="16"/>
      <c r="ODZ27" s="16"/>
      <c r="OEA27" s="16"/>
      <c r="OEB27" s="16"/>
      <c r="OEC27" s="16"/>
      <c r="OED27" s="16"/>
      <c r="OEE27" s="16"/>
      <c r="OEF27" s="16"/>
      <c r="OEG27" s="16"/>
      <c r="OEH27" s="16"/>
      <c r="OEI27" s="16"/>
      <c r="OEJ27" s="16"/>
      <c r="OEK27" s="16"/>
      <c r="OEL27" s="16"/>
      <c r="OEM27" s="16"/>
      <c r="OEN27" s="16"/>
      <c r="OEO27" s="16"/>
      <c r="OEP27" s="16"/>
      <c r="OEQ27" s="16"/>
      <c r="OER27" s="16"/>
      <c r="OES27" s="16"/>
      <c r="OET27" s="16"/>
      <c r="OEU27" s="16"/>
      <c r="OEV27" s="16"/>
      <c r="OEW27" s="16"/>
      <c r="OEX27" s="16"/>
      <c r="OEY27" s="16"/>
      <c r="OEZ27" s="16"/>
      <c r="OFA27" s="16"/>
      <c r="OFB27" s="16"/>
      <c r="OFC27" s="16"/>
      <c r="OFD27" s="16"/>
      <c r="OFE27" s="16"/>
      <c r="OFF27" s="16"/>
      <c r="OFG27" s="16"/>
      <c r="OFH27" s="16"/>
      <c r="OFI27" s="16"/>
      <c r="OFJ27" s="16"/>
      <c r="OFK27" s="16"/>
      <c r="OFL27" s="16"/>
      <c r="OFM27" s="16"/>
      <c r="OFN27" s="16"/>
      <c r="OFO27" s="16"/>
      <c r="OFP27" s="16"/>
      <c r="OFQ27" s="16"/>
      <c r="OFR27" s="16"/>
      <c r="OFS27" s="16"/>
      <c r="OFT27" s="16"/>
      <c r="OFU27" s="16"/>
      <c r="OFV27" s="16"/>
      <c r="OFW27" s="16"/>
      <c r="OFX27" s="16"/>
      <c r="OFY27" s="16"/>
      <c r="OFZ27" s="16"/>
      <c r="OGA27" s="16"/>
      <c r="OGB27" s="16"/>
      <c r="OGC27" s="16"/>
      <c r="OGD27" s="16"/>
      <c r="OGE27" s="16"/>
      <c r="OGF27" s="16"/>
      <c r="OGG27" s="16"/>
      <c r="OGH27" s="16"/>
      <c r="OGI27" s="16"/>
      <c r="OGJ27" s="16"/>
      <c r="OGK27" s="16"/>
      <c r="OGL27" s="16"/>
      <c r="OGM27" s="16"/>
      <c r="OGN27" s="16"/>
      <c r="OGO27" s="16"/>
      <c r="OGP27" s="16"/>
      <c r="OGQ27" s="16"/>
      <c r="OGR27" s="16"/>
      <c r="OGS27" s="16"/>
      <c r="OGT27" s="16"/>
      <c r="OGU27" s="16"/>
      <c r="OGV27" s="16"/>
      <c r="OGW27" s="16"/>
      <c r="OGX27" s="16"/>
      <c r="OGY27" s="16"/>
      <c r="OGZ27" s="16"/>
      <c r="OHA27" s="16"/>
      <c r="OHB27" s="16"/>
      <c r="OHC27" s="16"/>
      <c r="OHD27" s="16"/>
      <c r="OHE27" s="16"/>
      <c r="OHF27" s="16"/>
      <c r="OHG27" s="16"/>
      <c r="OHH27" s="16"/>
      <c r="OHI27" s="16"/>
      <c r="OHJ27" s="16"/>
      <c r="OHK27" s="16"/>
      <c r="OHL27" s="16"/>
      <c r="OHM27" s="16"/>
      <c r="OHN27" s="16"/>
      <c r="OHO27" s="16"/>
      <c r="OHP27" s="16"/>
      <c r="OHQ27" s="16"/>
      <c r="OHR27" s="16"/>
      <c r="OHS27" s="16"/>
      <c r="OHT27" s="16"/>
      <c r="OHU27" s="16"/>
      <c r="OHV27" s="16"/>
      <c r="OHW27" s="16"/>
      <c r="OHX27" s="16"/>
      <c r="OHY27" s="16"/>
      <c r="OHZ27" s="16"/>
      <c r="OIA27" s="16"/>
      <c r="OIB27" s="16"/>
      <c r="OIC27" s="16"/>
      <c r="OID27" s="16"/>
      <c r="OIE27" s="16"/>
      <c r="OIF27" s="16"/>
      <c r="OIG27" s="16"/>
      <c r="OIH27" s="16"/>
      <c r="OII27" s="16"/>
      <c r="OIJ27" s="16"/>
      <c r="OIK27" s="16"/>
      <c r="OIL27" s="16"/>
      <c r="OIM27" s="16"/>
      <c r="OIN27" s="16"/>
      <c r="OIO27" s="16"/>
      <c r="OIP27" s="16"/>
      <c r="OIQ27" s="16"/>
      <c r="OIR27" s="16"/>
      <c r="OIS27" s="16"/>
      <c r="OIT27" s="16"/>
      <c r="OIU27" s="16"/>
      <c r="OIV27" s="16"/>
      <c r="OIW27" s="16"/>
      <c r="OIX27" s="16"/>
      <c r="OIY27" s="16"/>
      <c r="OIZ27" s="16"/>
      <c r="OJA27" s="16"/>
      <c r="OJB27" s="16"/>
      <c r="OJC27" s="16"/>
      <c r="OJD27" s="16"/>
      <c r="OJE27" s="16"/>
      <c r="OJF27" s="16"/>
      <c r="OJG27" s="16"/>
      <c r="OJH27" s="16"/>
      <c r="OJI27" s="16"/>
      <c r="OJJ27" s="16"/>
      <c r="OJK27" s="16"/>
      <c r="OJL27" s="16"/>
      <c r="OJM27" s="16"/>
      <c r="OJN27" s="16"/>
      <c r="OJO27" s="16"/>
      <c r="OJP27" s="16"/>
      <c r="OJQ27" s="16"/>
      <c r="OJR27" s="16"/>
      <c r="OJS27" s="16"/>
      <c r="OJT27" s="16"/>
      <c r="OJU27" s="16"/>
      <c r="OJV27" s="16"/>
      <c r="OJW27" s="16"/>
      <c r="OJX27" s="16"/>
      <c r="OJY27" s="16"/>
      <c r="OJZ27" s="16"/>
      <c r="OKA27" s="16"/>
      <c r="OKB27" s="16"/>
      <c r="OKC27" s="16"/>
      <c r="OKD27" s="16"/>
      <c r="OKE27" s="16"/>
      <c r="OKF27" s="16"/>
      <c r="OKG27" s="16"/>
      <c r="OKH27" s="16"/>
      <c r="OKI27" s="16"/>
      <c r="OKJ27" s="16"/>
      <c r="OKK27" s="16"/>
      <c r="OKL27" s="16"/>
      <c r="OKM27" s="16"/>
      <c r="OKN27" s="16"/>
      <c r="OKO27" s="16"/>
      <c r="OKP27" s="16"/>
      <c r="OKQ27" s="16"/>
      <c r="OKR27" s="16"/>
      <c r="OKS27" s="16"/>
      <c r="OKT27" s="16"/>
      <c r="OKU27" s="16"/>
      <c r="OKV27" s="16"/>
      <c r="OKW27" s="16"/>
      <c r="OKX27" s="16"/>
      <c r="OKY27" s="16"/>
      <c r="OKZ27" s="16"/>
      <c r="OLA27" s="16"/>
      <c r="OLB27" s="16"/>
      <c r="OLC27" s="16"/>
      <c r="OLD27" s="16"/>
      <c r="OLE27" s="16"/>
      <c r="OLF27" s="16"/>
      <c r="OLG27" s="16"/>
      <c r="OLH27" s="16"/>
      <c r="OLI27" s="16"/>
      <c r="OLJ27" s="16"/>
      <c r="OLK27" s="16"/>
      <c r="OLL27" s="16"/>
      <c r="OLM27" s="16"/>
      <c r="OLN27" s="16"/>
      <c r="OLO27" s="16"/>
      <c r="OLP27" s="16"/>
      <c r="OLQ27" s="16"/>
      <c r="OLR27" s="16"/>
      <c r="OLS27" s="16"/>
      <c r="OLT27" s="16"/>
      <c r="OLU27" s="16"/>
      <c r="OLV27" s="16"/>
      <c r="OLW27" s="16"/>
      <c r="OLX27" s="16"/>
      <c r="OLY27" s="16"/>
      <c r="OLZ27" s="16"/>
      <c r="OMA27" s="16"/>
      <c r="OMB27" s="16"/>
      <c r="OMC27" s="16"/>
      <c r="OMD27" s="16"/>
      <c r="OME27" s="16"/>
      <c r="OMF27" s="16"/>
      <c r="OMG27" s="16"/>
      <c r="OMH27" s="16"/>
      <c r="OMI27" s="16"/>
      <c r="OMJ27" s="16"/>
      <c r="OMK27" s="16"/>
      <c r="OML27" s="16"/>
      <c r="OMM27" s="16"/>
      <c r="OMN27" s="16"/>
      <c r="OMO27" s="16"/>
      <c r="OMP27" s="16"/>
      <c r="OMQ27" s="16"/>
      <c r="OMR27" s="16"/>
      <c r="OMS27" s="16"/>
      <c r="OMT27" s="16"/>
      <c r="OMU27" s="16"/>
      <c r="OMV27" s="16"/>
      <c r="OMW27" s="16"/>
      <c r="OMX27" s="16"/>
      <c r="OMY27" s="16"/>
      <c r="OMZ27" s="16"/>
      <c r="ONA27" s="16"/>
      <c r="ONB27" s="16"/>
      <c r="ONC27" s="16"/>
      <c r="OND27" s="16"/>
      <c r="ONE27" s="16"/>
      <c r="ONF27" s="16"/>
      <c r="ONG27" s="16"/>
      <c r="ONH27" s="16"/>
      <c r="ONI27" s="16"/>
      <c r="ONJ27" s="16"/>
      <c r="ONK27" s="16"/>
      <c r="ONL27" s="16"/>
      <c r="ONM27" s="16"/>
      <c r="ONN27" s="16"/>
      <c r="ONO27" s="16"/>
      <c r="ONP27" s="16"/>
      <c r="ONQ27" s="16"/>
      <c r="ONR27" s="16"/>
      <c r="ONS27" s="16"/>
      <c r="ONT27" s="16"/>
      <c r="ONU27" s="16"/>
      <c r="ONV27" s="16"/>
      <c r="ONW27" s="16"/>
      <c r="ONX27" s="16"/>
      <c r="ONY27" s="16"/>
      <c r="ONZ27" s="16"/>
      <c r="OOA27" s="16"/>
      <c r="OOB27" s="16"/>
      <c r="OOC27" s="16"/>
      <c r="OOD27" s="16"/>
      <c r="OOE27" s="16"/>
      <c r="OOF27" s="16"/>
      <c r="OOG27" s="16"/>
      <c r="OOH27" s="16"/>
      <c r="OOI27" s="16"/>
      <c r="OOJ27" s="16"/>
      <c r="OOK27" s="16"/>
      <c r="OOL27" s="16"/>
      <c r="OOM27" s="16"/>
      <c r="OON27" s="16"/>
      <c r="OOO27" s="16"/>
      <c r="OOP27" s="16"/>
      <c r="OOQ27" s="16"/>
      <c r="OOR27" s="16"/>
      <c r="OOS27" s="16"/>
      <c r="OOT27" s="16"/>
      <c r="OOU27" s="16"/>
      <c r="OOV27" s="16"/>
      <c r="OOW27" s="16"/>
      <c r="OOX27" s="16"/>
      <c r="OOY27" s="16"/>
      <c r="OOZ27" s="16"/>
      <c r="OPA27" s="16"/>
      <c r="OPB27" s="16"/>
      <c r="OPC27" s="16"/>
      <c r="OPD27" s="16"/>
      <c r="OPE27" s="16"/>
      <c r="OPF27" s="16"/>
      <c r="OPG27" s="16"/>
      <c r="OPH27" s="16"/>
      <c r="OPI27" s="16"/>
      <c r="OPJ27" s="16"/>
      <c r="OPK27" s="16"/>
      <c r="OPL27" s="16"/>
      <c r="OPM27" s="16"/>
      <c r="OPN27" s="16"/>
      <c r="OPO27" s="16"/>
      <c r="OPP27" s="16"/>
      <c r="OPQ27" s="16"/>
      <c r="OPR27" s="16"/>
      <c r="OPS27" s="16"/>
      <c r="OPT27" s="16"/>
      <c r="OPU27" s="16"/>
      <c r="OPV27" s="16"/>
      <c r="OPW27" s="16"/>
      <c r="OPX27" s="16"/>
      <c r="OPY27" s="16"/>
      <c r="OPZ27" s="16"/>
      <c r="OQA27" s="16"/>
      <c r="OQB27" s="16"/>
      <c r="OQC27" s="16"/>
      <c r="OQD27" s="16"/>
      <c r="OQE27" s="16"/>
      <c r="OQF27" s="16"/>
      <c r="OQG27" s="16"/>
      <c r="OQH27" s="16"/>
      <c r="OQI27" s="16"/>
      <c r="OQJ27" s="16"/>
      <c r="OQK27" s="16"/>
      <c r="OQL27" s="16"/>
      <c r="OQM27" s="16"/>
      <c r="OQN27" s="16"/>
      <c r="OQO27" s="16"/>
      <c r="OQP27" s="16"/>
      <c r="OQQ27" s="16"/>
      <c r="OQR27" s="16"/>
      <c r="OQS27" s="16"/>
      <c r="OQT27" s="16"/>
      <c r="OQU27" s="16"/>
      <c r="OQV27" s="16"/>
      <c r="OQW27" s="16"/>
      <c r="OQX27" s="16"/>
      <c r="OQY27" s="16"/>
      <c r="OQZ27" s="16"/>
      <c r="ORA27" s="16"/>
      <c r="ORB27" s="16"/>
      <c r="ORC27" s="16"/>
      <c r="ORD27" s="16"/>
      <c r="ORE27" s="16"/>
      <c r="ORF27" s="16"/>
      <c r="ORG27" s="16"/>
      <c r="ORH27" s="16"/>
      <c r="ORI27" s="16"/>
      <c r="ORJ27" s="16"/>
      <c r="ORK27" s="16"/>
      <c r="ORL27" s="16"/>
      <c r="ORM27" s="16"/>
      <c r="ORN27" s="16"/>
      <c r="ORO27" s="16"/>
      <c r="ORP27" s="16"/>
      <c r="ORQ27" s="16"/>
      <c r="ORR27" s="16"/>
      <c r="ORS27" s="16"/>
      <c r="ORT27" s="16"/>
      <c r="ORU27" s="16"/>
      <c r="ORV27" s="16"/>
      <c r="ORW27" s="16"/>
      <c r="ORX27" s="16"/>
      <c r="ORY27" s="16"/>
      <c r="ORZ27" s="16"/>
      <c r="OSA27" s="16"/>
      <c r="OSB27" s="16"/>
      <c r="OSC27" s="16"/>
      <c r="OSD27" s="16"/>
      <c r="OSE27" s="16"/>
      <c r="OSF27" s="16"/>
      <c r="OSG27" s="16"/>
      <c r="OSH27" s="16"/>
      <c r="OSI27" s="16"/>
      <c r="OSJ27" s="16"/>
      <c r="OSK27" s="16"/>
      <c r="OSL27" s="16"/>
      <c r="OSM27" s="16"/>
      <c r="OSN27" s="16"/>
      <c r="OSO27" s="16"/>
      <c r="OSP27" s="16"/>
      <c r="OSQ27" s="16"/>
      <c r="OSR27" s="16"/>
      <c r="OSS27" s="16"/>
      <c r="OST27" s="16"/>
      <c r="OSU27" s="16"/>
      <c r="OSV27" s="16"/>
      <c r="OSW27" s="16"/>
      <c r="OSX27" s="16"/>
      <c r="OSY27" s="16"/>
      <c r="OSZ27" s="16"/>
      <c r="OTA27" s="16"/>
      <c r="OTB27" s="16"/>
      <c r="OTC27" s="16"/>
      <c r="OTD27" s="16"/>
      <c r="OTE27" s="16"/>
      <c r="OTF27" s="16"/>
      <c r="OTG27" s="16"/>
      <c r="OTH27" s="16"/>
      <c r="OTI27" s="16"/>
      <c r="OTJ27" s="16"/>
      <c r="OTK27" s="16"/>
      <c r="OTL27" s="16"/>
      <c r="OTM27" s="16"/>
      <c r="OTN27" s="16"/>
      <c r="OTO27" s="16"/>
      <c r="OTP27" s="16"/>
      <c r="OTQ27" s="16"/>
      <c r="OTR27" s="16"/>
      <c r="OTS27" s="16"/>
      <c r="OTT27" s="16"/>
      <c r="OTU27" s="16"/>
      <c r="OTV27" s="16"/>
      <c r="OTW27" s="16"/>
      <c r="OTX27" s="16"/>
      <c r="OTY27" s="16"/>
      <c r="OTZ27" s="16"/>
      <c r="OUA27" s="16"/>
      <c r="OUB27" s="16"/>
      <c r="OUC27" s="16"/>
      <c r="OUD27" s="16"/>
      <c r="OUE27" s="16"/>
      <c r="OUF27" s="16"/>
      <c r="OUG27" s="16"/>
      <c r="OUH27" s="16"/>
      <c r="OUI27" s="16"/>
      <c r="OUJ27" s="16"/>
      <c r="OUK27" s="16"/>
      <c r="OUL27" s="16"/>
      <c r="OUM27" s="16"/>
      <c r="OUN27" s="16"/>
      <c r="OUO27" s="16"/>
      <c r="OUP27" s="16"/>
      <c r="OUQ27" s="16"/>
      <c r="OUR27" s="16"/>
      <c r="OUS27" s="16"/>
      <c r="OUT27" s="16"/>
      <c r="OUU27" s="16"/>
      <c r="OUV27" s="16"/>
      <c r="OUW27" s="16"/>
      <c r="OUX27" s="16"/>
      <c r="OUY27" s="16"/>
      <c r="OUZ27" s="16"/>
      <c r="OVA27" s="16"/>
      <c r="OVB27" s="16"/>
      <c r="OVC27" s="16"/>
      <c r="OVD27" s="16"/>
      <c r="OVE27" s="16"/>
      <c r="OVF27" s="16"/>
      <c r="OVG27" s="16"/>
      <c r="OVH27" s="16"/>
      <c r="OVI27" s="16"/>
      <c r="OVJ27" s="16"/>
      <c r="OVK27" s="16"/>
      <c r="OVL27" s="16"/>
      <c r="OVM27" s="16"/>
      <c r="OVN27" s="16"/>
      <c r="OVO27" s="16"/>
      <c r="OVP27" s="16"/>
      <c r="OVQ27" s="16"/>
      <c r="OVR27" s="16"/>
      <c r="OVS27" s="16"/>
      <c r="OVT27" s="16"/>
      <c r="OVU27" s="16"/>
      <c r="OVV27" s="16"/>
      <c r="OVW27" s="16"/>
      <c r="OVX27" s="16"/>
      <c r="OVY27" s="16"/>
      <c r="OVZ27" s="16"/>
      <c r="OWA27" s="16"/>
      <c r="OWB27" s="16"/>
      <c r="OWC27" s="16"/>
      <c r="OWD27" s="16"/>
      <c r="OWE27" s="16"/>
      <c r="OWF27" s="16"/>
      <c r="OWG27" s="16"/>
      <c r="OWH27" s="16"/>
      <c r="OWI27" s="16"/>
      <c r="OWJ27" s="16"/>
      <c r="OWK27" s="16"/>
      <c r="OWL27" s="16"/>
      <c r="OWM27" s="16"/>
      <c r="OWN27" s="16"/>
      <c r="OWO27" s="16"/>
      <c r="OWP27" s="16"/>
      <c r="OWQ27" s="16"/>
      <c r="OWR27" s="16"/>
      <c r="OWS27" s="16"/>
      <c r="OWT27" s="16"/>
      <c r="OWU27" s="16"/>
      <c r="OWV27" s="16"/>
      <c r="OWW27" s="16"/>
      <c r="OWX27" s="16"/>
      <c r="OWY27" s="16"/>
      <c r="OWZ27" s="16"/>
      <c r="OXA27" s="16"/>
      <c r="OXB27" s="16"/>
      <c r="OXC27" s="16"/>
      <c r="OXD27" s="16"/>
      <c r="OXE27" s="16"/>
      <c r="OXF27" s="16"/>
      <c r="OXG27" s="16"/>
      <c r="OXH27" s="16"/>
      <c r="OXI27" s="16"/>
      <c r="OXJ27" s="16"/>
      <c r="OXK27" s="16"/>
      <c r="OXL27" s="16"/>
      <c r="OXM27" s="16"/>
      <c r="OXN27" s="16"/>
      <c r="OXO27" s="16"/>
      <c r="OXP27" s="16"/>
      <c r="OXQ27" s="16"/>
      <c r="OXR27" s="16"/>
      <c r="OXS27" s="16"/>
      <c r="OXT27" s="16"/>
      <c r="OXU27" s="16"/>
      <c r="OXV27" s="16"/>
      <c r="OXW27" s="16"/>
      <c r="OXX27" s="16"/>
      <c r="OXY27" s="16"/>
      <c r="OXZ27" s="16"/>
      <c r="OYA27" s="16"/>
      <c r="OYB27" s="16"/>
      <c r="OYC27" s="16"/>
      <c r="OYD27" s="16"/>
      <c r="OYE27" s="16"/>
      <c r="OYF27" s="16"/>
      <c r="OYG27" s="16"/>
      <c r="OYH27" s="16"/>
      <c r="OYI27" s="16"/>
      <c r="OYJ27" s="16"/>
      <c r="OYK27" s="16"/>
      <c r="OYL27" s="16"/>
      <c r="OYM27" s="16"/>
      <c r="OYN27" s="16"/>
      <c r="OYO27" s="16"/>
      <c r="OYP27" s="16"/>
      <c r="OYQ27" s="16"/>
      <c r="OYR27" s="16"/>
      <c r="OYS27" s="16"/>
      <c r="OYT27" s="16"/>
      <c r="OYU27" s="16"/>
      <c r="OYV27" s="16"/>
      <c r="OYW27" s="16"/>
      <c r="OYX27" s="16"/>
      <c r="OYY27" s="16"/>
      <c r="OYZ27" s="16"/>
      <c r="OZA27" s="16"/>
      <c r="OZB27" s="16"/>
      <c r="OZC27" s="16"/>
      <c r="OZD27" s="16"/>
      <c r="OZE27" s="16"/>
      <c r="OZF27" s="16"/>
      <c r="OZG27" s="16"/>
      <c r="OZH27" s="16"/>
      <c r="OZI27" s="16"/>
      <c r="OZJ27" s="16"/>
      <c r="OZK27" s="16"/>
      <c r="OZL27" s="16"/>
      <c r="OZM27" s="16"/>
      <c r="OZN27" s="16"/>
      <c r="OZO27" s="16"/>
      <c r="OZP27" s="16"/>
      <c r="OZQ27" s="16"/>
      <c r="OZR27" s="16"/>
      <c r="OZS27" s="16"/>
      <c r="OZT27" s="16"/>
      <c r="OZU27" s="16"/>
      <c r="OZV27" s="16"/>
      <c r="OZW27" s="16"/>
      <c r="OZX27" s="16"/>
      <c r="OZY27" s="16"/>
      <c r="OZZ27" s="16"/>
      <c r="PAA27" s="16"/>
      <c r="PAB27" s="16"/>
      <c r="PAC27" s="16"/>
      <c r="PAD27" s="16"/>
      <c r="PAE27" s="16"/>
      <c r="PAF27" s="16"/>
      <c r="PAG27" s="16"/>
      <c r="PAH27" s="16"/>
      <c r="PAI27" s="16"/>
      <c r="PAJ27" s="16"/>
      <c r="PAK27" s="16"/>
      <c r="PAL27" s="16"/>
      <c r="PAM27" s="16"/>
      <c r="PAN27" s="16"/>
      <c r="PAO27" s="16"/>
      <c r="PAP27" s="16"/>
      <c r="PAQ27" s="16"/>
      <c r="PAR27" s="16"/>
      <c r="PAS27" s="16"/>
      <c r="PAT27" s="16"/>
      <c r="PAU27" s="16"/>
      <c r="PAV27" s="16"/>
      <c r="PAW27" s="16"/>
      <c r="PAX27" s="16"/>
      <c r="PAY27" s="16"/>
      <c r="PAZ27" s="16"/>
      <c r="PBA27" s="16"/>
      <c r="PBB27" s="16"/>
      <c r="PBC27" s="16"/>
      <c r="PBD27" s="16"/>
      <c r="PBE27" s="16"/>
      <c r="PBF27" s="16"/>
      <c r="PBG27" s="16"/>
      <c r="PBH27" s="16"/>
      <c r="PBI27" s="16"/>
      <c r="PBJ27" s="16"/>
      <c r="PBK27" s="16"/>
      <c r="PBL27" s="16"/>
      <c r="PBM27" s="16"/>
      <c r="PBN27" s="16"/>
      <c r="PBO27" s="16"/>
      <c r="PBP27" s="16"/>
      <c r="PBQ27" s="16"/>
      <c r="PBR27" s="16"/>
      <c r="PBS27" s="16"/>
      <c r="PBT27" s="16"/>
      <c r="PBU27" s="16"/>
      <c r="PBV27" s="16"/>
      <c r="PBW27" s="16"/>
      <c r="PBX27" s="16"/>
      <c r="PBY27" s="16"/>
      <c r="PBZ27" s="16"/>
      <c r="PCA27" s="16"/>
      <c r="PCB27" s="16"/>
      <c r="PCC27" s="16"/>
      <c r="PCD27" s="16"/>
      <c r="PCE27" s="16"/>
      <c r="PCF27" s="16"/>
      <c r="PCG27" s="16"/>
      <c r="PCH27" s="16"/>
      <c r="PCI27" s="16"/>
      <c r="PCJ27" s="16"/>
      <c r="PCK27" s="16"/>
      <c r="PCL27" s="16"/>
      <c r="PCM27" s="16"/>
      <c r="PCN27" s="16"/>
      <c r="PCO27" s="16"/>
      <c r="PCP27" s="16"/>
      <c r="PCQ27" s="16"/>
      <c r="PCR27" s="16"/>
      <c r="PCS27" s="16"/>
      <c r="PCT27" s="16"/>
      <c r="PCU27" s="16"/>
      <c r="PCV27" s="16"/>
      <c r="PCW27" s="16"/>
      <c r="PCX27" s="16"/>
      <c r="PCY27" s="16"/>
      <c r="PCZ27" s="16"/>
      <c r="PDA27" s="16"/>
      <c r="PDB27" s="16"/>
      <c r="PDC27" s="16"/>
      <c r="PDD27" s="16"/>
      <c r="PDE27" s="16"/>
      <c r="PDF27" s="16"/>
      <c r="PDG27" s="16"/>
      <c r="PDH27" s="16"/>
      <c r="PDI27" s="16"/>
      <c r="PDJ27" s="16"/>
      <c r="PDK27" s="16"/>
      <c r="PDL27" s="16"/>
      <c r="PDM27" s="16"/>
      <c r="PDN27" s="16"/>
      <c r="PDO27" s="16"/>
      <c r="PDP27" s="16"/>
      <c r="PDQ27" s="16"/>
      <c r="PDR27" s="16"/>
      <c r="PDS27" s="16"/>
      <c r="PDT27" s="16"/>
      <c r="PDU27" s="16"/>
      <c r="PDV27" s="16"/>
      <c r="PDW27" s="16"/>
      <c r="PDX27" s="16"/>
      <c r="PDY27" s="16"/>
      <c r="PDZ27" s="16"/>
      <c r="PEA27" s="16"/>
      <c r="PEB27" s="16"/>
      <c r="PEC27" s="16"/>
      <c r="PED27" s="16"/>
      <c r="PEE27" s="16"/>
      <c r="PEF27" s="16"/>
      <c r="PEG27" s="16"/>
      <c r="PEH27" s="16"/>
      <c r="PEI27" s="16"/>
      <c r="PEJ27" s="16"/>
      <c r="PEK27" s="16"/>
      <c r="PEL27" s="16"/>
      <c r="PEM27" s="16"/>
      <c r="PEN27" s="16"/>
      <c r="PEO27" s="16"/>
      <c r="PEP27" s="16"/>
      <c r="PEQ27" s="16"/>
      <c r="PER27" s="16"/>
      <c r="PES27" s="16"/>
      <c r="PET27" s="16"/>
      <c r="PEU27" s="16"/>
      <c r="PEV27" s="16"/>
      <c r="PEW27" s="16"/>
      <c r="PEX27" s="16"/>
      <c r="PEY27" s="16"/>
      <c r="PEZ27" s="16"/>
      <c r="PFA27" s="16"/>
      <c r="PFB27" s="16"/>
      <c r="PFC27" s="16"/>
      <c r="PFD27" s="16"/>
      <c r="PFE27" s="16"/>
      <c r="PFF27" s="16"/>
      <c r="PFG27" s="16"/>
      <c r="PFH27" s="16"/>
      <c r="PFI27" s="16"/>
      <c r="PFJ27" s="16"/>
      <c r="PFK27" s="16"/>
      <c r="PFL27" s="16"/>
      <c r="PFM27" s="16"/>
      <c r="PFN27" s="16"/>
      <c r="PFO27" s="16"/>
      <c r="PFP27" s="16"/>
      <c r="PFQ27" s="16"/>
      <c r="PFR27" s="16"/>
      <c r="PFS27" s="16"/>
      <c r="PFT27" s="16"/>
      <c r="PFU27" s="16"/>
      <c r="PFV27" s="16"/>
      <c r="PFW27" s="16"/>
      <c r="PFX27" s="16"/>
      <c r="PFY27" s="16"/>
      <c r="PFZ27" s="16"/>
      <c r="PGA27" s="16"/>
      <c r="PGB27" s="16"/>
      <c r="PGC27" s="16"/>
      <c r="PGD27" s="16"/>
      <c r="PGE27" s="16"/>
      <c r="PGF27" s="16"/>
      <c r="PGG27" s="16"/>
      <c r="PGH27" s="16"/>
      <c r="PGI27" s="16"/>
      <c r="PGJ27" s="16"/>
      <c r="PGK27" s="16"/>
      <c r="PGL27" s="16"/>
      <c r="PGM27" s="16"/>
      <c r="PGN27" s="16"/>
      <c r="PGO27" s="16"/>
      <c r="PGP27" s="16"/>
      <c r="PGQ27" s="16"/>
      <c r="PGR27" s="16"/>
      <c r="PGS27" s="16"/>
      <c r="PGT27" s="16"/>
      <c r="PGU27" s="16"/>
      <c r="PGV27" s="16"/>
      <c r="PGW27" s="16"/>
      <c r="PGX27" s="16"/>
      <c r="PGY27" s="16"/>
      <c r="PGZ27" s="16"/>
      <c r="PHA27" s="16"/>
      <c r="PHB27" s="16"/>
      <c r="PHC27" s="16"/>
      <c r="PHD27" s="16"/>
      <c r="PHE27" s="16"/>
      <c r="PHF27" s="16"/>
      <c r="PHG27" s="16"/>
      <c r="PHH27" s="16"/>
      <c r="PHI27" s="16"/>
      <c r="PHJ27" s="16"/>
      <c r="PHK27" s="16"/>
      <c r="PHL27" s="16"/>
      <c r="PHM27" s="16"/>
      <c r="PHN27" s="16"/>
      <c r="PHO27" s="16"/>
      <c r="PHP27" s="16"/>
      <c r="PHQ27" s="16"/>
      <c r="PHR27" s="16"/>
      <c r="PHS27" s="16"/>
      <c r="PHT27" s="16"/>
      <c r="PHU27" s="16"/>
      <c r="PHV27" s="16"/>
      <c r="PHW27" s="16"/>
      <c r="PHX27" s="16"/>
      <c r="PHY27" s="16"/>
      <c r="PHZ27" s="16"/>
      <c r="PIA27" s="16"/>
      <c r="PIB27" s="16"/>
      <c r="PIC27" s="16"/>
      <c r="PID27" s="16"/>
      <c r="PIE27" s="16"/>
      <c r="PIF27" s="16"/>
      <c r="PIG27" s="16"/>
      <c r="PIH27" s="16"/>
      <c r="PII27" s="16"/>
      <c r="PIJ27" s="16"/>
      <c r="PIK27" s="16"/>
      <c r="PIL27" s="16"/>
      <c r="PIM27" s="16"/>
      <c r="PIN27" s="16"/>
      <c r="PIO27" s="16"/>
      <c r="PIP27" s="16"/>
      <c r="PIQ27" s="16"/>
      <c r="PIR27" s="16"/>
      <c r="PIS27" s="16"/>
      <c r="PIT27" s="16"/>
      <c r="PIU27" s="16"/>
      <c r="PIV27" s="16"/>
      <c r="PIW27" s="16"/>
      <c r="PIX27" s="16"/>
      <c r="PIY27" s="16"/>
      <c r="PIZ27" s="16"/>
      <c r="PJA27" s="16"/>
      <c r="PJB27" s="16"/>
      <c r="PJC27" s="16"/>
      <c r="PJD27" s="16"/>
      <c r="PJE27" s="16"/>
      <c r="PJF27" s="16"/>
      <c r="PJG27" s="16"/>
      <c r="PJH27" s="16"/>
      <c r="PJI27" s="16"/>
      <c r="PJJ27" s="16"/>
      <c r="PJK27" s="16"/>
      <c r="PJL27" s="16"/>
      <c r="PJM27" s="16"/>
      <c r="PJN27" s="16"/>
      <c r="PJO27" s="16"/>
      <c r="PJP27" s="16"/>
      <c r="PJQ27" s="16"/>
      <c r="PJR27" s="16"/>
      <c r="PJS27" s="16"/>
      <c r="PJT27" s="16"/>
      <c r="PJU27" s="16"/>
      <c r="PJV27" s="16"/>
      <c r="PJW27" s="16"/>
      <c r="PJX27" s="16"/>
      <c r="PJY27" s="16"/>
      <c r="PJZ27" s="16"/>
      <c r="PKA27" s="16"/>
      <c r="PKB27" s="16"/>
      <c r="PKC27" s="16"/>
      <c r="PKD27" s="16"/>
      <c r="PKE27" s="16"/>
      <c r="PKF27" s="16"/>
      <c r="PKG27" s="16"/>
      <c r="PKH27" s="16"/>
      <c r="PKI27" s="16"/>
      <c r="PKJ27" s="16"/>
      <c r="PKK27" s="16"/>
      <c r="PKL27" s="16"/>
      <c r="PKM27" s="16"/>
      <c r="PKN27" s="16"/>
      <c r="PKO27" s="16"/>
      <c r="PKP27" s="16"/>
      <c r="PKQ27" s="16"/>
      <c r="PKR27" s="16"/>
      <c r="PKS27" s="16"/>
      <c r="PKT27" s="16"/>
      <c r="PKU27" s="16"/>
      <c r="PKV27" s="16"/>
      <c r="PKW27" s="16"/>
      <c r="PKX27" s="16"/>
      <c r="PKY27" s="16"/>
      <c r="PKZ27" s="16"/>
      <c r="PLA27" s="16"/>
      <c r="PLB27" s="16"/>
      <c r="PLC27" s="16"/>
      <c r="PLD27" s="16"/>
      <c r="PLE27" s="16"/>
      <c r="PLF27" s="16"/>
      <c r="PLG27" s="16"/>
      <c r="PLH27" s="16"/>
      <c r="PLI27" s="16"/>
      <c r="PLJ27" s="16"/>
      <c r="PLK27" s="16"/>
      <c r="PLL27" s="16"/>
      <c r="PLM27" s="16"/>
      <c r="PLN27" s="16"/>
      <c r="PLO27" s="16"/>
      <c r="PLP27" s="16"/>
      <c r="PLQ27" s="16"/>
      <c r="PLR27" s="16"/>
      <c r="PLS27" s="16"/>
      <c r="PLT27" s="16"/>
      <c r="PLU27" s="16"/>
      <c r="PLV27" s="16"/>
      <c r="PLW27" s="16"/>
      <c r="PLX27" s="16"/>
      <c r="PLY27" s="16"/>
      <c r="PLZ27" s="16"/>
      <c r="PMA27" s="16"/>
      <c r="PMB27" s="16"/>
      <c r="PMC27" s="16"/>
      <c r="PMD27" s="16"/>
      <c r="PME27" s="16"/>
      <c r="PMF27" s="16"/>
      <c r="PMG27" s="16"/>
      <c r="PMH27" s="16"/>
      <c r="PMI27" s="16"/>
      <c r="PMJ27" s="16"/>
      <c r="PMK27" s="16"/>
      <c r="PML27" s="16"/>
      <c r="PMM27" s="16"/>
      <c r="PMN27" s="16"/>
      <c r="PMO27" s="16"/>
      <c r="PMP27" s="16"/>
      <c r="PMQ27" s="16"/>
      <c r="PMR27" s="16"/>
      <c r="PMS27" s="16"/>
      <c r="PMT27" s="16"/>
      <c r="PMU27" s="16"/>
      <c r="PMV27" s="16"/>
      <c r="PMW27" s="16"/>
      <c r="PMX27" s="16"/>
      <c r="PMY27" s="16"/>
      <c r="PMZ27" s="16"/>
      <c r="PNA27" s="16"/>
      <c r="PNB27" s="16"/>
      <c r="PNC27" s="16"/>
      <c r="PND27" s="16"/>
      <c r="PNE27" s="16"/>
      <c r="PNF27" s="16"/>
      <c r="PNG27" s="16"/>
      <c r="PNH27" s="16"/>
      <c r="PNI27" s="16"/>
      <c r="PNJ27" s="16"/>
      <c r="PNK27" s="16"/>
      <c r="PNL27" s="16"/>
      <c r="PNM27" s="16"/>
      <c r="PNN27" s="16"/>
      <c r="PNO27" s="16"/>
      <c r="PNP27" s="16"/>
      <c r="PNQ27" s="16"/>
      <c r="PNR27" s="16"/>
      <c r="PNS27" s="16"/>
      <c r="PNT27" s="16"/>
      <c r="PNU27" s="16"/>
      <c r="PNV27" s="16"/>
      <c r="PNW27" s="16"/>
      <c r="PNX27" s="16"/>
      <c r="PNY27" s="16"/>
      <c r="PNZ27" s="16"/>
      <c r="POA27" s="16"/>
      <c r="POB27" s="16"/>
      <c r="POC27" s="16"/>
      <c r="POD27" s="16"/>
      <c r="POE27" s="16"/>
      <c r="POF27" s="16"/>
      <c r="POG27" s="16"/>
      <c r="POH27" s="16"/>
      <c r="POI27" s="16"/>
      <c r="POJ27" s="16"/>
      <c r="POK27" s="16"/>
      <c r="POL27" s="16"/>
      <c r="POM27" s="16"/>
      <c r="PON27" s="16"/>
      <c r="POO27" s="16"/>
      <c r="POP27" s="16"/>
      <c r="POQ27" s="16"/>
      <c r="POR27" s="16"/>
      <c r="POS27" s="16"/>
      <c r="POT27" s="16"/>
      <c r="POU27" s="16"/>
      <c r="POV27" s="16"/>
      <c r="POW27" s="16"/>
      <c r="POX27" s="16"/>
      <c r="POY27" s="16"/>
      <c r="POZ27" s="16"/>
      <c r="PPA27" s="16"/>
      <c r="PPB27" s="16"/>
      <c r="PPC27" s="16"/>
      <c r="PPD27" s="16"/>
      <c r="PPE27" s="16"/>
      <c r="PPF27" s="16"/>
      <c r="PPG27" s="16"/>
      <c r="PPH27" s="16"/>
      <c r="PPI27" s="16"/>
      <c r="PPJ27" s="16"/>
      <c r="PPK27" s="16"/>
      <c r="PPL27" s="16"/>
      <c r="PPM27" s="16"/>
      <c r="PPN27" s="16"/>
      <c r="PPO27" s="16"/>
      <c r="PPP27" s="16"/>
      <c r="PPQ27" s="16"/>
      <c r="PPR27" s="16"/>
      <c r="PPS27" s="16"/>
      <c r="PPT27" s="16"/>
      <c r="PPU27" s="16"/>
      <c r="PPV27" s="16"/>
      <c r="PPW27" s="16"/>
      <c r="PPX27" s="16"/>
      <c r="PPY27" s="16"/>
      <c r="PPZ27" s="16"/>
      <c r="PQA27" s="16"/>
      <c r="PQB27" s="16"/>
      <c r="PQC27" s="16"/>
      <c r="PQD27" s="16"/>
      <c r="PQE27" s="16"/>
      <c r="PQF27" s="16"/>
      <c r="PQG27" s="16"/>
      <c r="PQH27" s="16"/>
      <c r="PQI27" s="16"/>
      <c r="PQJ27" s="16"/>
      <c r="PQK27" s="16"/>
      <c r="PQL27" s="16"/>
      <c r="PQM27" s="16"/>
      <c r="PQN27" s="16"/>
      <c r="PQO27" s="16"/>
      <c r="PQP27" s="16"/>
      <c r="PQQ27" s="16"/>
      <c r="PQR27" s="16"/>
      <c r="PQS27" s="16"/>
      <c r="PQT27" s="16"/>
      <c r="PQU27" s="16"/>
      <c r="PQV27" s="16"/>
      <c r="PQW27" s="16"/>
      <c r="PQX27" s="16"/>
      <c r="PQY27" s="16"/>
      <c r="PQZ27" s="16"/>
      <c r="PRA27" s="16"/>
      <c r="PRB27" s="16"/>
      <c r="PRC27" s="16"/>
      <c r="PRD27" s="16"/>
      <c r="PRE27" s="16"/>
      <c r="PRF27" s="16"/>
      <c r="PRG27" s="16"/>
      <c r="PRH27" s="16"/>
      <c r="PRI27" s="16"/>
      <c r="PRJ27" s="16"/>
      <c r="PRK27" s="16"/>
      <c r="PRL27" s="16"/>
      <c r="PRM27" s="16"/>
      <c r="PRN27" s="16"/>
      <c r="PRO27" s="16"/>
      <c r="PRP27" s="16"/>
      <c r="PRQ27" s="16"/>
      <c r="PRR27" s="16"/>
      <c r="PRS27" s="16"/>
      <c r="PRT27" s="16"/>
      <c r="PRU27" s="16"/>
      <c r="PRV27" s="16"/>
      <c r="PRW27" s="16"/>
      <c r="PRX27" s="16"/>
      <c r="PRY27" s="16"/>
      <c r="PRZ27" s="16"/>
      <c r="PSA27" s="16"/>
      <c r="PSB27" s="16"/>
      <c r="PSC27" s="16"/>
      <c r="PSD27" s="16"/>
      <c r="PSE27" s="16"/>
      <c r="PSF27" s="16"/>
      <c r="PSG27" s="16"/>
      <c r="PSH27" s="16"/>
      <c r="PSI27" s="16"/>
      <c r="PSJ27" s="16"/>
      <c r="PSK27" s="16"/>
      <c r="PSL27" s="16"/>
      <c r="PSM27" s="16"/>
      <c r="PSN27" s="16"/>
      <c r="PSO27" s="16"/>
      <c r="PSP27" s="16"/>
      <c r="PSQ27" s="16"/>
      <c r="PSR27" s="16"/>
      <c r="PSS27" s="16"/>
      <c r="PST27" s="16"/>
      <c r="PSU27" s="16"/>
      <c r="PSV27" s="16"/>
      <c r="PSW27" s="16"/>
      <c r="PSX27" s="16"/>
      <c r="PSY27" s="16"/>
      <c r="PSZ27" s="16"/>
      <c r="PTA27" s="16"/>
      <c r="PTB27" s="16"/>
      <c r="PTC27" s="16"/>
      <c r="PTD27" s="16"/>
      <c r="PTE27" s="16"/>
      <c r="PTF27" s="16"/>
      <c r="PTG27" s="16"/>
      <c r="PTH27" s="16"/>
      <c r="PTI27" s="16"/>
      <c r="PTJ27" s="16"/>
      <c r="PTK27" s="16"/>
      <c r="PTL27" s="16"/>
      <c r="PTM27" s="16"/>
      <c r="PTN27" s="16"/>
      <c r="PTO27" s="16"/>
      <c r="PTP27" s="16"/>
      <c r="PTQ27" s="16"/>
      <c r="PTR27" s="16"/>
      <c r="PTS27" s="16"/>
      <c r="PTT27" s="16"/>
      <c r="PTU27" s="16"/>
      <c r="PTV27" s="16"/>
      <c r="PTW27" s="16"/>
      <c r="PTX27" s="16"/>
      <c r="PTY27" s="16"/>
      <c r="PTZ27" s="16"/>
      <c r="PUA27" s="16"/>
      <c r="PUB27" s="16"/>
      <c r="PUC27" s="16"/>
      <c r="PUD27" s="16"/>
      <c r="PUE27" s="16"/>
      <c r="PUF27" s="16"/>
      <c r="PUG27" s="16"/>
      <c r="PUH27" s="16"/>
      <c r="PUI27" s="16"/>
      <c r="PUJ27" s="16"/>
      <c r="PUK27" s="16"/>
      <c r="PUL27" s="16"/>
      <c r="PUM27" s="16"/>
      <c r="PUN27" s="16"/>
      <c r="PUO27" s="16"/>
      <c r="PUP27" s="16"/>
      <c r="PUQ27" s="16"/>
      <c r="PUR27" s="16"/>
      <c r="PUS27" s="16"/>
      <c r="PUT27" s="16"/>
      <c r="PUU27" s="16"/>
      <c r="PUV27" s="16"/>
      <c r="PUW27" s="16"/>
      <c r="PUX27" s="16"/>
      <c r="PUY27" s="16"/>
      <c r="PUZ27" s="16"/>
      <c r="PVA27" s="16"/>
      <c r="PVB27" s="16"/>
      <c r="PVC27" s="16"/>
      <c r="PVD27" s="16"/>
      <c r="PVE27" s="16"/>
      <c r="PVF27" s="16"/>
      <c r="PVG27" s="16"/>
      <c r="PVH27" s="16"/>
      <c r="PVI27" s="16"/>
      <c r="PVJ27" s="16"/>
      <c r="PVK27" s="16"/>
      <c r="PVL27" s="16"/>
      <c r="PVM27" s="16"/>
      <c r="PVN27" s="16"/>
      <c r="PVO27" s="16"/>
      <c r="PVP27" s="16"/>
      <c r="PVQ27" s="16"/>
      <c r="PVR27" s="16"/>
      <c r="PVS27" s="16"/>
      <c r="PVT27" s="16"/>
      <c r="PVU27" s="16"/>
      <c r="PVV27" s="16"/>
      <c r="PVW27" s="16"/>
      <c r="PVX27" s="16"/>
      <c r="PVY27" s="16"/>
      <c r="PVZ27" s="16"/>
      <c r="PWA27" s="16"/>
      <c r="PWB27" s="16"/>
      <c r="PWC27" s="16"/>
      <c r="PWD27" s="16"/>
      <c r="PWE27" s="16"/>
      <c r="PWF27" s="16"/>
      <c r="PWG27" s="16"/>
      <c r="PWH27" s="16"/>
      <c r="PWI27" s="16"/>
      <c r="PWJ27" s="16"/>
      <c r="PWK27" s="16"/>
      <c r="PWL27" s="16"/>
      <c r="PWM27" s="16"/>
      <c r="PWN27" s="16"/>
      <c r="PWO27" s="16"/>
      <c r="PWP27" s="16"/>
      <c r="PWQ27" s="16"/>
      <c r="PWR27" s="16"/>
      <c r="PWS27" s="16"/>
      <c r="PWT27" s="16"/>
      <c r="PWU27" s="16"/>
      <c r="PWV27" s="16"/>
      <c r="PWW27" s="16"/>
      <c r="PWX27" s="16"/>
      <c r="PWY27" s="16"/>
      <c r="PWZ27" s="16"/>
      <c r="PXA27" s="16"/>
      <c r="PXB27" s="16"/>
      <c r="PXC27" s="16"/>
      <c r="PXD27" s="16"/>
      <c r="PXE27" s="16"/>
      <c r="PXF27" s="16"/>
      <c r="PXG27" s="16"/>
      <c r="PXH27" s="16"/>
      <c r="PXI27" s="16"/>
      <c r="PXJ27" s="16"/>
      <c r="PXK27" s="16"/>
      <c r="PXL27" s="16"/>
      <c r="PXM27" s="16"/>
      <c r="PXN27" s="16"/>
      <c r="PXO27" s="16"/>
      <c r="PXP27" s="16"/>
      <c r="PXQ27" s="16"/>
      <c r="PXR27" s="16"/>
      <c r="PXS27" s="16"/>
      <c r="PXT27" s="16"/>
      <c r="PXU27" s="16"/>
      <c r="PXV27" s="16"/>
      <c r="PXW27" s="16"/>
      <c r="PXX27" s="16"/>
      <c r="PXY27" s="16"/>
      <c r="PXZ27" s="16"/>
      <c r="PYA27" s="16"/>
      <c r="PYB27" s="16"/>
      <c r="PYC27" s="16"/>
      <c r="PYD27" s="16"/>
      <c r="PYE27" s="16"/>
      <c r="PYF27" s="16"/>
      <c r="PYG27" s="16"/>
      <c r="PYH27" s="16"/>
      <c r="PYI27" s="16"/>
      <c r="PYJ27" s="16"/>
      <c r="PYK27" s="16"/>
      <c r="PYL27" s="16"/>
      <c r="PYM27" s="16"/>
      <c r="PYN27" s="16"/>
      <c r="PYO27" s="16"/>
      <c r="PYP27" s="16"/>
      <c r="PYQ27" s="16"/>
      <c r="PYR27" s="16"/>
      <c r="PYS27" s="16"/>
      <c r="PYT27" s="16"/>
      <c r="PYU27" s="16"/>
      <c r="PYV27" s="16"/>
      <c r="PYW27" s="16"/>
      <c r="PYX27" s="16"/>
      <c r="PYY27" s="16"/>
      <c r="PYZ27" s="16"/>
      <c r="PZA27" s="16"/>
      <c r="PZB27" s="16"/>
      <c r="PZC27" s="16"/>
      <c r="PZD27" s="16"/>
      <c r="PZE27" s="16"/>
      <c r="PZF27" s="16"/>
      <c r="PZG27" s="16"/>
      <c r="PZH27" s="16"/>
      <c r="PZI27" s="16"/>
      <c r="PZJ27" s="16"/>
      <c r="PZK27" s="16"/>
      <c r="PZL27" s="16"/>
      <c r="PZM27" s="16"/>
      <c r="PZN27" s="16"/>
      <c r="PZO27" s="16"/>
      <c r="PZP27" s="16"/>
      <c r="PZQ27" s="16"/>
      <c r="PZR27" s="16"/>
      <c r="PZS27" s="16"/>
      <c r="PZT27" s="16"/>
      <c r="PZU27" s="16"/>
      <c r="PZV27" s="16"/>
      <c r="PZW27" s="16"/>
      <c r="PZX27" s="16"/>
      <c r="PZY27" s="16"/>
      <c r="PZZ27" s="16"/>
      <c r="QAA27" s="16"/>
      <c r="QAB27" s="16"/>
      <c r="QAC27" s="16"/>
      <c r="QAD27" s="16"/>
      <c r="QAE27" s="16"/>
      <c r="QAF27" s="16"/>
      <c r="QAG27" s="16"/>
      <c r="QAH27" s="16"/>
      <c r="QAI27" s="16"/>
      <c r="QAJ27" s="16"/>
      <c r="QAK27" s="16"/>
      <c r="QAL27" s="16"/>
      <c r="QAM27" s="16"/>
      <c r="QAN27" s="16"/>
      <c r="QAO27" s="16"/>
      <c r="QAP27" s="16"/>
      <c r="QAQ27" s="16"/>
      <c r="QAR27" s="16"/>
      <c r="QAS27" s="16"/>
      <c r="QAT27" s="16"/>
      <c r="QAU27" s="16"/>
      <c r="QAV27" s="16"/>
      <c r="QAW27" s="16"/>
      <c r="QAX27" s="16"/>
      <c r="QAY27" s="16"/>
      <c r="QAZ27" s="16"/>
      <c r="QBA27" s="16"/>
      <c r="QBB27" s="16"/>
      <c r="QBC27" s="16"/>
      <c r="QBD27" s="16"/>
      <c r="QBE27" s="16"/>
      <c r="QBF27" s="16"/>
      <c r="QBG27" s="16"/>
      <c r="QBH27" s="16"/>
      <c r="QBI27" s="16"/>
      <c r="QBJ27" s="16"/>
      <c r="QBK27" s="16"/>
      <c r="QBL27" s="16"/>
      <c r="QBM27" s="16"/>
      <c r="QBN27" s="16"/>
      <c r="QBO27" s="16"/>
      <c r="QBP27" s="16"/>
      <c r="QBQ27" s="16"/>
      <c r="QBR27" s="16"/>
      <c r="QBS27" s="16"/>
      <c r="QBT27" s="16"/>
      <c r="QBU27" s="16"/>
      <c r="QBV27" s="16"/>
      <c r="QBW27" s="16"/>
      <c r="QBX27" s="16"/>
      <c r="QBY27" s="16"/>
      <c r="QBZ27" s="16"/>
      <c r="QCA27" s="16"/>
      <c r="QCB27" s="16"/>
      <c r="QCC27" s="16"/>
      <c r="QCD27" s="16"/>
      <c r="QCE27" s="16"/>
      <c r="QCF27" s="16"/>
      <c r="QCG27" s="16"/>
      <c r="QCH27" s="16"/>
      <c r="QCI27" s="16"/>
      <c r="QCJ27" s="16"/>
      <c r="QCK27" s="16"/>
      <c r="QCL27" s="16"/>
      <c r="QCM27" s="16"/>
      <c r="QCN27" s="16"/>
      <c r="QCO27" s="16"/>
      <c r="QCP27" s="16"/>
      <c r="QCQ27" s="16"/>
      <c r="QCR27" s="16"/>
      <c r="QCS27" s="16"/>
      <c r="QCT27" s="16"/>
      <c r="QCU27" s="16"/>
      <c r="QCV27" s="16"/>
      <c r="QCW27" s="16"/>
      <c r="QCX27" s="16"/>
      <c r="QCY27" s="16"/>
      <c r="QCZ27" s="16"/>
      <c r="QDA27" s="16"/>
      <c r="QDB27" s="16"/>
      <c r="QDC27" s="16"/>
      <c r="QDD27" s="16"/>
      <c r="QDE27" s="16"/>
      <c r="QDF27" s="16"/>
      <c r="QDG27" s="16"/>
      <c r="QDH27" s="16"/>
      <c r="QDI27" s="16"/>
      <c r="QDJ27" s="16"/>
      <c r="QDK27" s="16"/>
      <c r="QDL27" s="16"/>
      <c r="QDM27" s="16"/>
      <c r="QDN27" s="16"/>
      <c r="QDO27" s="16"/>
      <c r="QDP27" s="16"/>
      <c r="QDQ27" s="16"/>
      <c r="QDR27" s="16"/>
      <c r="QDS27" s="16"/>
      <c r="QDT27" s="16"/>
      <c r="QDU27" s="16"/>
      <c r="QDV27" s="16"/>
      <c r="QDW27" s="16"/>
      <c r="QDX27" s="16"/>
      <c r="QDY27" s="16"/>
      <c r="QDZ27" s="16"/>
      <c r="QEA27" s="16"/>
      <c r="QEB27" s="16"/>
      <c r="QEC27" s="16"/>
      <c r="QED27" s="16"/>
      <c r="QEE27" s="16"/>
      <c r="QEF27" s="16"/>
      <c r="QEG27" s="16"/>
      <c r="QEH27" s="16"/>
      <c r="QEI27" s="16"/>
      <c r="QEJ27" s="16"/>
      <c r="QEK27" s="16"/>
      <c r="QEL27" s="16"/>
      <c r="QEM27" s="16"/>
      <c r="QEN27" s="16"/>
      <c r="QEO27" s="16"/>
      <c r="QEP27" s="16"/>
      <c r="QEQ27" s="16"/>
      <c r="QER27" s="16"/>
      <c r="QES27" s="16"/>
      <c r="QET27" s="16"/>
      <c r="QEU27" s="16"/>
      <c r="QEV27" s="16"/>
      <c r="QEW27" s="16"/>
      <c r="QEX27" s="16"/>
      <c r="QEY27" s="16"/>
      <c r="QEZ27" s="16"/>
      <c r="QFA27" s="16"/>
      <c r="QFB27" s="16"/>
      <c r="QFC27" s="16"/>
      <c r="QFD27" s="16"/>
      <c r="QFE27" s="16"/>
      <c r="QFF27" s="16"/>
      <c r="QFG27" s="16"/>
      <c r="QFH27" s="16"/>
      <c r="QFI27" s="16"/>
      <c r="QFJ27" s="16"/>
      <c r="QFK27" s="16"/>
      <c r="QFL27" s="16"/>
      <c r="QFM27" s="16"/>
      <c r="QFN27" s="16"/>
      <c r="QFO27" s="16"/>
      <c r="QFP27" s="16"/>
      <c r="QFQ27" s="16"/>
      <c r="QFR27" s="16"/>
      <c r="QFS27" s="16"/>
      <c r="QFT27" s="16"/>
      <c r="QFU27" s="16"/>
      <c r="QFV27" s="16"/>
      <c r="QFW27" s="16"/>
      <c r="QFX27" s="16"/>
      <c r="QFY27" s="16"/>
      <c r="QFZ27" s="16"/>
      <c r="QGA27" s="16"/>
      <c r="QGB27" s="16"/>
      <c r="QGC27" s="16"/>
      <c r="QGD27" s="16"/>
      <c r="QGE27" s="16"/>
      <c r="QGF27" s="16"/>
      <c r="QGG27" s="16"/>
      <c r="QGH27" s="16"/>
      <c r="QGI27" s="16"/>
      <c r="QGJ27" s="16"/>
      <c r="QGK27" s="16"/>
      <c r="QGL27" s="16"/>
      <c r="QGM27" s="16"/>
      <c r="QGN27" s="16"/>
      <c r="QGO27" s="16"/>
      <c r="QGP27" s="16"/>
      <c r="QGQ27" s="16"/>
      <c r="QGR27" s="16"/>
      <c r="QGS27" s="16"/>
      <c r="QGT27" s="16"/>
      <c r="QGU27" s="16"/>
      <c r="QGV27" s="16"/>
      <c r="QGW27" s="16"/>
      <c r="QGX27" s="16"/>
      <c r="QGY27" s="16"/>
      <c r="QGZ27" s="16"/>
      <c r="QHA27" s="16"/>
      <c r="QHB27" s="16"/>
      <c r="QHC27" s="16"/>
      <c r="QHD27" s="16"/>
      <c r="QHE27" s="16"/>
      <c r="QHF27" s="16"/>
      <c r="QHG27" s="16"/>
      <c r="QHH27" s="16"/>
      <c r="QHI27" s="16"/>
      <c r="QHJ27" s="16"/>
      <c r="QHK27" s="16"/>
      <c r="QHL27" s="16"/>
      <c r="QHM27" s="16"/>
      <c r="QHN27" s="16"/>
      <c r="QHO27" s="16"/>
      <c r="QHP27" s="16"/>
      <c r="QHQ27" s="16"/>
      <c r="QHR27" s="16"/>
      <c r="QHS27" s="16"/>
      <c r="QHT27" s="16"/>
      <c r="QHU27" s="16"/>
      <c r="QHV27" s="16"/>
      <c r="QHW27" s="16"/>
      <c r="QHX27" s="16"/>
      <c r="QHY27" s="16"/>
      <c r="QHZ27" s="16"/>
      <c r="QIA27" s="16"/>
      <c r="QIB27" s="16"/>
      <c r="QIC27" s="16"/>
      <c r="QID27" s="16"/>
      <c r="QIE27" s="16"/>
      <c r="QIF27" s="16"/>
      <c r="QIG27" s="16"/>
      <c r="QIH27" s="16"/>
      <c r="QII27" s="16"/>
      <c r="QIJ27" s="16"/>
      <c r="QIK27" s="16"/>
      <c r="QIL27" s="16"/>
      <c r="QIM27" s="16"/>
      <c r="QIN27" s="16"/>
      <c r="QIO27" s="16"/>
      <c r="QIP27" s="16"/>
      <c r="QIQ27" s="16"/>
      <c r="QIR27" s="16"/>
      <c r="QIS27" s="16"/>
      <c r="QIT27" s="16"/>
      <c r="QIU27" s="16"/>
      <c r="QIV27" s="16"/>
      <c r="QIW27" s="16"/>
      <c r="QIX27" s="16"/>
      <c r="QIY27" s="16"/>
      <c r="QIZ27" s="16"/>
      <c r="QJA27" s="16"/>
      <c r="QJB27" s="16"/>
      <c r="QJC27" s="16"/>
      <c r="QJD27" s="16"/>
      <c r="QJE27" s="16"/>
      <c r="QJF27" s="16"/>
      <c r="QJG27" s="16"/>
      <c r="QJH27" s="16"/>
      <c r="QJI27" s="16"/>
      <c r="QJJ27" s="16"/>
      <c r="QJK27" s="16"/>
      <c r="QJL27" s="16"/>
      <c r="QJM27" s="16"/>
      <c r="QJN27" s="16"/>
      <c r="QJO27" s="16"/>
      <c r="QJP27" s="16"/>
      <c r="QJQ27" s="16"/>
      <c r="QJR27" s="16"/>
      <c r="QJS27" s="16"/>
      <c r="QJT27" s="16"/>
      <c r="QJU27" s="16"/>
      <c r="QJV27" s="16"/>
      <c r="QJW27" s="16"/>
      <c r="QJX27" s="16"/>
      <c r="QJY27" s="16"/>
      <c r="QJZ27" s="16"/>
      <c r="QKA27" s="16"/>
      <c r="QKB27" s="16"/>
      <c r="QKC27" s="16"/>
      <c r="QKD27" s="16"/>
      <c r="QKE27" s="16"/>
      <c r="QKF27" s="16"/>
      <c r="QKG27" s="16"/>
      <c r="QKH27" s="16"/>
      <c r="QKI27" s="16"/>
      <c r="QKJ27" s="16"/>
      <c r="QKK27" s="16"/>
      <c r="QKL27" s="16"/>
      <c r="QKM27" s="16"/>
      <c r="QKN27" s="16"/>
      <c r="QKO27" s="16"/>
      <c r="QKP27" s="16"/>
      <c r="QKQ27" s="16"/>
      <c r="QKR27" s="16"/>
      <c r="QKS27" s="16"/>
      <c r="QKT27" s="16"/>
      <c r="QKU27" s="16"/>
      <c r="QKV27" s="16"/>
      <c r="QKW27" s="16"/>
      <c r="QKX27" s="16"/>
      <c r="QKY27" s="16"/>
      <c r="QKZ27" s="16"/>
      <c r="QLA27" s="16"/>
      <c r="QLB27" s="16"/>
      <c r="QLC27" s="16"/>
      <c r="QLD27" s="16"/>
      <c r="QLE27" s="16"/>
      <c r="QLF27" s="16"/>
      <c r="QLG27" s="16"/>
      <c r="QLH27" s="16"/>
      <c r="QLI27" s="16"/>
      <c r="QLJ27" s="16"/>
      <c r="QLK27" s="16"/>
      <c r="QLL27" s="16"/>
      <c r="QLM27" s="16"/>
      <c r="QLN27" s="16"/>
      <c r="QLO27" s="16"/>
      <c r="QLP27" s="16"/>
      <c r="QLQ27" s="16"/>
      <c r="QLR27" s="16"/>
      <c r="QLS27" s="16"/>
      <c r="QLT27" s="16"/>
      <c r="QLU27" s="16"/>
      <c r="QLV27" s="16"/>
      <c r="QLW27" s="16"/>
      <c r="QLX27" s="16"/>
      <c r="QLY27" s="16"/>
      <c r="QLZ27" s="16"/>
      <c r="QMA27" s="16"/>
      <c r="QMB27" s="16"/>
      <c r="QMC27" s="16"/>
      <c r="QMD27" s="16"/>
      <c r="QME27" s="16"/>
      <c r="QMF27" s="16"/>
      <c r="QMG27" s="16"/>
      <c r="QMH27" s="16"/>
      <c r="QMI27" s="16"/>
      <c r="QMJ27" s="16"/>
      <c r="QMK27" s="16"/>
      <c r="QML27" s="16"/>
      <c r="QMM27" s="16"/>
      <c r="QMN27" s="16"/>
      <c r="QMO27" s="16"/>
      <c r="QMP27" s="16"/>
      <c r="QMQ27" s="16"/>
      <c r="QMR27" s="16"/>
      <c r="QMS27" s="16"/>
      <c r="QMT27" s="16"/>
      <c r="QMU27" s="16"/>
      <c r="QMV27" s="16"/>
      <c r="QMW27" s="16"/>
      <c r="QMX27" s="16"/>
      <c r="QMY27" s="16"/>
      <c r="QMZ27" s="16"/>
      <c r="QNA27" s="16"/>
      <c r="QNB27" s="16"/>
      <c r="QNC27" s="16"/>
      <c r="QND27" s="16"/>
      <c r="QNE27" s="16"/>
      <c r="QNF27" s="16"/>
      <c r="QNG27" s="16"/>
      <c r="QNH27" s="16"/>
      <c r="QNI27" s="16"/>
      <c r="QNJ27" s="16"/>
      <c r="QNK27" s="16"/>
      <c r="QNL27" s="16"/>
      <c r="QNM27" s="16"/>
      <c r="QNN27" s="16"/>
      <c r="QNO27" s="16"/>
      <c r="QNP27" s="16"/>
      <c r="QNQ27" s="16"/>
      <c r="QNR27" s="16"/>
      <c r="QNS27" s="16"/>
      <c r="QNT27" s="16"/>
      <c r="QNU27" s="16"/>
      <c r="QNV27" s="16"/>
      <c r="QNW27" s="16"/>
      <c r="QNX27" s="16"/>
      <c r="QNY27" s="16"/>
      <c r="QNZ27" s="16"/>
      <c r="QOA27" s="16"/>
      <c r="QOB27" s="16"/>
      <c r="QOC27" s="16"/>
      <c r="QOD27" s="16"/>
      <c r="QOE27" s="16"/>
      <c r="QOF27" s="16"/>
      <c r="QOG27" s="16"/>
      <c r="QOH27" s="16"/>
      <c r="QOI27" s="16"/>
      <c r="QOJ27" s="16"/>
      <c r="QOK27" s="16"/>
      <c r="QOL27" s="16"/>
      <c r="QOM27" s="16"/>
      <c r="QON27" s="16"/>
      <c r="QOO27" s="16"/>
      <c r="QOP27" s="16"/>
      <c r="QOQ27" s="16"/>
      <c r="QOR27" s="16"/>
      <c r="QOS27" s="16"/>
      <c r="QOT27" s="16"/>
      <c r="QOU27" s="16"/>
      <c r="QOV27" s="16"/>
      <c r="QOW27" s="16"/>
      <c r="QOX27" s="16"/>
      <c r="QOY27" s="16"/>
      <c r="QOZ27" s="16"/>
      <c r="QPA27" s="16"/>
      <c r="QPB27" s="16"/>
      <c r="QPC27" s="16"/>
      <c r="QPD27" s="16"/>
      <c r="QPE27" s="16"/>
      <c r="QPF27" s="16"/>
      <c r="QPG27" s="16"/>
      <c r="QPH27" s="16"/>
      <c r="QPI27" s="16"/>
      <c r="QPJ27" s="16"/>
      <c r="QPK27" s="16"/>
      <c r="QPL27" s="16"/>
      <c r="QPM27" s="16"/>
      <c r="QPN27" s="16"/>
      <c r="QPO27" s="16"/>
      <c r="QPP27" s="16"/>
      <c r="QPQ27" s="16"/>
      <c r="QPR27" s="16"/>
      <c r="QPS27" s="16"/>
      <c r="QPT27" s="16"/>
      <c r="QPU27" s="16"/>
      <c r="QPV27" s="16"/>
      <c r="QPW27" s="16"/>
      <c r="QPX27" s="16"/>
      <c r="QPY27" s="16"/>
      <c r="QPZ27" s="16"/>
      <c r="QQA27" s="16"/>
      <c r="QQB27" s="16"/>
      <c r="QQC27" s="16"/>
      <c r="QQD27" s="16"/>
      <c r="QQE27" s="16"/>
      <c r="QQF27" s="16"/>
      <c r="QQG27" s="16"/>
      <c r="QQH27" s="16"/>
      <c r="QQI27" s="16"/>
      <c r="QQJ27" s="16"/>
      <c r="QQK27" s="16"/>
      <c r="QQL27" s="16"/>
      <c r="QQM27" s="16"/>
      <c r="QQN27" s="16"/>
      <c r="QQO27" s="16"/>
      <c r="QQP27" s="16"/>
      <c r="QQQ27" s="16"/>
      <c r="QQR27" s="16"/>
      <c r="QQS27" s="16"/>
      <c r="QQT27" s="16"/>
      <c r="QQU27" s="16"/>
      <c r="QQV27" s="16"/>
      <c r="QQW27" s="16"/>
      <c r="QQX27" s="16"/>
      <c r="QQY27" s="16"/>
      <c r="QQZ27" s="16"/>
      <c r="QRA27" s="16"/>
      <c r="QRB27" s="16"/>
      <c r="QRC27" s="16"/>
      <c r="QRD27" s="16"/>
      <c r="QRE27" s="16"/>
      <c r="QRF27" s="16"/>
      <c r="QRG27" s="16"/>
      <c r="QRH27" s="16"/>
      <c r="QRI27" s="16"/>
      <c r="QRJ27" s="16"/>
      <c r="QRK27" s="16"/>
      <c r="QRL27" s="16"/>
      <c r="QRM27" s="16"/>
      <c r="QRN27" s="16"/>
      <c r="QRO27" s="16"/>
      <c r="QRP27" s="16"/>
      <c r="QRQ27" s="16"/>
      <c r="QRR27" s="16"/>
      <c r="QRS27" s="16"/>
      <c r="QRT27" s="16"/>
      <c r="QRU27" s="16"/>
      <c r="QRV27" s="16"/>
      <c r="QRW27" s="16"/>
      <c r="QRX27" s="16"/>
      <c r="QRY27" s="16"/>
      <c r="QRZ27" s="16"/>
      <c r="QSA27" s="16"/>
      <c r="QSB27" s="16"/>
      <c r="QSC27" s="16"/>
      <c r="QSD27" s="16"/>
      <c r="QSE27" s="16"/>
      <c r="QSF27" s="16"/>
      <c r="QSG27" s="16"/>
      <c r="QSH27" s="16"/>
      <c r="QSI27" s="16"/>
      <c r="QSJ27" s="16"/>
      <c r="QSK27" s="16"/>
      <c r="QSL27" s="16"/>
      <c r="QSM27" s="16"/>
      <c r="QSN27" s="16"/>
      <c r="QSO27" s="16"/>
      <c r="QSP27" s="16"/>
      <c r="QSQ27" s="16"/>
      <c r="QSR27" s="16"/>
      <c r="QSS27" s="16"/>
      <c r="QST27" s="16"/>
      <c r="QSU27" s="16"/>
      <c r="QSV27" s="16"/>
      <c r="QSW27" s="16"/>
      <c r="QSX27" s="16"/>
      <c r="QSY27" s="16"/>
      <c r="QSZ27" s="16"/>
      <c r="QTA27" s="16"/>
      <c r="QTB27" s="16"/>
      <c r="QTC27" s="16"/>
      <c r="QTD27" s="16"/>
      <c r="QTE27" s="16"/>
      <c r="QTF27" s="16"/>
      <c r="QTG27" s="16"/>
      <c r="QTH27" s="16"/>
      <c r="QTI27" s="16"/>
      <c r="QTJ27" s="16"/>
      <c r="QTK27" s="16"/>
      <c r="QTL27" s="16"/>
      <c r="QTM27" s="16"/>
      <c r="QTN27" s="16"/>
      <c r="QTO27" s="16"/>
      <c r="QTP27" s="16"/>
      <c r="QTQ27" s="16"/>
      <c r="QTR27" s="16"/>
      <c r="QTS27" s="16"/>
      <c r="QTT27" s="16"/>
      <c r="QTU27" s="16"/>
      <c r="QTV27" s="16"/>
      <c r="QTW27" s="16"/>
      <c r="QTX27" s="16"/>
      <c r="QTY27" s="16"/>
      <c r="QTZ27" s="16"/>
      <c r="QUA27" s="16"/>
      <c r="QUB27" s="16"/>
      <c r="QUC27" s="16"/>
      <c r="QUD27" s="16"/>
      <c r="QUE27" s="16"/>
      <c r="QUF27" s="16"/>
      <c r="QUG27" s="16"/>
      <c r="QUH27" s="16"/>
      <c r="QUI27" s="16"/>
      <c r="QUJ27" s="16"/>
      <c r="QUK27" s="16"/>
      <c r="QUL27" s="16"/>
      <c r="QUM27" s="16"/>
      <c r="QUN27" s="16"/>
      <c r="QUO27" s="16"/>
      <c r="QUP27" s="16"/>
      <c r="QUQ27" s="16"/>
      <c r="QUR27" s="16"/>
      <c r="QUS27" s="16"/>
      <c r="QUT27" s="16"/>
      <c r="QUU27" s="16"/>
      <c r="QUV27" s="16"/>
      <c r="QUW27" s="16"/>
      <c r="QUX27" s="16"/>
      <c r="QUY27" s="16"/>
      <c r="QUZ27" s="16"/>
      <c r="QVA27" s="16"/>
      <c r="QVB27" s="16"/>
      <c r="QVC27" s="16"/>
      <c r="QVD27" s="16"/>
      <c r="QVE27" s="16"/>
      <c r="QVF27" s="16"/>
      <c r="QVG27" s="16"/>
      <c r="QVH27" s="16"/>
      <c r="QVI27" s="16"/>
      <c r="QVJ27" s="16"/>
      <c r="QVK27" s="16"/>
      <c r="QVL27" s="16"/>
      <c r="QVM27" s="16"/>
      <c r="QVN27" s="16"/>
      <c r="QVO27" s="16"/>
      <c r="QVP27" s="16"/>
      <c r="QVQ27" s="16"/>
      <c r="QVR27" s="16"/>
      <c r="QVS27" s="16"/>
      <c r="QVT27" s="16"/>
      <c r="QVU27" s="16"/>
      <c r="QVV27" s="16"/>
      <c r="QVW27" s="16"/>
      <c r="QVX27" s="16"/>
      <c r="QVY27" s="16"/>
      <c r="QVZ27" s="16"/>
      <c r="QWA27" s="16"/>
      <c r="QWB27" s="16"/>
      <c r="QWC27" s="16"/>
      <c r="QWD27" s="16"/>
      <c r="QWE27" s="16"/>
      <c r="QWF27" s="16"/>
      <c r="QWG27" s="16"/>
      <c r="QWH27" s="16"/>
      <c r="QWI27" s="16"/>
      <c r="QWJ27" s="16"/>
      <c r="QWK27" s="16"/>
      <c r="QWL27" s="16"/>
      <c r="QWM27" s="16"/>
      <c r="QWN27" s="16"/>
      <c r="QWO27" s="16"/>
      <c r="QWP27" s="16"/>
      <c r="QWQ27" s="16"/>
      <c r="QWR27" s="16"/>
      <c r="QWS27" s="16"/>
      <c r="QWT27" s="16"/>
      <c r="QWU27" s="16"/>
      <c r="QWV27" s="16"/>
      <c r="QWW27" s="16"/>
      <c r="QWX27" s="16"/>
      <c r="QWY27" s="16"/>
      <c r="QWZ27" s="16"/>
      <c r="QXA27" s="16"/>
      <c r="QXB27" s="16"/>
      <c r="QXC27" s="16"/>
      <c r="QXD27" s="16"/>
      <c r="QXE27" s="16"/>
      <c r="QXF27" s="16"/>
      <c r="QXG27" s="16"/>
      <c r="QXH27" s="16"/>
      <c r="QXI27" s="16"/>
      <c r="QXJ27" s="16"/>
      <c r="QXK27" s="16"/>
      <c r="QXL27" s="16"/>
      <c r="QXM27" s="16"/>
      <c r="QXN27" s="16"/>
      <c r="QXO27" s="16"/>
      <c r="QXP27" s="16"/>
      <c r="QXQ27" s="16"/>
      <c r="QXR27" s="16"/>
      <c r="QXS27" s="16"/>
      <c r="QXT27" s="16"/>
      <c r="QXU27" s="16"/>
      <c r="QXV27" s="16"/>
      <c r="QXW27" s="16"/>
      <c r="QXX27" s="16"/>
      <c r="QXY27" s="16"/>
      <c r="QXZ27" s="16"/>
      <c r="QYA27" s="16"/>
      <c r="QYB27" s="16"/>
      <c r="QYC27" s="16"/>
      <c r="QYD27" s="16"/>
      <c r="QYE27" s="16"/>
      <c r="QYF27" s="16"/>
      <c r="QYG27" s="16"/>
      <c r="QYH27" s="16"/>
      <c r="QYI27" s="16"/>
      <c r="QYJ27" s="16"/>
      <c r="QYK27" s="16"/>
      <c r="QYL27" s="16"/>
      <c r="QYM27" s="16"/>
      <c r="QYN27" s="16"/>
      <c r="QYO27" s="16"/>
      <c r="QYP27" s="16"/>
      <c r="QYQ27" s="16"/>
      <c r="QYR27" s="16"/>
      <c r="QYS27" s="16"/>
      <c r="QYT27" s="16"/>
      <c r="QYU27" s="16"/>
      <c r="QYV27" s="16"/>
      <c r="QYW27" s="16"/>
      <c r="QYX27" s="16"/>
      <c r="QYY27" s="16"/>
      <c r="QYZ27" s="16"/>
      <c r="QZA27" s="16"/>
      <c r="QZB27" s="16"/>
      <c r="QZC27" s="16"/>
      <c r="QZD27" s="16"/>
      <c r="QZE27" s="16"/>
      <c r="QZF27" s="16"/>
      <c r="QZG27" s="16"/>
      <c r="QZH27" s="16"/>
      <c r="QZI27" s="16"/>
      <c r="QZJ27" s="16"/>
      <c r="QZK27" s="16"/>
      <c r="QZL27" s="16"/>
      <c r="QZM27" s="16"/>
      <c r="QZN27" s="16"/>
      <c r="QZO27" s="16"/>
      <c r="QZP27" s="16"/>
      <c r="QZQ27" s="16"/>
      <c r="QZR27" s="16"/>
      <c r="QZS27" s="16"/>
      <c r="QZT27" s="16"/>
      <c r="QZU27" s="16"/>
      <c r="QZV27" s="16"/>
      <c r="QZW27" s="16"/>
      <c r="QZX27" s="16"/>
      <c r="QZY27" s="16"/>
      <c r="QZZ27" s="16"/>
      <c r="RAA27" s="16"/>
      <c r="RAB27" s="16"/>
      <c r="RAC27" s="16"/>
      <c r="RAD27" s="16"/>
      <c r="RAE27" s="16"/>
      <c r="RAF27" s="16"/>
      <c r="RAG27" s="16"/>
      <c r="RAH27" s="16"/>
      <c r="RAI27" s="16"/>
      <c r="RAJ27" s="16"/>
      <c r="RAK27" s="16"/>
      <c r="RAL27" s="16"/>
      <c r="RAM27" s="16"/>
      <c r="RAN27" s="16"/>
      <c r="RAO27" s="16"/>
      <c r="RAP27" s="16"/>
      <c r="RAQ27" s="16"/>
      <c r="RAR27" s="16"/>
      <c r="RAS27" s="16"/>
      <c r="RAT27" s="16"/>
      <c r="RAU27" s="16"/>
      <c r="RAV27" s="16"/>
      <c r="RAW27" s="16"/>
      <c r="RAX27" s="16"/>
      <c r="RAY27" s="16"/>
      <c r="RAZ27" s="16"/>
      <c r="RBA27" s="16"/>
      <c r="RBB27" s="16"/>
      <c r="RBC27" s="16"/>
      <c r="RBD27" s="16"/>
      <c r="RBE27" s="16"/>
      <c r="RBF27" s="16"/>
      <c r="RBG27" s="16"/>
      <c r="RBH27" s="16"/>
      <c r="RBI27" s="16"/>
      <c r="RBJ27" s="16"/>
      <c r="RBK27" s="16"/>
      <c r="RBL27" s="16"/>
      <c r="RBM27" s="16"/>
      <c r="RBN27" s="16"/>
      <c r="RBO27" s="16"/>
      <c r="RBP27" s="16"/>
      <c r="RBQ27" s="16"/>
      <c r="RBR27" s="16"/>
      <c r="RBS27" s="16"/>
      <c r="RBT27" s="16"/>
      <c r="RBU27" s="16"/>
      <c r="RBV27" s="16"/>
      <c r="RBW27" s="16"/>
      <c r="RBX27" s="16"/>
      <c r="RBY27" s="16"/>
      <c r="RBZ27" s="16"/>
      <c r="RCA27" s="16"/>
      <c r="RCB27" s="16"/>
      <c r="RCC27" s="16"/>
      <c r="RCD27" s="16"/>
      <c r="RCE27" s="16"/>
      <c r="RCF27" s="16"/>
      <c r="RCG27" s="16"/>
      <c r="RCH27" s="16"/>
      <c r="RCI27" s="16"/>
      <c r="RCJ27" s="16"/>
      <c r="RCK27" s="16"/>
      <c r="RCL27" s="16"/>
      <c r="RCM27" s="16"/>
      <c r="RCN27" s="16"/>
      <c r="RCO27" s="16"/>
      <c r="RCP27" s="16"/>
      <c r="RCQ27" s="16"/>
      <c r="RCR27" s="16"/>
      <c r="RCS27" s="16"/>
      <c r="RCT27" s="16"/>
      <c r="RCU27" s="16"/>
      <c r="RCV27" s="16"/>
      <c r="RCW27" s="16"/>
      <c r="RCX27" s="16"/>
      <c r="RCY27" s="16"/>
      <c r="RCZ27" s="16"/>
      <c r="RDA27" s="16"/>
      <c r="RDB27" s="16"/>
      <c r="RDC27" s="16"/>
      <c r="RDD27" s="16"/>
      <c r="RDE27" s="16"/>
      <c r="RDF27" s="16"/>
      <c r="RDG27" s="16"/>
      <c r="RDH27" s="16"/>
      <c r="RDI27" s="16"/>
      <c r="RDJ27" s="16"/>
      <c r="RDK27" s="16"/>
      <c r="RDL27" s="16"/>
      <c r="RDM27" s="16"/>
      <c r="RDN27" s="16"/>
      <c r="RDO27" s="16"/>
      <c r="RDP27" s="16"/>
      <c r="RDQ27" s="16"/>
      <c r="RDR27" s="16"/>
      <c r="RDS27" s="16"/>
      <c r="RDT27" s="16"/>
      <c r="RDU27" s="16"/>
      <c r="RDV27" s="16"/>
      <c r="RDW27" s="16"/>
      <c r="RDX27" s="16"/>
      <c r="RDY27" s="16"/>
      <c r="RDZ27" s="16"/>
      <c r="REA27" s="16"/>
      <c r="REB27" s="16"/>
      <c r="REC27" s="16"/>
      <c r="RED27" s="16"/>
      <c r="REE27" s="16"/>
      <c r="REF27" s="16"/>
      <c r="REG27" s="16"/>
      <c r="REH27" s="16"/>
      <c r="REI27" s="16"/>
      <c r="REJ27" s="16"/>
      <c r="REK27" s="16"/>
      <c r="REL27" s="16"/>
      <c r="REM27" s="16"/>
      <c r="REN27" s="16"/>
      <c r="REO27" s="16"/>
      <c r="REP27" s="16"/>
      <c r="REQ27" s="16"/>
      <c r="RER27" s="16"/>
      <c r="RES27" s="16"/>
      <c r="RET27" s="16"/>
      <c r="REU27" s="16"/>
      <c r="REV27" s="16"/>
      <c r="REW27" s="16"/>
      <c r="REX27" s="16"/>
      <c r="REY27" s="16"/>
      <c r="REZ27" s="16"/>
      <c r="RFA27" s="16"/>
      <c r="RFB27" s="16"/>
      <c r="RFC27" s="16"/>
      <c r="RFD27" s="16"/>
      <c r="RFE27" s="16"/>
      <c r="RFF27" s="16"/>
      <c r="RFG27" s="16"/>
      <c r="RFH27" s="16"/>
      <c r="RFI27" s="16"/>
      <c r="RFJ27" s="16"/>
      <c r="RFK27" s="16"/>
      <c r="RFL27" s="16"/>
      <c r="RFM27" s="16"/>
      <c r="RFN27" s="16"/>
      <c r="RFO27" s="16"/>
      <c r="RFP27" s="16"/>
      <c r="RFQ27" s="16"/>
      <c r="RFR27" s="16"/>
      <c r="RFS27" s="16"/>
      <c r="RFT27" s="16"/>
      <c r="RFU27" s="16"/>
      <c r="RFV27" s="16"/>
      <c r="RFW27" s="16"/>
      <c r="RFX27" s="16"/>
      <c r="RFY27" s="16"/>
      <c r="RFZ27" s="16"/>
      <c r="RGA27" s="16"/>
      <c r="RGB27" s="16"/>
      <c r="RGC27" s="16"/>
      <c r="RGD27" s="16"/>
      <c r="RGE27" s="16"/>
      <c r="RGF27" s="16"/>
      <c r="RGG27" s="16"/>
      <c r="RGH27" s="16"/>
      <c r="RGI27" s="16"/>
      <c r="RGJ27" s="16"/>
      <c r="RGK27" s="16"/>
      <c r="RGL27" s="16"/>
      <c r="RGM27" s="16"/>
      <c r="RGN27" s="16"/>
      <c r="RGO27" s="16"/>
      <c r="RGP27" s="16"/>
      <c r="RGQ27" s="16"/>
      <c r="RGR27" s="16"/>
      <c r="RGS27" s="16"/>
      <c r="RGT27" s="16"/>
      <c r="RGU27" s="16"/>
      <c r="RGV27" s="16"/>
      <c r="RGW27" s="16"/>
      <c r="RGX27" s="16"/>
      <c r="RGY27" s="16"/>
      <c r="RGZ27" s="16"/>
      <c r="RHA27" s="16"/>
      <c r="RHB27" s="16"/>
      <c r="RHC27" s="16"/>
      <c r="RHD27" s="16"/>
      <c r="RHE27" s="16"/>
      <c r="RHF27" s="16"/>
      <c r="RHG27" s="16"/>
      <c r="RHH27" s="16"/>
      <c r="RHI27" s="16"/>
      <c r="RHJ27" s="16"/>
      <c r="RHK27" s="16"/>
      <c r="RHL27" s="16"/>
      <c r="RHM27" s="16"/>
      <c r="RHN27" s="16"/>
      <c r="RHO27" s="16"/>
      <c r="RHP27" s="16"/>
      <c r="RHQ27" s="16"/>
      <c r="RHR27" s="16"/>
      <c r="RHS27" s="16"/>
      <c r="RHT27" s="16"/>
      <c r="RHU27" s="16"/>
      <c r="RHV27" s="16"/>
      <c r="RHW27" s="16"/>
      <c r="RHX27" s="16"/>
      <c r="RHY27" s="16"/>
      <c r="RHZ27" s="16"/>
      <c r="RIA27" s="16"/>
      <c r="RIB27" s="16"/>
      <c r="RIC27" s="16"/>
      <c r="RID27" s="16"/>
      <c r="RIE27" s="16"/>
      <c r="RIF27" s="16"/>
      <c r="RIG27" s="16"/>
      <c r="RIH27" s="16"/>
      <c r="RII27" s="16"/>
      <c r="RIJ27" s="16"/>
      <c r="RIK27" s="16"/>
      <c r="RIL27" s="16"/>
      <c r="RIM27" s="16"/>
      <c r="RIN27" s="16"/>
      <c r="RIO27" s="16"/>
      <c r="RIP27" s="16"/>
      <c r="RIQ27" s="16"/>
      <c r="RIR27" s="16"/>
      <c r="RIS27" s="16"/>
      <c r="RIT27" s="16"/>
      <c r="RIU27" s="16"/>
      <c r="RIV27" s="16"/>
      <c r="RIW27" s="16"/>
      <c r="RIX27" s="16"/>
      <c r="RIY27" s="16"/>
      <c r="RIZ27" s="16"/>
      <c r="RJA27" s="16"/>
      <c r="RJB27" s="16"/>
      <c r="RJC27" s="16"/>
      <c r="RJD27" s="16"/>
      <c r="RJE27" s="16"/>
      <c r="RJF27" s="16"/>
      <c r="RJG27" s="16"/>
      <c r="RJH27" s="16"/>
      <c r="RJI27" s="16"/>
      <c r="RJJ27" s="16"/>
      <c r="RJK27" s="16"/>
      <c r="RJL27" s="16"/>
      <c r="RJM27" s="16"/>
      <c r="RJN27" s="16"/>
      <c r="RJO27" s="16"/>
      <c r="RJP27" s="16"/>
      <c r="RJQ27" s="16"/>
      <c r="RJR27" s="16"/>
      <c r="RJS27" s="16"/>
      <c r="RJT27" s="16"/>
      <c r="RJU27" s="16"/>
      <c r="RJV27" s="16"/>
      <c r="RJW27" s="16"/>
      <c r="RJX27" s="16"/>
      <c r="RJY27" s="16"/>
      <c r="RJZ27" s="16"/>
      <c r="RKA27" s="16"/>
      <c r="RKB27" s="16"/>
      <c r="RKC27" s="16"/>
      <c r="RKD27" s="16"/>
      <c r="RKE27" s="16"/>
      <c r="RKF27" s="16"/>
      <c r="RKG27" s="16"/>
      <c r="RKH27" s="16"/>
      <c r="RKI27" s="16"/>
      <c r="RKJ27" s="16"/>
      <c r="RKK27" s="16"/>
      <c r="RKL27" s="16"/>
      <c r="RKM27" s="16"/>
      <c r="RKN27" s="16"/>
      <c r="RKO27" s="16"/>
      <c r="RKP27" s="16"/>
      <c r="RKQ27" s="16"/>
      <c r="RKR27" s="16"/>
      <c r="RKS27" s="16"/>
      <c r="RKT27" s="16"/>
      <c r="RKU27" s="16"/>
      <c r="RKV27" s="16"/>
      <c r="RKW27" s="16"/>
      <c r="RKX27" s="16"/>
      <c r="RKY27" s="16"/>
      <c r="RKZ27" s="16"/>
      <c r="RLA27" s="16"/>
      <c r="RLB27" s="16"/>
      <c r="RLC27" s="16"/>
      <c r="RLD27" s="16"/>
      <c r="RLE27" s="16"/>
      <c r="RLF27" s="16"/>
      <c r="RLG27" s="16"/>
      <c r="RLH27" s="16"/>
      <c r="RLI27" s="16"/>
      <c r="RLJ27" s="16"/>
      <c r="RLK27" s="16"/>
      <c r="RLL27" s="16"/>
      <c r="RLM27" s="16"/>
      <c r="RLN27" s="16"/>
      <c r="RLO27" s="16"/>
      <c r="RLP27" s="16"/>
      <c r="RLQ27" s="16"/>
      <c r="RLR27" s="16"/>
      <c r="RLS27" s="16"/>
      <c r="RLT27" s="16"/>
      <c r="RLU27" s="16"/>
      <c r="RLV27" s="16"/>
      <c r="RLW27" s="16"/>
      <c r="RLX27" s="16"/>
      <c r="RLY27" s="16"/>
      <c r="RLZ27" s="16"/>
      <c r="RMA27" s="16"/>
      <c r="RMB27" s="16"/>
      <c r="RMC27" s="16"/>
      <c r="RMD27" s="16"/>
      <c r="RME27" s="16"/>
      <c r="RMF27" s="16"/>
      <c r="RMG27" s="16"/>
      <c r="RMH27" s="16"/>
      <c r="RMI27" s="16"/>
      <c r="RMJ27" s="16"/>
      <c r="RMK27" s="16"/>
      <c r="RML27" s="16"/>
      <c r="RMM27" s="16"/>
      <c r="RMN27" s="16"/>
      <c r="RMO27" s="16"/>
      <c r="RMP27" s="16"/>
      <c r="RMQ27" s="16"/>
      <c r="RMR27" s="16"/>
      <c r="RMS27" s="16"/>
      <c r="RMT27" s="16"/>
      <c r="RMU27" s="16"/>
      <c r="RMV27" s="16"/>
      <c r="RMW27" s="16"/>
      <c r="RMX27" s="16"/>
      <c r="RMY27" s="16"/>
      <c r="RMZ27" s="16"/>
      <c r="RNA27" s="16"/>
      <c r="RNB27" s="16"/>
      <c r="RNC27" s="16"/>
      <c r="RND27" s="16"/>
      <c r="RNE27" s="16"/>
      <c r="RNF27" s="16"/>
      <c r="RNG27" s="16"/>
      <c r="RNH27" s="16"/>
      <c r="RNI27" s="16"/>
      <c r="RNJ27" s="16"/>
      <c r="RNK27" s="16"/>
      <c r="RNL27" s="16"/>
      <c r="RNM27" s="16"/>
      <c r="RNN27" s="16"/>
      <c r="RNO27" s="16"/>
      <c r="RNP27" s="16"/>
      <c r="RNQ27" s="16"/>
      <c r="RNR27" s="16"/>
      <c r="RNS27" s="16"/>
      <c r="RNT27" s="16"/>
      <c r="RNU27" s="16"/>
      <c r="RNV27" s="16"/>
      <c r="RNW27" s="16"/>
      <c r="RNX27" s="16"/>
      <c r="RNY27" s="16"/>
      <c r="RNZ27" s="16"/>
      <c r="ROA27" s="16"/>
      <c r="ROB27" s="16"/>
      <c r="ROC27" s="16"/>
      <c r="ROD27" s="16"/>
      <c r="ROE27" s="16"/>
      <c r="ROF27" s="16"/>
      <c r="ROG27" s="16"/>
      <c r="ROH27" s="16"/>
      <c r="ROI27" s="16"/>
      <c r="ROJ27" s="16"/>
      <c r="ROK27" s="16"/>
      <c r="ROL27" s="16"/>
      <c r="ROM27" s="16"/>
      <c r="RON27" s="16"/>
      <c r="ROO27" s="16"/>
      <c r="ROP27" s="16"/>
      <c r="ROQ27" s="16"/>
      <c r="ROR27" s="16"/>
      <c r="ROS27" s="16"/>
      <c r="ROT27" s="16"/>
      <c r="ROU27" s="16"/>
      <c r="ROV27" s="16"/>
      <c r="ROW27" s="16"/>
      <c r="ROX27" s="16"/>
      <c r="ROY27" s="16"/>
      <c r="ROZ27" s="16"/>
      <c r="RPA27" s="16"/>
      <c r="RPB27" s="16"/>
      <c r="RPC27" s="16"/>
      <c r="RPD27" s="16"/>
      <c r="RPE27" s="16"/>
      <c r="RPF27" s="16"/>
      <c r="RPG27" s="16"/>
      <c r="RPH27" s="16"/>
      <c r="RPI27" s="16"/>
      <c r="RPJ27" s="16"/>
      <c r="RPK27" s="16"/>
      <c r="RPL27" s="16"/>
      <c r="RPM27" s="16"/>
      <c r="RPN27" s="16"/>
      <c r="RPO27" s="16"/>
      <c r="RPP27" s="16"/>
      <c r="RPQ27" s="16"/>
      <c r="RPR27" s="16"/>
      <c r="RPS27" s="16"/>
      <c r="RPT27" s="16"/>
      <c r="RPU27" s="16"/>
      <c r="RPV27" s="16"/>
      <c r="RPW27" s="16"/>
      <c r="RPX27" s="16"/>
      <c r="RPY27" s="16"/>
      <c r="RPZ27" s="16"/>
      <c r="RQA27" s="16"/>
      <c r="RQB27" s="16"/>
      <c r="RQC27" s="16"/>
      <c r="RQD27" s="16"/>
      <c r="RQE27" s="16"/>
      <c r="RQF27" s="16"/>
      <c r="RQG27" s="16"/>
      <c r="RQH27" s="16"/>
      <c r="RQI27" s="16"/>
      <c r="RQJ27" s="16"/>
      <c r="RQK27" s="16"/>
      <c r="RQL27" s="16"/>
      <c r="RQM27" s="16"/>
      <c r="RQN27" s="16"/>
      <c r="RQO27" s="16"/>
      <c r="RQP27" s="16"/>
      <c r="RQQ27" s="16"/>
      <c r="RQR27" s="16"/>
      <c r="RQS27" s="16"/>
      <c r="RQT27" s="16"/>
      <c r="RQU27" s="16"/>
      <c r="RQV27" s="16"/>
      <c r="RQW27" s="16"/>
      <c r="RQX27" s="16"/>
      <c r="RQY27" s="16"/>
      <c r="RQZ27" s="16"/>
      <c r="RRA27" s="16"/>
      <c r="RRB27" s="16"/>
      <c r="RRC27" s="16"/>
      <c r="RRD27" s="16"/>
      <c r="RRE27" s="16"/>
      <c r="RRF27" s="16"/>
      <c r="RRG27" s="16"/>
      <c r="RRH27" s="16"/>
      <c r="RRI27" s="16"/>
      <c r="RRJ27" s="16"/>
      <c r="RRK27" s="16"/>
      <c r="RRL27" s="16"/>
      <c r="RRM27" s="16"/>
      <c r="RRN27" s="16"/>
      <c r="RRO27" s="16"/>
      <c r="RRP27" s="16"/>
      <c r="RRQ27" s="16"/>
      <c r="RRR27" s="16"/>
      <c r="RRS27" s="16"/>
      <c r="RRT27" s="16"/>
      <c r="RRU27" s="16"/>
      <c r="RRV27" s="16"/>
      <c r="RRW27" s="16"/>
      <c r="RRX27" s="16"/>
      <c r="RRY27" s="16"/>
      <c r="RRZ27" s="16"/>
      <c r="RSA27" s="16"/>
      <c r="RSB27" s="16"/>
      <c r="RSC27" s="16"/>
      <c r="RSD27" s="16"/>
      <c r="RSE27" s="16"/>
      <c r="RSF27" s="16"/>
      <c r="RSG27" s="16"/>
      <c r="RSH27" s="16"/>
      <c r="RSI27" s="16"/>
      <c r="RSJ27" s="16"/>
      <c r="RSK27" s="16"/>
      <c r="RSL27" s="16"/>
      <c r="RSM27" s="16"/>
      <c r="RSN27" s="16"/>
      <c r="RSO27" s="16"/>
      <c r="RSP27" s="16"/>
      <c r="RSQ27" s="16"/>
      <c r="RSR27" s="16"/>
      <c r="RSS27" s="16"/>
      <c r="RST27" s="16"/>
      <c r="RSU27" s="16"/>
      <c r="RSV27" s="16"/>
      <c r="RSW27" s="16"/>
      <c r="RSX27" s="16"/>
      <c r="RSY27" s="16"/>
      <c r="RSZ27" s="16"/>
      <c r="RTA27" s="16"/>
      <c r="RTB27" s="16"/>
      <c r="RTC27" s="16"/>
      <c r="RTD27" s="16"/>
      <c r="RTE27" s="16"/>
      <c r="RTF27" s="16"/>
      <c r="RTG27" s="16"/>
      <c r="RTH27" s="16"/>
      <c r="RTI27" s="16"/>
      <c r="RTJ27" s="16"/>
      <c r="RTK27" s="16"/>
      <c r="RTL27" s="16"/>
      <c r="RTM27" s="16"/>
      <c r="RTN27" s="16"/>
      <c r="RTO27" s="16"/>
      <c r="RTP27" s="16"/>
      <c r="RTQ27" s="16"/>
      <c r="RTR27" s="16"/>
      <c r="RTS27" s="16"/>
      <c r="RTT27" s="16"/>
      <c r="RTU27" s="16"/>
      <c r="RTV27" s="16"/>
      <c r="RTW27" s="16"/>
      <c r="RTX27" s="16"/>
      <c r="RTY27" s="16"/>
      <c r="RTZ27" s="16"/>
      <c r="RUA27" s="16"/>
      <c r="RUB27" s="16"/>
      <c r="RUC27" s="16"/>
      <c r="RUD27" s="16"/>
      <c r="RUE27" s="16"/>
      <c r="RUF27" s="16"/>
      <c r="RUG27" s="16"/>
      <c r="RUH27" s="16"/>
      <c r="RUI27" s="16"/>
      <c r="RUJ27" s="16"/>
      <c r="RUK27" s="16"/>
      <c r="RUL27" s="16"/>
      <c r="RUM27" s="16"/>
      <c r="RUN27" s="16"/>
      <c r="RUO27" s="16"/>
      <c r="RUP27" s="16"/>
      <c r="RUQ27" s="16"/>
      <c r="RUR27" s="16"/>
      <c r="RUS27" s="16"/>
      <c r="RUT27" s="16"/>
      <c r="RUU27" s="16"/>
      <c r="RUV27" s="16"/>
      <c r="RUW27" s="16"/>
      <c r="RUX27" s="16"/>
      <c r="RUY27" s="16"/>
      <c r="RUZ27" s="16"/>
      <c r="RVA27" s="16"/>
      <c r="RVB27" s="16"/>
      <c r="RVC27" s="16"/>
      <c r="RVD27" s="16"/>
      <c r="RVE27" s="16"/>
      <c r="RVF27" s="16"/>
      <c r="RVG27" s="16"/>
      <c r="RVH27" s="16"/>
      <c r="RVI27" s="16"/>
      <c r="RVJ27" s="16"/>
      <c r="RVK27" s="16"/>
      <c r="RVL27" s="16"/>
      <c r="RVM27" s="16"/>
      <c r="RVN27" s="16"/>
      <c r="RVO27" s="16"/>
      <c r="RVP27" s="16"/>
      <c r="RVQ27" s="16"/>
      <c r="RVR27" s="16"/>
      <c r="RVS27" s="16"/>
      <c r="RVT27" s="16"/>
      <c r="RVU27" s="16"/>
      <c r="RVV27" s="16"/>
      <c r="RVW27" s="16"/>
      <c r="RVX27" s="16"/>
      <c r="RVY27" s="16"/>
      <c r="RVZ27" s="16"/>
      <c r="RWA27" s="16"/>
      <c r="RWB27" s="16"/>
      <c r="RWC27" s="16"/>
      <c r="RWD27" s="16"/>
      <c r="RWE27" s="16"/>
      <c r="RWF27" s="16"/>
      <c r="RWG27" s="16"/>
      <c r="RWH27" s="16"/>
      <c r="RWI27" s="16"/>
      <c r="RWJ27" s="16"/>
      <c r="RWK27" s="16"/>
      <c r="RWL27" s="16"/>
      <c r="RWM27" s="16"/>
      <c r="RWN27" s="16"/>
      <c r="RWO27" s="16"/>
      <c r="RWP27" s="16"/>
      <c r="RWQ27" s="16"/>
      <c r="RWR27" s="16"/>
      <c r="RWS27" s="16"/>
      <c r="RWT27" s="16"/>
      <c r="RWU27" s="16"/>
      <c r="RWV27" s="16"/>
      <c r="RWW27" s="16"/>
      <c r="RWX27" s="16"/>
      <c r="RWY27" s="16"/>
      <c r="RWZ27" s="16"/>
      <c r="RXA27" s="16"/>
      <c r="RXB27" s="16"/>
      <c r="RXC27" s="16"/>
      <c r="RXD27" s="16"/>
      <c r="RXE27" s="16"/>
      <c r="RXF27" s="16"/>
      <c r="RXG27" s="16"/>
      <c r="RXH27" s="16"/>
      <c r="RXI27" s="16"/>
      <c r="RXJ27" s="16"/>
      <c r="RXK27" s="16"/>
      <c r="RXL27" s="16"/>
      <c r="RXM27" s="16"/>
      <c r="RXN27" s="16"/>
      <c r="RXO27" s="16"/>
      <c r="RXP27" s="16"/>
      <c r="RXQ27" s="16"/>
      <c r="RXR27" s="16"/>
      <c r="RXS27" s="16"/>
      <c r="RXT27" s="16"/>
      <c r="RXU27" s="16"/>
      <c r="RXV27" s="16"/>
      <c r="RXW27" s="16"/>
      <c r="RXX27" s="16"/>
      <c r="RXY27" s="16"/>
      <c r="RXZ27" s="16"/>
      <c r="RYA27" s="16"/>
      <c r="RYB27" s="16"/>
      <c r="RYC27" s="16"/>
      <c r="RYD27" s="16"/>
      <c r="RYE27" s="16"/>
      <c r="RYF27" s="16"/>
      <c r="RYG27" s="16"/>
      <c r="RYH27" s="16"/>
      <c r="RYI27" s="16"/>
      <c r="RYJ27" s="16"/>
      <c r="RYK27" s="16"/>
      <c r="RYL27" s="16"/>
      <c r="RYM27" s="16"/>
      <c r="RYN27" s="16"/>
      <c r="RYO27" s="16"/>
      <c r="RYP27" s="16"/>
      <c r="RYQ27" s="16"/>
      <c r="RYR27" s="16"/>
      <c r="RYS27" s="16"/>
      <c r="RYT27" s="16"/>
      <c r="RYU27" s="16"/>
      <c r="RYV27" s="16"/>
      <c r="RYW27" s="16"/>
      <c r="RYX27" s="16"/>
      <c r="RYY27" s="16"/>
      <c r="RYZ27" s="16"/>
      <c r="RZA27" s="16"/>
      <c r="RZB27" s="16"/>
      <c r="RZC27" s="16"/>
      <c r="RZD27" s="16"/>
      <c r="RZE27" s="16"/>
      <c r="RZF27" s="16"/>
      <c r="RZG27" s="16"/>
      <c r="RZH27" s="16"/>
      <c r="RZI27" s="16"/>
      <c r="RZJ27" s="16"/>
      <c r="RZK27" s="16"/>
      <c r="RZL27" s="16"/>
      <c r="RZM27" s="16"/>
      <c r="RZN27" s="16"/>
      <c r="RZO27" s="16"/>
      <c r="RZP27" s="16"/>
      <c r="RZQ27" s="16"/>
      <c r="RZR27" s="16"/>
      <c r="RZS27" s="16"/>
      <c r="RZT27" s="16"/>
      <c r="RZU27" s="16"/>
      <c r="RZV27" s="16"/>
      <c r="RZW27" s="16"/>
      <c r="RZX27" s="16"/>
      <c r="RZY27" s="16"/>
      <c r="RZZ27" s="16"/>
      <c r="SAA27" s="16"/>
      <c r="SAB27" s="16"/>
      <c r="SAC27" s="16"/>
      <c r="SAD27" s="16"/>
      <c r="SAE27" s="16"/>
      <c r="SAF27" s="16"/>
      <c r="SAG27" s="16"/>
      <c r="SAH27" s="16"/>
      <c r="SAI27" s="16"/>
      <c r="SAJ27" s="16"/>
      <c r="SAK27" s="16"/>
      <c r="SAL27" s="16"/>
      <c r="SAM27" s="16"/>
      <c r="SAN27" s="16"/>
      <c r="SAO27" s="16"/>
      <c r="SAP27" s="16"/>
      <c r="SAQ27" s="16"/>
      <c r="SAR27" s="16"/>
      <c r="SAS27" s="16"/>
      <c r="SAT27" s="16"/>
      <c r="SAU27" s="16"/>
      <c r="SAV27" s="16"/>
      <c r="SAW27" s="16"/>
      <c r="SAX27" s="16"/>
      <c r="SAY27" s="16"/>
      <c r="SAZ27" s="16"/>
      <c r="SBA27" s="16"/>
      <c r="SBB27" s="16"/>
      <c r="SBC27" s="16"/>
      <c r="SBD27" s="16"/>
      <c r="SBE27" s="16"/>
      <c r="SBF27" s="16"/>
      <c r="SBG27" s="16"/>
      <c r="SBH27" s="16"/>
      <c r="SBI27" s="16"/>
      <c r="SBJ27" s="16"/>
      <c r="SBK27" s="16"/>
      <c r="SBL27" s="16"/>
      <c r="SBM27" s="16"/>
      <c r="SBN27" s="16"/>
      <c r="SBO27" s="16"/>
      <c r="SBP27" s="16"/>
      <c r="SBQ27" s="16"/>
      <c r="SBR27" s="16"/>
      <c r="SBS27" s="16"/>
      <c r="SBT27" s="16"/>
      <c r="SBU27" s="16"/>
      <c r="SBV27" s="16"/>
      <c r="SBW27" s="16"/>
      <c r="SBX27" s="16"/>
      <c r="SBY27" s="16"/>
      <c r="SBZ27" s="16"/>
      <c r="SCA27" s="16"/>
      <c r="SCB27" s="16"/>
      <c r="SCC27" s="16"/>
      <c r="SCD27" s="16"/>
      <c r="SCE27" s="16"/>
      <c r="SCF27" s="16"/>
      <c r="SCG27" s="16"/>
      <c r="SCH27" s="16"/>
      <c r="SCI27" s="16"/>
      <c r="SCJ27" s="16"/>
      <c r="SCK27" s="16"/>
      <c r="SCL27" s="16"/>
      <c r="SCM27" s="16"/>
      <c r="SCN27" s="16"/>
      <c r="SCO27" s="16"/>
      <c r="SCP27" s="16"/>
      <c r="SCQ27" s="16"/>
      <c r="SCR27" s="16"/>
      <c r="SCS27" s="16"/>
      <c r="SCT27" s="16"/>
      <c r="SCU27" s="16"/>
      <c r="SCV27" s="16"/>
      <c r="SCW27" s="16"/>
      <c r="SCX27" s="16"/>
      <c r="SCY27" s="16"/>
      <c r="SCZ27" s="16"/>
      <c r="SDA27" s="16"/>
      <c r="SDB27" s="16"/>
      <c r="SDC27" s="16"/>
      <c r="SDD27" s="16"/>
      <c r="SDE27" s="16"/>
      <c r="SDF27" s="16"/>
      <c r="SDG27" s="16"/>
      <c r="SDH27" s="16"/>
      <c r="SDI27" s="16"/>
      <c r="SDJ27" s="16"/>
      <c r="SDK27" s="16"/>
      <c r="SDL27" s="16"/>
      <c r="SDM27" s="16"/>
      <c r="SDN27" s="16"/>
      <c r="SDO27" s="16"/>
      <c r="SDP27" s="16"/>
      <c r="SDQ27" s="16"/>
      <c r="SDR27" s="16"/>
      <c r="SDS27" s="16"/>
      <c r="SDT27" s="16"/>
      <c r="SDU27" s="16"/>
      <c r="SDV27" s="16"/>
      <c r="SDW27" s="16"/>
      <c r="SDX27" s="16"/>
      <c r="SDY27" s="16"/>
      <c r="SDZ27" s="16"/>
      <c r="SEA27" s="16"/>
      <c r="SEB27" s="16"/>
      <c r="SEC27" s="16"/>
      <c r="SED27" s="16"/>
      <c r="SEE27" s="16"/>
      <c r="SEF27" s="16"/>
      <c r="SEG27" s="16"/>
      <c r="SEH27" s="16"/>
      <c r="SEI27" s="16"/>
      <c r="SEJ27" s="16"/>
      <c r="SEK27" s="16"/>
      <c r="SEL27" s="16"/>
      <c r="SEM27" s="16"/>
      <c r="SEN27" s="16"/>
      <c r="SEO27" s="16"/>
      <c r="SEP27" s="16"/>
      <c r="SEQ27" s="16"/>
      <c r="SER27" s="16"/>
      <c r="SES27" s="16"/>
      <c r="SET27" s="16"/>
      <c r="SEU27" s="16"/>
      <c r="SEV27" s="16"/>
      <c r="SEW27" s="16"/>
      <c r="SEX27" s="16"/>
      <c r="SEY27" s="16"/>
      <c r="SEZ27" s="16"/>
      <c r="SFA27" s="16"/>
      <c r="SFB27" s="16"/>
      <c r="SFC27" s="16"/>
      <c r="SFD27" s="16"/>
      <c r="SFE27" s="16"/>
      <c r="SFF27" s="16"/>
      <c r="SFG27" s="16"/>
      <c r="SFH27" s="16"/>
      <c r="SFI27" s="16"/>
      <c r="SFJ27" s="16"/>
      <c r="SFK27" s="16"/>
      <c r="SFL27" s="16"/>
      <c r="SFM27" s="16"/>
      <c r="SFN27" s="16"/>
      <c r="SFO27" s="16"/>
      <c r="SFP27" s="16"/>
      <c r="SFQ27" s="16"/>
      <c r="SFR27" s="16"/>
      <c r="SFS27" s="16"/>
      <c r="SFT27" s="16"/>
      <c r="SFU27" s="16"/>
      <c r="SFV27" s="16"/>
      <c r="SFW27" s="16"/>
      <c r="SFX27" s="16"/>
      <c r="SFY27" s="16"/>
      <c r="SFZ27" s="16"/>
      <c r="SGA27" s="16"/>
      <c r="SGB27" s="16"/>
      <c r="SGC27" s="16"/>
      <c r="SGD27" s="16"/>
      <c r="SGE27" s="16"/>
      <c r="SGF27" s="16"/>
      <c r="SGG27" s="16"/>
      <c r="SGH27" s="16"/>
      <c r="SGI27" s="16"/>
      <c r="SGJ27" s="16"/>
      <c r="SGK27" s="16"/>
      <c r="SGL27" s="16"/>
      <c r="SGM27" s="16"/>
      <c r="SGN27" s="16"/>
      <c r="SGO27" s="16"/>
      <c r="SGP27" s="16"/>
      <c r="SGQ27" s="16"/>
      <c r="SGR27" s="16"/>
      <c r="SGS27" s="16"/>
      <c r="SGT27" s="16"/>
      <c r="SGU27" s="16"/>
      <c r="SGV27" s="16"/>
      <c r="SGW27" s="16"/>
      <c r="SGX27" s="16"/>
      <c r="SGY27" s="16"/>
      <c r="SGZ27" s="16"/>
      <c r="SHA27" s="16"/>
      <c r="SHB27" s="16"/>
      <c r="SHC27" s="16"/>
      <c r="SHD27" s="16"/>
      <c r="SHE27" s="16"/>
      <c r="SHF27" s="16"/>
      <c r="SHG27" s="16"/>
      <c r="SHH27" s="16"/>
      <c r="SHI27" s="16"/>
      <c r="SHJ27" s="16"/>
      <c r="SHK27" s="16"/>
      <c r="SHL27" s="16"/>
      <c r="SHM27" s="16"/>
      <c r="SHN27" s="16"/>
      <c r="SHO27" s="16"/>
      <c r="SHP27" s="16"/>
      <c r="SHQ27" s="16"/>
      <c r="SHR27" s="16"/>
      <c r="SHS27" s="16"/>
      <c r="SHT27" s="16"/>
      <c r="SHU27" s="16"/>
      <c r="SHV27" s="16"/>
      <c r="SHW27" s="16"/>
      <c r="SHX27" s="16"/>
      <c r="SHY27" s="16"/>
      <c r="SHZ27" s="16"/>
      <c r="SIA27" s="16"/>
      <c r="SIB27" s="16"/>
      <c r="SIC27" s="16"/>
      <c r="SID27" s="16"/>
      <c r="SIE27" s="16"/>
      <c r="SIF27" s="16"/>
      <c r="SIG27" s="16"/>
      <c r="SIH27" s="16"/>
      <c r="SII27" s="16"/>
      <c r="SIJ27" s="16"/>
      <c r="SIK27" s="16"/>
      <c r="SIL27" s="16"/>
      <c r="SIM27" s="16"/>
      <c r="SIN27" s="16"/>
      <c r="SIO27" s="16"/>
      <c r="SIP27" s="16"/>
      <c r="SIQ27" s="16"/>
      <c r="SIR27" s="16"/>
      <c r="SIS27" s="16"/>
      <c r="SIT27" s="16"/>
      <c r="SIU27" s="16"/>
      <c r="SIV27" s="16"/>
      <c r="SIW27" s="16"/>
      <c r="SIX27" s="16"/>
      <c r="SIY27" s="16"/>
      <c r="SIZ27" s="16"/>
      <c r="SJA27" s="16"/>
      <c r="SJB27" s="16"/>
      <c r="SJC27" s="16"/>
      <c r="SJD27" s="16"/>
      <c r="SJE27" s="16"/>
      <c r="SJF27" s="16"/>
      <c r="SJG27" s="16"/>
      <c r="SJH27" s="16"/>
      <c r="SJI27" s="16"/>
      <c r="SJJ27" s="16"/>
      <c r="SJK27" s="16"/>
      <c r="SJL27" s="16"/>
      <c r="SJM27" s="16"/>
      <c r="SJN27" s="16"/>
      <c r="SJO27" s="16"/>
      <c r="SJP27" s="16"/>
      <c r="SJQ27" s="16"/>
      <c r="SJR27" s="16"/>
      <c r="SJS27" s="16"/>
      <c r="SJT27" s="16"/>
      <c r="SJU27" s="16"/>
      <c r="SJV27" s="16"/>
      <c r="SJW27" s="16"/>
      <c r="SJX27" s="16"/>
      <c r="SJY27" s="16"/>
      <c r="SJZ27" s="16"/>
      <c r="SKA27" s="16"/>
      <c r="SKB27" s="16"/>
      <c r="SKC27" s="16"/>
      <c r="SKD27" s="16"/>
      <c r="SKE27" s="16"/>
      <c r="SKF27" s="16"/>
      <c r="SKG27" s="16"/>
      <c r="SKH27" s="16"/>
      <c r="SKI27" s="16"/>
      <c r="SKJ27" s="16"/>
      <c r="SKK27" s="16"/>
      <c r="SKL27" s="16"/>
      <c r="SKM27" s="16"/>
      <c r="SKN27" s="16"/>
      <c r="SKO27" s="16"/>
      <c r="SKP27" s="16"/>
      <c r="SKQ27" s="16"/>
      <c r="SKR27" s="16"/>
      <c r="SKS27" s="16"/>
      <c r="SKT27" s="16"/>
      <c r="SKU27" s="16"/>
      <c r="SKV27" s="16"/>
      <c r="SKW27" s="16"/>
      <c r="SKX27" s="16"/>
      <c r="SKY27" s="16"/>
      <c r="SKZ27" s="16"/>
      <c r="SLA27" s="16"/>
      <c r="SLB27" s="16"/>
      <c r="SLC27" s="16"/>
      <c r="SLD27" s="16"/>
      <c r="SLE27" s="16"/>
      <c r="SLF27" s="16"/>
      <c r="SLG27" s="16"/>
      <c r="SLH27" s="16"/>
      <c r="SLI27" s="16"/>
      <c r="SLJ27" s="16"/>
      <c r="SLK27" s="16"/>
      <c r="SLL27" s="16"/>
      <c r="SLM27" s="16"/>
      <c r="SLN27" s="16"/>
      <c r="SLO27" s="16"/>
      <c r="SLP27" s="16"/>
      <c r="SLQ27" s="16"/>
      <c r="SLR27" s="16"/>
      <c r="SLS27" s="16"/>
      <c r="SLT27" s="16"/>
      <c r="SLU27" s="16"/>
      <c r="SLV27" s="16"/>
      <c r="SLW27" s="16"/>
      <c r="SLX27" s="16"/>
      <c r="SLY27" s="16"/>
      <c r="SLZ27" s="16"/>
      <c r="SMA27" s="16"/>
      <c r="SMB27" s="16"/>
      <c r="SMC27" s="16"/>
      <c r="SMD27" s="16"/>
      <c r="SME27" s="16"/>
      <c r="SMF27" s="16"/>
      <c r="SMG27" s="16"/>
      <c r="SMH27" s="16"/>
      <c r="SMI27" s="16"/>
      <c r="SMJ27" s="16"/>
      <c r="SMK27" s="16"/>
      <c r="SML27" s="16"/>
      <c r="SMM27" s="16"/>
      <c r="SMN27" s="16"/>
      <c r="SMO27" s="16"/>
      <c r="SMP27" s="16"/>
      <c r="SMQ27" s="16"/>
      <c r="SMR27" s="16"/>
      <c r="SMS27" s="16"/>
      <c r="SMT27" s="16"/>
      <c r="SMU27" s="16"/>
      <c r="SMV27" s="16"/>
      <c r="SMW27" s="16"/>
      <c r="SMX27" s="16"/>
      <c r="SMY27" s="16"/>
      <c r="SMZ27" s="16"/>
      <c r="SNA27" s="16"/>
      <c r="SNB27" s="16"/>
      <c r="SNC27" s="16"/>
      <c r="SND27" s="16"/>
      <c r="SNE27" s="16"/>
      <c r="SNF27" s="16"/>
      <c r="SNG27" s="16"/>
      <c r="SNH27" s="16"/>
      <c r="SNI27" s="16"/>
      <c r="SNJ27" s="16"/>
      <c r="SNK27" s="16"/>
      <c r="SNL27" s="16"/>
      <c r="SNM27" s="16"/>
      <c r="SNN27" s="16"/>
      <c r="SNO27" s="16"/>
      <c r="SNP27" s="16"/>
      <c r="SNQ27" s="16"/>
      <c r="SNR27" s="16"/>
      <c r="SNS27" s="16"/>
      <c r="SNT27" s="16"/>
      <c r="SNU27" s="16"/>
      <c r="SNV27" s="16"/>
      <c r="SNW27" s="16"/>
      <c r="SNX27" s="16"/>
      <c r="SNY27" s="16"/>
      <c r="SNZ27" s="16"/>
      <c r="SOA27" s="16"/>
      <c r="SOB27" s="16"/>
      <c r="SOC27" s="16"/>
      <c r="SOD27" s="16"/>
      <c r="SOE27" s="16"/>
      <c r="SOF27" s="16"/>
      <c r="SOG27" s="16"/>
      <c r="SOH27" s="16"/>
      <c r="SOI27" s="16"/>
      <c r="SOJ27" s="16"/>
      <c r="SOK27" s="16"/>
      <c r="SOL27" s="16"/>
      <c r="SOM27" s="16"/>
      <c r="SON27" s="16"/>
      <c r="SOO27" s="16"/>
      <c r="SOP27" s="16"/>
      <c r="SOQ27" s="16"/>
      <c r="SOR27" s="16"/>
      <c r="SOS27" s="16"/>
      <c r="SOT27" s="16"/>
      <c r="SOU27" s="16"/>
      <c r="SOV27" s="16"/>
      <c r="SOW27" s="16"/>
      <c r="SOX27" s="16"/>
      <c r="SOY27" s="16"/>
      <c r="SOZ27" s="16"/>
      <c r="SPA27" s="16"/>
      <c r="SPB27" s="16"/>
      <c r="SPC27" s="16"/>
      <c r="SPD27" s="16"/>
      <c r="SPE27" s="16"/>
      <c r="SPF27" s="16"/>
      <c r="SPG27" s="16"/>
      <c r="SPH27" s="16"/>
      <c r="SPI27" s="16"/>
      <c r="SPJ27" s="16"/>
      <c r="SPK27" s="16"/>
      <c r="SPL27" s="16"/>
      <c r="SPM27" s="16"/>
      <c r="SPN27" s="16"/>
      <c r="SPO27" s="16"/>
      <c r="SPP27" s="16"/>
      <c r="SPQ27" s="16"/>
      <c r="SPR27" s="16"/>
      <c r="SPS27" s="16"/>
      <c r="SPT27" s="16"/>
      <c r="SPU27" s="16"/>
      <c r="SPV27" s="16"/>
      <c r="SPW27" s="16"/>
      <c r="SPX27" s="16"/>
      <c r="SPY27" s="16"/>
      <c r="SPZ27" s="16"/>
      <c r="SQA27" s="16"/>
      <c r="SQB27" s="16"/>
      <c r="SQC27" s="16"/>
      <c r="SQD27" s="16"/>
      <c r="SQE27" s="16"/>
      <c r="SQF27" s="16"/>
      <c r="SQG27" s="16"/>
      <c r="SQH27" s="16"/>
      <c r="SQI27" s="16"/>
      <c r="SQJ27" s="16"/>
      <c r="SQK27" s="16"/>
      <c r="SQL27" s="16"/>
      <c r="SQM27" s="16"/>
      <c r="SQN27" s="16"/>
      <c r="SQO27" s="16"/>
      <c r="SQP27" s="16"/>
      <c r="SQQ27" s="16"/>
      <c r="SQR27" s="16"/>
      <c r="SQS27" s="16"/>
      <c r="SQT27" s="16"/>
      <c r="SQU27" s="16"/>
      <c r="SQV27" s="16"/>
      <c r="SQW27" s="16"/>
      <c r="SQX27" s="16"/>
      <c r="SQY27" s="16"/>
      <c r="SQZ27" s="16"/>
      <c r="SRA27" s="16"/>
      <c r="SRB27" s="16"/>
      <c r="SRC27" s="16"/>
      <c r="SRD27" s="16"/>
      <c r="SRE27" s="16"/>
      <c r="SRF27" s="16"/>
      <c r="SRG27" s="16"/>
      <c r="SRH27" s="16"/>
      <c r="SRI27" s="16"/>
      <c r="SRJ27" s="16"/>
      <c r="SRK27" s="16"/>
      <c r="SRL27" s="16"/>
      <c r="SRM27" s="16"/>
      <c r="SRN27" s="16"/>
      <c r="SRO27" s="16"/>
      <c r="SRP27" s="16"/>
      <c r="SRQ27" s="16"/>
      <c r="SRR27" s="16"/>
      <c r="SRS27" s="16"/>
      <c r="SRT27" s="16"/>
      <c r="SRU27" s="16"/>
      <c r="SRV27" s="16"/>
      <c r="SRW27" s="16"/>
      <c r="SRX27" s="16"/>
      <c r="SRY27" s="16"/>
      <c r="SRZ27" s="16"/>
      <c r="SSA27" s="16"/>
      <c r="SSB27" s="16"/>
      <c r="SSC27" s="16"/>
      <c r="SSD27" s="16"/>
      <c r="SSE27" s="16"/>
      <c r="SSF27" s="16"/>
      <c r="SSG27" s="16"/>
      <c r="SSH27" s="16"/>
      <c r="SSI27" s="16"/>
      <c r="SSJ27" s="16"/>
      <c r="SSK27" s="16"/>
      <c r="SSL27" s="16"/>
      <c r="SSM27" s="16"/>
      <c r="SSN27" s="16"/>
      <c r="SSO27" s="16"/>
      <c r="SSP27" s="16"/>
      <c r="SSQ27" s="16"/>
      <c r="SSR27" s="16"/>
      <c r="SSS27" s="16"/>
      <c r="SST27" s="16"/>
      <c r="SSU27" s="16"/>
      <c r="SSV27" s="16"/>
      <c r="SSW27" s="16"/>
      <c r="SSX27" s="16"/>
      <c r="SSY27" s="16"/>
      <c r="SSZ27" s="16"/>
      <c r="STA27" s="16"/>
      <c r="STB27" s="16"/>
      <c r="STC27" s="16"/>
      <c r="STD27" s="16"/>
      <c r="STE27" s="16"/>
      <c r="STF27" s="16"/>
      <c r="STG27" s="16"/>
      <c r="STH27" s="16"/>
      <c r="STI27" s="16"/>
      <c r="STJ27" s="16"/>
      <c r="STK27" s="16"/>
      <c r="STL27" s="16"/>
      <c r="STM27" s="16"/>
      <c r="STN27" s="16"/>
      <c r="STO27" s="16"/>
      <c r="STP27" s="16"/>
      <c r="STQ27" s="16"/>
      <c r="STR27" s="16"/>
      <c r="STS27" s="16"/>
      <c r="STT27" s="16"/>
      <c r="STU27" s="16"/>
      <c r="STV27" s="16"/>
      <c r="STW27" s="16"/>
      <c r="STX27" s="16"/>
      <c r="STY27" s="16"/>
      <c r="STZ27" s="16"/>
      <c r="SUA27" s="16"/>
      <c r="SUB27" s="16"/>
      <c r="SUC27" s="16"/>
      <c r="SUD27" s="16"/>
      <c r="SUE27" s="16"/>
      <c r="SUF27" s="16"/>
      <c r="SUG27" s="16"/>
      <c r="SUH27" s="16"/>
      <c r="SUI27" s="16"/>
      <c r="SUJ27" s="16"/>
      <c r="SUK27" s="16"/>
      <c r="SUL27" s="16"/>
      <c r="SUM27" s="16"/>
      <c r="SUN27" s="16"/>
      <c r="SUO27" s="16"/>
      <c r="SUP27" s="16"/>
      <c r="SUQ27" s="16"/>
      <c r="SUR27" s="16"/>
      <c r="SUS27" s="16"/>
      <c r="SUT27" s="16"/>
      <c r="SUU27" s="16"/>
      <c r="SUV27" s="16"/>
      <c r="SUW27" s="16"/>
      <c r="SUX27" s="16"/>
      <c r="SUY27" s="16"/>
      <c r="SUZ27" s="16"/>
      <c r="SVA27" s="16"/>
      <c r="SVB27" s="16"/>
      <c r="SVC27" s="16"/>
      <c r="SVD27" s="16"/>
      <c r="SVE27" s="16"/>
      <c r="SVF27" s="16"/>
      <c r="SVG27" s="16"/>
      <c r="SVH27" s="16"/>
      <c r="SVI27" s="16"/>
      <c r="SVJ27" s="16"/>
      <c r="SVK27" s="16"/>
      <c r="SVL27" s="16"/>
      <c r="SVM27" s="16"/>
      <c r="SVN27" s="16"/>
      <c r="SVO27" s="16"/>
      <c r="SVP27" s="16"/>
      <c r="SVQ27" s="16"/>
      <c r="SVR27" s="16"/>
      <c r="SVS27" s="16"/>
      <c r="SVT27" s="16"/>
      <c r="SVU27" s="16"/>
      <c r="SVV27" s="16"/>
      <c r="SVW27" s="16"/>
      <c r="SVX27" s="16"/>
      <c r="SVY27" s="16"/>
      <c r="SVZ27" s="16"/>
      <c r="SWA27" s="16"/>
      <c r="SWB27" s="16"/>
      <c r="SWC27" s="16"/>
      <c r="SWD27" s="16"/>
      <c r="SWE27" s="16"/>
      <c r="SWF27" s="16"/>
      <c r="SWG27" s="16"/>
      <c r="SWH27" s="16"/>
      <c r="SWI27" s="16"/>
      <c r="SWJ27" s="16"/>
      <c r="SWK27" s="16"/>
      <c r="SWL27" s="16"/>
      <c r="SWM27" s="16"/>
      <c r="SWN27" s="16"/>
      <c r="SWO27" s="16"/>
      <c r="SWP27" s="16"/>
      <c r="SWQ27" s="16"/>
      <c r="SWR27" s="16"/>
      <c r="SWS27" s="16"/>
      <c r="SWT27" s="16"/>
      <c r="SWU27" s="16"/>
      <c r="SWV27" s="16"/>
      <c r="SWW27" s="16"/>
      <c r="SWX27" s="16"/>
      <c r="SWY27" s="16"/>
      <c r="SWZ27" s="16"/>
      <c r="SXA27" s="16"/>
      <c r="SXB27" s="16"/>
      <c r="SXC27" s="16"/>
      <c r="SXD27" s="16"/>
      <c r="SXE27" s="16"/>
      <c r="SXF27" s="16"/>
      <c r="SXG27" s="16"/>
      <c r="SXH27" s="16"/>
      <c r="SXI27" s="16"/>
      <c r="SXJ27" s="16"/>
      <c r="SXK27" s="16"/>
      <c r="SXL27" s="16"/>
      <c r="SXM27" s="16"/>
      <c r="SXN27" s="16"/>
      <c r="SXO27" s="16"/>
      <c r="SXP27" s="16"/>
      <c r="SXQ27" s="16"/>
      <c r="SXR27" s="16"/>
      <c r="SXS27" s="16"/>
      <c r="SXT27" s="16"/>
      <c r="SXU27" s="16"/>
      <c r="SXV27" s="16"/>
      <c r="SXW27" s="16"/>
      <c r="SXX27" s="16"/>
      <c r="SXY27" s="16"/>
      <c r="SXZ27" s="16"/>
      <c r="SYA27" s="16"/>
      <c r="SYB27" s="16"/>
      <c r="SYC27" s="16"/>
      <c r="SYD27" s="16"/>
      <c r="SYE27" s="16"/>
      <c r="SYF27" s="16"/>
      <c r="SYG27" s="16"/>
      <c r="SYH27" s="16"/>
      <c r="SYI27" s="16"/>
      <c r="SYJ27" s="16"/>
      <c r="SYK27" s="16"/>
      <c r="SYL27" s="16"/>
      <c r="SYM27" s="16"/>
      <c r="SYN27" s="16"/>
      <c r="SYO27" s="16"/>
      <c r="SYP27" s="16"/>
      <c r="SYQ27" s="16"/>
      <c r="SYR27" s="16"/>
      <c r="SYS27" s="16"/>
      <c r="SYT27" s="16"/>
      <c r="SYU27" s="16"/>
      <c r="SYV27" s="16"/>
      <c r="SYW27" s="16"/>
      <c r="SYX27" s="16"/>
      <c r="SYY27" s="16"/>
      <c r="SYZ27" s="16"/>
      <c r="SZA27" s="16"/>
      <c r="SZB27" s="16"/>
      <c r="SZC27" s="16"/>
      <c r="SZD27" s="16"/>
      <c r="SZE27" s="16"/>
      <c r="SZF27" s="16"/>
      <c r="SZG27" s="16"/>
      <c r="SZH27" s="16"/>
      <c r="SZI27" s="16"/>
      <c r="SZJ27" s="16"/>
      <c r="SZK27" s="16"/>
      <c r="SZL27" s="16"/>
      <c r="SZM27" s="16"/>
      <c r="SZN27" s="16"/>
      <c r="SZO27" s="16"/>
      <c r="SZP27" s="16"/>
      <c r="SZQ27" s="16"/>
      <c r="SZR27" s="16"/>
      <c r="SZS27" s="16"/>
      <c r="SZT27" s="16"/>
      <c r="SZU27" s="16"/>
      <c r="SZV27" s="16"/>
      <c r="SZW27" s="16"/>
      <c r="SZX27" s="16"/>
      <c r="SZY27" s="16"/>
      <c r="SZZ27" s="16"/>
      <c r="TAA27" s="16"/>
      <c r="TAB27" s="16"/>
      <c r="TAC27" s="16"/>
      <c r="TAD27" s="16"/>
      <c r="TAE27" s="16"/>
      <c r="TAF27" s="16"/>
      <c r="TAG27" s="16"/>
      <c r="TAH27" s="16"/>
      <c r="TAI27" s="16"/>
      <c r="TAJ27" s="16"/>
      <c r="TAK27" s="16"/>
      <c r="TAL27" s="16"/>
      <c r="TAM27" s="16"/>
      <c r="TAN27" s="16"/>
      <c r="TAO27" s="16"/>
      <c r="TAP27" s="16"/>
      <c r="TAQ27" s="16"/>
      <c r="TAR27" s="16"/>
      <c r="TAS27" s="16"/>
      <c r="TAT27" s="16"/>
      <c r="TAU27" s="16"/>
      <c r="TAV27" s="16"/>
      <c r="TAW27" s="16"/>
      <c r="TAX27" s="16"/>
      <c r="TAY27" s="16"/>
      <c r="TAZ27" s="16"/>
      <c r="TBA27" s="16"/>
      <c r="TBB27" s="16"/>
      <c r="TBC27" s="16"/>
      <c r="TBD27" s="16"/>
      <c r="TBE27" s="16"/>
      <c r="TBF27" s="16"/>
      <c r="TBG27" s="16"/>
      <c r="TBH27" s="16"/>
      <c r="TBI27" s="16"/>
      <c r="TBJ27" s="16"/>
      <c r="TBK27" s="16"/>
      <c r="TBL27" s="16"/>
      <c r="TBM27" s="16"/>
      <c r="TBN27" s="16"/>
      <c r="TBO27" s="16"/>
      <c r="TBP27" s="16"/>
      <c r="TBQ27" s="16"/>
      <c r="TBR27" s="16"/>
      <c r="TBS27" s="16"/>
      <c r="TBT27" s="16"/>
      <c r="TBU27" s="16"/>
      <c r="TBV27" s="16"/>
      <c r="TBW27" s="16"/>
      <c r="TBX27" s="16"/>
      <c r="TBY27" s="16"/>
      <c r="TBZ27" s="16"/>
      <c r="TCA27" s="16"/>
      <c r="TCB27" s="16"/>
      <c r="TCC27" s="16"/>
      <c r="TCD27" s="16"/>
      <c r="TCE27" s="16"/>
      <c r="TCF27" s="16"/>
      <c r="TCG27" s="16"/>
      <c r="TCH27" s="16"/>
      <c r="TCI27" s="16"/>
      <c r="TCJ27" s="16"/>
      <c r="TCK27" s="16"/>
      <c r="TCL27" s="16"/>
      <c r="TCM27" s="16"/>
      <c r="TCN27" s="16"/>
      <c r="TCO27" s="16"/>
      <c r="TCP27" s="16"/>
      <c r="TCQ27" s="16"/>
      <c r="TCR27" s="16"/>
      <c r="TCS27" s="16"/>
      <c r="TCT27" s="16"/>
      <c r="TCU27" s="16"/>
      <c r="TCV27" s="16"/>
      <c r="TCW27" s="16"/>
      <c r="TCX27" s="16"/>
      <c r="TCY27" s="16"/>
      <c r="TCZ27" s="16"/>
      <c r="TDA27" s="16"/>
      <c r="TDB27" s="16"/>
      <c r="TDC27" s="16"/>
      <c r="TDD27" s="16"/>
      <c r="TDE27" s="16"/>
      <c r="TDF27" s="16"/>
      <c r="TDG27" s="16"/>
      <c r="TDH27" s="16"/>
      <c r="TDI27" s="16"/>
      <c r="TDJ27" s="16"/>
      <c r="TDK27" s="16"/>
      <c r="TDL27" s="16"/>
      <c r="TDM27" s="16"/>
      <c r="TDN27" s="16"/>
      <c r="TDO27" s="16"/>
      <c r="TDP27" s="16"/>
      <c r="TDQ27" s="16"/>
      <c r="TDR27" s="16"/>
      <c r="TDS27" s="16"/>
      <c r="TDT27" s="16"/>
      <c r="TDU27" s="16"/>
      <c r="TDV27" s="16"/>
      <c r="TDW27" s="16"/>
      <c r="TDX27" s="16"/>
      <c r="TDY27" s="16"/>
      <c r="TDZ27" s="16"/>
      <c r="TEA27" s="16"/>
      <c r="TEB27" s="16"/>
      <c r="TEC27" s="16"/>
      <c r="TED27" s="16"/>
      <c r="TEE27" s="16"/>
      <c r="TEF27" s="16"/>
      <c r="TEG27" s="16"/>
      <c r="TEH27" s="16"/>
      <c r="TEI27" s="16"/>
      <c r="TEJ27" s="16"/>
      <c r="TEK27" s="16"/>
      <c r="TEL27" s="16"/>
      <c r="TEM27" s="16"/>
      <c r="TEN27" s="16"/>
      <c r="TEO27" s="16"/>
      <c r="TEP27" s="16"/>
      <c r="TEQ27" s="16"/>
      <c r="TER27" s="16"/>
      <c r="TES27" s="16"/>
      <c r="TET27" s="16"/>
      <c r="TEU27" s="16"/>
      <c r="TEV27" s="16"/>
      <c r="TEW27" s="16"/>
      <c r="TEX27" s="16"/>
      <c r="TEY27" s="16"/>
      <c r="TEZ27" s="16"/>
      <c r="TFA27" s="16"/>
      <c r="TFB27" s="16"/>
      <c r="TFC27" s="16"/>
      <c r="TFD27" s="16"/>
      <c r="TFE27" s="16"/>
      <c r="TFF27" s="16"/>
      <c r="TFG27" s="16"/>
      <c r="TFH27" s="16"/>
      <c r="TFI27" s="16"/>
      <c r="TFJ27" s="16"/>
      <c r="TFK27" s="16"/>
      <c r="TFL27" s="16"/>
      <c r="TFM27" s="16"/>
      <c r="TFN27" s="16"/>
      <c r="TFO27" s="16"/>
      <c r="TFP27" s="16"/>
      <c r="TFQ27" s="16"/>
      <c r="TFR27" s="16"/>
      <c r="TFS27" s="16"/>
      <c r="TFT27" s="16"/>
      <c r="TFU27" s="16"/>
      <c r="TFV27" s="16"/>
      <c r="TFW27" s="16"/>
      <c r="TFX27" s="16"/>
      <c r="TFY27" s="16"/>
      <c r="TFZ27" s="16"/>
      <c r="TGA27" s="16"/>
      <c r="TGB27" s="16"/>
      <c r="TGC27" s="16"/>
      <c r="TGD27" s="16"/>
      <c r="TGE27" s="16"/>
      <c r="TGF27" s="16"/>
      <c r="TGG27" s="16"/>
      <c r="TGH27" s="16"/>
      <c r="TGI27" s="16"/>
      <c r="TGJ27" s="16"/>
      <c r="TGK27" s="16"/>
      <c r="TGL27" s="16"/>
      <c r="TGM27" s="16"/>
      <c r="TGN27" s="16"/>
      <c r="TGO27" s="16"/>
      <c r="TGP27" s="16"/>
      <c r="TGQ27" s="16"/>
      <c r="TGR27" s="16"/>
      <c r="TGS27" s="16"/>
      <c r="TGT27" s="16"/>
      <c r="TGU27" s="16"/>
      <c r="TGV27" s="16"/>
      <c r="TGW27" s="16"/>
      <c r="TGX27" s="16"/>
      <c r="TGY27" s="16"/>
      <c r="TGZ27" s="16"/>
      <c r="THA27" s="16"/>
      <c r="THB27" s="16"/>
      <c r="THC27" s="16"/>
      <c r="THD27" s="16"/>
      <c r="THE27" s="16"/>
      <c r="THF27" s="16"/>
      <c r="THG27" s="16"/>
      <c r="THH27" s="16"/>
      <c r="THI27" s="16"/>
      <c r="THJ27" s="16"/>
      <c r="THK27" s="16"/>
      <c r="THL27" s="16"/>
      <c r="THM27" s="16"/>
      <c r="THN27" s="16"/>
      <c r="THO27" s="16"/>
      <c r="THP27" s="16"/>
      <c r="THQ27" s="16"/>
      <c r="THR27" s="16"/>
      <c r="THS27" s="16"/>
      <c r="THT27" s="16"/>
      <c r="THU27" s="16"/>
      <c r="THV27" s="16"/>
      <c r="THW27" s="16"/>
      <c r="THX27" s="16"/>
      <c r="THY27" s="16"/>
      <c r="THZ27" s="16"/>
      <c r="TIA27" s="16"/>
      <c r="TIB27" s="16"/>
      <c r="TIC27" s="16"/>
      <c r="TID27" s="16"/>
      <c r="TIE27" s="16"/>
      <c r="TIF27" s="16"/>
      <c r="TIG27" s="16"/>
      <c r="TIH27" s="16"/>
      <c r="TII27" s="16"/>
      <c r="TIJ27" s="16"/>
      <c r="TIK27" s="16"/>
      <c r="TIL27" s="16"/>
      <c r="TIM27" s="16"/>
      <c r="TIN27" s="16"/>
      <c r="TIO27" s="16"/>
      <c r="TIP27" s="16"/>
      <c r="TIQ27" s="16"/>
      <c r="TIR27" s="16"/>
      <c r="TIS27" s="16"/>
      <c r="TIT27" s="16"/>
      <c r="TIU27" s="16"/>
      <c r="TIV27" s="16"/>
      <c r="TIW27" s="16"/>
      <c r="TIX27" s="16"/>
      <c r="TIY27" s="16"/>
      <c r="TIZ27" s="16"/>
      <c r="TJA27" s="16"/>
      <c r="TJB27" s="16"/>
      <c r="TJC27" s="16"/>
      <c r="TJD27" s="16"/>
      <c r="TJE27" s="16"/>
      <c r="TJF27" s="16"/>
      <c r="TJG27" s="16"/>
      <c r="TJH27" s="16"/>
      <c r="TJI27" s="16"/>
      <c r="TJJ27" s="16"/>
      <c r="TJK27" s="16"/>
      <c r="TJL27" s="16"/>
      <c r="TJM27" s="16"/>
      <c r="TJN27" s="16"/>
      <c r="TJO27" s="16"/>
      <c r="TJP27" s="16"/>
      <c r="TJQ27" s="16"/>
      <c r="TJR27" s="16"/>
      <c r="TJS27" s="16"/>
      <c r="TJT27" s="16"/>
      <c r="TJU27" s="16"/>
      <c r="TJV27" s="16"/>
      <c r="TJW27" s="16"/>
      <c r="TJX27" s="16"/>
      <c r="TJY27" s="16"/>
      <c r="TJZ27" s="16"/>
      <c r="TKA27" s="16"/>
      <c r="TKB27" s="16"/>
      <c r="TKC27" s="16"/>
      <c r="TKD27" s="16"/>
      <c r="TKE27" s="16"/>
      <c r="TKF27" s="16"/>
      <c r="TKG27" s="16"/>
      <c r="TKH27" s="16"/>
      <c r="TKI27" s="16"/>
      <c r="TKJ27" s="16"/>
      <c r="TKK27" s="16"/>
      <c r="TKL27" s="16"/>
      <c r="TKM27" s="16"/>
      <c r="TKN27" s="16"/>
      <c r="TKO27" s="16"/>
      <c r="TKP27" s="16"/>
      <c r="TKQ27" s="16"/>
      <c r="TKR27" s="16"/>
      <c r="TKS27" s="16"/>
      <c r="TKT27" s="16"/>
      <c r="TKU27" s="16"/>
      <c r="TKV27" s="16"/>
      <c r="TKW27" s="16"/>
      <c r="TKX27" s="16"/>
      <c r="TKY27" s="16"/>
      <c r="TKZ27" s="16"/>
      <c r="TLA27" s="16"/>
      <c r="TLB27" s="16"/>
      <c r="TLC27" s="16"/>
      <c r="TLD27" s="16"/>
      <c r="TLE27" s="16"/>
      <c r="TLF27" s="16"/>
      <c r="TLG27" s="16"/>
      <c r="TLH27" s="16"/>
      <c r="TLI27" s="16"/>
      <c r="TLJ27" s="16"/>
      <c r="TLK27" s="16"/>
      <c r="TLL27" s="16"/>
      <c r="TLM27" s="16"/>
      <c r="TLN27" s="16"/>
      <c r="TLO27" s="16"/>
      <c r="TLP27" s="16"/>
      <c r="TLQ27" s="16"/>
      <c r="TLR27" s="16"/>
      <c r="TLS27" s="16"/>
      <c r="TLT27" s="16"/>
      <c r="TLU27" s="16"/>
      <c r="TLV27" s="16"/>
      <c r="TLW27" s="16"/>
      <c r="TLX27" s="16"/>
      <c r="TLY27" s="16"/>
      <c r="TLZ27" s="16"/>
      <c r="TMA27" s="16"/>
      <c r="TMB27" s="16"/>
      <c r="TMC27" s="16"/>
      <c r="TMD27" s="16"/>
      <c r="TME27" s="16"/>
      <c r="TMF27" s="16"/>
      <c r="TMG27" s="16"/>
      <c r="TMH27" s="16"/>
      <c r="TMI27" s="16"/>
      <c r="TMJ27" s="16"/>
      <c r="TMK27" s="16"/>
      <c r="TML27" s="16"/>
      <c r="TMM27" s="16"/>
      <c r="TMN27" s="16"/>
      <c r="TMO27" s="16"/>
      <c r="TMP27" s="16"/>
      <c r="TMQ27" s="16"/>
      <c r="TMR27" s="16"/>
      <c r="TMS27" s="16"/>
      <c r="TMT27" s="16"/>
      <c r="TMU27" s="16"/>
      <c r="TMV27" s="16"/>
      <c r="TMW27" s="16"/>
      <c r="TMX27" s="16"/>
      <c r="TMY27" s="16"/>
      <c r="TMZ27" s="16"/>
      <c r="TNA27" s="16"/>
      <c r="TNB27" s="16"/>
      <c r="TNC27" s="16"/>
      <c r="TND27" s="16"/>
      <c r="TNE27" s="16"/>
      <c r="TNF27" s="16"/>
      <c r="TNG27" s="16"/>
      <c r="TNH27" s="16"/>
      <c r="TNI27" s="16"/>
      <c r="TNJ27" s="16"/>
      <c r="TNK27" s="16"/>
      <c r="TNL27" s="16"/>
      <c r="TNM27" s="16"/>
      <c r="TNN27" s="16"/>
      <c r="TNO27" s="16"/>
      <c r="TNP27" s="16"/>
      <c r="TNQ27" s="16"/>
      <c r="TNR27" s="16"/>
      <c r="TNS27" s="16"/>
      <c r="TNT27" s="16"/>
      <c r="TNU27" s="16"/>
      <c r="TNV27" s="16"/>
      <c r="TNW27" s="16"/>
      <c r="TNX27" s="16"/>
      <c r="TNY27" s="16"/>
      <c r="TNZ27" s="16"/>
      <c r="TOA27" s="16"/>
      <c r="TOB27" s="16"/>
      <c r="TOC27" s="16"/>
      <c r="TOD27" s="16"/>
      <c r="TOE27" s="16"/>
      <c r="TOF27" s="16"/>
      <c r="TOG27" s="16"/>
      <c r="TOH27" s="16"/>
      <c r="TOI27" s="16"/>
      <c r="TOJ27" s="16"/>
      <c r="TOK27" s="16"/>
      <c r="TOL27" s="16"/>
      <c r="TOM27" s="16"/>
      <c r="TON27" s="16"/>
      <c r="TOO27" s="16"/>
      <c r="TOP27" s="16"/>
      <c r="TOQ27" s="16"/>
      <c r="TOR27" s="16"/>
      <c r="TOS27" s="16"/>
      <c r="TOT27" s="16"/>
      <c r="TOU27" s="16"/>
      <c r="TOV27" s="16"/>
      <c r="TOW27" s="16"/>
      <c r="TOX27" s="16"/>
      <c r="TOY27" s="16"/>
      <c r="TOZ27" s="16"/>
      <c r="TPA27" s="16"/>
      <c r="TPB27" s="16"/>
      <c r="TPC27" s="16"/>
      <c r="TPD27" s="16"/>
      <c r="TPE27" s="16"/>
      <c r="TPF27" s="16"/>
      <c r="TPG27" s="16"/>
      <c r="TPH27" s="16"/>
      <c r="TPI27" s="16"/>
      <c r="TPJ27" s="16"/>
      <c r="TPK27" s="16"/>
      <c r="TPL27" s="16"/>
      <c r="TPM27" s="16"/>
      <c r="TPN27" s="16"/>
      <c r="TPO27" s="16"/>
      <c r="TPP27" s="16"/>
      <c r="TPQ27" s="16"/>
      <c r="TPR27" s="16"/>
      <c r="TPS27" s="16"/>
      <c r="TPT27" s="16"/>
      <c r="TPU27" s="16"/>
      <c r="TPV27" s="16"/>
      <c r="TPW27" s="16"/>
      <c r="TPX27" s="16"/>
      <c r="TPY27" s="16"/>
      <c r="TPZ27" s="16"/>
      <c r="TQA27" s="16"/>
      <c r="TQB27" s="16"/>
      <c r="TQC27" s="16"/>
      <c r="TQD27" s="16"/>
      <c r="TQE27" s="16"/>
      <c r="TQF27" s="16"/>
      <c r="TQG27" s="16"/>
      <c r="TQH27" s="16"/>
      <c r="TQI27" s="16"/>
      <c r="TQJ27" s="16"/>
      <c r="TQK27" s="16"/>
      <c r="TQL27" s="16"/>
      <c r="TQM27" s="16"/>
      <c r="TQN27" s="16"/>
      <c r="TQO27" s="16"/>
      <c r="TQP27" s="16"/>
      <c r="TQQ27" s="16"/>
      <c r="TQR27" s="16"/>
      <c r="TQS27" s="16"/>
      <c r="TQT27" s="16"/>
      <c r="TQU27" s="16"/>
      <c r="TQV27" s="16"/>
      <c r="TQW27" s="16"/>
      <c r="TQX27" s="16"/>
      <c r="TQY27" s="16"/>
      <c r="TQZ27" s="16"/>
      <c r="TRA27" s="16"/>
      <c r="TRB27" s="16"/>
      <c r="TRC27" s="16"/>
      <c r="TRD27" s="16"/>
      <c r="TRE27" s="16"/>
      <c r="TRF27" s="16"/>
      <c r="TRG27" s="16"/>
      <c r="TRH27" s="16"/>
      <c r="TRI27" s="16"/>
      <c r="TRJ27" s="16"/>
      <c r="TRK27" s="16"/>
      <c r="TRL27" s="16"/>
      <c r="TRM27" s="16"/>
      <c r="TRN27" s="16"/>
      <c r="TRO27" s="16"/>
      <c r="TRP27" s="16"/>
      <c r="TRQ27" s="16"/>
      <c r="TRR27" s="16"/>
      <c r="TRS27" s="16"/>
      <c r="TRT27" s="16"/>
      <c r="TRU27" s="16"/>
      <c r="TRV27" s="16"/>
      <c r="TRW27" s="16"/>
      <c r="TRX27" s="16"/>
      <c r="TRY27" s="16"/>
      <c r="TRZ27" s="16"/>
      <c r="TSA27" s="16"/>
      <c r="TSB27" s="16"/>
      <c r="TSC27" s="16"/>
      <c r="TSD27" s="16"/>
      <c r="TSE27" s="16"/>
      <c r="TSF27" s="16"/>
      <c r="TSG27" s="16"/>
      <c r="TSH27" s="16"/>
      <c r="TSI27" s="16"/>
      <c r="TSJ27" s="16"/>
      <c r="TSK27" s="16"/>
      <c r="TSL27" s="16"/>
      <c r="TSM27" s="16"/>
      <c r="TSN27" s="16"/>
      <c r="TSO27" s="16"/>
      <c r="TSP27" s="16"/>
      <c r="TSQ27" s="16"/>
      <c r="TSR27" s="16"/>
      <c r="TSS27" s="16"/>
      <c r="TST27" s="16"/>
      <c r="TSU27" s="16"/>
      <c r="TSV27" s="16"/>
      <c r="TSW27" s="16"/>
      <c r="TSX27" s="16"/>
      <c r="TSY27" s="16"/>
      <c r="TSZ27" s="16"/>
      <c r="TTA27" s="16"/>
      <c r="TTB27" s="16"/>
      <c r="TTC27" s="16"/>
      <c r="TTD27" s="16"/>
      <c r="TTE27" s="16"/>
      <c r="TTF27" s="16"/>
      <c r="TTG27" s="16"/>
      <c r="TTH27" s="16"/>
      <c r="TTI27" s="16"/>
      <c r="TTJ27" s="16"/>
      <c r="TTK27" s="16"/>
      <c r="TTL27" s="16"/>
      <c r="TTM27" s="16"/>
      <c r="TTN27" s="16"/>
      <c r="TTO27" s="16"/>
      <c r="TTP27" s="16"/>
      <c r="TTQ27" s="16"/>
      <c r="TTR27" s="16"/>
      <c r="TTS27" s="16"/>
      <c r="TTT27" s="16"/>
      <c r="TTU27" s="16"/>
      <c r="TTV27" s="16"/>
      <c r="TTW27" s="16"/>
      <c r="TTX27" s="16"/>
      <c r="TTY27" s="16"/>
      <c r="TTZ27" s="16"/>
      <c r="TUA27" s="16"/>
      <c r="TUB27" s="16"/>
      <c r="TUC27" s="16"/>
      <c r="TUD27" s="16"/>
      <c r="TUE27" s="16"/>
      <c r="TUF27" s="16"/>
      <c r="TUG27" s="16"/>
      <c r="TUH27" s="16"/>
      <c r="TUI27" s="16"/>
      <c r="TUJ27" s="16"/>
      <c r="TUK27" s="16"/>
      <c r="TUL27" s="16"/>
      <c r="TUM27" s="16"/>
      <c r="TUN27" s="16"/>
      <c r="TUO27" s="16"/>
      <c r="TUP27" s="16"/>
      <c r="TUQ27" s="16"/>
      <c r="TUR27" s="16"/>
      <c r="TUS27" s="16"/>
      <c r="TUT27" s="16"/>
      <c r="TUU27" s="16"/>
      <c r="TUV27" s="16"/>
      <c r="TUW27" s="16"/>
      <c r="TUX27" s="16"/>
      <c r="TUY27" s="16"/>
      <c r="TUZ27" s="16"/>
      <c r="TVA27" s="16"/>
      <c r="TVB27" s="16"/>
      <c r="TVC27" s="16"/>
      <c r="TVD27" s="16"/>
      <c r="TVE27" s="16"/>
      <c r="TVF27" s="16"/>
      <c r="TVG27" s="16"/>
      <c r="TVH27" s="16"/>
      <c r="TVI27" s="16"/>
      <c r="TVJ27" s="16"/>
      <c r="TVK27" s="16"/>
      <c r="TVL27" s="16"/>
      <c r="TVM27" s="16"/>
      <c r="TVN27" s="16"/>
      <c r="TVO27" s="16"/>
      <c r="TVP27" s="16"/>
      <c r="TVQ27" s="16"/>
      <c r="TVR27" s="16"/>
      <c r="TVS27" s="16"/>
      <c r="TVT27" s="16"/>
      <c r="TVU27" s="16"/>
      <c r="TVV27" s="16"/>
      <c r="TVW27" s="16"/>
      <c r="TVX27" s="16"/>
      <c r="TVY27" s="16"/>
      <c r="TVZ27" s="16"/>
      <c r="TWA27" s="16"/>
      <c r="TWB27" s="16"/>
      <c r="TWC27" s="16"/>
      <c r="TWD27" s="16"/>
      <c r="TWE27" s="16"/>
      <c r="TWF27" s="16"/>
      <c r="TWG27" s="16"/>
      <c r="TWH27" s="16"/>
      <c r="TWI27" s="16"/>
      <c r="TWJ27" s="16"/>
      <c r="TWK27" s="16"/>
      <c r="TWL27" s="16"/>
      <c r="TWM27" s="16"/>
      <c r="TWN27" s="16"/>
      <c r="TWO27" s="16"/>
      <c r="TWP27" s="16"/>
      <c r="TWQ27" s="16"/>
      <c r="TWR27" s="16"/>
      <c r="TWS27" s="16"/>
      <c r="TWT27" s="16"/>
      <c r="TWU27" s="16"/>
      <c r="TWV27" s="16"/>
      <c r="TWW27" s="16"/>
      <c r="TWX27" s="16"/>
      <c r="TWY27" s="16"/>
      <c r="TWZ27" s="16"/>
      <c r="TXA27" s="16"/>
      <c r="TXB27" s="16"/>
      <c r="TXC27" s="16"/>
      <c r="TXD27" s="16"/>
      <c r="TXE27" s="16"/>
      <c r="TXF27" s="16"/>
      <c r="TXG27" s="16"/>
      <c r="TXH27" s="16"/>
      <c r="TXI27" s="16"/>
      <c r="TXJ27" s="16"/>
      <c r="TXK27" s="16"/>
      <c r="TXL27" s="16"/>
      <c r="TXM27" s="16"/>
      <c r="TXN27" s="16"/>
      <c r="TXO27" s="16"/>
      <c r="TXP27" s="16"/>
      <c r="TXQ27" s="16"/>
      <c r="TXR27" s="16"/>
      <c r="TXS27" s="16"/>
      <c r="TXT27" s="16"/>
      <c r="TXU27" s="16"/>
      <c r="TXV27" s="16"/>
      <c r="TXW27" s="16"/>
      <c r="TXX27" s="16"/>
      <c r="TXY27" s="16"/>
      <c r="TXZ27" s="16"/>
      <c r="TYA27" s="16"/>
      <c r="TYB27" s="16"/>
      <c r="TYC27" s="16"/>
      <c r="TYD27" s="16"/>
      <c r="TYE27" s="16"/>
      <c r="TYF27" s="16"/>
      <c r="TYG27" s="16"/>
      <c r="TYH27" s="16"/>
      <c r="TYI27" s="16"/>
      <c r="TYJ27" s="16"/>
      <c r="TYK27" s="16"/>
      <c r="TYL27" s="16"/>
      <c r="TYM27" s="16"/>
      <c r="TYN27" s="16"/>
      <c r="TYO27" s="16"/>
      <c r="TYP27" s="16"/>
      <c r="TYQ27" s="16"/>
      <c r="TYR27" s="16"/>
      <c r="TYS27" s="16"/>
      <c r="TYT27" s="16"/>
      <c r="TYU27" s="16"/>
      <c r="TYV27" s="16"/>
      <c r="TYW27" s="16"/>
      <c r="TYX27" s="16"/>
      <c r="TYY27" s="16"/>
      <c r="TYZ27" s="16"/>
      <c r="TZA27" s="16"/>
      <c r="TZB27" s="16"/>
      <c r="TZC27" s="16"/>
      <c r="TZD27" s="16"/>
      <c r="TZE27" s="16"/>
      <c r="TZF27" s="16"/>
      <c r="TZG27" s="16"/>
      <c r="TZH27" s="16"/>
      <c r="TZI27" s="16"/>
      <c r="TZJ27" s="16"/>
      <c r="TZK27" s="16"/>
      <c r="TZL27" s="16"/>
      <c r="TZM27" s="16"/>
      <c r="TZN27" s="16"/>
      <c r="TZO27" s="16"/>
      <c r="TZP27" s="16"/>
      <c r="TZQ27" s="16"/>
      <c r="TZR27" s="16"/>
      <c r="TZS27" s="16"/>
      <c r="TZT27" s="16"/>
      <c r="TZU27" s="16"/>
      <c r="TZV27" s="16"/>
      <c r="TZW27" s="16"/>
      <c r="TZX27" s="16"/>
      <c r="TZY27" s="16"/>
      <c r="TZZ27" s="16"/>
      <c r="UAA27" s="16"/>
      <c r="UAB27" s="16"/>
      <c r="UAC27" s="16"/>
      <c r="UAD27" s="16"/>
      <c r="UAE27" s="16"/>
      <c r="UAF27" s="16"/>
      <c r="UAG27" s="16"/>
      <c r="UAH27" s="16"/>
      <c r="UAI27" s="16"/>
      <c r="UAJ27" s="16"/>
      <c r="UAK27" s="16"/>
      <c r="UAL27" s="16"/>
      <c r="UAM27" s="16"/>
      <c r="UAN27" s="16"/>
      <c r="UAO27" s="16"/>
      <c r="UAP27" s="16"/>
      <c r="UAQ27" s="16"/>
      <c r="UAR27" s="16"/>
      <c r="UAS27" s="16"/>
      <c r="UAT27" s="16"/>
      <c r="UAU27" s="16"/>
      <c r="UAV27" s="16"/>
      <c r="UAW27" s="16"/>
      <c r="UAX27" s="16"/>
      <c r="UAY27" s="16"/>
      <c r="UAZ27" s="16"/>
      <c r="UBA27" s="16"/>
      <c r="UBB27" s="16"/>
      <c r="UBC27" s="16"/>
      <c r="UBD27" s="16"/>
      <c r="UBE27" s="16"/>
      <c r="UBF27" s="16"/>
      <c r="UBG27" s="16"/>
      <c r="UBH27" s="16"/>
      <c r="UBI27" s="16"/>
      <c r="UBJ27" s="16"/>
      <c r="UBK27" s="16"/>
      <c r="UBL27" s="16"/>
      <c r="UBM27" s="16"/>
      <c r="UBN27" s="16"/>
      <c r="UBO27" s="16"/>
      <c r="UBP27" s="16"/>
      <c r="UBQ27" s="16"/>
      <c r="UBR27" s="16"/>
      <c r="UBS27" s="16"/>
      <c r="UBT27" s="16"/>
      <c r="UBU27" s="16"/>
      <c r="UBV27" s="16"/>
      <c r="UBW27" s="16"/>
      <c r="UBX27" s="16"/>
      <c r="UBY27" s="16"/>
      <c r="UBZ27" s="16"/>
      <c r="UCA27" s="16"/>
      <c r="UCB27" s="16"/>
      <c r="UCC27" s="16"/>
      <c r="UCD27" s="16"/>
      <c r="UCE27" s="16"/>
      <c r="UCF27" s="16"/>
      <c r="UCG27" s="16"/>
      <c r="UCH27" s="16"/>
      <c r="UCI27" s="16"/>
      <c r="UCJ27" s="16"/>
      <c r="UCK27" s="16"/>
      <c r="UCL27" s="16"/>
      <c r="UCM27" s="16"/>
      <c r="UCN27" s="16"/>
      <c r="UCO27" s="16"/>
      <c r="UCP27" s="16"/>
      <c r="UCQ27" s="16"/>
      <c r="UCR27" s="16"/>
      <c r="UCS27" s="16"/>
      <c r="UCT27" s="16"/>
      <c r="UCU27" s="16"/>
      <c r="UCV27" s="16"/>
      <c r="UCW27" s="16"/>
      <c r="UCX27" s="16"/>
      <c r="UCY27" s="16"/>
      <c r="UCZ27" s="16"/>
      <c r="UDA27" s="16"/>
      <c r="UDB27" s="16"/>
      <c r="UDC27" s="16"/>
      <c r="UDD27" s="16"/>
      <c r="UDE27" s="16"/>
      <c r="UDF27" s="16"/>
      <c r="UDG27" s="16"/>
      <c r="UDH27" s="16"/>
      <c r="UDI27" s="16"/>
      <c r="UDJ27" s="16"/>
      <c r="UDK27" s="16"/>
      <c r="UDL27" s="16"/>
      <c r="UDM27" s="16"/>
      <c r="UDN27" s="16"/>
      <c r="UDO27" s="16"/>
      <c r="UDP27" s="16"/>
      <c r="UDQ27" s="16"/>
      <c r="UDR27" s="16"/>
      <c r="UDS27" s="16"/>
      <c r="UDT27" s="16"/>
      <c r="UDU27" s="16"/>
      <c r="UDV27" s="16"/>
      <c r="UDW27" s="16"/>
      <c r="UDX27" s="16"/>
      <c r="UDY27" s="16"/>
      <c r="UDZ27" s="16"/>
      <c r="UEA27" s="16"/>
      <c r="UEB27" s="16"/>
      <c r="UEC27" s="16"/>
      <c r="UED27" s="16"/>
      <c r="UEE27" s="16"/>
      <c r="UEF27" s="16"/>
      <c r="UEG27" s="16"/>
      <c r="UEH27" s="16"/>
      <c r="UEI27" s="16"/>
      <c r="UEJ27" s="16"/>
      <c r="UEK27" s="16"/>
      <c r="UEL27" s="16"/>
      <c r="UEM27" s="16"/>
      <c r="UEN27" s="16"/>
      <c r="UEO27" s="16"/>
      <c r="UEP27" s="16"/>
      <c r="UEQ27" s="16"/>
      <c r="UER27" s="16"/>
      <c r="UES27" s="16"/>
      <c r="UET27" s="16"/>
      <c r="UEU27" s="16"/>
      <c r="UEV27" s="16"/>
      <c r="UEW27" s="16"/>
      <c r="UEX27" s="16"/>
      <c r="UEY27" s="16"/>
      <c r="UEZ27" s="16"/>
      <c r="UFA27" s="16"/>
      <c r="UFB27" s="16"/>
      <c r="UFC27" s="16"/>
      <c r="UFD27" s="16"/>
      <c r="UFE27" s="16"/>
      <c r="UFF27" s="16"/>
      <c r="UFG27" s="16"/>
      <c r="UFH27" s="16"/>
      <c r="UFI27" s="16"/>
      <c r="UFJ27" s="16"/>
      <c r="UFK27" s="16"/>
      <c r="UFL27" s="16"/>
      <c r="UFM27" s="16"/>
      <c r="UFN27" s="16"/>
      <c r="UFO27" s="16"/>
      <c r="UFP27" s="16"/>
      <c r="UFQ27" s="16"/>
      <c r="UFR27" s="16"/>
      <c r="UFS27" s="16"/>
      <c r="UFT27" s="16"/>
      <c r="UFU27" s="16"/>
      <c r="UFV27" s="16"/>
      <c r="UFW27" s="16"/>
      <c r="UFX27" s="16"/>
      <c r="UFY27" s="16"/>
      <c r="UFZ27" s="16"/>
      <c r="UGA27" s="16"/>
      <c r="UGB27" s="16"/>
      <c r="UGC27" s="16"/>
      <c r="UGD27" s="16"/>
      <c r="UGE27" s="16"/>
      <c r="UGF27" s="16"/>
      <c r="UGG27" s="16"/>
      <c r="UGH27" s="16"/>
      <c r="UGI27" s="16"/>
      <c r="UGJ27" s="16"/>
      <c r="UGK27" s="16"/>
      <c r="UGL27" s="16"/>
      <c r="UGM27" s="16"/>
      <c r="UGN27" s="16"/>
      <c r="UGO27" s="16"/>
      <c r="UGP27" s="16"/>
      <c r="UGQ27" s="16"/>
      <c r="UGR27" s="16"/>
      <c r="UGS27" s="16"/>
      <c r="UGT27" s="16"/>
      <c r="UGU27" s="16"/>
      <c r="UGV27" s="16"/>
      <c r="UGW27" s="16"/>
      <c r="UGX27" s="16"/>
      <c r="UGY27" s="16"/>
      <c r="UGZ27" s="16"/>
      <c r="UHA27" s="16"/>
      <c r="UHB27" s="16"/>
      <c r="UHC27" s="16"/>
      <c r="UHD27" s="16"/>
      <c r="UHE27" s="16"/>
      <c r="UHF27" s="16"/>
      <c r="UHG27" s="16"/>
      <c r="UHH27" s="16"/>
      <c r="UHI27" s="16"/>
      <c r="UHJ27" s="16"/>
      <c r="UHK27" s="16"/>
      <c r="UHL27" s="16"/>
      <c r="UHM27" s="16"/>
      <c r="UHN27" s="16"/>
      <c r="UHO27" s="16"/>
      <c r="UHP27" s="16"/>
      <c r="UHQ27" s="16"/>
      <c r="UHR27" s="16"/>
      <c r="UHS27" s="16"/>
      <c r="UHT27" s="16"/>
      <c r="UHU27" s="16"/>
      <c r="UHV27" s="16"/>
      <c r="UHW27" s="16"/>
      <c r="UHX27" s="16"/>
      <c r="UHY27" s="16"/>
      <c r="UHZ27" s="16"/>
      <c r="UIA27" s="16"/>
      <c r="UIB27" s="16"/>
      <c r="UIC27" s="16"/>
      <c r="UID27" s="16"/>
      <c r="UIE27" s="16"/>
      <c r="UIF27" s="16"/>
      <c r="UIG27" s="16"/>
      <c r="UIH27" s="16"/>
      <c r="UII27" s="16"/>
      <c r="UIJ27" s="16"/>
      <c r="UIK27" s="16"/>
      <c r="UIL27" s="16"/>
      <c r="UIM27" s="16"/>
      <c r="UIN27" s="16"/>
      <c r="UIO27" s="16"/>
      <c r="UIP27" s="16"/>
      <c r="UIQ27" s="16"/>
      <c r="UIR27" s="16"/>
      <c r="UIS27" s="16"/>
      <c r="UIT27" s="16"/>
      <c r="UIU27" s="16"/>
      <c r="UIV27" s="16"/>
      <c r="UIW27" s="16"/>
      <c r="UIX27" s="16"/>
      <c r="UIY27" s="16"/>
      <c r="UIZ27" s="16"/>
      <c r="UJA27" s="16"/>
      <c r="UJB27" s="16"/>
      <c r="UJC27" s="16"/>
      <c r="UJD27" s="16"/>
      <c r="UJE27" s="16"/>
      <c r="UJF27" s="16"/>
      <c r="UJG27" s="16"/>
      <c r="UJH27" s="16"/>
      <c r="UJI27" s="16"/>
      <c r="UJJ27" s="16"/>
      <c r="UJK27" s="16"/>
      <c r="UJL27" s="16"/>
      <c r="UJM27" s="16"/>
      <c r="UJN27" s="16"/>
      <c r="UJO27" s="16"/>
      <c r="UJP27" s="16"/>
      <c r="UJQ27" s="16"/>
      <c r="UJR27" s="16"/>
      <c r="UJS27" s="16"/>
      <c r="UJT27" s="16"/>
      <c r="UJU27" s="16"/>
      <c r="UJV27" s="16"/>
      <c r="UJW27" s="16"/>
      <c r="UJX27" s="16"/>
      <c r="UJY27" s="16"/>
      <c r="UJZ27" s="16"/>
      <c r="UKA27" s="16"/>
      <c r="UKB27" s="16"/>
      <c r="UKC27" s="16"/>
      <c r="UKD27" s="16"/>
      <c r="UKE27" s="16"/>
      <c r="UKF27" s="16"/>
      <c r="UKG27" s="16"/>
      <c r="UKH27" s="16"/>
      <c r="UKI27" s="16"/>
      <c r="UKJ27" s="16"/>
      <c r="UKK27" s="16"/>
      <c r="UKL27" s="16"/>
      <c r="UKM27" s="16"/>
      <c r="UKN27" s="16"/>
      <c r="UKO27" s="16"/>
      <c r="UKP27" s="16"/>
      <c r="UKQ27" s="16"/>
      <c r="UKR27" s="16"/>
      <c r="UKS27" s="16"/>
      <c r="UKT27" s="16"/>
      <c r="UKU27" s="16"/>
      <c r="UKV27" s="16"/>
      <c r="UKW27" s="16"/>
      <c r="UKX27" s="16"/>
      <c r="UKY27" s="16"/>
      <c r="UKZ27" s="16"/>
      <c r="ULA27" s="16"/>
      <c r="ULB27" s="16"/>
      <c r="ULC27" s="16"/>
      <c r="ULD27" s="16"/>
      <c r="ULE27" s="16"/>
      <c r="ULF27" s="16"/>
      <c r="ULG27" s="16"/>
      <c r="ULH27" s="16"/>
      <c r="ULI27" s="16"/>
      <c r="ULJ27" s="16"/>
      <c r="ULK27" s="16"/>
      <c r="ULL27" s="16"/>
      <c r="ULM27" s="16"/>
      <c r="ULN27" s="16"/>
      <c r="ULO27" s="16"/>
      <c r="ULP27" s="16"/>
      <c r="ULQ27" s="16"/>
      <c r="ULR27" s="16"/>
      <c r="ULS27" s="16"/>
      <c r="ULT27" s="16"/>
      <c r="ULU27" s="16"/>
      <c r="ULV27" s="16"/>
      <c r="ULW27" s="16"/>
      <c r="ULX27" s="16"/>
      <c r="ULY27" s="16"/>
      <c r="ULZ27" s="16"/>
      <c r="UMA27" s="16"/>
      <c r="UMB27" s="16"/>
      <c r="UMC27" s="16"/>
      <c r="UMD27" s="16"/>
      <c r="UME27" s="16"/>
      <c r="UMF27" s="16"/>
      <c r="UMG27" s="16"/>
      <c r="UMH27" s="16"/>
      <c r="UMI27" s="16"/>
      <c r="UMJ27" s="16"/>
      <c r="UMK27" s="16"/>
      <c r="UML27" s="16"/>
      <c r="UMM27" s="16"/>
      <c r="UMN27" s="16"/>
      <c r="UMO27" s="16"/>
      <c r="UMP27" s="16"/>
      <c r="UMQ27" s="16"/>
      <c r="UMR27" s="16"/>
      <c r="UMS27" s="16"/>
      <c r="UMT27" s="16"/>
      <c r="UMU27" s="16"/>
      <c r="UMV27" s="16"/>
      <c r="UMW27" s="16"/>
      <c r="UMX27" s="16"/>
      <c r="UMY27" s="16"/>
      <c r="UMZ27" s="16"/>
      <c r="UNA27" s="16"/>
      <c r="UNB27" s="16"/>
      <c r="UNC27" s="16"/>
      <c r="UND27" s="16"/>
      <c r="UNE27" s="16"/>
      <c r="UNF27" s="16"/>
      <c r="UNG27" s="16"/>
      <c r="UNH27" s="16"/>
      <c r="UNI27" s="16"/>
      <c r="UNJ27" s="16"/>
      <c r="UNK27" s="16"/>
      <c r="UNL27" s="16"/>
      <c r="UNM27" s="16"/>
      <c r="UNN27" s="16"/>
      <c r="UNO27" s="16"/>
      <c r="UNP27" s="16"/>
      <c r="UNQ27" s="16"/>
      <c r="UNR27" s="16"/>
      <c r="UNS27" s="16"/>
      <c r="UNT27" s="16"/>
      <c r="UNU27" s="16"/>
      <c r="UNV27" s="16"/>
      <c r="UNW27" s="16"/>
      <c r="UNX27" s="16"/>
      <c r="UNY27" s="16"/>
      <c r="UNZ27" s="16"/>
      <c r="UOA27" s="16"/>
      <c r="UOB27" s="16"/>
      <c r="UOC27" s="16"/>
      <c r="UOD27" s="16"/>
      <c r="UOE27" s="16"/>
      <c r="UOF27" s="16"/>
      <c r="UOG27" s="16"/>
      <c r="UOH27" s="16"/>
      <c r="UOI27" s="16"/>
      <c r="UOJ27" s="16"/>
      <c r="UOK27" s="16"/>
      <c r="UOL27" s="16"/>
      <c r="UOM27" s="16"/>
      <c r="UON27" s="16"/>
      <c r="UOO27" s="16"/>
      <c r="UOP27" s="16"/>
      <c r="UOQ27" s="16"/>
      <c r="UOR27" s="16"/>
      <c r="UOS27" s="16"/>
      <c r="UOT27" s="16"/>
      <c r="UOU27" s="16"/>
      <c r="UOV27" s="16"/>
      <c r="UOW27" s="16"/>
      <c r="UOX27" s="16"/>
      <c r="UOY27" s="16"/>
      <c r="UOZ27" s="16"/>
      <c r="UPA27" s="16"/>
      <c r="UPB27" s="16"/>
      <c r="UPC27" s="16"/>
      <c r="UPD27" s="16"/>
      <c r="UPE27" s="16"/>
      <c r="UPF27" s="16"/>
      <c r="UPG27" s="16"/>
      <c r="UPH27" s="16"/>
      <c r="UPI27" s="16"/>
      <c r="UPJ27" s="16"/>
      <c r="UPK27" s="16"/>
      <c r="UPL27" s="16"/>
      <c r="UPM27" s="16"/>
      <c r="UPN27" s="16"/>
      <c r="UPO27" s="16"/>
      <c r="UPP27" s="16"/>
      <c r="UPQ27" s="16"/>
      <c r="UPR27" s="16"/>
      <c r="UPS27" s="16"/>
      <c r="UPT27" s="16"/>
      <c r="UPU27" s="16"/>
      <c r="UPV27" s="16"/>
      <c r="UPW27" s="16"/>
      <c r="UPX27" s="16"/>
      <c r="UPY27" s="16"/>
      <c r="UPZ27" s="16"/>
      <c r="UQA27" s="16"/>
      <c r="UQB27" s="16"/>
      <c r="UQC27" s="16"/>
      <c r="UQD27" s="16"/>
      <c r="UQE27" s="16"/>
      <c r="UQF27" s="16"/>
      <c r="UQG27" s="16"/>
      <c r="UQH27" s="16"/>
      <c r="UQI27" s="16"/>
      <c r="UQJ27" s="16"/>
      <c r="UQK27" s="16"/>
      <c r="UQL27" s="16"/>
      <c r="UQM27" s="16"/>
      <c r="UQN27" s="16"/>
      <c r="UQO27" s="16"/>
      <c r="UQP27" s="16"/>
      <c r="UQQ27" s="16"/>
      <c r="UQR27" s="16"/>
      <c r="UQS27" s="16"/>
      <c r="UQT27" s="16"/>
      <c r="UQU27" s="16"/>
      <c r="UQV27" s="16"/>
      <c r="UQW27" s="16"/>
      <c r="UQX27" s="16"/>
      <c r="UQY27" s="16"/>
      <c r="UQZ27" s="16"/>
      <c r="URA27" s="16"/>
      <c r="URB27" s="16"/>
      <c r="URC27" s="16"/>
      <c r="URD27" s="16"/>
      <c r="URE27" s="16"/>
      <c r="URF27" s="16"/>
      <c r="URG27" s="16"/>
      <c r="URH27" s="16"/>
      <c r="URI27" s="16"/>
      <c r="URJ27" s="16"/>
      <c r="URK27" s="16"/>
      <c r="URL27" s="16"/>
      <c r="URM27" s="16"/>
      <c r="URN27" s="16"/>
      <c r="URO27" s="16"/>
      <c r="URP27" s="16"/>
      <c r="URQ27" s="16"/>
      <c r="URR27" s="16"/>
      <c r="URS27" s="16"/>
      <c r="URT27" s="16"/>
      <c r="URU27" s="16"/>
      <c r="URV27" s="16"/>
      <c r="URW27" s="16"/>
      <c r="URX27" s="16"/>
      <c r="URY27" s="16"/>
      <c r="URZ27" s="16"/>
      <c r="USA27" s="16"/>
      <c r="USB27" s="16"/>
      <c r="USC27" s="16"/>
      <c r="USD27" s="16"/>
      <c r="USE27" s="16"/>
      <c r="USF27" s="16"/>
      <c r="USG27" s="16"/>
      <c r="USH27" s="16"/>
      <c r="USI27" s="16"/>
      <c r="USJ27" s="16"/>
      <c r="USK27" s="16"/>
      <c r="USL27" s="16"/>
      <c r="USM27" s="16"/>
      <c r="USN27" s="16"/>
      <c r="USO27" s="16"/>
      <c r="USP27" s="16"/>
      <c r="USQ27" s="16"/>
      <c r="USR27" s="16"/>
      <c r="USS27" s="16"/>
      <c r="UST27" s="16"/>
      <c r="USU27" s="16"/>
      <c r="USV27" s="16"/>
      <c r="USW27" s="16"/>
      <c r="USX27" s="16"/>
      <c r="USY27" s="16"/>
      <c r="USZ27" s="16"/>
      <c r="UTA27" s="16"/>
      <c r="UTB27" s="16"/>
      <c r="UTC27" s="16"/>
      <c r="UTD27" s="16"/>
      <c r="UTE27" s="16"/>
      <c r="UTF27" s="16"/>
      <c r="UTG27" s="16"/>
      <c r="UTH27" s="16"/>
      <c r="UTI27" s="16"/>
      <c r="UTJ27" s="16"/>
      <c r="UTK27" s="16"/>
      <c r="UTL27" s="16"/>
      <c r="UTM27" s="16"/>
      <c r="UTN27" s="16"/>
      <c r="UTO27" s="16"/>
      <c r="UTP27" s="16"/>
      <c r="UTQ27" s="16"/>
      <c r="UTR27" s="16"/>
      <c r="UTS27" s="16"/>
      <c r="UTT27" s="16"/>
      <c r="UTU27" s="16"/>
      <c r="UTV27" s="16"/>
      <c r="UTW27" s="16"/>
      <c r="UTX27" s="16"/>
      <c r="UTY27" s="16"/>
      <c r="UTZ27" s="16"/>
      <c r="UUA27" s="16"/>
      <c r="UUB27" s="16"/>
      <c r="UUC27" s="16"/>
      <c r="UUD27" s="16"/>
      <c r="UUE27" s="16"/>
      <c r="UUF27" s="16"/>
      <c r="UUG27" s="16"/>
      <c r="UUH27" s="16"/>
      <c r="UUI27" s="16"/>
      <c r="UUJ27" s="16"/>
      <c r="UUK27" s="16"/>
      <c r="UUL27" s="16"/>
      <c r="UUM27" s="16"/>
      <c r="UUN27" s="16"/>
      <c r="UUO27" s="16"/>
      <c r="UUP27" s="16"/>
      <c r="UUQ27" s="16"/>
      <c r="UUR27" s="16"/>
      <c r="UUS27" s="16"/>
      <c r="UUT27" s="16"/>
      <c r="UUU27" s="16"/>
      <c r="UUV27" s="16"/>
      <c r="UUW27" s="16"/>
      <c r="UUX27" s="16"/>
      <c r="UUY27" s="16"/>
      <c r="UUZ27" s="16"/>
      <c r="UVA27" s="16"/>
      <c r="UVB27" s="16"/>
      <c r="UVC27" s="16"/>
      <c r="UVD27" s="16"/>
      <c r="UVE27" s="16"/>
      <c r="UVF27" s="16"/>
      <c r="UVG27" s="16"/>
      <c r="UVH27" s="16"/>
      <c r="UVI27" s="16"/>
      <c r="UVJ27" s="16"/>
      <c r="UVK27" s="16"/>
      <c r="UVL27" s="16"/>
      <c r="UVM27" s="16"/>
      <c r="UVN27" s="16"/>
      <c r="UVO27" s="16"/>
      <c r="UVP27" s="16"/>
      <c r="UVQ27" s="16"/>
      <c r="UVR27" s="16"/>
      <c r="UVS27" s="16"/>
      <c r="UVT27" s="16"/>
      <c r="UVU27" s="16"/>
      <c r="UVV27" s="16"/>
      <c r="UVW27" s="16"/>
      <c r="UVX27" s="16"/>
      <c r="UVY27" s="16"/>
      <c r="UVZ27" s="16"/>
      <c r="UWA27" s="16"/>
      <c r="UWB27" s="16"/>
      <c r="UWC27" s="16"/>
      <c r="UWD27" s="16"/>
      <c r="UWE27" s="16"/>
      <c r="UWF27" s="16"/>
      <c r="UWG27" s="16"/>
      <c r="UWH27" s="16"/>
      <c r="UWI27" s="16"/>
      <c r="UWJ27" s="16"/>
      <c r="UWK27" s="16"/>
      <c r="UWL27" s="16"/>
      <c r="UWM27" s="16"/>
      <c r="UWN27" s="16"/>
      <c r="UWO27" s="16"/>
      <c r="UWP27" s="16"/>
      <c r="UWQ27" s="16"/>
      <c r="UWR27" s="16"/>
      <c r="UWS27" s="16"/>
      <c r="UWT27" s="16"/>
      <c r="UWU27" s="16"/>
      <c r="UWV27" s="16"/>
      <c r="UWW27" s="16"/>
      <c r="UWX27" s="16"/>
      <c r="UWY27" s="16"/>
      <c r="UWZ27" s="16"/>
      <c r="UXA27" s="16"/>
      <c r="UXB27" s="16"/>
      <c r="UXC27" s="16"/>
      <c r="UXD27" s="16"/>
      <c r="UXE27" s="16"/>
      <c r="UXF27" s="16"/>
      <c r="UXG27" s="16"/>
      <c r="UXH27" s="16"/>
      <c r="UXI27" s="16"/>
      <c r="UXJ27" s="16"/>
      <c r="UXK27" s="16"/>
      <c r="UXL27" s="16"/>
      <c r="UXM27" s="16"/>
      <c r="UXN27" s="16"/>
      <c r="UXO27" s="16"/>
      <c r="UXP27" s="16"/>
      <c r="UXQ27" s="16"/>
      <c r="UXR27" s="16"/>
      <c r="UXS27" s="16"/>
      <c r="UXT27" s="16"/>
      <c r="UXU27" s="16"/>
      <c r="UXV27" s="16"/>
      <c r="UXW27" s="16"/>
      <c r="UXX27" s="16"/>
      <c r="UXY27" s="16"/>
      <c r="UXZ27" s="16"/>
      <c r="UYA27" s="16"/>
      <c r="UYB27" s="16"/>
      <c r="UYC27" s="16"/>
      <c r="UYD27" s="16"/>
      <c r="UYE27" s="16"/>
      <c r="UYF27" s="16"/>
      <c r="UYG27" s="16"/>
      <c r="UYH27" s="16"/>
      <c r="UYI27" s="16"/>
      <c r="UYJ27" s="16"/>
      <c r="UYK27" s="16"/>
      <c r="UYL27" s="16"/>
      <c r="UYM27" s="16"/>
      <c r="UYN27" s="16"/>
      <c r="UYO27" s="16"/>
      <c r="UYP27" s="16"/>
      <c r="UYQ27" s="16"/>
      <c r="UYR27" s="16"/>
      <c r="UYS27" s="16"/>
      <c r="UYT27" s="16"/>
      <c r="UYU27" s="16"/>
      <c r="UYV27" s="16"/>
      <c r="UYW27" s="16"/>
      <c r="UYX27" s="16"/>
      <c r="UYY27" s="16"/>
      <c r="UYZ27" s="16"/>
      <c r="UZA27" s="16"/>
      <c r="UZB27" s="16"/>
      <c r="UZC27" s="16"/>
      <c r="UZD27" s="16"/>
      <c r="UZE27" s="16"/>
      <c r="UZF27" s="16"/>
      <c r="UZG27" s="16"/>
      <c r="UZH27" s="16"/>
      <c r="UZI27" s="16"/>
      <c r="UZJ27" s="16"/>
      <c r="UZK27" s="16"/>
      <c r="UZL27" s="16"/>
      <c r="UZM27" s="16"/>
      <c r="UZN27" s="16"/>
      <c r="UZO27" s="16"/>
      <c r="UZP27" s="16"/>
      <c r="UZQ27" s="16"/>
      <c r="UZR27" s="16"/>
      <c r="UZS27" s="16"/>
      <c r="UZT27" s="16"/>
      <c r="UZU27" s="16"/>
      <c r="UZV27" s="16"/>
      <c r="UZW27" s="16"/>
      <c r="UZX27" s="16"/>
      <c r="UZY27" s="16"/>
      <c r="UZZ27" s="16"/>
      <c r="VAA27" s="16"/>
      <c r="VAB27" s="16"/>
      <c r="VAC27" s="16"/>
      <c r="VAD27" s="16"/>
      <c r="VAE27" s="16"/>
      <c r="VAF27" s="16"/>
      <c r="VAG27" s="16"/>
      <c r="VAH27" s="16"/>
      <c r="VAI27" s="16"/>
      <c r="VAJ27" s="16"/>
      <c r="VAK27" s="16"/>
      <c r="VAL27" s="16"/>
      <c r="VAM27" s="16"/>
      <c r="VAN27" s="16"/>
      <c r="VAO27" s="16"/>
      <c r="VAP27" s="16"/>
      <c r="VAQ27" s="16"/>
      <c r="VAR27" s="16"/>
      <c r="VAS27" s="16"/>
      <c r="VAT27" s="16"/>
      <c r="VAU27" s="16"/>
      <c r="VAV27" s="16"/>
      <c r="VAW27" s="16"/>
      <c r="VAX27" s="16"/>
      <c r="VAY27" s="16"/>
      <c r="VAZ27" s="16"/>
      <c r="VBA27" s="16"/>
      <c r="VBB27" s="16"/>
      <c r="VBC27" s="16"/>
      <c r="VBD27" s="16"/>
      <c r="VBE27" s="16"/>
      <c r="VBF27" s="16"/>
      <c r="VBG27" s="16"/>
      <c r="VBH27" s="16"/>
      <c r="VBI27" s="16"/>
      <c r="VBJ27" s="16"/>
      <c r="VBK27" s="16"/>
      <c r="VBL27" s="16"/>
      <c r="VBM27" s="16"/>
      <c r="VBN27" s="16"/>
      <c r="VBO27" s="16"/>
      <c r="VBP27" s="16"/>
      <c r="VBQ27" s="16"/>
      <c r="VBR27" s="16"/>
      <c r="VBS27" s="16"/>
      <c r="VBT27" s="16"/>
      <c r="VBU27" s="16"/>
      <c r="VBV27" s="16"/>
      <c r="VBW27" s="16"/>
      <c r="VBX27" s="16"/>
      <c r="VBY27" s="16"/>
      <c r="VBZ27" s="16"/>
      <c r="VCA27" s="16"/>
      <c r="VCB27" s="16"/>
      <c r="VCC27" s="16"/>
      <c r="VCD27" s="16"/>
      <c r="VCE27" s="16"/>
      <c r="VCF27" s="16"/>
      <c r="VCG27" s="16"/>
      <c r="VCH27" s="16"/>
      <c r="VCI27" s="16"/>
      <c r="VCJ27" s="16"/>
      <c r="VCK27" s="16"/>
      <c r="VCL27" s="16"/>
      <c r="VCM27" s="16"/>
      <c r="VCN27" s="16"/>
      <c r="VCO27" s="16"/>
      <c r="VCP27" s="16"/>
      <c r="VCQ27" s="16"/>
      <c r="VCR27" s="16"/>
      <c r="VCS27" s="16"/>
      <c r="VCT27" s="16"/>
      <c r="VCU27" s="16"/>
      <c r="VCV27" s="16"/>
      <c r="VCW27" s="16"/>
      <c r="VCX27" s="16"/>
      <c r="VCY27" s="16"/>
      <c r="VCZ27" s="16"/>
      <c r="VDA27" s="16"/>
      <c r="VDB27" s="16"/>
      <c r="VDC27" s="16"/>
      <c r="VDD27" s="16"/>
      <c r="VDE27" s="16"/>
      <c r="VDF27" s="16"/>
      <c r="VDG27" s="16"/>
      <c r="VDH27" s="16"/>
      <c r="VDI27" s="16"/>
      <c r="VDJ27" s="16"/>
      <c r="VDK27" s="16"/>
      <c r="VDL27" s="16"/>
      <c r="VDM27" s="16"/>
      <c r="VDN27" s="16"/>
      <c r="VDO27" s="16"/>
      <c r="VDP27" s="16"/>
      <c r="VDQ27" s="16"/>
      <c r="VDR27" s="16"/>
      <c r="VDS27" s="16"/>
      <c r="VDT27" s="16"/>
      <c r="VDU27" s="16"/>
      <c r="VDV27" s="16"/>
      <c r="VDW27" s="16"/>
      <c r="VDX27" s="16"/>
      <c r="VDY27" s="16"/>
      <c r="VDZ27" s="16"/>
      <c r="VEA27" s="16"/>
      <c r="VEB27" s="16"/>
      <c r="VEC27" s="16"/>
      <c r="VED27" s="16"/>
      <c r="VEE27" s="16"/>
      <c r="VEF27" s="16"/>
      <c r="VEG27" s="16"/>
      <c r="VEH27" s="16"/>
      <c r="VEI27" s="16"/>
      <c r="VEJ27" s="16"/>
      <c r="VEK27" s="16"/>
      <c r="VEL27" s="16"/>
      <c r="VEM27" s="16"/>
      <c r="VEN27" s="16"/>
      <c r="VEO27" s="16"/>
      <c r="VEP27" s="16"/>
      <c r="VEQ27" s="16"/>
      <c r="VER27" s="16"/>
      <c r="VES27" s="16"/>
      <c r="VET27" s="16"/>
      <c r="VEU27" s="16"/>
      <c r="VEV27" s="16"/>
      <c r="VEW27" s="16"/>
      <c r="VEX27" s="16"/>
      <c r="VEY27" s="16"/>
      <c r="VEZ27" s="16"/>
      <c r="VFA27" s="16"/>
      <c r="VFB27" s="16"/>
      <c r="VFC27" s="16"/>
      <c r="VFD27" s="16"/>
      <c r="VFE27" s="16"/>
      <c r="VFF27" s="16"/>
      <c r="VFG27" s="16"/>
      <c r="VFH27" s="16"/>
      <c r="VFI27" s="16"/>
      <c r="VFJ27" s="16"/>
      <c r="VFK27" s="16"/>
      <c r="VFL27" s="16"/>
      <c r="VFM27" s="16"/>
      <c r="VFN27" s="16"/>
      <c r="VFO27" s="16"/>
      <c r="VFP27" s="16"/>
      <c r="VFQ27" s="16"/>
      <c r="VFR27" s="16"/>
      <c r="VFS27" s="16"/>
      <c r="VFT27" s="16"/>
      <c r="VFU27" s="16"/>
      <c r="VFV27" s="16"/>
      <c r="VFW27" s="16"/>
      <c r="VFX27" s="16"/>
      <c r="VFY27" s="16"/>
      <c r="VFZ27" s="16"/>
      <c r="VGA27" s="16"/>
      <c r="VGB27" s="16"/>
      <c r="VGC27" s="16"/>
      <c r="VGD27" s="16"/>
      <c r="VGE27" s="16"/>
      <c r="VGF27" s="16"/>
      <c r="VGG27" s="16"/>
      <c r="VGH27" s="16"/>
      <c r="VGI27" s="16"/>
      <c r="VGJ27" s="16"/>
    </row>
    <row r="28" spans="1:15112" s="1" customFormat="1" x14ac:dyDescent="0.25">
      <c r="B28" s="15"/>
      <c r="C28" s="14" t="s">
        <v>70</v>
      </c>
      <c r="D28" s="267"/>
      <c r="E28" s="20" t="s">
        <v>14</v>
      </c>
      <c r="F28" s="33">
        <f>F29+F30</f>
        <v>0</v>
      </c>
      <c r="G28" s="33">
        <f t="shared" ref="G28:AJ28" si="4">G29+G30</f>
        <v>0</v>
      </c>
      <c r="H28" s="33">
        <f t="shared" si="4"/>
        <v>0</v>
      </c>
      <c r="I28" s="33">
        <f t="shared" si="4"/>
        <v>0</v>
      </c>
      <c r="J28" s="33">
        <f t="shared" si="4"/>
        <v>0</v>
      </c>
      <c r="K28" s="33">
        <f t="shared" si="4"/>
        <v>0</v>
      </c>
      <c r="L28" s="33">
        <f t="shared" si="4"/>
        <v>0</v>
      </c>
      <c r="M28" s="33">
        <f t="shared" si="4"/>
        <v>0</v>
      </c>
      <c r="N28" s="33">
        <f t="shared" si="4"/>
        <v>0</v>
      </c>
      <c r="O28" s="33">
        <f t="shared" si="4"/>
        <v>0</v>
      </c>
      <c r="P28" s="33">
        <f t="shared" si="4"/>
        <v>0</v>
      </c>
      <c r="Q28" s="33">
        <f t="shared" si="4"/>
        <v>0</v>
      </c>
      <c r="R28" s="33">
        <f t="shared" si="4"/>
        <v>0</v>
      </c>
      <c r="S28" s="33">
        <f t="shared" si="4"/>
        <v>0</v>
      </c>
      <c r="T28" s="33">
        <f t="shared" si="4"/>
        <v>0</v>
      </c>
      <c r="U28" s="33">
        <f t="shared" si="4"/>
        <v>0</v>
      </c>
      <c r="V28" s="33">
        <f t="shared" si="4"/>
        <v>0</v>
      </c>
      <c r="W28" s="33">
        <f t="shared" si="4"/>
        <v>0</v>
      </c>
      <c r="X28" s="33">
        <f t="shared" si="4"/>
        <v>0</v>
      </c>
      <c r="Y28" s="33">
        <f t="shared" si="4"/>
        <v>0</v>
      </c>
      <c r="Z28" s="33">
        <f t="shared" si="4"/>
        <v>0</v>
      </c>
      <c r="AA28" s="33">
        <f t="shared" si="4"/>
        <v>0</v>
      </c>
      <c r="AB28" s="33">
        <f t="shared" si="4"/>
        <v>0</v>
      </c>
      <c r="AC28" s="33">
        <f t="shared" si="4"/>
        <v>0</v>
      </c>
      <c r="AD28" s="33">
        <f t="shared" si="4"/>
        <v>0</v>
      </c>
      <c r="AE28" s="33">
        <f t="shared" si="4"/>
        <v>0</v>
      </c>
      <c r="AF28" s="33">
        <f t="shared" si="4"/>
        <v>0</v>
      </c>
      <c r="AG28" s="33">
        <f t="shared" si="4"/>
        <v>0</v>
      </c>
      <c r="AH28" s="33">
        <f t="shared" si="4"/>
        <v>0</v>
      </c>
      <c r="AI28" s="33">
        <f t="shared" si="4"/>
        <v>0</v>
      </c>
      <c r="AJ28" s="33">
        <f t="shared" si="4"/>
        <v>0</v>
      </c>
      <c r="AL28" s="63">
        <f>SUM(F28:O28)</f>
        <v>0</v>
      </c>
      <c r="CU28" s="152"/>
    </row>
    <row r="29" spans="1:15112" s="1" customFormat="1" x14ac:dyDescent="0.25">
      <c r="B29" s="15"/>
      <c r="C29" s="73" t="s">
        <v>110</v>
      </c>
      <c r="D29" s="267"/>
      <c r="E29" s="74" t="s">
        <v>14</v>
      </c>
      <c r="F29" s="284">
        <v>0</v>
      </c>
      <c r="G29" s="284">
        <v>0</v>
      </c>
      <c r="H29" s="284">
        <v>0</v>
      </c>
      <c r="I29" s="284">
        <v>0</v>
      </c>
      <c r="J29" s="284">
        <v>0</v>
      </c>
      <c r="K29" s="284">
        <v>0</v>
      </c>
      <c r="L29" s="284">
        <v>0</v>
      </c>
      <c r="M29" s="284">
        <v>0</v>
      </c>
      <c r="N29" s="284">
        <v>0</v>
      </c>
      <c r="O29" s="284">
        <v>0</v>
      </c>
      <c r="P29" s="284">
        <v>0</v>
      </c>
      <c r="Q29" s="284">
        <v>0</v>
      </c>
      <c r="R29" s="284">
        <v>0</v>
      </c>
      <c r="S29" s="284">
        <v>0</v>
      </c>
      <c r="T29" s="284">
        <v>0</v>
      </c>
      <c r="U29" s="284">
        <v>0</v>
      </c>
      <c r="V29" s="284">
        <v>0</v>
      </c>
      <c r="W29" s="284">
        <v>0</v>
      </c>
      <c r="X29" s="284">
        <v>0</v>
      </c>
      <c r="Y29" s="284">
        <v>0</v>
      </c>
      <c r="Z29" s="284">
        <v>0</v>
      </c>
      <c r="AA29" s="284">
        <v>0</v>
      </c>
      <c r="AB29" s="284">
        <v>0</v>
      </c>
      <c r="AC29" s="284">
        <v>0</v>
      </c>
      <c r="AD29" s="284">
        <v>0</v>
      </c>
      <c r="AE29" s="284">
        <v>0</v>
      </c>
      <c r="AF29" s="284">
        <v>0</v>
      </c>
      <c r="AG29" s="284">
        <v>0</v>
      </c>
      <c r="AH29" s="284"/>
      <c r="AI29" s="284"/>
      <c r="AJ29" s="284"/>
      <c r="AL29" s="66">
        <f>SUM(F29:O29)</f>
        <v>0</v>
      </c>
      <c r="CU29" s="152"/>
    </row>
    <row r="30" spans="1:15112" s="1" customFormat="1" x14ac:dyDescent="0.25">
      <c r="B30" s="15"/>
      <c r="C30" s="64" t="s">
        <v>73</v>
      </c>
      <c r="D30" s="267"/>
      <c r="E30" s="74" t="s">
        <v>14</v>
      </c>
      <c r="F30" s="285">
        <v>0</v>
      </c>
      <c r="G30" s="285">
        <v>0</v>
      </c>
      <c r="H30" s="284">
        <v>0</v>
      </c>
      <c r="I30" s="284">
        <v>0</v>
      </c>
      <c r="J30" s="284">
        <v>0</v>
      </c>
      <c r="K30" s="284">
        <v>0</v>
      </c>
      <c r="L30" s="284">
        <v>0</v>
      </c>
      <c r="M30" s="284">
        <v>0</v>
      </c>
      <c r="N30" s="284">
        <v>0</v>
      </c>
      <c r="O30" s="284">
        <v>0</v>
      </c>
      <c r="P30" s="284">
        <v>0</v>
      </c>
      <c r="Q30" s="284">
        <v>0</v>
      </c>
      <c r="R30" s="284">
        <v>0</v>
      </c>
      <c r="S30" s="284">
        <v>0</v>
      </c>
      <c r="T30" s="284">
        <v>0</v>
      </c>
      <c r="U30" s="284">
        <v>0</v>
      </c>
      <c r="V30" s="284">
        <v>0</v>
      </c>
      <c r="W30" s="284">
        <v>0</v>
      </c>
      <c r="X30" s="284">
        <v>0</v>
      </c>
      <c r="Y30" s="284">
        <v>0</v>
      </c>
      <c r="Z30" s="284">
        <v>0</v>
      </c>
      <c r="AA30" s="284">
        <v>0</v>
      </c>
      <c r="AB30" s="284">
        <v>0</v>
      </c>
      <c r="AC30" s="284">
        <v>0</v>
      </c>
      <c r="AD30" s="284">
        <v>0</v>
      </c>
      <c r="AE30" s="284">
        <v>0</v>
      </c>
      <c r="AF30" s="284">
        <v>0</v>
      </c>
      <c r="AG30" s="284">
        <v>0</v>
      </c>
      <c r="AH30" s="284"/>
      <c r="AI30" s="284"/>
      <c r="AJ30" s="284"/>
      <c r="AL30" s="66">
        <f>SUM(F30:O30)</f>
        <v>0</v>
      </c>
      <c r="CU30" s="152"/>
    </row>
    <row r="31" spans="1:15112" s="79" customFormat="1" x14ac:dyDescent="0.25">
      <c r="A31" s="71"/>
      <c r="B31" s="77"/>
      <c r="C31" s="242" t="s">
        <v>111</v>
      </c>
      <c r="D31" s="322"/>
      <c r="E31" s="101"/>
      <c r="F31" s="286"/>
      <c r="G31" s="286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71"/>
      <c r="AL31" s="75" t="s">
        <v>112</v>
      </c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153"/>
      <c r="CV31" s="71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71"/>
      <c r="FO31" s="71"/>
      <c r="FP31" s="71"/>
      <c r="FQ31" s="71"/>
      <c r="FR31" s="71"/>
      <c r="FS31" s="71"/>
      <c r="FT31" s="7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  <c r="IH31" s="71"/>
      <c r="II31" s="71"/>
      <c r="IJ31" s="71"/>
      <c r="IK31" s="71"/>
      <c r="IL31" s="71"/>
      <c r="IM31" s="71"/>
      <c r="IN31" s="71"/>
      <c r="IO31" s="71"/>
      <c r="IP31" s="71"/>
      <c r="IQ31" s="71"/>
      <c r="IR31" s="71"/>
      <c r="IS31" s="71"/>
      <c r="IT31" s="71"/>
      <c r="IU31" s="71"/>
      <c r="IV31" s="71"/>
      <c r="IW31" s="71"/>
      <c r="IX31" s="71"/>
      <c r="IY31" s="71"/>
      <c r="IZ31" s="71"/>
      <c r="JA31" s="71"/>
      <c r="JB31" s="71"/>
      <c r="JC31" s="71"/>
      <c r="JD31" s="71"/>
      <c r="JE31" s="71"/>
      <c r="JF31" s="71"/>
      <c r="JG31" s="71"/>
      <c r="JH31" s="71"/>
      <c r="JI31" s="71"/>
      <c r="JJ31" s="71"/>
      <c r="JK31" s="71"/>
      <c r="JL31" s="71"/>
      <c r="JM31" s="71"/>
      <c r="JN31" s="71"/>
      <c r="JO31" s="71"/>
      <c r="JP31" s="71"/>
      <c r="JQ31" s="71"/>
      <c r="JR31" s="71"/>
      <c r="JS31" s="71"/>
      <c r="JT31" s="71"/>
      <c r="JU31" s="71"/>
      <c r="JV31" s="71"/>
      <c r="JW31" s="71"/>
      <c r="JX31" s="71"/>
      <c r="JY31" s="71"/>
      <c r="JZ31" s="71"/>
      <c r="KA31" s="71"/>
      <c r="KB31" s="71"/>
      <c r="KC31" s="71"/>
      <c r="KD31" s="71"/>
      <c r="KE31" s="71"/>
      <c r="KF31" s="71"/>
      <c r="KG31" s="71"/>
      <c r="KH31" s="71"/>
      <c r="KI31" s="71"/>
      <c r="KJ31" s="71"/>
      <c r="KK31" s="71"/>
      <c r="KL31" s="71"/>
      <c r="KM31" s="71"/>
      <c r="KN31" s="71"/>
      <c r="KO31" s="71"/>
      <c r="KP31" s="71"/>
      <c r="KQ31" s="71"/>
      <c r="KR31" s="71"/>
      <c r="KS31" s="71"/>
      <c r="KT31" s="71"/>
      <c r="KU31" s="71"/>
      <c r="KV31" s="71"/>
      <c r="KW31" s="71"/>
      <c r="KX31" s="71"/>
      <c r="KY31" s="71"/>
      <c r="KZ31" s="71"/>
      <c r="LA31" s="71"/>
      <c r="LB31" s="71"/>
      <c r="LC31" s="71"/>
      <c r="LD31" s="71"/>
      <c r="LE31" s="71"/>
      <c r="LF31" s="71"/>
      <c r="LG31" s="71"/>
      <c r="LH31" s="71"/>
      <c r="LI31" s="71"/>
      <c r="LJ31" s="71"/>
      <c r="LK31" s="71"/>
      <c r="LL31" s="71"/>
      <c r="LM31" s="71"/>
      <c r="LN31" s="71"/>
      <c r="LO31" s="71"/>
      <c r="LP31" s="71"/>
      <c r="LQ31" s="71"/>
      <c r="LR31" s="71"/>
      <c r="LS31" s="71"/>
      <c r="LT31" s="71"/>
      <c r="LU31" s="71"/>
      <c r="LV31" s="71"/>
      <c r="LW31" s="71"/>
      <c r="LX31" s="71"/>
      <c r="LY31" s="71"/>
      <c r="LZ31" s="71"/>
      <c r="MA31" s="71"/>
      <c r="MB31" s="71"/>
      <c r="MC31" s="71"/>
      <c r="MD31" s="71"/>
      <c r="ME31" s="71"/>
      <c r="MF31" s="71"/>
      <c r="MG31" s="71"/>
      <c r="MH31" s="71"/>
      <c r="MI31" s="71"/>
      <c r="MJ31" s="71"/>
      <c r="MK31" s="71"/>
      <c r="ML31" s="71"/>
      <c r="MM31" s="71"/>
      <c r="MN31" s="71"/>
      <c r="MO31" s="71"/>
      <c r="MP31" s="71"/>
      <c r="MQ31" s="71"/>
      <c r="MR31" s="71"/>
      <c r="MS31" s="71"/>
      <c r="MT31" s="71"/>
      <c r="MU31" s="71"/>
      <c r="MV31" s="71"/>
      <c r="MW31" s="71"/>
      <c r="MX31" s="71"/>
      <c r="MY31" s="71"/>
      <c r="MZ31" s="71"/>
      <c r="NA31" s="71"/>
      <c r="NB31" s="71"/>
      <c r="NC31" s="71"/>
      <c r="ND31" s="71"/>
      <c r="NE31" s="71"/>
      <c r="NF31" s="71"/>
      <c r="NG31" s="71"/>
      <c r="NH31" s="71"/>
      <c r="NI31" s="71"/>
      <c r="NJ31" s="71"/>
      <c r="NK31" s="71"/>
      <c r="NL31" s="71"/>
      <c r="NM31" s="71"/>
      <c r="NN31" s="71"/>
      <c r="NO31" s="71"/>
      <c r="NP31" s="71"/>
      <c r="NQ31" s="71"/>
      <c r="NR31" s="71"/>
      <c r="NS31" s="71"/>
      <c r="NT31" s="71"/>
      <c r="NU31" s="71"/>
      <c r="NV31" s="71"/>
      <c r="NW31" s="71"/>
      <c r="NX31" s="71"/>
      <c r="NY31" s="71"/>
      <c r="NZ31" s="71"/>
      <c r="OA31" s="71"/>
      <c r="OB31" s="71"/>
      <c r="OC31" s="71"/>
      <c r="OD31" s="71"/>
      <c r="OE31" s="71"/>
      <c r="OF31" s="71"/>
      <c r="OG31" s="71"/>
      <c r="OH31" s="71"/>
      <c r="OI31" s="71"/>
      <c r="OJ31" s="71"/>
      <c r="OK31" s="71"/>
      <c r="OL31" s="71"/>
      <c r="OM31" s="71"/>
      <c r="ON31" s="71"/>
      <c r="OO31" s="71"/>
      <c r="OP31" s="71"/>
      <c r="OQ31" s="71"/>
      <c r="OR31" s="71"/>
      <c r="OS31" s="71"/>
      <c r="OT31" s="71"/>
      <c r="OU31" s="71"/>
      <c r="OV31" s="71"/>
      <c r="OW31" s="71"/>
      <c r="OX31" s="71"/>
      <c r="OY31" s="71"/>
      <c r="OZ31" s="71"/>
      <c r="PA31" s="71"/>
      <c r="PB31" s="71"/>
      <c r="PC31" s="71"/>
      <c r="PD31" s="71"/>
      <c r="PE31" s="71"/>
      <c r="PF31" s="71"/>
      <c r="PG31" s="71"/>
      <c r="PH31" s="71"/>
      <c r="PI31" s="71"/>
      <c r="PJ31" s="71"/>
      <c r="PK31" s="71"/>
      <c r="PL31" s="71"/>
      <c r="PM31" s="71"/>
      <c r="PN31" s="71"/>
      <c r="PO31" s="71"/>
      <c r="PP31" s="71"/>
      <c r="PQ31" s="71"/>
      <c r="PR31" s="71"/>
      <c r="PS31" s="71"/>
      <c r="PT31" s="71"/>
      <c r="PU31" s="71"/>
      <c r="PV31" s="71"/>
      <c r="PW31" s="71"/>
      <c r="PX31" s="71"/>
      <c r="PY31" s="71"/>
      <c r="PZ31" s="71"/>
      <c r="QA31" s="71"/>
      <c r="QB31" s="71"/>
      <c r="QC31" s="71"/>
      <c r="QD31" s="71"/>
      <c r="QE31" s="71"/>
      <c r="QF31" s="71"/>
      <c r="QG31" s="71"/>
      <c r="QH31" s="71"/>
      <c r="QI31" s="71"/>
      <c r="QJ31" s="71"/>
      <c r="QK31" s="71"/>
      <c r="QL31" s="71"/>
      <c r="QM31" s="71"/>
      <c r="QN31" s="71"/>
      <c r="QO31" s="71"/>
      <c r="QP31" s="71"/>
      <c r="QQ31" s="71"/>
      <c r="QR31" s="71"/>
      <c r="QS31" s="71"/>
      <c r="QT31" s="71"/>
      <c r="QU31" s="71"/>
      <c r="QV31" s="71"/>
      <c r="QW31" s="71"/>
      <c r="QX31" s="71"/>
      <c r="QY31" s="71"/>
      <c r="QZ31" s="71"/>
      <c r="RA31" s="71"/>
      <c r="RB31" s="71"/>
      <c r="RC31" s="71"/>
      <c r="RD31" s="71"/>
      <c r="RE31" s="71"/>
      <c r="RF31" s="71"/>
      <c r="RG31" s="71"/>
      <c r="RH31" s="71"/>
      <c r="RI31" s="71"/>
      <c r="RJ31" s="71"/>
      <c r="RK31" s="71"/>
      <c r="RL31" s="71"/>
      <c r="RM31" s="71"/>
      <c r="RN31" s="71"/>
      <c r="RO31" s="71"/>
      <c r="RP31" s="71"/>
      <c r="RQ31" s="71"/>
      <c r="RR31" s="71"/>
      <c r="RS31" s="71"/>
      <c r="RT31" s="71"/>
      <c r="RU31" s="71"/>
      <c r="RV31" s="71"/>
      <c r="RW31" s="71"/>
      <c r="RX31" s="71"/>
      <c r="RY31" s="71"/>
      <c r="RZ31" s="71"/>
      <c r="SA31" s="71"/>
      <c r="SB31" s="71"/>
      <c r="SC31" s="71"/>
      <c r="SD31" s="71"/>
      <c r="SE31" s="71"/>
      <c r="SF31" s="71"/>
      <c r="SG31" s="71"/>
      <c r="SH31" s="71"/>
      <c r="SI31" s="71"/>
      <c r="SJ31" s="71"/>
      <c r="SK31" s="71"/>
      <c r="SL31" s="71"/>
      <c r="SM31" s="71"/>
      <c r="SN31" s="71"/>
      <c r="SO31" s="71"/>
      <c r="SP31" s="71"/>
      <c r="SQ31" s="71"/>
      <c r="SR31" s="71"/>
      <c r="SS31" s="71"/>
      <c r="ST31" s="71"/>
      <c r="SU31" s="71"/>
      <c r="SV31" s="71"/>
      <c r="SW31" s="71"/>
      <c r="SX31" s="71"/>
      <c r="SY31" s="71"/>
      <c r="SZ31" s="71"/>
      <c r="TA31" s="71"/>
      <c r="TB31" s="71"/>
      <c r="TC31" s="71"/>
      <c r="TD31" s="71"/>
      <c r="TE31" s="71"/>
      <c r="TF31" s="71"/>
      <c r="TG31" s="71"/>
      <c r="TH31" s="71"/>
      <c r="TI31" s="71"/>
      <c r="TJ31" s="71"/>
      <c r="TK31" s="71"/>
      <c r="TL31" s="71"/>
      <c r="TM31" s="71"/>
      <c r="TN31" s="71"/>
      <c r="TO31" s="71"/>
      <c r="TP31" s="71"/>
      <c r="TQ31" s="71"/>
      <c r="TR31" s="71"/>
      <c r="TS31" s="71"/>
      <c r="TT31" s="71"/>
      <c r="TU31" s="71"/>
      <c r="TV31" s="71"/>
      <c r="TW31" s="71"/>
      <c r="TX31" s="71"/>
      <c r="TY31" s="71"/>
      <c r="TZ31" s="71"/>
      <c r="UA31" s="71"/>
      <c r="UB31" s="71"/>
      <c r="UC31" s="71"/>
      <c r="UD31" s="71"/>
      <c r="UE31" s="71"/>
      <c r="UF31" s="71"/>
      <c r="UG31" s="71"/>
      <c r="UH31" s="71"/>
      <c r="UI31" s="71"/>
      <c r="UJ31" s="71"/>
      <c r="UK31" s="71"/>
      <c r="UL31" s="71"/>
      <c r="UM31" s="71"/>
      <c r="UN31" s="71"/>
      <c r="UO31" s="71"/>
      <c r="UP31" s="71"/>
      <c r="UQ31" s="71"/>
      <c r="UR31" s="71"/>
      <c r="US31" s="71"/>
      <c r="UT31" s="71"/>
      <c r="UU31" s="71"/>
      <c r="UV31" s="71"/>
      <c r="UW31" s="71"/>
      <c r="UX31" s="71"/>
      <c r="UY31" s="71"/>
      <c r="UZ31" s="71"/>
      <c r="VA31" s="71"/>
      <c r="VB31" s="71"/>
      <c r="VC31" s="71"/>
      <c r="VD31" s="71"/>
      <c r="VE31" s="71"/>
      <c r="VF31" s="71"/>
      <c r="VG31" s="71"/>
      <c r="VH31" s="71"/>
      <c r="VI31" s="71"/>
      <c r="VJ31" s="71"/>
      <c r="VK31" s="71"/>
      <c r="VL31" s="71"/>
      <c r="VM31" s="71"/>
      <c r="VN31" s="71"/>
      <c r="VO31" s="71"/>
      <c r="VP31" s="71"/>
      <c r="VQ31" s="71"/>
      <c r="VR31" s="71"/>
      <c r="VS31" s="71"/>
      <c r="VT31" s="71"/>
      <c r="VU31" s="71"/>
      <c r="VV31" s="71"/>
      <c r="VW31" s="71"/>
      <c r="VX31" s="71"/>
      <c r="VY31" s="71"/>
      <c r="VZ31" s="71"/>
      <c r="WA31" s="71"/>
      <c r="WB31" s="71"/>
      <c r="WC31" s="71"/>
      <c r="WD31" s="71"/>
      <c r="WE31" s="71"/>
      <c r="WF31" s="71"/>
      <c r="WG31" s="71"/>
      <c r="WH31" s="71"/>
      <c r="WI31" s="71"/>
      <c r="WJ31" s="71"/>
      <c r="WK31" s="71"/>
      <c r="WL31" s="71"/>
      <c r="WM31" s="71"/>
      <c r="WN31" s="71"/>
      <c r="WO31" s="71"/>
      <c r="WP31" s="71"/>
      <c r="WQ31" s="71"/>
      <c r="WR31" s="71"/>
      <c r="WS31" s="71"/>
      <c r="WT31" s="71"/>
      <c r="WU31" s="71"/>
      <c r="WV31" s="71"/>
      <c r="WW31" s="71"/>
      <c r="WX31" s="71"/>
      <c r="WY31" s="71"/>
      <c r="WZ31" s="71"/>
      <c r="XA31" s="71"/>
      <c r="XB31" s="71"/>
      <c r="XC31" s="71"/>
      <c r="XD31" s="71"/>
      <c r="XE31" s="71"/>
      <c r="XF31" s="71"/>
      <c r="XG31" s="71"/>
      <c r="XH31" s="71"/>
      <c r="XI31" s="71"/>
      <c r="XJ31" s="71"/>
      <c r="XK31" s="71"/>
      <c r="XL31" s="71"/>
      <c r="XM31" s="71"/>
      <c r="XN31" s="71"/>
      <c r="XO31" s="71"/>
      <c r="XP31" s="71"/>
      <c r="XQ31" s="71"/>
      <c r="XR31" s="71"/>
      <c r="XS31" s="71"/>
      <c r="XT31" s="71"/>
      <c r="XU31" s="71"/>
      <c r="XV31" s="71"/>
      <c r="XW31" s="71"/>
      <c r="XX31" s="71"/>
      <c r="XY31" s="71"/>
      <c r="XZ31" s="71"/>
      <c r="YA31" s="71"/>
      <c r="YB31" s="71"/>
      <c r="YC31" s="71"/>
      <c r="YD31" s="71"/>
      <c r="YE31" s="71"/>
      <c r="YF31" s="71"/>
      <c r="YG31" s="71"/>
      <c r="YH31" s="71"/>
      <c r="YI31" s="71"/>
      <c r="YJ31" s="71"/>
      <c r="YK31" s="71"/>
      <c r="YL31" s="71"/>
      <c r="YM31" s="71"/>
      <c r="YN31" s="71"/>
      <c r="YO31" s="71"/>
      <c r="YP31" s="71"/>
      <c r="YQ31" s="71"/>
      <c r="YR31" s="71"/>
      <c r="YS31" s="71"/>
      <c r="YT31" s="71"/>
      <c r="YU31" s="71"/>
      <c r="YV31" s="71"/>
      <c r="YW31" s="71"/>
      <c r="YX31" s="71"/>
      <c r="YY31" s="71"/>
      <c r="YZ31" s="71"/>
      <c r="ZA31" s="71"/>
      <c r="ZB31" s="71"/>
      <c r="ZC31" s="71"/>
      <c r="ZD31" s="71"/>
      <c r="ZE31" s="71"/>
      <c r="ZF31" s="71"/>
      <c r="ZG31" s="71"/>
      <c r="ZH31" s="71"/>
      <c r="ZI31" s="71"/>
      <c r="ZJ31" s="71"/>
      <c r="ZK31" s="71"/>
      <c r="ZL31" s="71"/>
      <c r="ZM31" s="71"/>
      <c r="ZN31" s="71"/>
      <c r="ZO31" s="71"/>
      <c r="ZP31" s="71"/>
      <c r="ZQ31" s="71"/>
      <c r="ZR31" s="71"/>
      <c r="ZS31" s="71"/>
      <c r="ZT31" s="71"/>
      <c r="ZU31" s="71"/>
      <c r="ZV31" s="71"/>
      <c r="ZW31" s="71"/>
      <c r="ZX31" s="71"/>
      <c r="ZY31" s="71"/>
      <c r="ZZ31" s="71"/>
      <c r="AAA31" s="71"/>
      <c r="AAB31" s="71"/>
      <c r="AAC31" s="71"/>
      <c r="AAD31" s="71"/>
      <c r="AAE31" s="71"/>
      <c r="AAF31" s="71"/>
      <c r="AAG31" s="71"/>
      <c r="AAH31" s="71"/>
      <c r="AAI31" s="71"/>
      <c r="AAJ31" s="71"/>
      <c r="AAK31" s="71"/>
      <c r="AAL31" s="71"/>
      <c r="AAM31" s="71"/>
      <c r="AAN31" s="71"/>
      <c r="AAO31" s="71"/>
      <c r="AAP31" s="71"/>
      <c r="AAQ31" s="71"/>
      <c r="AAR31" s="71"/>
      <c r="AAS31" s="71"/>
      <c r="AAT31" s="71"/>
      <c r="AAU31" s="71"/>
      <c r="AAV31" s="71"/>
      <c r="AAW31" s="71"/>
      <c r="AAX31" s="71"/>
      <c r="AAY31" s="71"/>
      <c r="AAZ31" s="71"/>
      <c r="ABA31" s="71"/>
      <c r="ABB31" s="71"/>
      <c r="ABC31" s="71"/>
      <c r="ABD31" s="71"/>
      <c r="ABE31" s="71"/>
      <c r="ABF31" s="71"/>
      <c r="ABG31" s="71"/>
      <c r="ABH31" s="71"/>
      <c r="ABI31" s="71"/>
      <c r="ABJ31" s="71"/>
      <c r="ABK31" s="71"/>
      <c r="ABL31" s="71"/>
      <c r="ABM31" s="71"/>
      <c r="ABN31" s="71"/>
      <c r="ABO31" s="71"/>
      <c r="ABP31" s="71"/>
      <c r="ABQ31" s="71"/>
      <c r="ABR31" s="71"/>
      <c r="ABS31" s="71"/>
      <c r="ABT31" s="71"/>
      <c r="ABU31" s="71"/>
      <c r="ABV31" s="71"/>
      <c r="ABW31" s="71"/>
      <c r="ABX31" s="71"/>
      <c r="ABY31" s="71"/>
      <c r="ABZ31" s="71"/>
      <c r="ACA31" s="71"/>
      <c r="ACB31" s="71"/>
      <c r="ACC31" s="71"/>
      <c r="ACD31" s="71"/>
      <c r="ACE31" s="71"/>
      <c r="ACF31" s="71"/>
      <c r="ACG31" s="71"/>
      <c r="ACH31" s="71"/>
      <c r="ACI31" s="71"/>
      <c r="ACJ31" s="71"/>
      <c r="ACK31" s="71"/>
      <c r="ACL31" s="71"/>
      <c r="ACM31" s="71"/>
      <c r="ACN31" s="71"/>
      <c r="ACO31" s="71"/>
      <c r="ACP31" s="71"/>
      <c r="ACQ31" s="71"/>
      <c r="ACR31" s="71"/>
      <c r="ACS31" s="71"/>
      <c r="ACT31" s="71"/>
      <c r="ACU31" s="71"/>
      <c r="ACV31" s="71"/>
      <c r="ACW31" s="71"/>
      <c r="ACX31" s="71"/>
      <c r="ACY31" s="71"/>
      <c r="ACZ31" s="71"/>
      <c r="ADA31" s="71"/>
      <c r="ADB31" s="71"/>
      <c r="ADC31" s="71"/>
      <c r="ADD31" s="71"/>
      <c r="ADE31" s="71"/>
      <c r="ADF31" s="71"/>
      <c r="ADG31" s="71"/>
      <c r="ADH31" s="71"/>
      <c r="ADI31" s="71"/>
      <c r="ADJ31" s="71"/>
      <c r="ADK31" s="71"/>
      <c r="ADL31" s="71"/>
      <c r="ADM31" s="71"/>
      <c r="ADN31" s="71"/>
      <c r="ADO31" s="71"/>
      <c r="ADP31" s="71"/>
      <c r="ADQ31" s="71"/>
      <c r="ADR31" s="71"/>
      <c r="ADS31" s="71"/>
      <c r="ADT31" s="71"/>
      <c r="ADU31" s="71"/>
      <c r="ADV31" s="71"/>
      <c r="ADW31" s="71"/>
      <c r="ADX31" s="71"/>
      <c r="ADY31" s="71"/>
      <c r="ADZ31" s="71"/>
      <c r="AEA31" s="71"/>
      <c r="AEB31" s="71"/>
      <c r="AEC31" s="71"/>
      <c r="AED31" s="71"/>
      <c r="AEE31" s="71"/>
      <c r="AEF31" s="71"/>
      <c r="AEG31" s="71"/>
      <c r="AEH31" s="71"/>
      <c r="AEI31" s="71"/>
      <c r="AEJ31" s="71"/>
      <c r="AEK31" s="71"/>
      <c r="AEL31" s="71"/>
      <c r="AEM31" s="71"/>
      <c r="AEN31" s="71"/>
      <c r="AEO31" s="71"/>
      <c r="AEP31" s="71"/>
      <c r="AEQ31" s="71"/>
      <c r="AER31" s="71"/>
      <c r="AES31" s="71"/>
      <c r="AET31" s="71"/>
      <c r="AEU31" s="71"/>
      <c r="AEV31" s="71"/>
      <c r="AEW31" s="71"/>
      <c r="AEX31" s="71"/>
      <c r="AEY31" s="71"/>
      <c r="AEZ31" s="71"/>
      <c r="AFA31" s="71"/>
      <c r="AFB31" s="71"/>
      <c r="AFC31" s="71"/>
      <c r="AFD31" s="71"/>
      <c r="AFE31" s="71"/>
      <c r="AFF31" s="71"/>
      <c r="AFG31" s="71"/>
      <c r="AFH31" s="71"/>
      <c r="AFI31" s="71"/>
      <c r="AFJ31" s="71"/>
      <c r="AFK31" s="71"/>
      <c r="AFL31" s="71"/>
      <c r="AFM31" s="71"/>
      <c r="AFN31" s="71"/>
      <c r="AFO31" s="71"/>
      <c r="AFP31" s="71"/>
      <c r="AFQ31" s="71"/>
      <c r="AFR31" s="71"/>
      <c r="AFS31" s="71"/>
      <c r="AFT31" s="71"/>
      <c r="AFU31" s="71"/>
      <c r="AFV31" s="71"/>
      <c r="AFW31" s="71"/>
      <c r="AFX31" s="71"/>
      <c r="AFY31" s="71"/>
      <c r="AFZ31" s="71"/>
      <c r="AGA31" s="71"/>
      <c r="AGB31" s="71"/>
      <c r="AGC31" s="71"/>
      <c r="AGD31" s="71"/>
      <c r="AGE31" s="71"/>
      <c r="AGF31" s="71"/>
      <c r="AGG31" s="71"/>
      <c r="AGH31" s="71"/>
      <c r="AGI31" s="71"/>
      <c r="AGJ31" s="71"/>
      <c r="AGK31" s="71"/>
      <c r="AGL31" s="71"/>
      <c r="AGM31" s="71"/>
      <c r="AGN31" s="71"/>
      <c r="AGO31" s="71"/>
      <c r="AGP31" s="71"/>
      <c r="AGQ31" s="71"/>
      <c r="AGR31" s="71"/>
      <c r="AGS31" s="71"/>
      <c r="AGT31" s="71"/>
      <c r="AGU31" s="71"/>
      <c r="AGV31" s="71"/>
      <c r="AGW31" s="71"/>
      <c r="AGX31" s="71"/>
      <c r="AGY31" s="71"/>
      <c r="AGZ31" s="71"/>
      <c r="AHA31" s="71"/>
      <c r="AHB31" s="71"/>
      <c r="AHC31" s="71"/>
      <c r="AHD31" s="71"/>
      <c r="AHE31" s="71"/>
      <c r="AHF31" s="71"/>
      <c r="AHG31" s="71"/>
      <c r="AHH31" s="71"/>
      <c r="AHI31" s="71"/>
      <c r="AHJ31" s="71"/>
      <c r="AHK31" s="71"/>
      <c r="AHL31" s="71"/>
      <c r="AHM31" s="71"/>
      <c r="AHN31" s="71"/>
      <c r="AHO31" s="71"/>
      <c r="AHP31" s="71"/>
      <c r="AHQ31" s="71"/>
      <c r="AHR31" s="71"/>
      <c r="AHS31" s="71"/>
      <c r="AHT31" s="71"/>
      <c r="AHU31" s="71"/>
      <c r="AHV31" s="71"/>
      <c r="AHW31" s="71"/>
      <c r="AHX31" s="71"/>
      <c r="AHY31" s="71"/>
      <c r="AHZ31" s="71"/>
      <c r="AIA31" s="71"/>
      <c r="AIB31" s="71"/>
      <c r="AIC31" s="71"/>
      <c r="AID31" s="71"/>
      <c r="AIE31" s="71"/>
      <c r="AIF31" s="71"/>
      <c r="AIG31" s="71"/>
      <c r="AIH31" s="71"/>
      <c r="AII31" s="71"/>
      <c r="AIJ31" s="71"/>
      <c r="AIK31" s="71"/>
      <c r="AIL31" s="71"/>
      <c r="AIM31" s="71"/>
      <c r="AIN31" s="71"/>
      <c r="AIO31" s="71"/>
      <c r="AIP31" s="71"/>
      <c r="AIQ31" s="71"/>
      <c r="AIR31" s="71"/>
      <c r="AIS31" s="71"/>
      <c r="AIT31" s="71"/>
      <c r="AIU31" s="71"/>
      <c r="AIV31" s="71"/>
      <c r="AIW31" s="71"/>
      <c r="AIX31" s="71"/>
      <c r="AIY31" s="71"/>
      <c r="AIZ31" s="71"/>
      <c r="AJA31" s="71"/>
      <c r="AJB31" s="71"/>
      <c r="AJC31" s="71"/>
      <c r="AJD31" s="71"/>
      <c r="AJE31" s="71"/>
      <c r="AJF31" s="71"/>
      <c r="AJG31" s="71"/>
      <c r="AJH31" s="71"/>
      <c r="AJI31" s="71"/>
      <c r="AJJ31" s="71"/>
      <c r="AJK31" s="71"/>
      <c r="AJL31" s="71"/>
      <c r="AJM31" s="71"/>
      <c r="AJN31" s="71"/>
      <c r="AJO31" s="71"/>
      <c r="AJP31" s="71"/>
      <c r="AJQ31" s="71"/>
      <c r="AJR31" s="71"/>
      <c r="AJS31" s="71"/>
      <c r="AJT31" s="71"/>
      <c r="AJU31" s="71"/>
      <c r="AJV31" s="71"/>
      <c r="AJW31" s="71"/>
      <c r="AJX31" s="71"/>
      <c r="AJY31" s="71"/>
      <c r="AJZ31" s="71"/>
      <c r="AKA31" s="71"/>
      <c r="AKB31" s="71"/>
      <c r="AKC31" s="71"/>
      <c r="AKD31" s="71"/>
      <c r="AKE31" s="71"/>
      <c r="AKF31" s="71"/>
      <c r="AKG31" s="71"/>
      <c r="AKH31" s="71"/>
      <c r="AKI31" s="71"/>
      <c r="AKJ31" s="71"/>
      <c r="AKK31" s="71"/>
      <c r="AKL31" s="71"/>
      <c r="AKM31" s="71"/>
      <c r="AKN31" s="71"/>
      <c r="AKO31" s="71"/>
      <c r="AKP31" s="71"/>
      <c r="AKQ31" s="71"/>
      <c r="AKR31" s="71"/>
      <c r="AKS31" s="71"/>
      <c r="AKT31" s="71"/>
      <c r="AKU31" s="71"/>
      <c r="AKV31" s="71"/>
      <c r="AKW31" s="71"/>
      <c r="AKX31" s="71"/>
      <c r="AKY31" s="71"/>
      <c r="AKZ31" s="71"/>
      <c r="ALA31" s="71"/>
      <c r="ALB31" s="71"/>
      <c r="ALC31" s="71"/>
      <c r="ALD31" s="71"/>
      <c r="ALE31" s="71"/>
      <c r="ALF31" s="71"/>
      <c r="ALG31" s="71"/>
      <c r="ALH31" s="71"/>
      <c r="ALI31" s="71"/>
      <c r="ALJ31" s="71"/>
      <c r="ALK31" s="71"/>
      <c r="ALL31" s="71"/>
      <c r="ALM31" s="71"/>
      <c r="ALN31" s="71"/>
      <c r="ALO31" s="71"/>
      <c r="ALP31" s="71"/>
      <c r="ALQ31" s="71"/>
      <c r="ALR31" s="71"/>
      <c r="ALS31" s="71"/>
      <c r="ALT31" s="71"/>
      <c r="ALU31" s="71"/>
      <c r="ALV31" s="71"/>
      <c r="ALW31" s="71"/>
      <c r="ALX31" s="71"/>
      <c r="ALY31" s="71"/>
      <c r="ALZ31" s="71"/>
      <c r="AMA31" s="71"/>
      <c r="AMB31" s="71"/>
      <c r="AMC31" s="71"/>
      <c r="AMD31" s="71"/>
      <c r="AME31" s="71"/>
      <c r="AMF31" s="71"/>
      <c r="AMG31" s="71"/>
      <c r="AMH31" s="71"/>
      <c r="AMI31" s="71"/>
      <c r="AMJ31" s="71"/>
      <c r="AMK31" s="71"/>
      <c r="AML31" s="71"/>
      <c r="AMM31" s="71"/>
      <c r="AMN31" s="71"/>
      <c r="AMO31" s="71"/>
      <c r="AMP31" s="71"/>
      <c r="AMQ31" s="71"/>
      <c r="AMR31" s="71"/>
      <c r="AMS31" s="71"/>
      <c r="AMT31" s="71"/>
      <c r="AMU31" s="71"/>
      <c r="AMV31" s="71"/>
      <c r="AMW31" s="71"/>
      <c r="AMX31" s="71"/>
      <c r="AMY31" s="71"/>
      <c r="AMZ31" s="71"/>
      <c r="ANA31" s="71"/>
      <c r="ANB31" s="71"/>
      <c r="ANC31" s="71"/>
      <c r="AND31" s="71"/>
      <c r="ANE31" s="71"/>
      <c r="ANF31" s="71"/>
      <c r="ANG31" s="71"/>
      <c r="ANH31" s="71"/>
      <c r="ANI31" s="71"/>
      <c r="ANJ31" s="71"/>
      <c r="ANK31" s="71"/>
      <c r="ANL31" s="71"/>
      <c r="ANM31" s="71"/>
      <c r="ANN31" s="71"/>
      <c r="ANO31" s="71"/>
      <c r="ANP31" s="71"/>
      <c r="ANQ31" s="71"/>
      <c r="ANR31" s="71"/>
      <c r="ANS31" s="71"/>
      <c r="ANT31" s="71"/>
      <c r="ANU31" s="71"/>
      <c r="ANV31" s="71"/>
      <c r="ANW31" s="71"/>
      <c r="ANX31" s="71"/>
      <c r="ANY31" s="71"/>
      <c r="ANZ31" s="71"/>
      <c r="AOA31" s="71"/>
      <c r="AOB31" s="71"/>
      <c r="AOC31" s="71"/>
      <c r="AOD31" s="71"/>
      <c r="AOE31" s="71"/>
      <c r="AOF31" s="71"/>
      <c r="AOG31" s="71"/>
      <c r="AOH31" s="71"/>
      <c r="AOI31" s="71"/>
      <c r="AOJ31" s="71"/>
      <c r="AOK31" s="71"/>
      <c r="AOL31" s="71"/>
      <c r="AOM31" s="71"/>
      <c r="AON31" s="71"/>
      <c r="AOO31" s="71"/>
      <c r="AOP31" s="71"/>
      <c r="AOQ31" s="71"/>
      <c r="AOR31" s="71"/>
      <c r="AOS31" s="71"/>
      <c r="AOT31" s="71"/>
      <c r="AOU31" s="71"/>
      <c r="AOV31" s="71"/>
      <c r="AOW31" s="71"/>
      <c r="AOX31" s="71"/>
      <c r="AOY31" s="71"/>
      <c r="AOZ31" s="71"/>
      <c r="APA31" s="71"/>
      <c r="APB31" s="71"/>
      <c r="APC31" s="71"/>
      <c r="APD31" s="71"/>
      <c r="APE31" s="71"/>
      <c r="APF31" s="71"/>
      <c r="APG31" s="71"/>
      <c r="APH31" s="71"/>
      <c r="API31" s="71"/>
      <c r="APJ31" s="71"/>
      <c r="APK31" s="71"/>
      <c r="APL31" s="71"/>
      <c r="APM31" s="71"/>
      <c r="APN31" s="71"/>
      <c r="APO31" s="71"/>
      <c r="APP31" s="71"/>
      <c r="APQ31" s="71"/>
      <c r="APR31" s="71"/>
      <c r="APS31" s="71"/>
      <c r="APT31" s="71"/>
      <c r="APU31" s="71"/>
      <c r="APV31" s="71"/>
      <c r="APW31" s="71"/>
      <c r="APX31" s="71"/>
      <c r="APY31" s="71"/>
      <c r="APZ31" s="71"/>
      <c r="AQA31" s="71"/>
      <c r="AQB31" s="71"/>
      <c r="AQC31" s="71"/>
      <c r="AQD31" s="71"/>
      <c r="AQE31" s="71"/>
      <c r="AQF31" s="71"/>
      <c r="AQG31" s="71"/>
      <c r="AQH31" s="71"/>
      <c r="AQI31" s="71"/>
      <c r="AQJ31" s="71"/>
      <c r="AQK31" s="71"/>
      <c r="AQL31" s="71"/>
      <c r="AQM31" s="71"/>
      <c r="AQN31" s="71"/>
      <c r="AQO31" s="71"/>
      <c r="AQP31" s="71"/>
      <c r="AQQ31" s="71"/>
      <c r="AQR31" s="71"/>
      <c r="AQS31" s="71"/>
      <c r="AQT31" s="71"/>
      <c r="AQU31" s="71"/>
      <c r="AQV31" s="71"/>
      <c r="AQW31" s="71"/>
      <c r="AQX31" s="71"/>
      <c r="AQY31" s="71"/>
      <c r="AQZ31" s="71"/>
      <c r="ARA31" s="71"/>
      <c r="ARB31" s="71"/>
      <c r="ARC31" s="71"/>
      <c r="ARD31" s="71"/>
      <c r="ARE31" s="71"/>
      <c r="ARF31" s="71"/>
      <c r="ARG31" s="71"/>
      <c r="ARH31" s="71"/>
      <c r="ARI31" s="71"/>
      <c r="ARJ31" s="71"/>
      <c r="ARK31" s="71"/>
      <c r="ARL31" s="71"/>
      <c r="ARM31" s="71"/>
      <c r="ARN31" s="71"/>
      <c r="ARO31" s="71"/>
      <c r="ARP31" s="71"/>
      <c r="ARQ31" s="71"/>
      <c r="ARR31" s="71"/>
      <c r="ARS31" s="71"/>
      <c r="ART31" s="71"/>
      <c r="ARU31" s="71"/>
      <c r="ARV31" s="71"/>
      <c r="ARW31" s="71"/>
      <c r="ARX31" s="71"/>
      <c r="ARY31" s="71"/>
      <c r="ARZ31" s="71"/>
      <c r="ASA31" s="71"/>
      <c r="ASB31" s="71"/>
      <c r="ASC31" s="71"/>
      <c r="ASD31" s="71"/>
      <c r="ASE31" s="71"/>
      <c r="ASF31" s="71"/>
      <c r="ASG31" s="71"/>
      <c r="ASH31" s="71"/>
      <c r="ASI31" s="71"/>
      <c r="ASJ31" s="71"/>
      <c r="ASK31" s="71"/>
      <c r="ASL31" s="71"/>
      <c r="ASM31" s="71"/>
      <c r="ASN31" s="71"/>
      <c r="ASO31" s="71"/>
      <c r="ASP31" s="71"/>
      <c r="ASQ31" s="71"/>
      <c r="ASR31" s="71"/>
      <c r="ASS31" s="71"/>
      <c r="AST31" s="71"/>
      <c r="ASU31" s="71"/>
      <c r="ASV31" s="71"/>
      <c r="ASW31" s="71"/>
      <c r="ASX31" s="71"/>
      <c r="ASY31" s="71"/>
      <c r="ASZ31" s="71"/>
      <c r="ATA31" s="71"/>
      <c r="ATB31" s="71"/>
      <c r="ATC31" s="71"/>
      <c r="ATD31" s="71"/>
      <c r="ATE31" s="71"/>
      <c r="ATF31" s="71"/>
      <c r="ATG31" s="71"/>
      <c r="ATH31" s="71"/>
      <c r="ATI31" s="71"/>
      <c r="ATJ31" s="71"/>
      <c r="ATK31" s="71"/>
      <c r="ATL31" s="71"/>
      <c r="ATM31" s="71"/>
      <c r="ATN31" s="71"/>
      <c r="ATO31" s="71"/>
      <c r="ATP31" s="71"/>
      <c r="ATQ31" s="71"/>
      <c r="ATR31" s="71"/>
      <c r="ATS31" s="71"/>
      <c r="ATT31" s="71"/>
      <c r="ATU31" s="71"/>
      <c r="ATV31" s="71"/>
      <c r="ATW31" s="71"/>
      <c r="ATX31" s="71"/>
      <c r="ATY31" s="71"/>
      <c r="ATZ31" s="71"/>
      <c r="AUA31" s="71"/>
      <c r="AUB31" s="71"/>
      <c r="AUC31" s="71"/>
      <c r="AUD31" s="71"/>
      <c r="AUE31" s="71"/>
      <c r="AUF31" s="71"/>
      <c r="AUG31" s="71"/>
      <c r="AUH31" s="71"/>
      <c r="AUI31" s="71"/>
      <c r="AUJ31" s="71"/>
      <c r="AUK31" s="71"/>
      <c r="AUL31" s="71"/>
      <c r="AUM31" s="71"/>
      <c r="AUN31" s="71"/>
      <c r="AUO31" s="71"/>
      <c r="AUP31" s="71"/>
      <c r="AUQ31" s="71"/>
      <c r="AUR31" s="71"/>
      <c r="AUS31" s="71"/>
      <c r="AUT31" s="71"/>
      <c r="AUU31" s="71"/>
      <c r="AUV31" s="71"/>
      <c r="AUW31" s="71"/>
      <c r="AUX31" s="71"/>
      <c r="AUY31" s="71"/>
      <c r="AUZ31" s="71"/>
      <c r="AVA31" s="71"/>
      <c r="AVB31" s="71"/>
      <c r="AVC31" s="71"/>
      <c r="AVD31" s="71"/>
      <c r="AVE31" s="71"/>
      <c r="AVF31" s="71"/>
      <c r="AVG31" s="71"/>
      <c r="AVH31" s="71"/>
      <c r="AVI31" s="71"/>
      <c r="AVJ31" s="71"/>
      <c r="AVK31" s="71"/>
      <c r="AVL31" s="71"/>
      <c r="AVM31" s="71"/>
      <c r="AVN31" s="71"/>
      <c r="AVO31" s="71"/>
      <c r="AVP31" s="71"/>
      <c r="AVQ31" s="71"/>
      <c r="AVR31" s="71"/>
      <c r="AVS31" s="71"/>
      <c r="AVT31" s="71"/>
      <c r="AVU31" s="71"/>
      <c r="AVV31" s="71"/>
      <c r="AVW31" s="71"/>
      <c r="AVX31" s="71"/>
      <c r="AVY31" s="71"/>
      <c r="AVZ31" s="71"/>
      <c r="AWA31" s="71"/>
      <c r="AWB31" s="71"/>
      <c r="AWC31" s="71"/>
      <c r="AWD31" s="71"/>
      <c r="AWE31" s="71"/>
      <c r="AWF31" s="71"/>
      <c r="AWG31" s="71"/>
      <c r="AWH31" s="71"/>
      <c r="AWI31" s="71"/>
      <c r="AWJ31" s="71"/>
      <c r="AWK31" s="71"/>
      <c r="AWL31" s="71"/>
      <c r="AWM31" s="71"/>
      <c r="AWN31" s="71"/>
      <c r="AWO31" s="71"/>
      <c r="AWP31" s="71"/>
      <c r="AWQ31" s="71"/>
      <c r="AWR31" s="71"/>
      <c r="AWS31" s="71"/>
      <c r="AWT31" s="71"/>
      <c r="AWU31" s="71"/>
      <c r="AWV31" s="71"/>
      <c r="AWW31" s="71"/>
      <c r="AWX31" s="71"/>
      <c r="AWY31" s="71"/>
      <c r="AWZ31" s="71"/>
      <c r="AXA31" s="71"/>
      <c r="AXB31" s="71"/>
      <c r="AXC31" s="71"/>
      <c r="AXD31" s="71"/>
      <c r="AXE31" s="71"/>
      <c r="AXF31" s="71"/>
      <c r="AXG31" s="71"/>
      <c r="AXH31" s="71"/>
      <c r="AXI31" s="71"/>
      <c r="AXJ31" s="71"/>
      <c r="AXK31" s="71"/>
      <c r="AXL31" s="71"/>
      <c r="AXM31" s="71"/>
      <c r="AXN31" s="71"/>
      <c r="AXO31" s="71"/>
      <c r="AXP31" s="71"/>
      <c r="AXQ31" s="71"/>
      <c r="AXR31" s="71"/>
      <c r="AXS31" s="71"/>
      <c r="AXT31" s="71"/>
      <c r="AXU31" s="71"/>
      <c r="AXV31" s="71"/>
      <c r="AXW31" s="71"/>
      <c r="AXX31" s="71"/>
      <c r="AXY31" s="71"/>
      <c r="AXZ31" s="71"/>
      <c r="AYA31" s="71"/>
      <c r="AYB31" s="71"/>
      <c r="AYC31" s="71"/>
      <c r="AYD31" s="71"/>
      <c r="AYE31" s="71"/>
      <c r="AYF31" s="71"/>
      <c r="AYG31" s="71"/>
      <c r="AYH31" s="71"/>
      <c r="AYI31" s="71"/>
      <c r="AYJ31" s="71"/>
      <c r="AYK31" s="71"/>
      <c r="AYL31" s="71"/>
      <c r="AYM31" s="71"/>
      <c r="AYN31" s="71"/>
      <c r="AYO31" s="71"/>
      <c r="AYP31" s="71"/>
      <c r="AYQ31" s="71"/>
      <c r="AYR31" s="71"/>
      <c r="AYS31" s="71"/>
      <c r="AYT31" s="71"/>
      <c r="AYU31" s="71"/>
      <c r="AYV31" s="71"/>
      <c r="AYW31" s="71"/>
      <c r="AYX31" s="71"/>
      <c r="AYY31" s="71"/>
      <c r="AYZ31" s="71"/>
      <c r="AZA31" s="71"/>
      <c r="AZB31" s="71"/>
      <c r="AZC31" s="71"/>
      <c r="AZD31" s="71"/>
      <c r="AZE31" s="71"/>
      <c r="AZF31" s="71"/>
      <c r="AZG31" s="71"/>
      <c r="AZH31" s="71"/>
      <c r="AZI31" s="71"/>
      <c r="AZJ31" s="71"/>
      <c r="AZK31" s="71"/>
      <c r="AZL31" s="71"/>
      <c r="AZM31" s="71"/>
      <c r="AZN31" s="71"/>
      <c r="AZO31" s="71"/>
      <c r="AZP31" s="71"/>
      <c r="AZQ31" s="71"/>
      <c r="AZR31" s="71"/>
      <c r="AZS31" s="71"/>
      <c r="AZT31" s="71"/>
      <c r="AZU31" s="71"/>
      <c r="AZV31" s="71"/>
      <c r="AZW31" s="71"/>
      <c r="AZX31" s="71"/>
      <c r="AZY31" s="71"/>
      <c r="AZZ31" s="71"/>
      <c r="BAA31" s="71"/>
      <c r="BAB31" s="71"/>
      <c r="BAC31" s="71"/>
      <c r="BAD31" s="71"/>
      <c r="BAE31" s="71"/>
      <c r="BAF31" s="71"/>
      <c r="BAG31" s="71"/>
      <c r="BAH31" s="71"/>
      <c r="BAI31" s="71"/>
      <c r="BAJ31" s="71"/>
      <c r="BAK31" s="71"/>
      <c r="BAL31" s="71"/>
      <c r="BAM31" s="71"/>
      <c r="BAN31" s="71"/>
      <c r="BAO31" s="71"/>
      <c r="BAP31" s="71"/>
      <c r="BAQ31" s="71"/>
      <c r="BAR31" s="71"/>
      <c r="BAS31" s="71"/>
      <c r="BAT31" s="71"/>
      <c r="BAU31" s="71"/>
      <c r="BAV31" s="71"/>
      <c r="BAW31" s="71"/>
      <c r="BAX31" s="71"/>
      <c r="BAY31" s="71"/>
      <c r="BAZ31" s="71"/>
      <c r="BBA31" s="71"/>
      <c r="BBB31" s="71"/>
      <c r="BBC31" s="71"/>
      <c r="BBD31" s="71"/>
      <c r="BBE31" s="71"/>
      <c r="BBF31" s="71"/>
      <c r="BBG31" s="71"/>
      <c r="BBH31" s="71"/>
      <c r="BBI31" s="71"/>
      <c r="BBJ31" s="71"/>
      <c r="BBK31" s="71"/>
      <c r="BBL31" s="71"/>
      <c r="BBM31" s="71"/>
      <c r="BBN31" s="71"/>
      <c r="BBO31" s="71"/>
      <c r="BBP31" s="71"/>
      <c r="BBQ31" s="71"/>
      <c r="BBR31" s="71"/>
      <c r="BBS31" s="71"/>
      <c r="BBT31" s="71"/>
      <c r="BBU31" s="71"/>
      <c r="BBV31" s="71"/>
      <c r="BBW31" s="71"/>
      <c r="BBX31" s="71"/>
      <c r="BBY31" s="71"/>
      <c r="BBZ31" s="71"/>
      <c r="BCA31" s="71"/>
      <c r="BCB31" s="71"/>
      <c r="BCC31" s="71"/>
      <c r="BCD31" s="71"/>
      <c r="BCE31" s="71"/>
      <c r="BCF31" s="71"/>
      <c r="BCG31" s="71"/>
      <c r="BCH31" s="71"/>
      <c r="BCI31" s="71"/>
      <c r="BCJ31" s="71"/>
      <c r="BCK31" s="71"/>
      <c r="BCL31" s="71"/>
      <c r="BCM31" s="71"/>
      <c r="BCN31" s="71"/>
      <c r="BCO31" s="71"/>
      <c r="BCP31" s="71"/>
      <c r="BCQ31" s="71"/>
      <c r="BCR31" s="71"/>
      <c r="BCS31" s="71"/>
      <c r="BCT31" s="71"/>
      <c r="BCU31" s="71"/>
      <c r="BCV31" s="71"/>
      <c r="BCW31" s="71"/>
      <c r="BCX31" s="71"/>
      <c r="BCY31" s="71"/>
      <c r="BCZ31" s="71"/>
      <c r="BDA31" s="71"/>
      <c r="BDB31" s="71"/>
      <c r="BDC31" s="71"/>
      <c r="BDD31" s="71"/>
      <c r="BDE31" s="71"/>
      <c r="BDF31" s="71"/>
      <c r="BDG31" s="71"/>
      <c r="BDH31" s="71"/>
      <c r="BDI31" s="71"/>
      <c r="BDJ31" s="71"/>
      <c r="BDK31" s="71"/>
      <c r="BDL31" s="71"/>
      <c r="BDM31" s="71"/>
      <c r="BDN31" s="71"/>
      <c r="BDO31" s="71"/>
      <c r="BDP31" s="71"/>
      <c r="BDQ31" s="71"/>
      <c r="BDR31" s="71"/>
      <c r="BDS31" s="71"/>
      <c r="BDT31" s="71"/>
      <c r="BDU31" s="71"/>
      <c r="BDV31" s="71"/>
      <c r="BDW31" s="71"/>
      <c r="BDX31" s="71"/>
      <c r="BDY31" s="71"/>
      <c r="BDZ31" s="71"/>
      <c r="BEA31" s="71"/>
      <c r="BEB31" s="71"/>
      <c r="BEC31" s="71"/>
      <c r="BED31" s="71"/>
      <c r="BEE31" s="71"/>
      <c r="BEF31" s="71"/>
      <c r="BEG31" s="71"/>
      <c r="BEH31" s="71"/>
      <c r="BEI31" s="71"/>
      <c r="BEJ31" s="71"/>
      <c r="BEK31" s="71"/>
      <c r="BEL31" s="71"/>
      <c r="BEM31" s="71"/>
      <c r="BEN31" s="71"/>
      <c r="BEO31" s="71"/>
      <c r="BEP31" s="71"/>
      <c r="BEQ31" s="71"/>
      <c r="BER31" s="71"/>
      <c r="BES31" s="71"/>
      <c r="BET31" s="71"/>
      <c r="BEU31" s="71"/>
      <c r="BEV31" s="71"/>
      <c r="BEW31" s="71"/>
      <c r="BEX31" s="71"/>
      <c r="BEY31" s="71"/>
      <c r="BEZ31" s="71"/>
      <c r="BFA31" s="71"/>
      <c r="BFB31" s="71"/>
      <c r="BFC31" s="71"/>
      <c r="BFD31" s="71"/>
      <c r="BFE31" s="71"/>
      <c r="BFF31" s="71"/>
      <c r="BFG31" s="71"/>
      <c r="BFH31" s="71"/>
      <c r="BFI31" s="71"/>
      <c r="BFJ31" s="71"/>
      <c r="BFK31" s="71"/>
      <c r="BFL31" s="71"/>
      <c r="BFM31" s="71"/>
      <c r="BFN31" s="71"/>
      <c r="BFO31" s="71"/>
      <c r="BFP31" s="71"/>
      <c r="BFQ31" s="71"/>
      <c r="BFR31" s="71"/>
      <c r="BFS31" s="71"/>
      <c r="BFT31" s="71"/>
      <c r="BFU31" s="71"/>
      <c r="BFV31" s="71"/>
      <c r="BFW31" s="71"/>
      <c r="BFX31" s="71"/>
      <c r="BFY31" s="71"/>
      <c r="BFZ31" s="71"/>
      <c r="BGA31" s="71"/>
      <c r="BGB31" s="71"/>
      <c r="BGC31" s="71"/>
      <c r="BGD31" s="71"/>
      <c r="BGE31" s="71"/>
      <c r="BGF31" s="71"/>
      <c r="BGG31" s="71"/>
      <c r="BGH31" s="71"/>
      <c r="BGI31" s="71"/>
      <c r="BGJ31" s="71"/>
      <c r="BGK31" s="71"/>
      <c r="BGL31" s="71"/>
      <c r="BGM31" s="71"/>
      <c r="BGN31" s="71"/>
      <c r="BGO31" s="71"/>
      <c r="BGP31" s="71"/>
      <c r="BGQ31" s="71"/>
      <c r="BGR31" s="71"/>
      <c r="BGS31" s="71"/>
      <c r="BGT31" s="71"/>
      <c r="BGU31" s="71"/>
      <c r="BGV31" s="71"/>
      <c r="BGW31" s="71"/>
      <c r="BGX31" s="71"/>
      <c r="BGY31" s="71"/>
      <c r="BGZ31" s="71"/>
      <c r="BHA31" s="71"/>
      <c r="BHB31" s="71"/>
      <c r="BHC31" s="71"/>
      <c r="BHD31" s="71"/>
      <c r="BHE31" s="71"/>
      <c r="BHF31" s="71"/>
      <c r="BHG31" s="71"/>
      <c r="BHH31" s="71"/>
      <c r="BHI31" s="71"/>
      <c r="BHJ31" s="71"/>
      <c r="BHK31" s="71"/>
      <c r="BHL31" s="71"/>
      <c r="BHM31" s="71"/>
      <c r="BHN31" s="71"/>
      <c r="BHO31" s="71"/>
      <c r="BHP31" s="71"/>
      <c r="BHQ31" s="71"/>
      <c r="BHR31" s="71"/>
      <c r="BHS31" s="71"/>
      <c r="BHT31" s="71"/>
      <c r="BHU31" s="71"/>
      <c r="BHV31" s="71"/>
      <c r="BHW31" s="71"/>
      <c r="BHX31" s="71"/>
      <c r="BHY31" s="71"/>
      <c r="BHZ31" s="71"/>
      <c r="BIA31" s="71"/>
      <c r="BIB31" s="71"/>
      <c r="BIC31" s="71"/>
      <c r="BID31" s="71"/>
      <c r="BIE31" s="71"/>
      <c r="BIF31" s="71"/>
      <c r="BIG31" s="71"/>
      <c r="BIH31" s="71"/>
      <c r="BII31" s="71"/>
      <c r="BIJ31" s="71"/>
      <c r="BIK31" s="71"/>
      <c r="BIL31" s="71"/>
      <c r="BIM31" s="71"/>
      <c r="BIN31" s="71"/>
      <c r="BIO31" s="71"/>
      <c r="BIP31" s="71"/>
      <c r="BIQ31" s="71"/>
      <c r="BIR31" s="71"/>
      <c r="BIS31" s="71"/>
      <c r="BIT31" s="71"/>
      <c r="BIU31" s="71"/>
      <c r="BIV31" s="71"/>
      <c r="BIW31" s="71"/>
      <c r="BIX31" s="71"/>
      <c r="BIY31" s="71"/>
      <c r="BIZ31" s="71"/>
      <c r="BJA31" s="71"/>
      <c r="BJB31" s="71"/>
      <c r="BJC31" s="71"/>
      <c r="BJD31" s="71"/>
      <c r="BJE31" s="71"/>
      <c r="BJF31" s="71"/>
      <c r="BJG31" s="71"/>
      <c r="BJH31" s="71"/>
      <c r="BJI31" s="71"/>
      <c r="BJJ31" s="71"/>
      <c r="BJK31" s="71"/>
      <c r="BJL31" s="71"/>
      <c r="BJM31" s="71"/>
      <c r="BJN31" s="71"/>
      <c r="BJO31" s="71"/>
      <c r="BJP31" s="71"/>
      <c r="BJQ31" s="71"/>
      <c r="BJR31" s="71"/>
      <c r="BJS31" s="71"/>
      <c r="BJT31" s="71"/>
      <c r="BJU31" s="71"/>
      <c r="BJV31" s="71"/>
      <c r="BJW31" s="71"/>
      <c r="BJX31" s="71"/>
      <c r="BJY31" s="71"/>
      <c r="BJZ31" s="71"/>
      <c r="BKA31" s="71"/>
      <c r="BKB31" s="71"/>
      <c r="BKC31" s="71"/>
      <c r="BKD31" s="71"/>
      <c r="BKE31" s="71"/>
      <c r="BKF31" s="71"/>
      <c r="BKG31" s="71"/>
      <c r="BKH31" s="71"/>
      <c r="BKI31" s="71"/>
      <c r="BKJ31" s="71"/>
      <c r="BKK31" s="71"/>
      <c r="BKL31" s="71"/>
      <c r="BKM31" s="71"/>
      <c r="BKN31" s="71"/>
      <c r="BKO31" s="71"/>
      <c r="BKP31" s="71"/>
      <c r="BKQ31" s="71"/>
      <c r="BKR31" s="71"/>
      <c r="BKS31" s="71"/>
      <c r="BKT31" s="71"/>
      <c r="BKU31" s="71"/>
      <c r="BKV31" s="71"/>
      <c r="BKW31" s="71"/>
      <c r="BKX31" s="71"/>
      <c r="BKY31" s="71"/>
      <c r="BKZ31" s="71"/>
      <c r="BLA31" s="71"/>
      <c r="BLB31" s="71"/>
      <c r="BLC31" s="71"/>
      <c r="BLD31" s="71"/>
      <c r="BLE31" s="71"/>
      <c r="BLF31" s="71"/>
      <c r="BLG31" s="71"/>
      <c r="BLH31" s="71"/>
      <c r="BLI31" s="71"/>
      <c r="BLJ31" s="71"/>
      <c r="BLK31" s="71"/>
      <c r="BLL31" s="71"/>
      <c r="BLM31" s="71"/>
      <c r="BLN31" s="71"/>
      <c r="BLO31" s="71"/>
      <c r="BLP31" s="71"/>
      <c r="BLQ31" s="71"/>
      <c r="BLR31" s="71"/>
      <c r="BLS31" s="71"/>
      <c r="BLT31" s="71"/>
      <c r="BLU31" s="71"/>
      <c r="BLV31" s="71"/>
      <c r="BLW31" s="71"/>
      <c r="BLX31" s="71"/>
      <c r="BLY31" s="71"/>
      <c r="BLZ31" s="71"/>
      <c r="BMA31" s="71"/>
      <c r="BMB31" s="71"/>
      <c r="BMC31" s="71"/>
      <c r="BMD31" s="71"/>
      <c r="BME31" s="71"/>
      <c r="BMF31" s="71"/>
      <c r="BMG31" s="71"/>
      <c r="BMH31" s="71"/>
      <c r="BMI31" s="71"/>
      <c r="BMJ31" s="71"/>
      <c r="BMK31" s="71"/>
      <c r="BML31" s="71"/>
      <c r="BMM31" s="71"/>
      <c r="BMN31" s="71"/>
      <c r="BMO31" s="71"/>
      <c r="BMP31" s="71"/>
      <c r="BMQ31" s="71"/>
      <c r="BMR31" s="71"/>
      <c r="BMS31" s="71"/>
      <c r="BMT31" s="71"/>
      <c r="BMU31" s="71"/>
      <c r="BMV31" s="71"/>
      <c r="BMW31" s="71"/>
      <c r="BMX31" s="71"/>
      <c r="BMY31" s="71"/>
      <c r="BMZ31" s="71"/>
      <c r="BNA31" s="71"/>
      <c r="BNB31" s="71"/>
      <c r="BNC31" s="71"/>
      <c r="BND31" s="71"/>
      <c r="BNE31" s="71"/>
      <c r="BNF31" s="71"/>
      <c r="BNG31" s="71"/>
      <c r="BNH31" s="71"/>
      <c r="BNI31" s="71"/>
      <c r="BNJ31" s="71"/>
      <c r="BNK31" s="71"/>
      <c r="BNL31" s="71"/>
      <c r="BNM31" s="71"/>
      <c r="BNN31" s="71"/>
      <c r="BNO31" s="71"/>
      <c r="BNP31" s="71"/>
      <c r="BNQ31" s="71"/>
      <c r="BNR31" s="71"/>
      <c r="BNS31" s="71"/>
      <c r="BNT31" s="71"/>
      <c r="BNU31" s="71"/>
      <c r="BNV31" s="71"/>
      <c r="BNW31" s="71"/>
      <c r="BNX31" s="71"/>
      <c r="BNY31" s="71"/>
      <c r="BNZ31" s="71"/>
      <c r="BOA31" s="71"/>
      <c r="BOB31" s="71"/>
      <c r="BOC31" s="71"/>
      <c r="BOD31" s="71"/>
      <c r="BOE31" s="71"/>
      <c r="BOF31" s="71"/>
      <c r="BOG31" s="71"/>
      <c r="BOH31" s="71"/>
      <c r="BOI31" s="71"/>
      <c r="BOJ31" s="71"/>
      <c r="BOK31" s="71"/>
      <c r="BOL31" s="71"/>
      <c r="BOM31" s="71"/>
      <c r="BON31" s="71"/>
      <c r="BOO31" s="71"/>
      <c r="BOP31" s="71"/>
      <c r="BOQ31" s="71"/>
      <c r="BOR31" s="71"/>
      <c r="BOS31" s="71"/>
      <c r="BOT31" s="71"/>
      <c r="BOU31" s="71"/>
      <c r="BOV31" s="71"/>
      <c r="BOW31" s="71"/>
      <c r="BOX31" s="71"/>
      <c r="BOY31" s="71"/>
      <c r="BOZ31" s="71"/>
      <c r="BPA31" s="71"/>
      <c r="BPB31" s="71"/>
      <c r="BPC31" s="71"/>
      <c r="BPD31" s="71"/>
      <c r="BPE31" s="71"/>
      <c r="BPF31" s="71"/>
      <c r="BPG31" s="71"/>
      <c r="BPH31" s="71"/>
      <c r="BPI31" s="71"/>
      <c r="BPJ31" s="71"/>
      <c r="BPK31" s="71"/>
      <c r="BPL31" s="71"/>
      <c r="BPM31" s="71"/>
      <c r="BPN31" s="71"/>
      <c r="BPO31" s="71"/>
      <c r="BPP31" s="71"/>
      <c r="BPQ31" s="71"/>
      <c r="BPR31" s="71"/>
      <c r="BPS31" s="71"/>
      <c r="BPT31" s="71"/>
      <c r="BPU31" s="71"/>
      <c r="BPV31" s="71"/>
      <c r="BPW31" s="71"/>
      <c r="BPX31" s="71"/>
      <c r="BPY31" s="71"/>
      <c r="BPZ31" s="71"/>
      <c r="BQA31" s="71"/>
      <c r="BQB31" s="71"/>
      <c r="BQC31" s="71"/>
      <c r="BQD31" s="71"/>
      <c r="BQE31" s="71"/>
      <c r="BQF31" s="71"/>
      <c r="BQG31" s="71"/>
      <c r="BQH31" s="71"/>
      <c r="BQI31" s="71"/>
      <c r="BQJ31" s="71"/>
      <c r="BQK31" s="71"/>
      <c r="BQL31" s="71"/>
      <c r="BQM31" s="71"/>
      <c r="BQN31" s="71"/>
      <c r="BQO31" s="71"/>
      <c r="BQP31" s="71"/>
      <c r="BQQ31" s="71"/>
      <c r="BQR31" s="71"/>
      <c r="BQS31" s="71"/>
      <c r="BQT31" s="71"/>
      <c r="BQU31" s="71"/>
      <c r="BQV31" s="71"/>
      <c r="BQW31" s="71"/>
      <c r="BQX31" s="71"/>
      <c r="BQY31" s="71"/>
      <c r="BQZ31" s="71"/>
      <c r="BRA31" s="71"/>
      <c r="BRB31" s="71"/>
      <c r="BRC31" s="71"/>
      <c r="BRD31" s="71"/>
      <c r="BRE31" s="71"/>
      <c r="BRF31" s="71"/>
      <c r="BRG31" s="71"/>
      <c r="BRH31" s="71"/>
      <c r="BRI31" s="71"/>
      <c r="BRJ31" s="71"/>
      <c r="BRK31" s="71"/>
      <c r="BRL31" s="71"/>
      <c r="BRM31" s="71"/>
      <c r="BRN31" s="71"/>
      <c r="BRO31" s="71"/>
      <c r="BRP31" s="71"/>
      <c r="BRQ31" s="71"/>
      <c r="BRR31" s="71"/>
      <c r="BRS31" s="71"/>
      <c r="BRT31" s="71"/>
      <c r="BRU31" s="71"/>
      <c r="BRV31" s="71"/>
      <c r="BRW31" s="71"/>
      <c r="BRX31" s="71"/>
      <c r="BRY31" s="71"/>
      <c r="BRZ31" s="71"/>
      <c r="BSA31" s="71"/>
      <c r="BSB31" s="71"/>
      <c r="BSC31" s="71"/>
      <c r="BSD31" s="71"/>
      <c r="BSE31" s="71"/>
      <c r="BSF31" s="71"/>
      <c r="BSG31" s="71"/>
      <c r="BSH31" s="71"/>
      <c r="BSI31" s="71"/>
      <c r="BSJ31" s="71"/>
      <c r="BSK31" s="71"/>
      <c r="BSL31" s="71"/>
      <c r="BSM31" s="71"/>
      <c r="BSN31" s="71"/>
      <c r="BSO31" s="71"/>
      <c r="BSP31" s="71"/>
      <c r="BSQ31" s="71"/>
      <c r="BSR31" s="71"/>
      <c r="BSS31" s="71"/>
      <c r="BST31" s="71"/>
      <c r="BSU31" s="71"/>
      <c r="BSV31" s="71"/>
      <c r="BSW31" s="71"/>
      <c r="BSX31" s="71"/>
      <c r="BSY31" s="71"/>
      <c r="BSZ31" s="71"/>
      <c r="BTA31" s="71"/>
      <c r="BTB31" s="71"/>
      <c r="BTC31" s="71"/>
      <c r="BTD31" s="71"/>
      <c r="BTE31" s="71"/>
      <c r="BTF31" s="71"/>
      <c r="BTG31" s="71"/>
      <c r="BTH31" s="71"/>
      <c r="BTI31" s="71"/>
      <c r="BTJ31" s="71"/>
      <c r="BTK31" s="71"/>
      <c r="BTL31" s="71"/>
      <c r="BTM31" s="71"/>
      <c r="BTN31" s="71"/>
      <c r="BTO31" s="71"/>
      <c r="BTP31" s="71"/>
      <c r="BTQ31" s="71"/>
      <c r="BTR31" s="71"/>
      <c r="BTS31" s="71"/>
      <c r="BTT31" s="71"/>
      <c r="BTU31" s="71"/>
      <c r="BTV31" s="71"/>
      <c r="BTW31" s="71"/>
      <c r="BTX31" s="71"/>
      <c r="BTY31" s="71"/>
      <c r="BTZ31" s="71"/>
      <c r="BUA31" s="71"/>
      <c r="BUB31" s="71"/>
      <c r="BUC31" s="71"/>
      <c r="BUD31" s="71"/>
      <c r="BUE31" s="71"/>
      <c r="BUF31" s="71"/>
      <c r="BUG31" s="71"/>
      <c r="BUH31" s="71"/>
      <c r="BUI31" s="71"/>
      <c r="BUJ31" s="71"/>
      <c r="BUK31" s="71"/>
      <c r="BUL31" s="71"/>
      <c r="BUM31" s="71"/>
      <c r="BUN31" s="71"/>
      <c r="BUO31" s="71"/>
      <c r="BUP31" s="71"/>
      <c r="BUQ31" s="71"/>
      <c r="BUR31" s="71"/>
      <c r="BUS31" s="71"/>
      <c r="BUT31" s="71"/>
      <c r="BUU31" s="71"/>
      <c r="BUV31" s="71"/>
      <c r="BUW31" s="71"/>
      <c r="BUX31" s="71"/>
      <c r="BUY31" s="71"/>
      <c r="BUZ31" s="71"/>
      <c r="BVA31" s="71"/>
      <c r="BVB31" s="71"/>
      <c r="BVC31" s="71"/>
      <c r="BVD31" s="71"/>
      <c r="BVE31" s="71"/>
      <c r="BVF31" s="71"/>
      <c r="BVG31" s="71"/>
      <c r="BVH31" s="71"/>
      <c r="BVI31" s="71"/>
      <c r="BVJ31" s="71"/>
      <c r="BVK31" s="71"/>
      <c r="BVL31" s="71"/>
      <c r="BVM31" s="71"/>
      <c r="BVN31" s="71"/>
      <c r="BVO31" s="71"/>
      <c r="BVP31" s="71"/>
      <c r="BVQ31" s="71"/>
      <c r="BVR31" s="71"/>
      <c r="BVS31" s="71"/>
      <c r="BVT31" s="71"/>
      <c r="BVU31" s="71"/>
      <c r="BVV31" s="71"/>
      <c r="BVW31" s="71"/>
      <c r="BVX31" s="71"/>
      <c r="BVY31" s="71"/>
      <c r="BVZ31" s="71"/>
      <c r="BWA31" s="71"/>
      <c r="BWB31" s="71"/>
      <c r="BWC31" s="71"/>
      <c r="BWD31" s="71"/>
      <c r="BWE31" s="71"/>
      <c r="BWF31" s="71"/>
      <c r="BWG31" s="71"/>
      <c r="BWH31" s="71"/>
      <c r="BWI31" s="71"/>
      <c r="BWJ31" s="71"/>
      <c r="BWK31" s="71"/>
      <c r="BWL31" s="71"/>
      <c r="BWM31" s="71"/>
      <c r="BWN31" s="71"/>
      <c r="BWO31" s="71"/>
      <c r="BWP31" s="71"/>
      <c r="BWQ31" s="71"/>
      <c r="BWR31" s="71"/>
      <c r="BWS31" s="71"/>
      <c r="BWT31" s="71"/>
      <c r="BWU31" s="71"/>
      <c r="BWV31" s="71"/>
      <c r="BWW31" s="71"/>
      <c r="BWX31" s="71"/>
      <c r="BWY31" s="71"/>
      <c r="BWZ31" s="71"/>
      <c r="BXA31" s="71"/>
      <c r="BXB31" s="71"/>
      <c r="BXC31" s="71"/>
      <c r="BXD31" s="71"/>
      <c r="BXE31" s="71"/>
      <c r="BXF31" s="71"/>
      <c r="BXG31" s="71"/>
      <c r="BXH31" s="71"/>
      <c r="BXI31" s="71"/>
      <c r="BXJ31" s="71"/>
      <c r="BXK31" s="71"/>
      <c r="BXL31" s="71"/>
      <c r="BXM31" s="71"/>
      <c r="BXN31" s="71"/>
      <c r="BXO31" s="71"/>
      <c r="BXP31" s="71"/>
      <c r="BXQ31" s="71"/>
      <c r="BXR31" s="71"/>
      <c r="BXS31" s="71"/>
      <c r="BXT31" s="71"/>
      <c r="BXU31" s="71"/>
      <c r="BXV31" s="71"/>
      <c r="BXW31" s="71"/>
      <c r="BXX31" s="71"/>
      <c r="BXY31" s="71"/>
      <c r="BXZ31" s="71"/>
      <c r="BYA31" s="71"/>
      <c r="BYB31" s="71"/>
      <c r="BYC31" s="71"/>
      <c r="BYD31" s="71"/>
      <c r="BYE31" s="71"/>
      <c r="BYF31" s="71"/>
      <c r="BYG31" s="71"/>
      <c r="BYH31" s="71"/>
      <c r="BYI31" s="71"/>
      <c r="BYJ31" s="71"/>
      <c r="BYK31" s="71"/>
      <c r="BYL31" s="71"/>
      <c r="BYM31" s="71"/>
      <c r="BYN31" s="71"/>
      <c r="BYO31" s="71"/>
      <c r="BYP31" s="71"/>
      <c r="BYQ31" s="71"/>
      <c r="BYR31" s="71"/>
      <c r="BYS31" s="71"/>
      <c r="BYT31" s="71"/>
      <c r="BYU31" s="71"/>
      <c r="BYV31" s="71"/>
      <c r="BYW31" s="71"/>
      <c r="BYX31" s="71"/>
      <c r="BYY31" s="71"/>
      <c r="BYZ31" s="71"/>
      <c r="BZA31" s="71"/>
      <c r="BZB31" s="71"/>
      <c r="BZC31" s="71"/>
      <c r="BZD31" s="71"/>
      <c r="BZE31" s="71"/>
      <c r="BZF31" s="71"/>
      <c r="BZG31" s="71"/>
      <c r="BZH31" s="71"/>
      <c r="BZI31" s="71"/>
      <c r="BZJ31" s="71"/>
      <c r="BZK31" s="71"/>
      <c r="BZL31" s="71"/>
      <c r="BZM31" s="71"/>
      <c r="BZN31" s="71"/>
      <c r="BZO31" s="71"/>
      <c r="BZP31" s="71"/>
      <c r="BZQ31" s="71"/>
      <c r="BZR31" s="71"/>
      <c r="BZS31" s="71"/>
      <c r="BZT31" s="71"/>
      <c r="BZU31" s="71"/>
      <c r="BZV31" s="71"/>
      <c r="BZW31" s="71"/>
      <c r="BZX31" s="71"/>
      <c r="BZY31" s="71"/>
      <c r="BZZ31" s="71"/>
      <c r="CAA31" s="71"/>
      <c r="CAB31" s="71"/>
      <c r="CAC31" s="71"/>
      <c r="CAD31" s="71"/>
      <c r="CAE31" s="71"/>
      <c r="CAF31" s="71"/>
      <c r="CAG31" s="71"/>
      <c r="CAH31" s="71"/>
      <c r="CAI31" s="71"/>
      <c r="CAJ31" s="71"/>
      <c r="CAK31" s="71"/>
      <c r="CAL31" s="71"/>
      <c r="CAM31" s="71"/>
      <c r="CAN31" s="71"/>
      <c r="CAO31" s="71"/>
      <c r="CAP31" s="71"/>
      <c r="CAQ31" s="71"/>
      <c r="CAR31" s="71"/>
      <c r="CAS31" s="71"/>
      <c r="CAT31" s="71"/>
      <c r="CAU31" s="71"/>
      <c r="CAV31" s="71"/>
      <c r="CAW31" s="71"/>
      <c r="CAX31" s="71"/>
      <c r="CAY31" s="71"/>
      <c r="CAZ31" s="71"/>
      <c r="CBA31" s="71"/>
      <c r="CBB31" s="71"/>
      <c r="CBC31" s="71"/>
      <c r="CBD31" s="71"/>
      <c r="CBE31" s="71"/>
      <c r="CBF31" s="71"/>
      <c r="CBG31" s="71"/>
      <c r="CBH31" s="71"/>
      <c r="CBI31" s="71"/>
      <c r="CBJ31" s="71"/>
      <c r="CBK31" s="71"/>
      <c r="CBL31" s="71"/>
      <c r="CBM31" s="71"/>
      <c r="CBN31" s="71"/>
      <c r="CBO31" s="71"/>
      <c r="CBP31" s="71"/>
      <c r="CBQ31" s="71"/>
      <c r="CBR31" s="71"/>
      <c r="CBS31" s="71"/>
      <c r="CBT31" s="71"/>
      <c r="CBU31" s="71"/>
      <c r="CBV31" s="71"/>
      <c r="CBW31" s="71"/>
      <c r="CBX31" s="71"/>
      <c r="CBY31" s="71"/>
      <c r="CBZ31" s="71"/>
      <c r="CCA31" s="71"/>
      <c r="CCB31" s="71"/>
      <c r="CCC31" s="71"/>
      <c r="CCD31" s="71"/>
      <c r="CCE31" s="71"/>
      <c r="CCF31" s="71"/>
      <c r="CCG31" s="71"/>
      <c r="CCH31" s="71"/>
      <c r="CCI31" s="71"/>
      <c r="CCJ31" s="71"/>
      <c r="CCK31" s="71"/>
      <c r="CCL31" s="71"/>
      <c r="CCM31" s="71"/>
      <c r="CCN31" s="71"/>
      <c r="CCO31" s="71"/>
      <c r="CCP31" s="71"/>
      <c r="CCQ31" s="71"/>
      <c r="CCR31" s="71"/>
      <c r="CCS31" s="71"/>
      <c r="CCT31" s="71"/>
      <c r="CCU31" s="71"/>
      <c r="CCV31" s="71"/>
      <c r="CCW31" s="71"/>
      <c r="CCX31" s="71"/>
      <c r="CCY31" s="71"/>
      <c r="CCZ31" s="71"/>
      <c r="CDA31" s="71"/>
      <c r="CDB31" s="71"/>
      <c r="CDC31" s="71"/>
      <c r="CDD31" s="71"/>
      <c r="CDE31" s="71"/>
      <c r="CDF31" s="71"/>
      <c r="CDG31" s="71"/>
      <c r="CDH31" s="71"/>
      <c r="CDI31" s="71"/>
      <c r="CDJ31" s="71"/>
      <c r="CDK31" s="71"/>
      <c r="CDL31" s="71"/>
      <c r="CDM31" s="71"/>
      <c r="CDN31" s="71"/>
      <c r="CDO31" s="71"/>
      <c r="CDP31" s="71"/>
      <c r="CDQ31" s="71"/>
      <c r="CDR31" s="71"/>
      <c r="CDS31" s="71"/>
      <c r="CDT31" s="71"/>
      <c r="CDU31" s="71"/>
      <c r="CDV31" s="71"/>
      <c r="CDW31" s="71"/>
      <c r="CDX31" s="71"/>
      <c r="CDY31" s="71"/>
      <c r="CDZ31" s="71"/>
      <c r="CEA31" s="71"/>
      <c r="CEB31" s="71"/>
      <c r="CEC31" s="71"/>
      <c r="CED31" s="71"/>
      <c r="CEE31" s="71"/>
      <c r="CEF31" s="71"/>
      <c r="CEG31" s="71"/>
      <c r="CEH31" s="71"/>
      <c r="CEI31" s="71"/>
      <c r="CEJ31" s="71"/>
      <c r="CEK31" s="71"/>
      <c r="CEL31" s="71"/>
      <c r="CEM31" s="71"/>
      <c r="CEN31" s="71"/>
      <c r="CEO31" s="71"/>
      <c r="CEP31" s="71"/>
      <c r="CEQ31" s="71"/>
      <c r="CER31" s="71"/>
      <c r="CES31" s="71"/>
      <c r="CET31" s="71"/>
      <c r="CEU31" s="71"/>
      <c r="CEV31" s="71"/>
      <c r="CEW31" s="71"/>
      <c r="CEX31" s="71"/>
      <c r="CEY31" s="71"/>
      <c r="CEZ31" s="71"/>
      <c r="CFA31" s="71"/>
      <c r="CFB31" s="71"/>
      <c r="CFC31" s="71"/>
      <c r="CFD31" s="71"/>
      <c r="CFE31" s="71"/>
      <c r="CFF31" s="71"/>
      <c r="CFG31" s="71"/>
      <c r="CFH31" s="71"/>
      <c r="CFI31" s="71"/>
      <c r="CFJ31" s="71"/>
      <c r="CFK31" s="71"/>
      <c r="CFL31" s="71"/>
      <c r="CFM31" s="71"/>
      <c r="CFN31" s="71"/>
      <c r="CFO31" s="71"/>
      <c r="CFP31" s="71"/>
      <c r="CFQ31" s="71"/>
      <c r="CFR31" s="71"/>
      <c r="CFS31" s="71"/>
      <c r="CFT31" s="71"/>
      <c r="CFU31" s="71"/>
      <c r="CFV31" s="71"/>
      <c r="CFW31" s="71"/>
      <c r="CFX31" s="71"/>
      <c r="CFY31" s="71"/>
      <c r="CFZ31" s="71"/>
      <c r="CGA31" s="71"/>
      <c r="CGB31" s="71"/>
      <c r="CGC31" s="71"/>
      <c r="CGD31" s="71"/>
      <c r="CGE31" s="71"/>
      <c r="CGF31" s="71"/>
      <c r="CGG31" s="71"/>
      <c r="CGH31" s="71"/>
      <c r="CGI31" s="71"/>
      <c r="CGJ31" s="71"/>
      <c r="CGK31" s="71"/>
      <c r="CGL31" s="71"/>
      <c r="CGM31" s="71"/>
      <c r="CGN31" s="71"/>
      <c r="CGO31" s="71"/>
      <c r="CGP31" s="71"/>
      <c r="CGQ31" s="71"/>
      <c r="CGR31" s="71"/>
      <c r="CGS31" s="71"/>
      <c r="CGT31" s="71"/>
      <c r="CGU31" s="71"/>
      <c r="CGV31" s="71"/>
      <c r="CGW31" s="71"/>
      <c r="CGX31" s="71"/>
      <c r="CGY31" s="71"/>
      <c r="CGZ31" s="71"/>
      <c r="CHA31" s="71"/>
      <c r="CHB31" s="71"/>
      <c r="CHC31" s="71"/>
      <c r="CHD31" s="71"/>
      <c r="CHE31" s="71"/>
      <c r="CHF31" s="71"/>
      <c r="CHG31" s="71"/>
      <c r="CHH31" s="71"/>
      <c r="CHI31" s="71"/>
      <c r="CHJ31" s="71"/>
      <c r="CHK31" s="71"/>
      <c r="CHL31" s="71"/>
      <c r="CHM31" s="71"/>
      <c r="CHN31" s="71"/>
      <c r="CHO31" s="71"/>
      <c r="CHP31" s="71"/>
      <c r="CHQ31" s="71"/>
      <c r="CHR31" s="71"/>
      <c r="CHS31" s="71"/>
      <c r="CHT31" s="71"/>
      <c r="CHU31" s="71"/>
      <c r="CHV31" s="71"/>
      <c r="CHW31" s="71"/>
      <c r="CHX31" s="71"/>
      <c r="CHY31" s="71"/>
      <c r="CHZ31" s="71"/>
      <c r="CIA31" s="71"/>
      <c r="CIB31" s="71"/>
      <c r="CIC31" s="71"/>
      <c r="CID31" s="71"/>
      <c r="CIE31" s="71"/>
      <c r="CIF31" s="71"/>
      <c r="CIG31" s="71"/>
      <c r="CIH31" s="71"/>
      <c r="CII31" s="71"/>
      <c r="CIJ31" s="71"/>
      <c r="CIK31" s="71"/>
      <c r="CIL31" s="71"/>
      <c r="CIM31" s="71"/>
      <c r="CIN31" s="71"/>
      <c r="CIO31" s="71"/>
      <c r="CIP31" s="71"/>
      <c r="CIQ31" s="71"/>
      <c r="CIR31" s="71"/>
      <c r="CIS31" s="71"/>
      <c r="CIT31" s="71"/>
      <c r="CIU31" s="71"/>
      <c r="CIV31" s="71"/>
      <c r="CIW31" s="71"/>
      <c r="CIX31" s="71"/>
      <c r="CIY31" s="71"/>
      <c r="CIZ31" s="71"/>
      <c r="CJA31" s="71"/>
      <c r="CJB31" s="71"/>
      <c r="CJC31" s="71"/>
      <c r="CJD31" s="71"/>
      <c r="CJE31" s="71"/>
      <c r="CJF31" s="71"/>
      <c r="CJG31" s="71"/>
      <c r="CJH31" s="71"/>
      <c r="CJI31" s="71"/>
      <c r="CJJ31" s="71"/>
      <c r="CJK31" s="71"/>
      <c r="CJL31" s="71"/>
      <c r="CJM31" s="71"/>
      <c r="CJN31" s="71"/>
      <c r="CJO31" s="71"/>
      <c r="CJP31" s="71"/>
      <c r="CJQ31" s="71"/>
      <c r="CJR31" s="71"/>
      <c r="CJS31" s="71"/>
      <c r="CJT31" s="71"/>
      <c r="CJU31" s="71"/>
      <c r="CJV31" s="71"/>
      <c r="CJW31" s="71"/>
      <c r="CJX31" s="71"/>
      <c r="CJY31" s="71"/>
      <c r="CJZ31" s="71"/>
      <c r="CKA31" s="71"/>
      <c r="CKB31" s="71"/>
      <c r="CKC31" s="71"/>
      <c r="CKD31" s="71"/>
      <c r="CKE31" s="71"/>
      <c r="CKF31" s="71"/>
      <c r="CKG31" s="71"/>
      <c r="CKH31" s="71"/>
      <c r="CKI31" s="71"/>
      <c r="CKJ31" s="71"/>
      <c r="CKK31" s="71"/>
      <c r="CKL31" s="71"/>
      <c r="CKM31" s="71"/>
      <c r="CKN31" s="71"/>
      <c r="CKO31" s="71"/>
      <c r="CKP31" s="71"/>
      <c r="CKQ31" s="71"/>
      <c r="CKR31" s="71"/>
      <c r="CKS31" s="71"/>
      <c r="CKT31" s="71"/>
      <c r="CKU31" s="71"/>
      <c r="CKV31" s="71"/>
      <c r="CKW31" s="71"/>
      <c r="CKX31" s="71"/>
      <c r="CKY31" s="71"/>
      <c r="CKZ31" s="71"/>
      <c r="CLA31" s="71"/>
      <c r="CLB31" s="71"/>
      <c r="CLC31" s="71"/>
      <c r="CLD31" s="71"/>
      <c r="CLE31" s="71"/>
      <c r="CLF31" s="71"/>
      <c r="CLG31" s="71"/>
      <c r="CLH31" s="71"/>
      <c r="CLI31" s="71"/>
      <c r="CLJ31" s="71"/>
      <c r="CLK31" s="71"/>
      <c r="CLL31" s="71"/>
      <c r="CLM31" s="71"/>
      <c r="CLN31" s="71"/>
      <c r="CLO31" s="71"/>
      <c r="CLP31" s="71"/>
      <c r="CLQ31" s="71"/>
      <c r="CLR31" s="71"/>
      <c r="CLS31" s="71"/>
      <c r="CLT31" s="71"/>
      <c r="CLU31" s="71"/>
      <c r="CLV31" s="71"/>
      <c r="CLW31" s="71"/>
      <c r="CLX31" s="71"/>
      <c r="CLY31" s="71"/>
      <c r="CLZ31" s="71"/>
      <c r="CMA31" s="71"/>
      <c r="CMB31" s="71"/>
      <c r="CMC31" s="71"/>
      <c r="CMD31" s="71"/>
      <c r="CME31" s="71"/>
      <c r="CMF31" s="71"/>
      <c r="CMG31" s="71"/>
      <c r="CMH31" s="71"/>
      <c r="CMI31" s="71"/>
      <c r="CMJ31" s="71"/>
      <c r="CMK31" s="71"/>
      <c r="CML31" s="71"/>
      <c r="CMM31" s="71"/>
      <c r="CMN31" s="71"/>
      <c r="CMO31" s="71"/>
      <c r="CMP31" s="71"/>
      <c r="CMQ31" s="71"/>
      <c r="CMR31" s="71"/>
      <c r="CMS31" s="71"/>
      <c r="CMT31" s="71"/>
      <c r="CMU31" s="71"/>
      <c r="CMV31" s="71"/>
      <c r="CMW31" s="71"/>
      <c r="CMX31" s="71"/>
      <c r="CMY31" s="71"/>
      <c r="CMZ31" s="71"/>
      <c r="CNA31" s="71"/>
      <c r="CNB31" s="71"/>
      <c r="CNC31" s="71"/>
      <c r="CND31" s="71"/>
      <c r="CNE31" s="71"/>
      <c r="CNF31" s="71"/>
      <c r="CNG31" s="71"/>
      <c r="CNH31" s="71"/>
      <c r="CNI31" s="71"/>
      <c r="CNJ31" s="71"/>
      <c r="CNK31" s="71"/>
      <c r="CNL31" s="71"/>
      <c r="CNM31" s="71"/>
      <c r="CNN31" s="71"/>
      <c r="CNO31" s="71"/>
      <c r="CNP31" s="71"/>
      <c r="CNQ31" s="71"/>
      <c r="CNR31" s="71"/>
      <c r="CNS31" s="71"/>
      <c r="CNT31" s="71"/>
      <c r="CNU31" s="71"/>
      <c r="CNV31" s="71"/>
      <c r="CNW31" s="71"/>
      <c r="CNX31" s="71"/>
      <c r="CNY31" s="71"/>
      <c r="CNZ31" s="71"/>
      <c r="COA31" s="71"/>
      <c r="COB31" s="71"/>
      <c r="COC31" s="71"/>
      <c r="COD31" s="71"/>
      <c r="COE31" s="71"/>
      <c r="COF31" s="71"/>
      <c r="COG31" s="71"/>
      <c r="COH31" s="71"/>
      <c r="COI31" s="71"/>
      <c r="COJ31" s="71"/>
      <c r="COK31" s="71"/>
      <c r="COL31" s="71"/>
      <c r="COM31" s="71"/>
      <c r="CON31" s="71"/>
      <c r="COO31" s="71"/>
      <c r="COP31" s="71"/>
      <c r="COQ31" s="71"/>
      <c r="COR31" s="71"/>
      <c r="COS31" s="71"/>
      <c r="COT31" s="71"/>
      <c r="COU31" s="71"/>
      <c r="COV31" s="71"/>
      <c r="COW31" s="71"/>
      <c r="COX31" s="71"/>
      <c r="COY31" s="71"/>
      <c r="COZ31" s="71"/>
      <c r="CPA31" s="71"/>
      <c r="CPB31" s="71"/>
      <c r="CPC31" s="71"/>
      <c r="CPD31" s="71"/>
      <c r="CPE31" s="71"/>
      <c r="CPF31" s="71"/>
      <c r="CPG31" s="71"/>
      <c r="CPH31" s="71"/>
      <c r="CPI31" s="71"/>
      <c r="CPJ31" s="71"/>
      <c r="CPK31" s="71"/>
      <c r="CPL31" s="71"/>
      <c r="CPM31" s="71"/>
      <c r="CPN31" s="71"/>
      <c r="CPO31" s="71"/>
      <c r="CPP31" s="71"/>
      <c r="CPQ31" s="71"/>
      <c r="CPR31" s="71"/>
      <c r="CPS31" s="71"/>
      <c r="CPT31" s="71"/>
      <c r="CPU31" s="71"/>
      <c r="CPV31" s="71"/>
      <c r="CPW31" s="71"/>
      <c r="CPX31" s="71"/>
      <c r="CPY31" s="71"/>
      <c r="CPZ31" s="71"/>
      <c r="CQA31" s="71"/>
      <c r="CQB31" s="71"/>
      <c r="CQC31" s="71"/>
      <c r="CQD31" s="71"/>
      <c r="CQE31" s="71"/>
      <c r="CQF31" s="71"/>
      <c r="CQG31" s="71"/>
      <c r="CQH31" s="71"/>
      <c r="CQI31" s="71"/>
      <c r="CQJ31" s="71"/>
      <c r="CQK31" s="71"/>
      <c r="CQL31" s="71"/>
      <c r="CQM31" s="71"/>
      <c r="CQN31" s="71"/>
      <c r="CQO31" s="71"/>
      <c r="CQP31" s="71"/>
      <c r="CQQ31" s="71"/>
      <c r="CQR31" s="71"/>
      <c r="CQS31" s="71"/>
      <c r="CQT31" s="71"/>
      <c r="CQU31" s="71"/>
      <c r="CQV31" s="71"/>
      <c r="CQW31" s="71"/>
      <c r="CQX31" s="71"/>
      <c r="CQY31" s="71"/>
      <c r="CQZ31" s="71"/>
      <c r="CRA31" s="71"/>
      <c r="CRB31" s="71"/>
      <c r="CRC31" s="71"/>
      <c r="CRD31" s="71"/>
      <c r="CRE31" s="71"/>
      <c r="CRF31" s="71"/>
      <c r="CRG31" s="71"/>
      <c r="CRH31" s="71"/>
      <c r="CRI31" s="71"/>
      <c r="CRJ31" s="71"/>
      <c r="CRK31" s="71"/>
      <c r="CRL31" s="71"/>
      <c r="CRM31" s="71"/>
      <c r="CRN31" s="71"/>
      <c r="CRO31" s="71"/>
      <c r="CRP31" s="71"/>
      <c r="CRQ31" s="71"/>
      <c r="CRR31" s="71"/>
      <c r="CRS31" s="71"/>
      <c r="CRT31" s="71"/>
      <c r="CRU31" s="71"/>
      <c r="CRV31" s="71"/>
      <c r="CRW31" s="71"/>
      <c r="CRX31" s="71"/>
      <c r="CRY31" s="71"/>
      <c r="CRZ31" s="71"/>
      <c r="CSA31" s="71"/>
      <c r="CSB31" s="71"/>
      <c r="CSC31" s="71"/>
      <c r="CSD31" s="71"/>
      <c r="CSE31" s="71"/>
      <c r="CSF31" s="71"/>
      <c r="CSG31" s="71"/>
      <c r="CSH31" s="71"/>
      <c r="CSI31" s="71"/>
      <c r="CSJ31" s="71"/>
      <c r="CSK31" s="71"/>
      <c r="CSL31" s="71"/>
      <c r="CSM31" s="71"/>
      <c r="CSN31" s="71"/>
      <c r="CSO31" s="71"/>
      <c r="CSP31" s="71"/>
      <c r="CSQ31" s="71"/>
      <c r="CSR31" s="71"/>
      <c r="CSS31" s="71"/>
      <c r="CST31" s="71"/>
      <c r="CSU31" s="71"/>
      <c r="CSV31" s="71"/>
      <c r="CSW31" s="71"/>
      <c r="CSX31" s="71"/>
      <c r="CSY31" s="71"/>
      <c r="CSZ31" s="71"/>
      <c r="CTA31" s="71"/>
      <c r="CTB31" s="71"/>
      <c r="CTC31" s="71"/>
      <c r="CTD31" s="71"/>
      <c r="CTE31" s="71"/>
      <c r="CTF31" s="71"/>
      <c r="CTG31" s="71"/>
      <c r="CTH31" s="71"/>
      <c r="CTI31" s="71"/>
      <c r="CTJ31" s="71"/>
      <c r="CTK31" s="71"/>
      <c r="CTL31" s="71"/>
      <c r="CTM31" s="71"/>
      <c r="CTN31" s="71"/>
      <c r="CTO31" s="71"/>
      <c r="CTP31" s="71"/>
      <c r="CTQ31" s="71"/>
      <c r="CTR31" s="71"/>
      <c r="CTS31" s="71"/>
      <c r="CTT31" s="71"/>
      <c r="CTU31" s="71"/>
      <c r="CTV31" s="71"/>
      <c r="CTW31" s="71"/>
      <c r="CTX31" s="71"/>
      <c r="CTY31" s="71"/>
      <c r="CTZ31" s="71"/>
      <c r="CUA31" s="71"/>
      <c r="CUB31" s="71"/>
      <c r="CUC31" s="71"/>
      <c r="CUD31" s="71"/>
      <c r="CUE31" s="71"/>
      <c r="CUF31" s="71"/>
      <c r="CUG31" s="71"/>
      <c r="CUH31" s="71"/>
      <c r="CUI31" s="71"/>
      <c r="CUJ31" s="71"/>
      <c r="CUK31" s="71"/>
      <c r="CUL31" s="71"/>
      <c r="CUM31" s="71"/>
      <c r="CUN31" s="71"/>
      <c r="CUO31" s="71"/>
      <c r="CUP31" s="71"/>
      <c r="CUQ31" s="71"/>
      <c r="CUR31" s="71"/>
      <c r="CUS31" s="71"/>
      <c r="CUT31" s="71"/>
      <c r="CUU31" s="71"/>
      <c r="CUV31" s="71"/>
      <c r="CUW31" s="71"/>
      <c r="CUX31" s="71"/>
      <c r="CUY31" s="71"/>
      <c r="CUZ31" s="71"/>
      <c r="CVA31" s="71"/>
      <c r="CVB31" s="71"/>
      <c r="CVC31" s="71"/>
      <c r="CVD31" s="71"/>
      <c r="CVE31" s="71"/>
      <c r="CVF31" s="71"/>
      <c r="CVG31" s="71"/>
      <c r="CVH31" s="71"/>
      <c r="CVI31" s="71"/>
      <c r="CVJ31" s="71"/>
      <c r="CVK31" s="71"/>
      <c r="CVL31" s="71"/>
      <c r="CVM31" s="71"/>
      <c r="CVN31" s="71"/>
      <c r="CVO31" s="71"/>
      <c r="CVP31" s="71"/>
      <c r="CVQ31" s="71"/>
      <c r="CVR31" s="71"/>
      <c r="CVS31" s="71"/>
      <c r="CVT31" s="71"/>
      <c r="CVU31" s="71"/>
      <c r="CVV31" s="71"/>
      <c r="CVW31" s="71"/>
      <c r="CVX31" s="71"/>
      <c r="CVY31" s="71"/>
      <c r="CVZ31" s="71"/>
      <c r="CWA31" s="71"/>
      <c r="CWB31" s="71"/>
      <c r="CWC31" s="71"/>
      <c r="CWD31" s="71"/>
      <c r="CWE31" s="71"/>
      <c r="CWF31" s="71"/>
      <c r="CWG31" s="71"/>
      <c r="CWH31" s="71"/>
      <c r="CWI31" s="71"/>
      <c r="CWJ31" s="71"/>
      <c r="CWK31" s="71"/>
      <c r="CWL31" s="71"/>
      <c r="CWM31" s="71"/>
      <c r="CWN31" s="71"/>
      <c r="CWO31" s="71"/>
      <c r="CWP31" s="71"/>
      <c r="CWQ31" s="71"/>
      <c r="CWR31" s="71"/>
      <c r="CWS31" s="71"/>
      <c r="CWT31" s="71"/>
      <c r="CWU31" s="71"/>
      <c r="CWV31" s="71"/>
      <c r="CWW31" s="71"/>
      <c r="CWX31" s="71"/>
      <c r="CWY31" s="71"/>
      <c r="CWZ31" s="71"/>
      <c r="CXA31" s="71"/>
      <c r="CXB31" s="71"/>
      <c r="CXC31" s="71"/>
      <c r="CXD31" s="71"/>
      <c r="CXE31" s="71"/>
      <c r="CXF31" s="71"/>
      <c r="CXG31" s="71"/>
      <c r="CXH31" s="71"/>
      <c r="CXI31" s="71"/>
      <c r="CXJ31" s="71"/>
      <c r="CXK31" s="71"/>
      <c r="CXL31" s="71"/>
      <c r="CXM31" s="71"/>
      <c r="CXN31" s="71"/>
      <c r="CXO31" s="71"/>
      <c r="CXP31" s="71"/>
      <c r="CXQ31" s="71"/>
      <c r="CXR31" s="71"/>
      <c r="CXS31" s="71"/>
      <c r="CXT31" s="71"/>
      <c r="CXU31" s="71"/>
      <c r="CXV31" s="71"/>
      <c r="CXW31" s="71"/>
      <c r="CXX31" s="71"/>
      <c r="CXY31" s="71"/>
      <c r="CXZ31" s="71"/>
      <c r="CYA31" s="71"/>
      <c r="CYB31" s="71"/>
      <c r="CYC31" s="71"/>
      <c r="CYD31" s="71"/>
      <c r="CYE31" s="71"/>
      <c r="CYF31" s="71"/>
      <c r="CYG31" s="71"/>
      <c r="CYH31" s="71"/>
      <c r="CYI31" s="71"/>
      <c r="CYJ31" s="71"/>
      <c r="CYK31" s="71"/>
      <c r="CYL31" s="71"/>
      <c r="CYM31" s="71"/>
      <c r="CYN31" s="71"/>
      <c r="CYO31" s="71"/>
      <c r="CYP31" s="71"/>
      <c r="CYQ31" s="71"/>
      <c r="CYR31" s="71"/>
      <c r="CYS31" s="71"/>
      <c r="CYT31" s="71"/>
      <c r="CYU31" s="71"/>
      <c r="CYV31" s="71"/>
      <c r="CYW31" s="71"/>
      <c r="CYX31" s="71"/>
      <c r="CYY31" s="71"/>
      <c r="CYZ31" s="71"/>
      <c r="CZA31" s="71"/>
      <c r="CZB31" s="71"/>
      <c r="CZC31" s="71"/>
      <c r="CZD31" s="71"/>
      <c r="CZE31" s="71"/>
      <c r="CZF31" s="71"/>
      <c r="CZG31" s="71"/>
      <c r="CZH31" s="71"/>
      <c r="CZI31" s="71"/>
      <c r="CZJ31" s="71"/>
      <c r="CZK31" s="71"/>
      <c r="CZL31" s="71"/>
      <c r="CZM31" s="71"/>
      <c r="CZN31" s="71"/>
      <c r="CZO31" s="71"/>
      <c r="CZP31" s="71"/>
      <c r="CZQ31" s="71"/>
      <c r="CZR31" s="71"/>
      <c r="CZS31" s="71"/>
      <c r="CZT31" s="71"/>
      <c r="CZU31" s="71"/>
      <c r="CZV31" s="71"/>
      <c r="CZW31" s="71"/>
      <c r="CZX31" s="71"/>
      <c r="CZY31" s="71"/>
      <c r="CZZ31" s="71"/>
      <c r="DAA31" s="71"/>
      <c r="DAB31" s="71"/>
      <c r="DAC31" s="71"/>
      <c r="DAD31" s="71"/>
      <c r="DAE31" s="71"/>
      <c r="DAF31" s="71"/>
      <c r="DAG31" s="71"/>
      <c r="DAH31" s="71"/>
      <c r="DAI31" s="71"/>
      <c r="DAJ31" s="71"/>
      <c r="DAK31" s="71"/>
      <c r="DAL31" s="71"/>
      <c r="DAM31" s="71"/>
      <c r="DAN31" s="71"/>
      <c r="DAO31" s="71"/>
      <c r="DAP31" s="71"/>
      <c r="DAQ31" s="71"/>
      <c r="DAR31" s="71"/>
      <c r="DAS31" s="71"/>
      <c r="DAT31" s="71"/>
      <c r="DAU31" s="71"/>
      <c r="DAV31" s="71"/>
      <c r="DAW31" s="71"/>
      <c r="DAX31" s="71"/>
      <c r="DAY31" s="71"/>
      <c r="DAZ31" s="71"/>
      <c r="DBA31" s="71"/>
      <c r="DBB31" s="71"/>
      <c r="DBC31" s="71"/>
      <c r="DBD31" s="71"/>
      <c r="DBE31" s="71"/>
      <c r="DBF31" s="71"/>
      <c r="DBG31" s="71"/>
      <c r="DBH31" s="71"/>
      <c r="DBI31" s="71"/>
      <c r="DBJ31" s="71"/>
      <c r="DBK31" s="71"/>
      <c r="DBL31" s="71"/>
      <c r="DBM31" s="71"/>
      <c r="DBN31" s="71"/>
      <c r="DBO31" s="71"/>
      <c r="DBP31" s="71"/>
      <c r="DBQ31" s="71"/>
      <c r="DBR31" s="71"/>
      <c r="DBS31" s="71"/>
      <c r="DBT31" s="71"/>
      <c r="DBU31" s="71"/>
      <c r="DBV31" s="71"/>
      <c r="DBW31" s="71"/>
      <c r="DBX31" s="71"/>
      <c r="DBY31" s="71"/>
      <c r="DBZ31" s="71"/>
      <c r="DCA31" s="71"/>
      <c r="DCB31" s="71"/>
      <c r="DCC31" s="71"/>
      <c r="DCD31" s="71"/>
      <c r="DCE31" s="71"/>
      <c r="DCF31" s="71"/>
      <c r="DCG31" s="71"/>
      <c r="DCH31" s="71"/>
      <c r="DCI31" s="71"/>
      <c r="DCJ31" s="71"/>
      <c r="DCK31" s="71"/>
      <c r="DCL31" s="71"/>
      <c r="DCM31" s="71"/>
      <c r="DCN31" s="71"/>
      <c r="DCO31" s="71"/>
      <c r="DCP31" s="71"/>
      <c r="DCQ31" s="71"/>
      <c r="DCR31" s="71"/>
      <c r="DCS31" s="71"/>
      <c r="DCT31" s="71"/>
      <c r="DCU31" s="71"/>
      <c r="DCV31" s="71"/>
      <c r="DCW31" s="71"/>
      <c r="DCX31" s="71"/>
      <c r="DCY31" s="71"/>
      <c r="DCZ31" s="71"/>
      <c r="DDA31" s="71"/>
      <c r="DDB31" s="71"/>
      <c r="DDC31" s="71"/>
      <c r="DDD31" s="71"/>
      <c r="DDE31" s="71"/>
      <c r="DDF31" s="71"/>
      <c r="DDG31" s="71"/>
      <c r="DDH31" s="71"/>
      <c r="DDI31" s="71"/>
      <c r="DDJ31" s="71"/>
      <c r="DDK31" s="71"/>
      <c r="DDL31" s="71"/>
      <c r="DDM31" s="71"/>
      <c r="DDN31" s="71"/>
      <c r="DDO31" s="71"/>
      <c r="DDP31" s="71"/>
      <c r="DDQ31" s="71"/>
      <c r="DDR31" s="71"/>
      <c r="DDS31" s="71"/>
      <c r="DDT31" s="71"/>
      <c r="DDU31" s="71"/>
      <c r="DDV31" s="71"/>
      <c r="DDW31" s="71"/>
      <c r="DDX31" s="71"/>
      <c r="DDY31" s="71"/>
      <c r="DDZ31" s="71"/>
      <c r="DEA31" s="71"/>
      <c r="DEB31" s="71"/>
      <c r="DEC31" s="71"/>
      <c r="DED31" s="71"/>
      <c r="DEE31" s="71"/>
      <c r="DEF31" s="71"/>
      <c r="DEG31" s="71"/>
      <c r="DEH31" s="71"/>
      <c r="DEI31" s="71"/>
      <c r="DEJ31" s="71"/>
      <c r="DEK31" s="71"/>
      <c r="DEL31" s="71"/>
      <c r="DEM31" s="71"/>
      <c r="DEN31" s="71"/>
      <c r="DEO31" s="71"/>
      <c r="DEP31" s="71"/>
      <c r="DEQ31" s="71"/>
      <c r="DER31" s="71"/>
      <c r="DES31" s="71"/>
      <c r="DET31" s="71"/>
      <c r="DEU31" s="71"/>
      <c r="DEV31" s="71"/>
      <c r="DEW31" s="71"/>
      <c r="DEX31" s="71"/>
      <c r="DEY31" s="71"/>
      <c r="DEZ31" s="71"/>
      <c r="DFA31" s="71"/>
      <c r="DFB31" s="71"/>
      <c r="DFC31" s="71"/>
      <c r="DFD31" s="71"/>
      <c r="DFE31" s="71"/>
      <c r="DFF31" s="71"/>
      <c r="DFG31" s="71"/>
      <c r="DFH31" s="71"/>
      <c r="DFI31" s="71"/>
      <c r="DFJ31" s="71"/>
      <c r="DFK31" s="71"/>
      <c r="DFL31" s="71"/>
      <c r="DFM31" s="71"/>
      <c r="DFN31" s="71"/>
      <c r="DFO31" s="71"/>
      <c r="DFP31" s="71"/>
      <c r="DFQ31" s="71"/>
      <c r="DFR31" s="71"/>
      <c r="DFS31" s="71"/>
      <c r="DFT31" s="71"/>
      <c r="DFU31" s="71"/>
      <c r="DFV31" s="71"/>
      <c r="DFW31" s="71"/>
      <c r="DFX31" s="71"/>
      <c r="DFY31" s="71"/>
      <c r="DFZ31" s="71"/>
      <c r="DGA31" s="71"/>
      <c r="DGB31" s="71"/>
      <c r="DGC31" s="71"/>
      <c r="DGD31" s="71"/>
      <c r="DGE31" s="71"/>
      <c r="DGF31" s="71"/>
      <c r="DGG31" s="71"/>
      <c r="DGH31" s="71"/>
      <c r="DGI31" s="71"/>
      <c r="DGJ31" s="71"/>
      <c r="DGK31" s="71"/>
      <c r="DGL31" s="71"/>
      <c r="DGM31" s="71"/>
      <c r="DGN31" s="71"/>
      <c r="DGO31" s="71"/>
      <c r="DGP31" s="71"/>
      <c r="DGQ31" s="71"/>
      <c r="DGR31" s="71"/>
      <c r="DGS31" s="71"/>
      <c r="DGT31" s="71"/>
      <c r="DGU31" s="71"/>
      <c r="DGV31" s="71"/>
      <c r="DGW31" s="71"/>
      <c r="DGX31" s="71"/>
      <c r="DGY31" s="71"/>
      <c r="DGZ31" s="71"/>
      <c r="DHA31" s="71"/>
      <c r="DHB31" s="71"/>
      <c r="DHC31" s="71"/>
      <c r="DHD31" s="71"/>
      <c r="DHE31" s="71"/>
      <c r="DHF31" s="71"/>
      <c r="DHG31" s="71"/>
      <c r="DHH31" s="71"/>
      <c r="DHI31" s="71"/>
      <c r="DHJ31" s="71"/>
      <c r="DHK31" s="71"/>
      <c r="DHL31" s="71"/>
      <c r="DHM31" s="71"/>
      <c r="DHN31" s="71"/>
      <c r="DHO31" s="71"/>
      <c r="DHP31" s="71"/>
      <c r="DHQ31" s="71"/>
      <c r="DHR31" s="71"/>
      <c r="DHS31" s="71"/>
      <c r="DHT31" s="71"/>
      <c r="DHU31" s="71"/>
      <c r="DHV31" s="71"/>
      <c r="DHW31" s="71"/>
      <c r="DHX31" s="71"/>
      <c r="DHY31" s="71"/>
      <c r="DHZ31" s="71"/>
      <c r="DIA31" s="71"/>
      <c r="DIB31" s="71"/>
      <c r="DIC31" s="71"/>
      <c r="DID31" s="71"/>
      <c r="DIE31" s="71"/>
      <c r="DIF31" s="71"/>
      <c r="DIG31" s="71"/>
      <c r="DIH31" s="71"/>
      <c r="DII31" s="71"/>
      <c r="DIJ31" s="71"/>
      <c r="DIK31" s="71"/>
      <c r="DIL31" s="71"/>
      <c r="DIM31" s="71"/>
      <c r="DIN31" s="71"/>
      <c r="DIO31" s="71"/>
      <c r="DIP31" s="71"/>
      <c r="DIQ31" s="71"/>
      <c r="DIR31" s="71"/>
      <c r="DIS31" s="71"/>
      <c r="DIT31" s="71"/>
      <c r="DIU31" s="71"/>
      <c r="DIV31" s="71"/>
      <c r="DIW31" s="71"/>
      <c r="DIX31" s="71"/>
      <c r="DIY31" s="71"/>
      <c r="DIZ31" s="71"/>
      <c r="DJA31" s="71"/>
      <c r="DJB31" s="71"/>
      <c r="DJC31" s="71"/>
      <c r="DJD31" s="71"/>
      <c r="DJE31" s="71"/>
      <c r="DJF31" s="71"/>
      <c r="DJG31" s="71"/>
      <c r="DJH31" s="71"/>
      <c r="DJI31" s="71"/>
      <c r="DJJ31" s="71"/>
      <c r="DJK31" s="71"/>
      <c r="DJL31" s="71"/>
      <c r="DJM31" s="71"/>
      <c r="DJN31" s="71"/>
      <c r="DJO31" s="71"/>
      <c r="DJP31" s="71"/>
      <c r="DJQ31" s="71"/>
      <c r="DJR31" s="71"/>
      <c r="DJS31" s="71"/>
      <c r="DJT31" s="71"/>
      <c r="DJU31" s="71"/>
      <c r="DJV31" s="71"/>
      <c r="DJW31" s="71"/>
      <c r="DJX31" s="71"/>
      <c r="DJY31" s="71"/>
      <c r="DJZ31" s="71"/>
      <c r="DKA31" s="71"/>
      <c r="DKB31" s="71"/>
      <c r="DKC31" s="71"/>
      <c r="DKD31" s="71"/>
      <c r="DKE31" s="71"/>
      <c r="DKF31" s="71"/>
      <c r="DKG31" s="71"/>
      <c r="DKH31" s="71"/>
      <c r="DKI31" s="71"/>
      <c r="DKJ31" s="71"/>
      <c r="DKK31" s="71"/>
      <c r="DKL31" s="71"/>
      <c r="DKM31" s="71"/>
      <c r="DKN31" s="71"/>
      <c r="DKO31" s="71"/>
      <c r="DKP31" s="71"/>
      <c r="DKQ31" s="71"/>
      <c r="DKR31" s="71"/>
      <c r="DKS31" s="71"/>
      <c r="DKT31" s="71"/>
      <c r="DKU31" s="71"/>
      <c r="DKV31" s="71"/>
      <c r="DKW31" s="71"/>
      <c r="DKX31" s="71"/>
      <c r="DKY31" s="71"/>
      <c r="DKZ31" s="71"/>
      <c r="DLA31" s="71"/>
      <c r="DLB31" s="71"/>
      <c r="DLC31" s="71"/>
      <c r="DLD31" s="71"/>
      <c r="DLE31" s="71"/>
      <c r="DLF31" s="71"/>
      <c r="DLG31" s="71"/>
      <c r="DLH31" s="71"/>
      <c r="DLI31" s="71"/>
      <c r="DLJ31" s="71"/>
      <c r="DLK31" s="71"/>
      <c r="DLL31" s="71"/>
      <c r="DLM31" s="71"/>
      <c r="DLN31" s="71"/>
      <c r="DLO31" s="71"/>
      <c r="DLP31" s="71"/>
      <c r="DLQ31" s="71"/>
      <c r="DLR31" s="71"/>
      <c r="DLS31" s="71"/>
      <c r="DLT31" s="71"/>
      <c r="DLU31" s="71"/>
      <c r="DLV31" s="71"/>
      <c r="DLW31" s="71"/>
      <c r="DLX31" s="71"/>
      <c r="DLY31" s="71"/>
      <c r="DLZ31" s="71"/>
      <c r="DMA31" s="71"/>
      <c r="DMB31" s="71"/>
      <c r="DMC31" s="71"/>
      <c r="DMD31" s="71"/>
      <c r="DME31" s="71"/>
      <c r="DMF31" s="71"/>
      <c r="DMG31" s="71"/>
      <c r="DMH31" s="71"/>
      <c r="DMI31" s="71"/>
      <c r="DMJ31" s="71"/>
      <c r="DMK31" s="71"/>
      <c r="DML31" s="71"/>
      <c r="DMM31" s="71"/>
      <c r="DMN31" s="71"/>
      <c r="DMO31" s="71"/>
      <c r="DMP31" s="71"/>
      <c r="DMQ31" s="71"/>
      <c r="DMR31" s="71"/>
      <c r="DMS31" s="71"/>
      <c r="DMT31" s="71"/>
      <c r="DMU31" s="71"/>
      <c r="DMV31" s="71"/>
      <c r="DMW31" s="71"/>
      <c r="DMX31" s="71"/>
      <c r="DMY31" s="71"/>
      <c r="DMZ31" s="71"/>
      <c r="DNA31" s="71"/>
      <c r="DNB31" s="71"/>
      <c r="DNC31" s="71"/>
      <c r="DND31" s="71"/>
      <c r="DNE31" s="71"/>
      <c r="DNF31" s="71"/>
      <c r="DNG31" s="71"/>
      <c r="DNH31" s="71"/>
      <c r="DNI31" s="71"/>
      <c r="DNJ31" s="71"/>
      <c r="DNK31" s="71"/>
      <c r="DNL31" s="71"/>
      <c r="DNM31" s="71"/>
      <c r="DNN31" s="71"/>
      <c r="DNO31" s="71"/>
      <c r="DNP31" s="71"/>
      <c r="DNQ31" s="71"/>
      <c r="DNR31" s="71"/>
      <c r="DNS31" s="71"/>
      <c r="DNT31" s="71"/>
      <c r="DNU31" s="71"/>
      <c r="DNV31" s="71"/>
      <c r="DNW31" s="71"/>
      <c r="DNX31" s="71"/>
      <c r="DNY31" s="71"/>
      <c r="DNZ31" s="71"/>
      <c r="DOA31" s="71"/>
      <c r="DOB31" s="71"/>
      <c r="DOC31" s="71"/>
      <c r="DOD31" s="71"/>
      <c r="DOE31" s="71"/>
      <c r="DOF31" s="71"/>
      <c r="DOG31" s="71"/>
      <c r="DOH31" s="71"/>
      <c r="DOI31" s="71"/>
      <c r="DOJ31" s="71"/>
      <c r="DOK31" s="71"/>
      <c r="DOL31" s="71"/>
      <c r="DOM31" s="71"/>
      <c r="DON31" s="71"/>
      <c r="DOO31" s="71"/>
      <c r="DOP31" s="71"/>
      <c r="DOQ31" s="71"/>
      <c r="DOR31" s="71"/>
      <c r="DOS31" s="71"/>
      <c r="DOT31" s="71"/>
      <c r="DOU31" s="71"/>
      <c r="DOV31" s="71"/>
      <c r="DOW31" s="71"/>
      <c r="DOX31" s="71"/>
      <c r="DOY31" s="71"/>
      <c r="DOZ31" s="71"/>
      <c r="DPA31" s="71"/>
      <c r="DPB31" s="71"/>
      <c r="DPC31" s="71"/>
      <c r="DPD31" s="71"/>
      <c r="DPE31" s="71"/>
      <c r="DPF31" s="71"/>
      <c r="DPG31" s="71"/>
      <c r="DPH31" s="71"/>
      <c r="DPI31" s="71"/>
      <c r="DPJ31" s="71"/>
      <c r="DPK31" s="71"/>
      <c r="DPL31" s="71"/>
      <c r="DPM31" s="71"/>
      <c r="DPN31" s="71"/>
      <c r="DPO31" s="71"/>
      <c r="DPP31" s="71"/>
      <c r="DPQ31" s="71"/>
      <c r="DPR31" s="71"/>
      <c r="DPS31" s="71"/>
      <c r="DPT31" s="71"/>
      <c r="DPU31" s="71"/>
      <c r="DPV31" s="71"/>
      <c r="DPW31" s="71"/>
      <c r="DPX31" s="71"/>
      <c r="DPY31" s="71"/>
      <c r="DPZ31" s="71"/>
      <c r="DQA31" s="71"/>
      <c r="DQB31" s="71"/>
      <c r="DQC31" s="71"/>
      <c r="DQD31" s="71"/>
      <c r="DQE31" s="71"/>
      <c r="DQF31" s="71"/>
      <c r="DQG31" s="71"/>
      <c r="DQH31" s="71"/>
      <c r="DQI31" s="71"/>
      <c r="DQJ31" s="71"/>
      <c r="DQK31" s="71"/>
      <c r="DQL31" s="71"/>
      <c r="DQM31" s="71"/>
      <c r="DQN31" s="71"/>
      <c r="DQO31" s="71"/>
      <c r="DQP31" s="71"/>
      <c r="DQQ31" s="71"/>
      <c r="DQR31" s="71"/>
      <c r="DQS31" s="71"/>
      <c r="DQT31" s="71"/>
      <c r="DQU31" s="71"/>
      <c r="DQV31" s="71"/>
      <c r="DQW31" s="71"/>
      <c r="DQX31" s="71"/>
      <c r="DQY31" s="71"/>
      <c r="DQZ31" s="71"/>
      <c r="DRA31" s="71"/>
      <c r="DRB31" s="71"/>
      <c r="DRC31" s="71"/>
      <c r="DRD31" s="71"/>
      <c r="DRE31" s="71"/>
      <c r="DRF31" s="71"/>
      <c r="DRG31" s="71"/>
      <c r="DRH31" s="71"/>
      <c r="DRI31" s="71"/>
      <c r="DRJ31" s="71"/>
      <c r="DRK31" s="71"/>
      <c r="DRL31" s="71"/>
      <c r="DRM31" s="71"/>
      <c r="DRN31" s="71"/>
      <c r="DRO31" s="71"/>
      <c r="DRP31" s="71"/>
      <c r="DRQ31" s="71"/>
      <c r="DRR31" s="71"/>
      <c r="DRS31" s="71"/>
      <c r="DRT31" s="71"/>
      <c r="DRU31" s="71"/>
      <c r="DRV31" s="71"/>
      <c r="DRW31" s="71"/>
      <c r="DRX31" s="71"/>
      <c r="DRY31" s="71"/>
      <c r="DRZ31" s="71"/>
      <c r="DSA31" s="71"/>
      <c r="DSB31" s="71"/>
      <c r="DSC31" s="71"/>
      <c r="DSD31" s="71"/>
      <c r="DSE31" s="71"/>
      <c r="DSF31" s="71"/>
      <c r="DSG31" s="71"/>
      <c r="DSH31" s="71"/>
      <c r="DSI31" s="71"/>
      <c r="DSJ31" s="71"/>
      <c r="DSK31" s="71"/>
      <c r="DSL31" s="71"/>
      <c r="DSM31" s="71"/>
      <c r="DSN31" s="71"/>
      <c r="DSO31" s="71"/>
      <c r="DSP31" s="71"/>
      <c r="DSQ31" s="71"/>
      <c r="DSR31" s="71"/>
      <c r="DSS31" s="71"/>
      <c r="DST31" s="71"/>
      <c r="DSU31" s="71"/>
      <c r="DSV31" s="71"/>
      <c r="DSW31" s="71"/>
      <c r="DSX31" s="71"/>
      <c r="DSY31" s="71"/>
      <c r="DSZ31" s="71"/>
      <c r="DTA31" s="71"/>
      <c r="DTB31" s="71"/>
      <c r="DTC31" s="71"/>
      <c r="DTD31" s="71"/>
      <c r="DTE31" s="71"/>
      <c r="DTF31" s="71"/>
      <c r="DTG31" s="71"/>
      <c r="DTH31" s="71"/>
      <c r="DTI31" s="71"/>
      <c r="DTJ31" s="71"/>
      <c r="DTK31" s="71"/>
      <c r="DTL31" s="71"/>
      <c r="DTM31" s="71"/>
      <c r="DTN31" s="71"/>
      <c r="DTO31" s="71"/>
      <c r="DTP31" s="71"/>
      <c r="DTQ31" s="71"/>
      <c r="DTR31" s="71"/>
      <c r="DTS31" s="71"/>
      <c r="DTT31" s="71"/>
      <c r="DTU31" s="71"/>
      <c r="DTV31" s="71"/>
      <c r="DTW31" s="71"/>
      <c r="DTX31" s="71"/>
      <c r="DTY31" s="71"/>
      <c r="DTZ31" s="71"/>
      <c r="DUA31" s="71"/>
      <c r="DUB31" s="71"/>
      <c r="DUC31" s="71"/>
      <c r="DUD31" s="71"/>
      <c r="DUE31" s="71"/>
      <c r="DUF31" s="71"/>
      <c r="DUG31" s="71"/>
      <c r="DUH31" s="71"/>
      <c r="DUI31" s="71"/>
      <c r="DUJ31" s="71"/>
      <c r="DUK31" s="71"/>
      <c r="DUL31" s="71"/>
      <c r="DUM31" s="71"/>
      <c r="DUN31" s="71"/>
      <c r="DUO31" s="71"/>
      <c r="DUP31" s="71"/>
      <c r="DUQ31" s="71"/>
      <c r="DUR31" s="71"/>
      <c r="DUS31" s="71"/>
      <c r="DUT31" s="71"/>
      <c r="DUU31" s="71"/>
      <c r="DUV31" s="71"/>
      <c r="DUW31" s="71"/>
      <c r="DUX31" s="71"/>
      <c r="DUY31" s="71"/>
      <c r="DUZ31" s="71"/>
      <c r="DVA31" s="71"/>
      <c r="DVB31" s="71"/>
      <c r="DVC31" s="71"/>
      <c r="DVD31" s="71"/>
      <c r="DVE31" s="71"/>
      <c r="DVF31" s="71"/>
      <c r="DVG31" s="71"/>
      <c r="DVH31" s="71"/>
      <c r="DVI31" s="71"/>
      <c r="DVJ31" s="71"/>
      <c r="DVK31" s="71"/>
      <c r="DVL31" s="71"/>
      <c r="DVM31" s="71"/>
      <c r="DVN31" s="71"/>
      <c r="DVO31" s="71"/>
      <c r="DVP31" s="71"/>
      <c r="DVQ31" s="71"/>
      <c r="DVR31" s="71"/>
      <c r="DVS31" s="71"/>
      <c r="DVT31" s="71"/>
      <c r="DVU31" s="71"/>
      <c r="DVV31" s="71"/>
      <c r="DVW31" s="71"/>
      <c r="DVX31" s="71"/>
      <c r="DVY31" s="71"/>
      <c r="DVZ31" s="71"/>
      <c r="DWA31" s="71"/>
      <c r="DWB31" s="71"/>
      <c r="DWC31" s="71"/>
      <c r="DWD31" s="71"/>
      <c r="DWE31" s="71"/>
      <c r="DWF31" s="71"/>
      <c r="DWG31" s="71"/>
      <c r="DWH31" s="71"/>
      <c r="DWI31" s="71"/>
      <c r="DWJ31" s="71"/>
      <c r="DWK31" s="71"/>
      <c r="DWL31" s="71"/>
      <c r="DWM31" s="71"/>
      <c r="DWN31" s="71"/>
      <c r="DWO31" s="71"/>
      <c r="DWP31" s="71"/>
      <c r="DWQ31" s="71"/>
      <c r="DWR31" s="71"/>
      <c r="DWS31" s="71"/>
      <c r="DWT31" s="71"/>
      <c r="DWU31" s="71"/>
      <c r="DWV31" s="71"/>
      <c r="DWW31" s="71"/>
      <c r="DWX31" s="71"/>
      <c r="DWY31" s="71"/>
      <c r="DWZ31" s="71"/>
      <c r="DXA31" s="71"/>
      <c r="DXB31" s="71"/>
      <c r="DXC31" s="71"/>
      <c r="DXD31" s="71"/>
      <c r="DXE31" s="71"/>
      <c r="DXF31" s="71"/>
      <c r="DXG31" s="71"/>
      <c r="DXH31" s="71"/>
      <c r="DXI31" s="71"/>
      <c r="DXJ31" s="71"/>
      <c r="DXK31" s="71"/>
      <c r="DXL31" s="71"/>
      <c r="DXM31" s="71"/>
      <c r="DXN31" s="71"/>
      <c r="DXO31" s="71"/>
      <c r="DXP31" s="71"/>
      <c r="DXQ31" s="71"/>
      <c r="DXR31" s="71"/>
      <c r="DXS31" s="71"/>
      <c r="DXT31" s="71"/>
      <c r="DXU31" s="71"/>
      <c r="DXV31" s="71"/>
      <c r="DXW31" s="71"/>
      <c r="DXX31" s="71"/>
      <c r="DXY31" s="71"/>
      <c r="DXZ31" s="71"/>
      <c r="DYA31" s="71"/>
      <c r="DYB31" s="71"/>
      <c r="DYC31" s="71"/>
      <c r="DYD31" s="71"/>
      <c r="DYE31" s="71"/>
      <c r="DYF31" s="71"/>
      <c r="DYG31" s="71"/>
      <c r="DYH31" s="71"/>
      <c r="DYI31" s="71"/>
      <c r="DYJ31" s="71"/>
      <c r="DYK31" s="71"/>
      <c r="DYL31" s="71"/>
      <c r="DYM31" s="71"/>
      <c r="DYN31" s="71"/>
      <c r="DYO31" s="71"/>
      <c r="DYP31" s="71"/>
      <c r="DYQ31" s="71"/>
      <c r="DYR31" s="71"/>
      <c r="DYS31" s="71"/>
      <c r="DYT31" s="71"/>
      <c r="DYU31" s="71"/>
      <c r="DYV31" s="71"/>
      <c r="DYW31" s="71"/>
      <c r="DYX31" s="71"/>
      <c r="DYY31" s="71"/>
      <c r="DYZ31" s="71"/>
      <c r="DZA31" s="71"/>
      <c r="DZB31" s="71"/>
      <c r="DZC31" s="71"/>
      <c r="DZD31" s="71"/>
      <c r="DZE31" s="71"/>
      <c r="DZF31" s="71"/>
      <c r="DZG31" s="71"/>
      <c r="DZH31" s="71"/>
      <c r="DZI31" s="71"/>
      <c r="DZJ31" s="71"/>
      <c r="DZK31" s="71"/>
      <c r="DZL31" s="71"/>
      <c r="DZM31" s="71"/>
      <c r="DZN31" s="71"/>
      <c r="DZO31" s="71"/>
      <c r="DZP31" s="71"/>
      <c r="DZQ31" s="71"/>
      <c r="DZR31" s="71"/>
      <c r="DZS31" s="71"/>
      <c r="DZT31" s="71"/>
      <c r="DZU31" s="71"/>
      <c r="DZV31" s="71"/>
      <c r="DZW31" s="71"/>
      <c r="DZX31" s="71"/>
      <c r="DZY31" s="71"/>
      <c r="DZZ31" s="71"/>
      <c r="EAA31" s="71"/>
      <c r="EAB31" s="71"/>
      <c r="EAC31" s="71"/>
      <c r="EAD31" s="71"/>
      <c r="EAE31" s="71"/>
      <c r="EAF31" s="71"/>
      <c r="EAG31" s="71"/>
      <c r="EAH31" s="71"/>
      <c r="EAI31" s="71"/>
      <c r="EAJ31" s="71"/>
      <c r="EAK31" s="71"/>
      <c r="EAL31" s="71"/>
      <c r="EAM31" s="71"/>
      <c r="EAN31" s="71"/>
      <c r="EAO31" s="71"/>
      <c r="EAP31" s="71"/>
      <c r="EAQ31" s="71"/>
      <c r="EAR31" s="71"/>
      <c r="EAS31" s="71"/>
      <c r="EAT31" s="71"/>
      <c r="EAU31" s="71"/>
      <c r="EAV31" s="71"/>
      <c r="EAW31" s="71"/>
      <c r="EAX31" s="71"/>
      <c r="EAY31" s="71"/>
      <c r="EAZ31" s="71"/>
      <c r="EBA31" s="71"/>
      <c r="EBB31" s="71"/>
      <c r="EBC31" s="71"/>
      <c r="EBD31" s="71"/>
      <c r="EBE31" s="71"/>
      <c r="EBF31" s="71"/>
      <c r="EBG31" s="71"/>
      <c r="EBH31" s="71"/>
      <c r="EBI31" s="71"/>
      <c r="EBJ31" s="71"/>
      <c r="EBK31" s="71"/>
      <c r="EBL31" s="71"/>
      <c r="EBM31" s="71"/>
      <c r="EBN31" s="71"/>
      <c r="EBO31" s="71"/>
      <c r="EBP31" s="71"/>
      <c r="EBQ31" s="71"/>
      <c r="EBR31" s="71"/>
      <c r="EBS31" s="71"/>
      <c r="EBT31" s="71"/>
      <c r="EBU31" s="71"/>
      <c r="EBV31" s="71"/>
      <c r="EBW31" s="71"/>
      <c r="EBX31" s="71"/>
      <c r="EBY31" s="71"/>
      <c r="EBZ31" s="71"/>
      <c r="ECA31" s="71"/>
      <c r="ECB31" s="71"/>
      <c r="ECC31" s="71"/>
      <c r="ECD31" s="71"/>
      <c r="ECE31" s="71"/>
      <c r="ECF31" s="71"/>
      <c r="ECG31" s="71"/>
      <c r="ECH31" s="71"/>
      <c r="ECI31" s="71"/>
      <c r="ECJ31" s="71"/>
      <c r="ECK31" s="71"/>
      <c r="ECL31" s="71"/>
      <c r="ECM31" s="71"/>
      <c r="ECN31" s="71"/>
      <c r="ECO31" s="71"/>
      <c r="ECP31" s="71"/>
      <c r="ECQ31" s="71"/>
      <c r="ECR31" s="71"/>
      <c r="ECS31" s="71"/>
      <c r="ECT31" s="71"/>
      <c r="ECU31" s="71"/>
      <c r="ECV31" s="71"/>
      <c r="ECW31" s="71"/>
      <c r="ECX31" s="71"/>
      <c r="ECY31" s="71"/>
      <c r="ECZ31" s="71"/>
      <c r="EDA31" s="71"/>
      <c r="EDB31" s="71"/>
      <c r="EDC31" s="71"/>
      <c r="EDD31" s="71"/>
      <c r="EDE31" s="71"/>
      <c r="EDF31" s="71"/>
      <c r="EDG31" s="71"/>
      <c r="EDH31" s="71"/>
      <c r="EDI31" s="71"/>
      <c r="EDJ31" s="71"/>
      <c r="EDK31" s="71"/>
      <c r="EDL31" s="71"/>
      <c r="EDM31" s="71"/>
      <c r="EDN31" s="71"/>
      <c r="EDO31" s="71"/>
      <c r="EDP31" s="71"/>
      <c r="EDQ31" s="71"/>
      <c r="EDR31" s="71"/>
      <c r="EDS31" s="71"/>
      <c r="EDT31" s="71"/>
      <c r="EDU31" s="71"/>
      <c r="EDV31" s="71"/>
      <c r="EDW31" s="71"/>
      <c r="EDX31" s="71"/>
      <c r="EDY31" s="71"/>
      <c r="EDZ31" s="71"/>
      <c r="EEA31" s="71"/>
      <c r="EEB31" s="71"/>
      <c r="EEC31" s="71"/>
      <c r="EED31" s="71"/>
      <c r="EEE31" s="71"/>
      <c r="EEF31" s="71"/>
      <c r="EEG31" s="71"/>
      <c r="EEH31" s="71"/>
      <c r="EEI31" s="71"/>
      <c r="EEJ31" s="71"/>
      <c r="EEK31" s="71"/>
      <c r="EEL31" s="71"/>
      <c r="EEM31" s="71"/>
      <c r="EEN31" s="71"/>
      <c r="EEO31" s="71"/>
      <c r="EEP31" s="71"/>
      <c r="EEQ31" s="71"/>
      <c r="EER31" s="71"/>
      <c r="EES31" s="71"/>
      <c r="EET31" s="71"/>
      <c r="EEU31" s="71"/>
      <c r="EEV31" s="71"/>
      <c r="EEW31" s="71"/>
      <c r="EEX31" s="71"/>
      <c r="EEY31" s="71"/>
      <c r="EEZ31" s="71"/>
      <c r="EFA31" s="71"/>
      <c r="EFB31" s="71"/>
      <c r="EFC31" s="71"/>
      <c r="EFD31" s="71"/>
      <c r="EFE31" s="71"/>
      <c r="EFF31" s="71"/>
      <c r="EFG31" s="71"/>
      <c r="EFH31" s="71"/>
      <c r="EFI31" s="71"/>
      <c r="EFJ31" s="71"/>
      <c r="EFK31" s="71"/>
      <c r="EFL31" s="71"/>
      <c r="EFM31" s="71"/>
      <c r="EFN31" s="71"/>
      <c r="EFO31" s="71"/>
      <c r="EFP31" s="71"/>
      <c r="EFQ31" s="71"/>
      <c r="EFR31" s="71"/>
      <c r="EFS31" s="71"/>
      <c r="EFT31" s="71"/>
      <c r="EFU31" s="71"/>
      <c r="EFV31" s="71"/>
      <c r="EFW31" s="71"/>
      <c r="EFX31" s="71"/>
      <c r="EFY31" s="71"/>
      <c r="EFZ31" s="71"/>
      <c r="EGA31" s="71"/>
      <c r="EGB31" s="71"/>
      <c r="EGC31" s="71"/>
      <c r="EGD31" s="71"/>
      <c r="EGE31" s="71"/>
      <c r="EGF31" s="71"/>
      <c r="EGG31" s="71"/>
      <c r="EGH31" s="71"/>
      <c r="EGI31" s="71"/>
      <c r="EGJ31" s="71"/>
      <c r="EGK31" s="71"/>
      <c r="EGL31" s="71"/>
      <c r="EGM31" s="71"/>
      <c r="EGN31" s="71"/>
      <c r="EGO31" s="71"/>
      <c r="EGP31" s="71"/>
      <c r="EGQ31" s="71"/>
      <c r="EGR31" s="71"/>
      <c r="EGS31" s="71"/>
      <c r="EGT31" s="71"/>
      <c r="EGU31" s="71"/>
      <c r="EGV31" s="71"/>
      <c r="EGW31" s="71"/>
      <c r="EGX31" s="71"/>
      <c r="EGY31" s="71"/>
      <c r="EGZ31" s="71"/>
      <c r="EHA31" s="71"/>
      <c r="EHB31" s="71"/>
      <c r="EHC31" s="71"/>
      <c r="EHD31" s="71"/>
      <c r="EHE31" s="71"/>
      <c r="EHF31" s="71"/>
      <c r="EHG31" s="71"/>
      <c r="EHH31" s="71"/>
      <c r="EHI31" s="71"/>
      <c r="EHJ31" s="71"/>
      <c r="EHK31" s="71"/>
      <c r="EHL31" s="71"/>
      <c r="EHM31" s="71"/>
      <c r="EHN31" s="71"/>
      <c r="EHO31" s="71"/>
      <c r="EHP31" s="71"/>
      <c r="EHQ31" s="71"/>
      <c r="EHR31" s="71"/>
      <c r="EHS31" s="71"/>
      <c r="EHT31" s="71"/>
      <c r="EHU31" s="71"/>
      <c r="EHV31" s="71"/>
      <c r="EHW31" s="71"/>
      <c r="EHX31" s="71"/>
      <c r="EHY31" s="71"/>
      <c r="EHZ31" s="71"/>
      <c r="EIA31" s="71"/>
      <c r="EIB31" s="71"/>
      <c r="EIC31" s="71"/>
      <c r="EID31" s="71"/>
      <c r="EIE31" s="71"/>
      <c r="EIF31" s="71"/>
      <c r="EIG31" s="71"/>
      <c r="EIH31" s="71"/>
      <c r="EII31" s="71"/>
      <c r="EIJ31" s="71"/>
      <c r="EIK31" s="71"/>
      <c r="EIL31" s="71"/>
      <c r="EIM31" s="71"/>
      <c r="EIN31" s="71"/>
      <c r="EIO31" s="71"/>
      <c r="EIP31" s="71"/>
      <c r="EIQ31" s="71"/>
      <c r="EIR31" s="71"/>
      <c r="EIS31" s="71"/>
      <c r="EIT31" s="71"/>
      <c r="EIU31" s="71"/>
      <c r="EIV31" s="71"/>
      <c r="EIW31" s="71"/>
      <c r="EIX31" s="71"/>
      <c r="EIY31" s="71"/>
      <c r="EIZ31" s="71"/>
      <c r="EJA31" s="71"/>
      <c r="EJB31" s="71"/>
      <c r="EJC31" s="71"/>
      <c r="EJD31" s="71"/>
      <c r="EJE31" s="71"/>
      <c r="EJF31" s="71"/>
      <c r="EJG31" s="71"/>
      <c r="EJH31" s="71"/>
      <c r="EJI31" s="71"/>
      <c r="EJJ31" s="71"/>
      <c r="EJK31" s="71"/>
      <c r="EJL31" s="71"/>
      <c r="EJM31" s="71"/>
      <c r="EJN31" s="71"/>
      <c r="EJO31" s="71"/>
      <c r="EJP31" s="71"/>
      <c r="EJQ31" s="71"/>
      <c r="EJR31" s="71"/>
      <c r="EJS31" s="71"/>
      <c r="EJT31" s="71"/>
      <c r="EJU31" s="71"/>
      <c r="EJV31" s="71"/>
      <c r="EJW31" s="71"/>
      <c r="EJX31" s="71"/>
      <c r="EJY31" s="71"/>
      <c r="EJZ31" s="71"/>
      <c r="EKA31" s="71"/>
      <c r="EKB31" s="71"/>
      <c r="EKC31" s="71"/>
      <c r="EKD31" s="71"/>
      <c r="EKE31" s="71"/>
      <c r="EKF31" s="71"/>
      <c r="EKG31" s="71"/>
      <c r="EKH31" s="71"/>
      <c r="EKI31" s="71"/>
      <c r="EKJ31" s="71"/>
      <c r="EKK31" s="71"/>
      <c r="EKL31" s="71"/>
      <c r="EKM31" s="71"/>
      <c r="EKN31" s="71"/>
      <c r="EKO31" s="71"/>
      <c r="EKP31" s="71"/>
      <c r="EKQ31" s="71"/>
      <c r="EKR31" s="71"/>
      <c r="EKS31" s="71"/>
      <c r="EKT31" s="71"/>
      <c r="EKU31" s="71"/>
      <c r="EKV31" s="71"/>
      <c r="EKW31" s="71"/>
      <c r="EKX31" s="71"/>
      <c r="EKY31" s="71"/>
      <c r="EKZ31" s="71"/>
      <c r="ELA31" s="71"/>
      <c r="ELB31" s="71"/>
      <c r="ELC31" s="71"/>
      <c r="ELD31" s="71"/>
      <c r="ELE31" s="71"/>
      <c r="ELF31" s="71"/>
      <c r="ELG31" s="71"/>
      <c r="ELH31" s="71"/>
      <c r="ELI31" s="71"/>
      <c r="ELJ31" s="71"/>
      <c r="ELK31" s="71"/>
      <c r="ELL31" s="71"/>
      <c r="ELM31" s="71"/>
      <c r="ELN31" s="71"/>
      <c r="ELO31" s="71"/>
      <c r="ELP31" s="71"/>
      <c r="ELQ31" s="71"/>
      <c r="ELR31" s="71"/>
      <c r="ELS31" s="71"/>
      <c r="ELT31" s="71"/>
      <c r="ELU31" s="71"/>
      <c r="ELV31" s="71"/>
      <c r="ELW31" s="71"/>
      <c r="ELX31" s="71"/>
      <c r="ELY31" s="71"/>
      <c r="ELZ31" s="71"/>
      <c r="EMA31" s="71"/>
      <c r="EMB31" s="71"/>
      <c r="EMC31" s="71"/>
      <c r="EMD31" s="71"/>
      <c r="EME31" s="71"/>
      <c r="EMF31" s="71"/>
      <c r="EMG31" s="71"/>
      <c r="EMH31" s="71"/>
      <c r="EMI31" s="71"/>
      <c r="EMJ31" s="71"/>
      <c r="EMK31" s="71"/>
      <c r="EML31" s="71"/>
      <c r="EMM31" s="71"/>
      <c r="EMN31" s="71"/>
      <c r="EMO31" s="71"/>
      <c r="EMP31" s="71"/>
      <c r="EMQ31" s="71"/>
      <c r="EMR31" s="71"/>
      <c r="EMS31" s="71"/>
      <c r="EMT31" s="71"/>
      <c r="EMU31" s="71"/>
      <c r="EMV31" s="71"/>
      <c r="EMW31" s="71"/>
      <c r="EMX31" s="71"/>
      <c r="EMY31" s="71"/>
      <c r="EMZ31" s="71"/>
      <c r="ENA31" s="71"/>
      <c r="ENB31" s="71"/>
      <c r="ENC31" s="71"/>
      <c r="END31" s="71"/>
      <c r="ENE31" s="71"/>
      <c r="ENF31" s="71"/>
      <c r="ENG31" s="71"/>
      <c r="ENH31" s="71"/>
      <c r="ENI31" s="71"/>
      <c r="ENJ31" s="71"/>
      <c r="ENK31" s="71"/>
      <c r="ENL31" s="71"/>
      <c r="ENM31" s="71"/>
      <c r="ENN31" s="71"/>
      <c r="ENO31" s="71"/>
      <c r="ENP31" s="71"/>
      <c r="ENQ31" s="71"/>
      <c r="ENR31" s="71"/>
      <c r="ENS31" s="71"/>
      <c r="ENT31" s="71"/>
      <c r="ENU31" s="71"/>
      <c r="ENV31" s="71"/>
      <c r="ENW31" s="71"/>
      <c r="ENX31" s="71"/>
      <c r="ENY31" s="71"/>
      <c r="ENZ31" s="71"/>
      <c r="EOA31" s="71"/>
      <c r="EOB31" s="71"/>
      <c r="EOC31" s="71"/>
      <c r="EOD31" s="71"/>
      <c r="EOE31" s="71"/>
      <c r="EOF31" s="71"/>
      <c r="EOG31" s="71"/>
      <c r="EOH31" s="71"/>
      <c r="EOI31" s="71"/>
      <c r="EOJ31" s="71"/>
      <c r="EOK31" s="71"/>
      <c r="EOL31" s="71"/>
      <c r="EOM31" s="71"/>
      <c r="EON31" s="71"/>
      <c r="EOO31" s="71"/>
      <c r="EOP31" s="71"/>
      <c r="EOQ31" s="71"/>
      <c r="EOR31" s="71"/>
      <c r="EOS31" s="71"/>
      <c r="EOT31" s="71"/>
      <c r="EOU31" s="71"/>
      <c r="EOV31" s="71"/>
      <c r="EOW31" s="71"/>
      <c r="EOX31" s="71"/>
      <c r="EOY31" s="71"/>
      <c r="EOZ31" s="71"/>
      <c r="EPA31" s="71"/>
      <c r="EPB31" s="71"/>
      <c r="EPC31" s="71"/>
      <c r="EPD31" s="71"/>
      <c r="EPE31" s="71"/>
      <c r="EPF31" s="71"/>
      <c r="EPG31" s="71"/>
      <c r="EPH31" s="71"/>
      <c r="EPI31" s="71"/>
      <c r="EPJ31" s="71"/>
      <c r="EPK31" s="71"/>
      <c r="EPL31" s="71"/>
      <c r="EPM31" s="71"/>
      <c r="EPN31" s="71"/>
      <c r="EPO31" s="71"/>
      <c r="EPP31" s="71"/>
      <c r="EPQ31" s="71"/>
      <c r="EPR31" s="71"/>
      <c r="EPS31" s="71"/>
      <c r="EPT31" s="71"/>
      <c r="EPU31" s="71"/>
      <c r="EPV31" s="71"/>
      <c r="EPW31" s="71"/>
      <c r="EPX31" s="71"/>
      <c r="EPY31" s="71"/>
      <c r="EPZ31" s="71"/>
      <c r="EQA31" s="71"/>
      <c r="EQB31" s="71"/>
      <c r="EQC31" s="71"/>
      <c r="EQD31" s="71"/>
      <c r="EQE31" s="71"/>
      <c r="EQF31" s="71"/>
      <c r="EQG31" s="71"/>
      <c r="EQH31" s="71"/>
      <c r="EQI31" s="71"/>
      <c r="EQJ31" s="71"/>
      <c r="EQK31" s="71"/>
      <c r="EQL31" s="71"/>
      <c r="EQM31" s="71"/>
      <c r="EQN31" s="71"/>
      <c r="EQO31" s="71"/>
      <c r="EQP31" s="71"/>
      <c r="EQQ31" s="71"/>
      <c r="EQR31" s="71"/>
      <c r="EQS31" s="71"/>
      <c r="EQT31" s="71"/>
      <c r="EQU31" s="71"/>
      <c r="EQV31" s="71"/>
      <c r="EQW31" s="71"/>
      <c r="EQX31" s="71"/>
      <c r="EQY31" s="71"/>
      <c r="EQZ31" s="71"/>
      <c r="ERA31" s="71"/>
      <c r="ERB31" s="71"/>
      <c r="ERC31" s="71"/>
      <c r="ERD31" s="71"/>
      <c r="ERE31" s="71"/>
      <c r="ERF31" s="71"/>
      <c r="ERG31" s="71"/>
      <c r="ERH31" s="71"/>
      <c r="ERI31" s="71"/>
      <c r="ERJ31" s="71"/>
      <c r="ERK31" s="71"/>
      <c r="ERL31" s="71"/>
      <c r="ERM31" s="71"/>
      <c r="ERN31" s="71"/>
      <c r="ERO31" s="71"/>
      <c r="ERP31" s="71"/>
      <c r="ERQ31" s="71"/>
      <c r="ERR31" s="71"/>
      <c r="ERS31" s="71"/>
      <c r="ERT31" s="71"/>
      <c r="ERU31" s="71"/>
      <c r="ERV31" s="71"/>
      <c r="ERW31" s="71"/>
      <c r="ERX31" s="71"/>
      <c r="ERY31" s="71"/>
      <c r="ERZ31" s="71"/>
      <c r="ESA31" s="71"/>
      <c r="ESB31" s="71"/>
      <c r="ESC31" s="71"/>
      <c r="ESD31" s="71"/>
      <c r="ESE31" s="71"/>
      <c r="ESF31" s="71"/>
      <c r="ESG31" s="71"/>
      <c r="ESH31" s="71"/>
      <c r="ESI31" s="71"/>
      <c r="ESJ31" s="71"/>
      <c r="ESK31" s="71"/>
      <c r="ESL31" s="71"/>
      <c r="ESM31" s="71"/>
      <c r="ESN31" s="71"/>
      <c r="ESO31" s="71"/>
      <c r="ESP31" s="71"/>
      <c r="ESQ31" s="71"/>
      <c r="ESR31" s="71"/>
      <c r="ESS31" s="71"/>
      <c r="EST31" s="71"/>
      <c r="ESU31" s="71"/>
      <c r="ESV31" s="71"/>
      <c r="ESW31" s="71"/>
      <c r="ESX31" s="71"/>
      <c r="ESY31" s="71"/>
      <c r="ESZ31" s="71"/>
      <c r="ETA31" s="71"/>
      <c r="ETB31" s="71"/>
      <c r="ETC31" s="71"/>
      <c r="ETD31" s="71"/>
      <c r="ETE31" s="71"/>
      <c r="ETF31" s="71"/>
      <c r="ETG31" s="71"/>
      <c r="ETH31" s="71"/>
      <c r="ETI31" s="71"/>
      <c r="ETJ31" s="71"/>
      <c r="ETK31" s="71"/>
      <c r="ETL31" s="71"/>
      <c r="ETM31" s="71"/>
      <c r="ETN31" s="71"/>
      <c r="ETO31" s="71"/>
      <c r="ETP31" s="71"/>
      <c r="ETQ31" s="71"/>
      <c r="ETR31" s="71"/>
      <c r="ETS31" s="71"/>
      <c r="ETT31" s="71"/>
      <c r="ETU31" s="71"/>
      <c r="ETV31" s="71"/>
      <c r="ETW31" s="71"/>
      <c r="ETX31" s="71"/>
      <c r="ETY31" s="71"/>
      <c r="ETZ31" s="71"/>
      <c r="EUA31" s="71"/>
      <c r="EUB31" s="71"/>
      <c r="EUC31" s="71"/>
      <c r="EUD31" s="71"/>
      <c r="EUE31" s="71"/>
      <c r="EUF31" s="71"/>
      <c r="EUG31" s="71"/>
      <c r="EUH31" s="71"/>
      <c r="EUI31" s="71"/>
      <c r="EUJ31" s="71"/>
      <c r="EUK31" s="71"/>
      <c r="EUL31" s="71"/>
      <c r="EUM31" s="71"/>
      <c r="EUN31" s="71"/>
      <c r="EUO31" s="71"/>
      <c r="EUP31" s="71"/>
      <c r="EUQ31" s="71"/>
      <c r="EUR31" s="71"/>
      <c r="EUS31" s="71"/>
      <c r="EUT31" s="71"/>
      <c r="EUU31" s="71"/>
      <c r="EUV31" s="71"/>
      <c r="EUW31" s="71"/>
      <c r="EUX31" s="71"/>
      <c r="EUY31" s="71"/>
      <c r="EUZ31" s="71"/>
      <c r="EVA31" s="71"/>
      <c r="EVB31" s="71"/>
      <c r="EVC31" s="71"/>
      <c r="EVD31" s="71"/>
      <c r="EVE31" s="71"/>
      <c r="EVF31" s="71"/>
      <c r="EVG31" s="71"/>
      <c r="EVH31" s="71"/>
      <c r="EVI31" s="71"/>
      <c r="EVJ31" s="71"/>
      <c r="EVK31" s="71"/>
      <c r="EVL31" s="71"/>
      <c r="EVM31" s="71"/>
      <c r="EVN31" s="71"/>
      <c r="EVO31" s="71"/>
      <c r="EVP31" s="71"/>
      <c r="EVQ31" s="71"/>
      <c r="EVR31" s="71"/>
      <c r="EVS31" s="71"/>
      <c r="EVT31" s="71"/>
      <c r="EVU31" s="71"/>
      <c r="EVV31" s="71"/>
      <c r="EVW31" s="71"/>
      <c r="EVX31" s="71"/>
      <c r="EVY31" s="71"/>
      <c r="EVZ31" s="71"/>
      <c r="EWA31" s="71"/>
      <c r="EWB31" s="71"/>
      <c r="EWC31" s="71"/>
      <c r="EWD31" s="71"/>
      <c r="EWE31" s="71"/>
      <c r="EWF31" s="71"/>
      <c r="EWG31" s="71"/>
      <c r="EWH31" s="71"/>
      <c r="EWI31" s="71"/>
      <c r="EWJ31" s="71"/>
      <c r="EWK31" s="71"/>
      <c r="EWL31" s="71"/>
      <c r="EWM31" s="71"/>
      <c r="EWN31" s="71"/>
      <c r="EWO31" s="71"/>
      <c r="EWP31" s="71"/>
      <c r="EWQ31" s="71"/>
      <c r="EWR31" s="71"/>
      <c r="EWS31" s="71"/>
      <c r="EWT31" s="71"/>
      <c r="EWU31" s="71"/>
      <c r="EWV31" s="71"/>
      <c r="EWW31" s="71"/>
      <c r="EWX31" s="71"/>
      <c r="EWY31" s="71"/>
      <c r="EWZ31" s="71"/>
      <c r="EXA31" s="71"/>
      <c r="EXB31" s="71"/>
      <c r="EXC31" s="71"/>
      <c r="EXD31" s="71"/>
      <c r="EXE31" s="71"/>
      <c r="EXF31" s="71"/>
      <c r="EXG31" s="71"/>
      <c r="EXH31" s="71"/>
      <c r="EXI31" s="71"/>
      <c r="EXJ31" s="71"/>
      <c r="EXK31" s="71"/>
      <c r="EXL31" s="71"/>
      <c r="EXM31" s="71"/>
      <c r="EXN31" s="71"/>
      <c r="EXO31" s="71"/>
      <c r="EXP31" s="71"/>
      <c r="EXQ31" s="71"/>
      <c r="EXR31" s="71"/>
      <c r="EXS31" s="71"/>
      <c r="EXT31" s="71"/>
      <c r="EXU31" s="71"/>
      <c r="EXV31" s="71"/>
      <c r="EXW31" s="71"/>
      <c r="EXX31" s="71"/>
      <c r="EXY31" s="71"/>
      <c r="EXZ31" s="71"/>
      <c r="EYA31" s="71"/>
      <c r="EYB31" s="71"/>
      <c r="EYC31" s="71"/>
      <c r="EYD31" s="71"/>
      <c r="EYE31" s="71"/>
      <c r="EYF31" s="71"/>
      <c r="EYG31" s="71"/>
      <c r="EYH31" s="71"/>
      <c r="EYI31" s="71"/>
      <c r="EYJ31" s="71"/>
      <c r="EYK31" s="71"/>
      <c r="EYL31" s="71"/>
      <c r="EYM31" s="71"/>
      <c r="EYN31" s="71"/>
      <c r="EYO31" s="71"/>
      <c r="EYP31" s="71"/>
      <c r="EYQ31" s="71"/>
      <c r="EYR31" s="71"/>
      <c r="EYS31" s="71"/>
      <c r="EYT31" s="71"/>
      <c r="EYU31" s="71"/>
      <c r="EYV31" s="71"/>
      <c r="EYW31" s="71"/>
      <c r="EYX31" s="71"/>
      <c r="EYY31" s="71"/>
      <c r="EYZ31" s="71"/>
      <c r="EZA31" s="71"/>
      <c r="EZB31" s="71"/>
      <c r="EZC31" s="71"/>
      <c r="EZD31" s="71"/>
      <c r="EZE31" s="71"/>
      <c r="EZF31" s="71"/>
      <c r="EZG31" s="71"/>
      <c r="EZH31" s="71"/>
      <c r="EZI31" s="71"/>
      <c r="EZJ31" s="71"/>
      <c r="EZK31" s="71"/>
      <c r="EZL31" s="71"/>
      <c r="EZM31" s="71"/>
      <c r="EZN31" s="71"/>
      <c r="EZO31" s="71"/>
      <c r="EZP31" s="71"/>
      <c r="EZQ31" s="71"/>
      <c r="EZR31" s="71"/>
      <c r="EZS31" s="71"/>
      <c r="EZT31" s="71"/>
      <c r="EZU31" s="71"/>
      <c r="EZV31" s="71"/>
      <c r="EZW31" s="71"/>
      <c r="EZX31" s="71"/>
      <c r="EZY31" s="71"/>
      <c r="EZZ31" s="71"/>
      <c r="FAA31" s="71"/>
      <c r="FAB31" s="71"/>
      <c r="FAC31" s="71"/>
      <c r="FAD31" s="71"/>
      <c r="FAE31" s="71"/>
      <c r="FAF31" s="71"/>
      <c r="FAG31" s="71"/>
      <c r="FAH31" s="71"/>
      <c r="FAI31" s="71"/>
      <c r="FAJ31" s="71"/>
      <c r="FAK31" s="71"/>
      <c r="FAL31" s="71"/>
      <c r="FAM31" s="71"/>
      <c r="FAN31" s="71"/>
      <c r="FAO31" s="71"/>
      <c r="FAP31" s="71"/>
      <c r="FAQ31" s="71"/>
      <c r="FAR31" s="71"/>
      <c r="FAS31" s="71"/>
      <c r="FAT31" s="71"/>
      <c r="FAU31" s="71"/>
      <c r="FAV31" s="71"/>
      <c r="FAW31" s="71"/>
      <c r="FAX31" s="71"/>
      <c r="FAY31" s="71"/>
      <c r="FAZ31" s="71"/>
      <c r="FBA31" s="71"/>
      <c r="FBB31" s="71"/>
      <c r="FBC31" s="71"/>
      <c r="FBD31" s="71"/>
      <c r="FBE31" s="71"/>
      <c r="FBF31" s="71"/>
      <c r="FBG31" s="71"/>
      <c r="FBH31" s="71"/>
      <c r="FBI31" s="71"/>
      <c r="FBJ31" s="71"/>
      <c r="FBK31" s="71"/>
      <c r="FBL31" s="71"/>
      <c r="FBM31" s="71"/>
      <c r="FBN31" s="71"/>
      <c r="FBO31" s="71"/>
      <c r="FBP31" s="71"/>
      <c r="FBQ31" s="71"/>
      <c r="FBR31" s="71"/>
      <c r="FBS31" s="71"/>
      <c r="FBT31" s="71"/>
      <c r="FBU31" s="71"/>
      <c r="FBV31" s="71"/>
      <c r="FBW31" s="71"/>
      <c r="FBX31" s="71"/>
      <c r="FBY31" s="71"/>
      <c r="FBZ31" s="71"/>
      <c r="FCA31" s="71"/>
      <c r="FCB31" s="71"/>
      <c r="FCC31" s="71"/>
      <c r="FCD31" s="71"/>
      <c r="FCE31" s="71"/>
      <c r="FCF31" s="71"/>
      <c r="FCG31" s="71"/>
      <c r="FCH31" s="71"/>
      <c r="FCI31" s="71"/>
      <c r="FCJ31" s="71"/>
      <c r="FCK31" s="71"/>
      <c r="FCL31" s="71"/>
      <c r="FCM31" s="71"/>
      <c r="FCN31" s="71"/>
      <c r="FCO31" s="71"/>
      <c r="FCP31" s="71"/>
      <c r="FCQ31" s="71"/>
      <c r="FCR31" s="71"/>
      <c r="FCS31" s="71"/>
      <c r="FCT31" s="71"/>
      <c r="FCU31" s="71"/>
      <c r="FCV31" s="71"/>
      <c r="FCW31" s="71"/>
      <c r="FCX31" s="71"/>
      <c r="FCY31" s="71"/>
      <c r="FCZ31" s="71"/>
      <c r="FDA31" s="71"/>
      <c r="FDB31" s="71"/>
      <c r="FDC31" s="71"/>
      <c r="FDD31" s="71"/>
      <c r="FDE31" s="71"/>
      <c r="FDF31" s="71"/>
      <c r="FDG31" s="71"/>
      <c r="FDH31" s="71"/>
      <c r="FDI31" s="71"/>
      <c r="FDJ31" s="71"/>
      <c r="FDK31" s="71"/>
      <c r="FDL31" s="71"/>
      <c r="FDM31" s="71"/>
      <c r="FDN31" s="71"/>
      <c r="FDO31" s="71"/>
      <c r="FDP31" s="71"/>
      <c r="FDQ31" s="71"/>
      <c r="FDR31" s="71"/>
      <c r="FDS31" s="71"/>
      <c r="FDT31" s="71"/>
      <c r="FDU31" s="71"/>
      <c r="FDV31" s="71"/>
      <c r="FDW31" s="71"/>
      <c r="FDX31" s="71"/>
      <c r="FDY31" s="71"/>
      <c r="FDZ31" s="71"/>
      <c r="FEA31" s="71"/>
      <c r="FEB31" s="71"/>
      <c r="FEC31" s="71"/>
      <c r="FED31" s="71"/>
      <c r="FEE31" s="71"/>
      <c r="FEF31" s="71"/>
      <c r="FEG31" s="71"/>
      <c r="FEH31" s="71"/>
      <c r="FEI31" s="71"/>
      <c r="FEJ31" s="71"/>
      <c r="FEK31" s="71"/>
      <c r="FEL31" s="71"/>
      <c r="FEM31" s="71"/>
      <c r="FEN31" s="71"/>
      <c r="FEO31" s="71"/>
      <c r="FEP31" s="71"/>
      <c r="FEQ31" s="71"/>
      <c r="FER31" s="71"/>
      <c r="FES31" s="71"/>
      <c r="FET31" s="71"/>
      <c r="FEU31" s="71"/>
      <c r="FEV31" s="71"/>
      <c r="FEW31" s="71"/>
      <c r="FEX31" s="71"/>
      <c r="FEY31" s="71"/>
      <c r="FEZ31" s="71"/>
      <c r="FFA31" s="71"/>
      <c r="FFB31" s="71"/>
      <c r="FFC31" s="71"/>
      <c r="FFD31" s="71"/>
      <c r="FFE31" s="71"/>
      <c r="FFF31" s="71"/>
      <c r="FFG31" s="71"/>
      <c r="FFH31" s="71"/>
      <c r="FFI31" s="71"/>
      <c r="FFJ31" s="71"/>
      <c r="FFK31" s="71"/>
      <c r="FFL31" s="71"/>
      <c r="FFM31" s="71"/>
      <c r="FFN31" s="71"/>
      <c r="FFO31" s="71"/>
      <c r="FFP31" s="71"/>
      <c r="FFQ31" s="71"/>
      <c r="FFR31" s="71"/>
      <c r="FFS31" s="71"/>
      <c r="FFT31" s="71"/>
      <c r="FFU31" s="71"/>
      <c r="FFV31" s="71"/>
      <c r="FFW31" s="71"/>
      <c r="FFX31" s="71"/>
      <c r="FFY31" s="71"/>
      <c r="FFZ31" s="71"/>
      <c r="FGA31" s="71"/>
      <c r="FGB31" s="71"/>
      <c r="FGC31" s="71"/>
      <c r="FGD31" s="71"/>
      <c r="FGE31" s="71"/>
      <c r="FGF31" s="71"/>
      <c r="FGG31" s="71"/>
      <c r="FGH31" s="71"/>
      <c r="FGI31" s="71"/>
      <c r="FGJ31" s="71"/>
      <c r="FGK31" s="71"/>
      <c r="FGL31" s="71"/>
      <c r="FGM31" s="71"/>
      <c r="FGN31" s="71"/>
      <c r="FGO31" s="71"/>
      <c r="FGP31" s="71"/>
      <c r="FGQ31" s="71"/>
      <c r="FGR31" s="71"/>
      <c r="FGS31" s="71"/>
      <c r="FGT31" s="71"/>
      <c r="FGU31" s="71"/>
      <c r="FGV31" s="71"/>
      <c r="FGW31" s="71"/>
      <c r="FGX31" s="71"/>
      <c r="FGY31" s="71"/>
      <c r="FGZ31" s="71"/>
      <c r="FHA31" s="71"/>
      <c r="FHB31" s="71"/>
      <c r="FHC31" s="71"/>
      <c r="FHD31" s="71"/>
      <c r="FHE31" s="71"/>
      <c r="FHF31" s="71"/>
      <c r="FHG31" s="71"/>
      <c r="FHH31" s="71"/>
      <c r="FHI31" s="71"/>
      <c r="FHJ31" s="71"/>
      <c r="FHK31" s="71"/>
      <c r="FHL31" s="71"/>
      <c r="FHM31" s="71"/>
      <c r="FHN31" s="71"/>
      <c r="FHO31" s="71"/>
      <c r="FHP31" s="71"/>
      <c r="FHQ31" s="71"/>
      <c r="FHR31" s="71"/>
      <c r="FHS31" s="71"/>
      <c r="FHT31" s="71"/>
      <c r="FHU31" s="71"/>
      <c r="FHV31" s="71"/>
      <c r="FHW31" s="71"/>
      <c r="FHX31" s="71"/>
      <c r="FHY31" s="71"/>
      <c r="FHZ31" s="71"/>
      <c r="FIA31" s="71"/>
      <c r="FIB31" s="71"/>
      <c r="FIC31" s="71"/>
      <c r="FID31" s="71"/>
      <c r="FIE31" s="71"/>
      <c r="FIF31" s="71"/>
      <c r="FIG31" s="71"/>
      <c r="FIH31" s="71"/>
      <c r="FII31" s="71"/>
      <c r="FIJ31" s="71"/>
      <c r="FIK31" s="71"/>
      <c r="FIL31" s="71"/>
      <c r="FIM31" s="71"/>
      <c r="FIN31" s="71"/>
      <c r="FIO31" s="71"/>
      <c r="FIP31" s="71"/>
      <c r="FIQ31" s="71"/>
      <c r="FIR31" s="71"/>
      <c r="FIS31" s="71"/>
      <c r="FIT31" s="71"/>
      <c r="FIU31" s="71"/>
      <c r="FIV31" s="71"/>
      <c r="FIW31" s="71"/>
      <c r="FIX31" s="71"/>
      <c r="FIY31" s="71"/>
      <c r="FIZ31" s="71"/>
      <c r="FJA31" s="71"/>
      <c r="FJB31" s="71"/>
      <c r="FJC31" s="71"/>
      <c r="FJD31" s="71"/>
      <c r="FJE31" s="71"/>
      <c r="FJF31" s="71"/>
      <c r="FJG31" s="71"/>
      <c r="FJH31" s="71"/>
      <c r="FJI31" s="71"/>
      <c r="FJJ31" s="71"/>
      <c r="FJK31" s="71"/>
      <c r="FJL31" s="71"/>
      <c r="FJM31" s="71"/>
      <c r="FJN31" s="71"/>
      <c r="FJO31" s="71"/>
      <c r="FJP31" s="71"/>
      <c r="FJQ31" s="71"/>
      <c r="FJR31" s="71"/>
      <c r="FJS31" s="71"/>
      <c r="FJT31" s="71"/>
      <c r="FJU31" s="71"/>
      <c r="FJV31" s="71"/>
      <c r="FJW31" s="71"/>
      <c r="FJX31" s="71"/>
      <c r="FJY31" s="71"/>
      <c r="FJZ31" s="71"/>
      <c r="FKA31" s="71"/>
      <c r="FKB31" s="71"/>
      <c r="FKC31" s="71"/>
      <c r="FKD31" s="71"/>
      <c r="FKE31" s="71"/>
      <c r="FKF31" s="71"/>
      <c r="FKG31" s="71"/>
      <c r="FKH31" s="71"/>
      <c r="FKI31" s="71"/>
      <c r="FKJ31" s="71"/>
      <c r="FKK31" s="71"/>
      <c r="FKL31" s="71"/>
      <c r="FKM31" s="71"/>
      <c r="FKN31" s="71"/>
      <c r="FKO31" s="71"/>
      <c r="FKP31" s="71"/>
      <c r="FKQ31" s="71"/>
      <c r="FKR31" s="71"/>
      <c r="FKS31" s="71"/>
      <c r="FKT31" s="71"/>
      <c r="FKU31" s="71"/>
      <c r="FKV31" s="71"/>
      <c r="FKW31" s="71"/>
      <c r="FKX31" s="71"/>
      <c r="FKY31" s="71"/>
      <c r="FKZ31" s="71"/>
      <c r="FLA31" s="71"/>
      <c r="FLB31" s="71"/>
      <c r="FLC31" s="71"/>
      <c r="FLD31" s="71"/>
      <c r="FLE31" s="71"/>
      <c r="FLF31" s="71"/>
      <c r="FLG31" s="71"/>
      <c r="FLH31" s="71"/>
      <c r="FLI31" s="71"/>
      <c r="FLJ31" s="71"/>
      <c r="FLK31" s="71"/>
      <c r="FLL31" s="71"/>
      <c r="FLM31" s="71"/>
      <c r="FLN31" s="71"/>
      <c r="FLO31" s="71"/>
      <c r="FLP31" s="71"/>
      <c r="FLQ31" s="71"/>
      <c r="FLR31" s="71"/>
      <c r="FLS31" s="71"/>
      <c r="FLT31" s="71"/>
      <c r="FLU31" s="71"/>
      <c r="FLV31" s="71"/>
      <c r="FLW31" s="71"/>
      <c r="FLX31" s="71"/>
      <c r="FLY31" s="71"/>
      <c r="FLZ31" s="71"/>
      <c r="FMA31" s="71"/>
      <c r="FMB31" s="71"/>
      <c r="FMC31" s="71"/>
      <c r="FMD31" s="71"/>
      <c r="FME31" s="71"/>
      <c r="FMF31" s="71"/>
      <c r="FMG31" s="71"/>
      <c r="FMH31" s="71"/>
      <c r="FMI31" s="71"/>
      <c r="FMJ31" s="71"/>
      <c r="FMK31" s="71"/>
      <c r="FML31" s="71"/>
      <c r="FMM31" s="71"/>
      <c r="FMN31" s="71"/>
      <c r="FMO31" s="71"/>
      <c r="FMP31" s="71"/>
      <c r="FMQ31" s="71"/>
      <c r="FMR31" s="71"/>
      <c r="FMS31" s="71"/>
      <c r="FMT31" s="71"/>
      <c r="FMU31" s="71"/>
      <c r="FMV31" s="71"/>
      <c r="FMW31" s="71"/>
      <c r="FMX31" s="71"/>
      <c r="FMY31" s="71"/>
      <c r="FMZ31" s="71"/>
      <c r="FNA31" s="71"/>
      <c r="FNB31" s="71"/>
      <c r="FNC31" s="71"/>
      <c r="FND31" s="71"/>
      <c r="FNE31" s="71"/>
      <c r="FNF31" s="71"/>
      <c r="FNG31" s="71"/>
      <c r="FNH31" s="71"/>
      <c r="FNI31" s="71"/>
      <c r="FNJ31" s="71"/>
      <c r="FNK31" s="71"/>
      <c r="FNL31" s="71"/>
      <c r="FNM31" s="71"/>
      <c r="FNN31" s="71"/>
      <c r="FNO31" s="71"/>
      <c r="FNP31" s="71"/>
      <c r="FNQ31" s="71"/>
      <c r="FNR31" s="71"/>
      <c r="FNS31" s="71"/>
      <c r="FNT31" s="71"/>
      <c r="FNU31" s="71"/>
      <c r="FNV31" s="71"/>
      <c r="FNW31" s="71"/>
      <c r="FNX31" s="71"/>
      <c r="FNY31" s="71"/>
      <c r="FNZ31" s="71"/>
      <c r="FOA31" s="71"/>
      <c r="FOB31" s="71"/>
      <c r="FOC31" s="71"/>
      <c r="FOD31" s="71"/>
      <c r="FOE31" s="71"/>
      <c r="FOF31" s="71"/>
      <c r="FOG31" s="71"/>
      <c r="FOH31" s="71"/>
      <c r="FOI31" s="71"/>
      <c r="FOJ31" s="71"/>
      <c r="FOK31" s="71"/>
      <c r="FOL31" s="71"/>
      <c r="FOM31" s="71"/>
      <c r="FON31" s="71"/>
      <c r="FOO31" s="71"/>
      <c r="FOP31" s="71"/>
      <c r="FOQ31" s="71"/>
      <c r="FOR31" s="71"/>
      <c r="FOS31" s="71"/>
      <c r="FOT31" s="71"/>
      <c r="FOU31" s="71"/>
      <c r="FOV31" s="71"/>
      <c r="FOW31" s="71"/>
      <c r="FOX31" s="71"/>
      <c r="FOY31" s="71"/>
      <c r="FOZ31" s="71"/>
      <c r="FPA31" s="71"/>
      <c r="FPB31" s="71"/>
      <c r="FPC31" s="71"/>
      <c r="FPD31" s="71"/>
      <c r="FPE31" s="71"/>
      <c r="FPF31" s="71"/>
      <c r="FPG31" s="71"/>
      <c r="FPH31" s="71"/>
      <c r="FPI31" s="71"/>
      <c r="FPJ31" s="71"/>
      <c r="FPK31" s="71"/>
      <c r="FPL31" s="71"/>
      <c r="FPM31" s="71"/>
      <c r="FPN31" s="71"/>
      <c r="FPO31" s="71"/>
      <c r="FPP31" s="71"/>
      <c r="FPQ31" s="71"/>
      <c r="FPR31" s="71"/>
      <c r="FPS31" s="71"/>
      <c r="FPT31" s="71"/>
      <c r="FPU31" s="71"/>
      <c r="FPV31" s="71"/>
      <c r="FPW31" s="71"/>
      <c r="FPX31" s="71"/>
      <c r="FPY31" s="71"/>
      <c r="FPZ31" s="71"/>
      <c r="FQA31" s="71"/>
      <c r="FQB31" s="71"/>
      <c r="FQC31" s="71"/>
      <c r="FQD31" s="71"/>
      <c r="FQE31" s="71"/>
      <c r="FQF31" s="71"/>
      <c r="FQG31" s="71"/>
      <c r="FQH31" s="71"/>
      <c r="FQI31" s="71"/>
      <c r="FQJ31" s="71"/>
      <c r="FQK31" s="71"/>
      <c r="FQL31" s="71"/>
      <c r="FQM31" s="71"/>
      <c r="FQN31" s="71"/>
      <c r="FQO31" s="71"/>
      <c r="FQP31" s="71"/>
      <c r="FQQ31" s="71"/>
      <c r="FQR31" s="71"/>
      <c r="FQS31" s="71"/>
      <c r="FQT31" s="71"/>
      <c r="FQU31" s="71"/>
      <c r="FQV31" s="71"/>
      <c r="FQW31" s="71"/>
      <c r="FQX31" s="71"/>
      <c r="FQY31" s="71"/>
      <c r="FQZ31" s="71"/>
      <c r="FRA31" s="71"/>
      <c r="FRB31" s="71"/>
      <c r="FRC31" s="71"/>
      <c r="FRD31" s="71"/>
      <c r="FRE31" s="71"/>
      <c r="FRF31" s="71"/>
      <c r="FRG31" s="71"/>
      <c r="FRH31" s="71"/>
      <c r="FRI31" s="71"/>
      <c r="FRJ31" s="71"/>
      <c r="FRK31" s="71"/>
      <c r="FRL31" s="71"/>
      <c r="FRM31" s="71"/>
      <c r="FRN31" s="71"/>
      <c r="FRO31" s="71"/>
      <c r="FRP31" s="71"/>
      <c r="FRQ31" s="71"/>
      <c r="FRR31" s="71"/>
      <c r="FRS31" s="71"/>
      <c r="FRT31" s="71"/>
      <c r="FRU31" s="71"/>
      <c r="FRV31" s="71"/>
      <c r="FRW31" s="71"/>
      <c r="FRX31" s="71"/>
      <c r="FRY31" s="71"/>
      <c r="FRZ31" s="71"/>
      <c r="FSA31" s="71"/>
      <c r="FSB31" s="71"/>
      <c r="FSC31" s="71"/>
      <c r="FSD31" s="71"/>
      <c r="FSE31" s="71"/>
      <c r="FSF31" s="71"/>
      <c r="FSG31" s="71"/>
      <c r="FSH31" s="71"/>
      <c r="FSI31" s="71"/>
      <c r="FSJ31" s="71"/>
      <c r="FSK31" s="71"/>
      <c r="FSL31" s="71"/>
      <c r="FSM31" s="71"/>
      <c r="FSN31" s="71"/>
      <c r="FSO31" s="71"/>
      <c r="FSP31" s="71"/>
      <c r="FSQ31" s="71"/>
      <c r="FSR31" s="71"/>
      <c r="FSS31" s="71"/>
      <c r="FST31" s="71"/>
      <c r="FSU31" s="71"/>
      <c r="FSV31" s="71"/>
      <c r="FSW31" s="71"/>
      <c r="FSX31" s="71"/>
      <c r="FSY31" s="71"/>
      <c r="FSZ31" s="71"/>
      <c r="FTA31" s="71"/>
      <c r="FTB31" s="71"/>
      <c r="FTC31" s="71"/>
      <c r="FTD31" s="71"/>
      <c r="FTE31" s="71"/>
      <c r="FTF31" s="71"/>
      <c r="FTG31" s="71"/>
      <c r="FTH31" s="71"/>
      <c r="FTI31" s="71"/>
      <c r="FTJ31" s="71"/>
      <c r="FTK31" s="71"/>
      <c r="FTL31" s="71"/>
      <c r="FTM31" s="71"/>
      <c r="FTN31" s="71"/>
      <c r="FTO31" s="71"/>
      <c r="FTP31" s="71"/>
      <c r="FTQ31" s="71"/>
      <c r="FTR31" s="71"/>
      <c r="FTS31" s="71"/>
      <c r="FTT31" s="71"/>
      <c r="FTU31" s="71"/>
      <c r="FTV31" s="71"/>
      <c r="FTW31" s="71"/>
      <c r="FTX31" s="71"/>
      <c r="FTY31" s="71"/>
      <c r="FTZ31" s="71"/>
      <c r="FUA31" s="71"/>
      <c r="FUB31" s="71"/>
      <c r="FUC31" s="71"/>
      <c r="FUD31" s="71"/>
      <c r="FUE31" s="71"/>
      <c r="FUF31" s="71"/>
      <c r="FUG31" s="71"/>
      <c r="FUH31" s="71"/>
      <c r="FUI31" s="71"/>
      <c r="FUJ31" s="71"/>
      <c r="FUK31" s="71"/>
      <c r="FUL31" s="71"/>
      <c r="FUM31" s="71"/>
      <c r="FUN31" s="71"/>
      <c r="FUO31" s="71"/>
      <c r="FUP31" s="71"/>
      <c r="FUQ31" s="71"/>
      <c r="FUR31" s="71"/>
      <c r="FUS31" s="71"/>
      <c r="FUT31" s="71"/>
      <c r="FUU31" s="71"/>
      <c r="FUV31" s="71"/>
      <c r="FUW31" s="71"/>
      <c r="FUX31" s="71"/>
      <c r="FUY31" s="71"/>
      <c r="FUZ31" s="71"/>
      <c r="FVA31" s="71"/>
      <c r="FVB31" s="71"/>
      <c r="FVC31" s="71"/>
      <c r="FVD31" s="71"/>
      <c r="FVE31" s="71"/>
      <c r="FVF31" s="71"/>
      <c r="FVG31" s="71"/>
      <c r="FVH31" s="71"/>
      <c r="FVI31" s="71"/>
      <c r="FVJ31" s="71"/>
      <c r="FVK31" s="71"/>
      <c r="FVL31" s="71"/>
      <c r="FVM31" s="71"/>
      <c r="FVN31" s="71"/>
      <c r="FVO31" s="71"/>
      <c r="FVP31" s="71"/>
      <c r="FVQ31" s="71"/>
      <c r="FVR31" s="71"/>
      <c r="FVS31" s="71"/>
      <c r="FVT31" s="71"/>
      <c r="FVU31" s="71"/>
      <c r="FVV31" s="71"/>
      <c r="FVW31" s="71"/>
      <c r="FVX31" s="71"/>
      <c r="FVY31" s="71"/>
      <c r="FVZ31" s="71"/>
      <c r="FWA31" s="71"/>
      <c r="FWB31" s="71"/>
      <c r="FWC31" s="71"/>
      <c r="FWD31" s="71"/>
      <c r="FWE31" s="71"/>
      <c r="FWF31" s="71"/>
      <c r="FWG31" s="71"/>
      <c r="FWH31" s="71"/>
      <c r="FWI31" s="71"/>
      <c r="FWJ31" s="71"/>
      <c r="FWK31" s="71"/>
      <c r="FWL31" s="71"/>
      <c r="FWM31" s="71"/>
      <c r="FWN31" s="71"/>
      <c r="FWO31" s="71"/>
      <c r="FWP31" s="71"/>
      <c r="FWQ31" s="71"/>
      <c r="FWR31" s="71"/>
      <c r="FWS31" s="71"/>
      <c r="FWT31" s="71"/>
      <c r="FWU31" s="71"/>
      <c r="FWV31" s="71"/>
      <c r="FWW31" s="71"/>
      <c r="FWX31" s="71"/>
      <c r="FWY31" s="71"/>
      <c r="FWZ31" s="71"/>
      <c r="FXA31" s="71"/>
      <c r="FXB31" s="71"/>
      <c r="FXC31" s="71"/>
      <c r="FXD31" s="71"/>
      <c r="FXE31" s="71"/>
      <c r="FXF31" s="71"/>
      <c r="FXG31" s="71"/>
      <c r="FXH31" s="71"/>
      <c r="FXI31" s="71"/>
      <c r="FXJ31" s="71"/>
      <c r="FXK31" s="71"/>
      <c r="FXL31" s="71"/>
      <c r="FXM31" s="71"/>
      <c r="FXN31" s="71"/>
      <c r="FXO31" s="71"/>
      <c r="FXP31" s="71"/>
      <c r="FXQ31" s="71"/>
      <c r="FXR31" s="71"/>
      <c r="FXS31" s="71"/>
      <c r="FXT31" s="71"/>
      <c r="FXU31" s="71"/>
      <c r="FXV31" s="71"/>
      <c r="FXW31" s="71"/>
      <c r="FXX31" s="71"/>
      <c r="FXY31" s="71"/>
      <c r="FXZ31" s="71"/>
      <c r="FYA31" s="71"/>
      <c r="FYB31" s="71"/>
      <c r="FYC31" s="71"/>
      <c r="FYD31" s="71"/>
      <c r="FYE31" s="71"/>
      <c r="FYF31" s="71"/>
      <c r="FYG31" s="71"/>
      <c r="FYH31" s="71"/>
      <c r="FYI31" s="71"/>
      <c r="FYJ31" s="71"/>
      <c r="FYK31" s="71"/>
      <c r="FYL31" s="71"/>
      <c r="FYM31" s="71"/>
      <c r="FYN31" s="71"/>
      <c r="FYO31" s="71"/>
      <c r="FYP31" s="71"/>
      <c r="FYQ31" s="71"/>
      <c r="FYR31" s="71"/>
      <c r="FYS31" s="71"/>
      <c r="FYT31" s="71"/>
      <c r="FYU31" s="71"/>
      <c r="FYV31" s="71"/>
      <c r="FYW31" s="71"/>
      <c r="FYX31" s="71"/>
      <c r="FYY31" s="71"/>
      <c r="FYZ31" s="71"/>
      <c r="FZA31" s="71"/>
      <c r="FZB31" s="71"/>
      <c r="FZC31" s="71"/>
      <c r="FZD31" s="71"/>
      <c r="FZE31" s="71"/>
      <c r="FZF31" s="71"/>
      <c r="FZG31" s="71"/>
      <c r="FZH31" s="71"/>
      <c r="FZI31" s="71"/>
      <c r="FZJ31" s="71"/>
      <c r="FZK31" s="71"/>
      <c r="FZL31" s="71"/>
      <c r="FZM31" s="71"/>
      <c r="FZN31" s="71"/>
      <c r="FZO31" s="71"/>
      <c r="FZP31" s="71"/>
      <c r="FZQ31" s="71"/>
      <c r="FZR31" s="71"/>
      <c r="FZS31" s="71"/>
      <c r="FZT31" s="71"/>
      <c r="FZU31" s="71"/>
      <c r="FZV31" s="71"/>
      <c r="FZW31" s="71"/>
      <c r="FZX31" s="71"/>
      <c r="FZY31" s="71"/>
      <c r="FZZ31" s="71"/>
      <c r="GAA31" s="71"/>
      <c r="GAB31" s="71"/>
      <c r="GAC31" s="71"/>
      <c r="GAD31" s="71"/>
      <c r="GAE31" s="71"/>
      <c r="GAF31" s="71"/>
      <c r="GAG31" s="71"/>
      <c r="GAH31" s="71"/>
      <c r="GAI31" s="71"/>
      <c r="GAJ31" s="71"/>
      <c r="GAK31" s="71"/>
      <c r="GAL31" s="71"/>
      <c r="GAM31" s="71"/>
      <c r="GAN31" s="71"/>
      <c r="GAO31" s="71"/>
      <c r="GAP31" s="71"/>
      <c r="GAQ31" s="71"/>
      <c r="GAR31" s="71"/>
      <c r="GAS31" s="71"/>
      <c r="GAT31" s="71"/>
      <c r="GAU31" s="71"/>
      <c r="GAV31" s="71"/>
      <c r="GAW31" s="71"/>
      <c r="GAX31" s="71"/>
      <c r="GAY31" s="71"/>
      <c r="GAZ31" s="71"/>
      <c r="GBA31" s="71"/>
      <c r="GBB31" s="71"/>
      <c r="GBC31" s="71"/>
      <c r="GBD31" s="71"/>
      <c r="GBE31" s="71"/>
      <c r="GBF31" s="71"/>
      <c r="GBG31" s="71"/>
      <c r="GBH31" s="71"/>
      <c r="GBI31" s="71"/>
      <c r="GBJ31" s="71"/>
      <c r="GBK31" s="71"/>
      <c r="GBL31" s="71"/>
      <c r="GBM31" s="71"/>
      <c r="GBN31" s="71"/>
      <c r="GBO31" s="71"/>
      <c r="GBP31" s="71"/>
      <c r="GBQ31" s="71"/>
      <c r="GBR31" s="71"/>
      <c r="GBS31" s="71"/>
      <c r="GBT31" s="71"/>
      <c r="GBU31" s="71"/>
      <c r="GBV31" s="71"/>
      <c r="GBW31" s="71"/>
      <c r="GBX31" s="71"/>
      <c r="GBY31" s="71"/>
      <c r="GBZ31" s="71"/>
      <c r="GCA31" s="71"/>
      <c r="GCB31" s="71"/>
      <c r="GCC31" s="71"/>
      <c r="GCD31" s="71"/>
      <c r="GCE31" s="71"/>
      <c r="GCF31" s="71"/>
      <c r="GCG31" s="71"/>
      <c r="GCH31" s="71"/>
      <c r="GCI31" s="71"/>
      <c r="GCJ31" s="71"/>
      <c r="GCK31" s="71"/>
      <c r="GCL31" s="71"/>
      <c r="GCM31" s="71"/>
      <c r="GCN31" s="71"/>
      <c r="GCO31" s="71"/>
      <c r="GCP31" s="71"/>
      <c r="GCQ31" s="71"/>
      <c r="GCR31" s="71"/>
      <c r="GCS31" s="71"/>
      <c r="GCT31" s="71"/>
      <c r="GCU31" s="71"/>
      <c r="GCV31" s="71"/>
      <c r="GCW31" s="71"/>
      <c r="GCX31" s="71"/>
      <c r="GCY31" s="71"/>
      <c r="GCZ31" s="71"/>
      <c r="GDA31" s="71"/>
      <c r="GDB31" s="71"/>
      <c r="GDC31" s="71"/>
      <c r="GDD31" s="71"/>
      <c r="GDE31" s="71"/>
      <c r="GDF31" s="71"/>
      <c r="GDG31" s="71"/>
      <c r="GDH31" s="71"/>
      <c r="GDI31" s="71"/>
      <c r="GDJ31" s="71"/>
      <c r="GDK31" s="71"/>
      <c r="GDL31" s="71"/>
      <c r="GDM31" s="71"/>
      <c r="GDN31" s="71"/>
      <c r="GDO31" s="71"/>
      <c r="GDP31" s="71"/>
      <c r="GDQ31" s="71"/>
      <c r="GDR31" s="71"/>
      <c r="GDS31" s="71"/>
      <c r="GDT31" s="71"/>
      <c r="GDU31" s="71"/>
      <c r="GDV31" s="71"/>
      <c r="GDW31" s="71"/>
      <c r="GDX31" s="71"/>
      <c r="GDY31" s="71"/>
      <c r="GDZ31" s="71"/>
      <c r="GEA31" s="71"/>
      <c r="GEB31" s="71"/>
      <c r="GEC31" s="71"/>
      <c r="GED31" s="71"/>
      <c r="GEE31" s="71"/>
      <c r="GEF31" s="71"/>
      <c r="GEG31" s="71"/>
      <c r="GEH31" s="71"/>
      <c r="GEI31" s="71"/>
      <c r="GEJ31" s="71"/>
      <c r="GEK31" s="71"/>
      <c r="GEL31" s="71"/>
      <c r="GEM31" s="71"/>
      <c r="GEN31" s="71"/>
      <c r="GEO31" s="71"/>
      <c r="GEP31" s="71"/>
      <c r="GEQ31" s="71"/>
      <c r="GER31" s="71"/>
      <c r="GES31" s="71"/>
      <c r="GET31" s="71"/>
      <c r="GEU31" s="71"/>
      <c r="GEV31" s="71"/>
      <c r="GEW31" s="71"/>
      <c r="GEX31" s="71"/>
      <c r="GEY31" s="71"/>
      <c r="GEZ31" s="71"/>
      <c r="GFA31" s="71"/>
      <c r="GFB31" s="71"/>
      <c r="GFC31" s="71"/>
      <c r="GFD31" s="71"/>
      <c r="GFE31" s="71"/>
      <c r="GFF31" s="71"/>
      <c r="GFG31" s="71"/>
      <c r="GFH31" s="71"/>
      <c r="GFI31" s="71"/>
      <c r="GFJ31" s="71"/>
      <c r="GFK31" s="71"/>
      <c r="GFL31" s="71"/>
      <c r="GFM31" s="71"/>
      <c r="GFN31" s="71"/>
      <c r="GFO31" s="71"/>
      <c r="GFP31" s="71"/>
      <c r="GFQ31" s="71"/>
      <c r="GFR31" s="71"/>
      <c r="GFS31" s="71"/>
      <c r="GFT31" s="71"/>
      <c r="GFU31" s="71"/>
      <c r="GFV31" s="71"/>
      <c r="GFW31" s="71"/>
      <c r="GFX31" s="71"/>
      <c r="GFY31" s="71"/>
      <c r="GFZ31" s="71"/>
      <c r="GGA31" s="71"/>
      <c r="GGB31" s="71"/>
      <c r="GGC31" s="71"/>
      <c r="GGD31" s="71"/>
      <c r="GGE31" s="71"/>
      <c r="GGF31" s="71"/>
      <c r="GGG31" s="71"/>
      <c r="GGH31" s="71"/>
      <c r="GGI31" s="71"/>
      <c r="GGJ31" s="71"/>
      <c r="GGK31" s="71"/>
      <c r="GGL31" s="71"/>
      <c r="GGM31" s="71"/>
      <c r="GGN31" s="71"/>
      <c r="GGO31" s="71"/>
      <c r="GGP31" s="71"/>
      <c r="GGQ31" s="71"/>
      <c r="GGR31" s="71"/>
      <c r="GGS31" s="71"/>
      <c r="GGT31" s="71"/>
      <c r="GGU31" s="71"/>
      <c r="GGV31" s="71"/>
      <c r="GGW31" s="71"/>
      <c r="GGX31" s="71"/>
      <c r="GGY31" s="71"/>
      <c r="GGZ31" s="71"/>
      <c r="GHA31" s="71"/>
      <c r="GHB31" s="71"/>
      <c r="GHC31" s="71"/>
      <c r="GHD31" s="71"/>
      <c r="GHE31" s="71"/>
      <c r="GHF31" s="71"/>
      <c r="GHG31" s="71"/>
      <c r="GHH31" s="71"/>
      <c r="GHI31" s="71"/>
      <c r="GHJ31" s="71"/>
      <c r="GHK31" s="71"/>
      <c r="GHL31" s="71"/>
      <c r="GHM31" s="71"/>
      <c r="GHN31" s="71"/>
      <c r="GHO31" s="71"/>
      <c r="GHP31" s="71"/>
      <c r="GHQ31" s="71"/>
      <c r="GHR31" s="71"/>
      <c r="GHS31" s="71"/>
      <c r="GHT31" s="71"/>
      <c r="GHU31" s="71"/>
      <c r="GHV31" s="71"/>
      <c r="GHW31" s="71"/>
      <c r="GHX31" s="71"/>
      <c r="GHY31" s="71"/>
      <c r="GHZ31" s="71"/>
      <c r="GIA31" s="71"/>
      <c r="GIB31" s="71"/>
      <c r="GIC31" s="71"/>
      <c r="GID31" s="71"/>
      <c r="GIE31" s="71"/>
      <c r="GIF31" s="71"/>
      <c r="GIG31" s="71"/>
      <c r="GIH31" s="71"/>
      <c r="GII31" s="71"/>
      <c r="GIJ31" s="71"/>
      <c r="GIK31" s="71"/>
      <c r="GIL31" s="71"/>
      <c r="GIM31" s="71"/>
      <c r="GIN31" s="71"/>
      <c r="GIO31" s="71"/>
      <c r="GIP31" s="71"/>
      <c r="GIQ31" s="71"/>
      <c r="GIR31" s="71"/>
      <c r="GIS31" s="71"/>
      <c r="GIT31" s="71"/>
      <c r="GIU31" s="71"/>
      <c r="GIV31" s="71"/>
      <c r="GIW31" s="71"/>
      <c r="GIX31" s="71"/>
      <c r="GIY31" s="71"/>
      <c r="GIZ31" s="71"/>
      <c r="GJA31" s="71"/>
      <c r="GJB31" s="71"/>
      <c r="GJC31" s="71"/>
      <c r="GJD31" s="71"/>
      <c r="GJE31" s="71"/>
      <c r="GJF31" s="71"/>
      <c r="GJG31" s="71"/>
      <c r="GJH31" s="71"/>
      <c r="GJI31" s="71"/>
      <c r="GJJ31" s="71"/>
      <c r="GJK31" s="71"/>
      <c r="GJL31" s="71"/>
      <c r="GJM31" s="71"/>
      <c r="GJN31" s="71"/>
      <c r="GJO31" s="71"/>
      <c r="GJP31" s="71"/>
      <c r="GJQ31" s="71"/>
      <c r="GJR31" s="71"/>
      <c r="GJS31" s="71"/>
      <c r="GJT31" s="71"/>
      <c r="GJU31" s="71"/>
      <c r="GJV31" s="71"/>
      <c r="GJW31" s="71"/>
      <c r="GJX31" s="71"/>
      <c r="GJY31" s="71"/>
      <c r="GJZ31" s="71"/>
      <c r="GKA31" s="71"/>
      <c r="GKB31" s="71"/>
      <c r="GKC31" s="71"/>
      <c r="GKD31" s="71"/>
      <c r="GKE31" s="71"/>
      <c r="GKF31" s="71"/>
      <c r="GKG31" s="71"/>
      <c r="GKH31" s="71"/>
      <c r="GKI31" s="71"/>
      <c r="GKJ31" s="71"/>
      <c r="GKK31" s="71"/>
      <c r="GKL31" s="71"/>
      <c r="GKM31" s="71"/>
      <c r="GKN31" s="71"/>
      <c r="GKO31" s="71"/>
      <c r="GKP31" s="71"/>
      <c r="GKQ31" s="71"/>
      <c r="GKR31" s="71"/>
      <c r="GKS31" s="71"/>
      <c r="GKT31" s="71"/>
      <c r="GKU31" s="71"/>
      <c r="GKV31" s="71"/>
      <c r="GKW31" s="71"/>
      <c r="GKX31" s="71"/>
      <c r="GKY31" s="71"/>
      <c r="GKZ31" s="71"/>
      <c r="GLA31" s="71"/>
      <c r="GLB31" s="71"/>
      <c r="GLC31" s="71"/>
      <c r="GLD31" s="71"/>
      <c r="GLE31" s="71"/>
      <c r="GLF31" s="71"/>
      <c r="GLG31" s="71"/>
      <c r="GLH31" s="71"/>
      <c r="GLI31" s="71"/>
      <c r="GLJ31" s="71"/>
      <c r="GLK31" s="71"/>
      <c r="GLL31" s="71"/>
      <c r="GLM31" s="71"/>
      <c r="GLN31" s="71"/>
      <c r="GLO31" s="71"/>
      <c r="GLP31" s="71"/>
      <c r="GLQ31" s="71"/>
      <c r="GLR31" s="71"/>
      <c r="GLS31" s="71"/>
      <c r="GLT31" s="71"/>
      <c r="GLU31" s="71"/>
      <c r="GLV31" s="71"/>
      <c r="GLW31" s="71"/>
      <c r="GLX31" s="71"/>
      <c r="GLY31" s="71"/>
      <c r="GLZ31" s="71"/>
      <c r="GMA31" s="71"/>
      <c r="GMB31" s="71"/>
      <c r="GMC31" s="71"/>
      <c r="GMD31" s="71"/>
      <c r="GME31" s="71"/>
      <c r="GMF31" s="71"/>
      <c r="GMG31" s="71"/>
      <c r="GMH31" s="71"/>
      <c r="GMI31" s="71"/>
      <c r="GMJ31" s="71"/>
      <c r="GMK31" s="71"/>
      <c r="GML31" s="71"/>
      <c r="GMM31" s="71"/>
      <c r="GMN31" s="71"/>
      <c r="GMO31" s="71"/>
      <c r="GMP31" s="71"/>
      <c r="GMQ31" s="71"/>
      <c r="GMR31" s="71"/>
      <c r="GMS31" s="71"/>
      <c r="GMT31" s="71"/>
      <c r="GMU31" s="71"/>
      <c r="GMV31" s="71"/>
      <c r="GMW31" s="71"/>
      <c r="GMX31" s="71"/>
      <c r="GMY31" s="71"/>
      <c r="GMZ31" s="71"/>
      <c r="GNA31" s="71"/>
      <c r="GNB31" s="71"/>
      <c r="GNC31" s="71"/>
      <c r="GND31" s="71"/>
      <c r="GNE31" s="71"/>
      <c r="GNF31" s="71"/>
      <c r="GNG31" s="71"/>
      <c r="GNH31" s="71"/>
      <c r="GNI31" s="71"/>
      <c r="GNJ31" s="71"/>
      <c r="GNK31" s="71"/>
      <c r="GNL31" s="71"/>
      <c r="GNM31" s="71"/>
      <c r="GNN31" s="71"/>
      <c r="GNO31" s="71"/>
      <c r="GNP31" s="71"/>
      <c r="GNQ31" s="71"/>
      <c r="GNR31" s="71"/>
      <c r="GNS31" s="71"/>
      <c r="GNT31" s="71"/>
      <c r="GNU31" s="71"/>
      <c r="GNV31" s="71"/>
      <c r="GNW31" s="71"/>
      <c r="GNX31" s="71"/>
      <c r="GNY31" s="71"/>
      <c r="GNZ31" s="71"/>
      <c r="GOA31" s="71"/>
      <c r="GOB31" s="71"/>
      <c r="GOC31" s="71"/>
      <c r="GOD31" s="71"/>
      <c r="GOE31" s="71"/>
      <c r="GOF31" s="71"/>
      <c r="GOG31" s="71"/>
      <c r="GOH31" s="71"/>
      <c r="GOI31" s="71"/>
      <c r="GOJ31" s="71"/>
      <c r="GOK31" s="71"/>
      <c r="GOL31" s="71"/>
      <c r="GOM31" s="71"/>
      <c r="GON31" s="71"/>
      <c r="GOO31" s="71"/>
      <c r="GOP31" s="71"/>
      <c r="GOQ31" s="71"/>
      <c r="GOR31" s="71"/>
      <c r="GOS31" s="71"/>
      <c r="GOT31" s="71"/>
      <c r="GOU31" s="71"/>
      <c r="GOV31" s="71"/>
      <c r="GOW31" s="71"/>
      <c r="GOX31" s="71"/>
      <c r="GOY31" s="71"/>
      <c r="GOZ31" s="71"/>
      <c r="GPA31" s="71"/>
      <c r="GPB31" s="71"/>
      <c r="GPC31" s="71"/>
      <c r="GPD31" s="71"/>
      <c r="GPE31" s="71"/>
      <c r="GPF31" s="71"/>
      <c r="GPG31" s="71"/>
      <c r="GPH31" s="71"/>
      <c r="GPI31" s="71"/>
      <c r="GPJ31" s="71"/>
      <c r="GPK31" s="71"/>
      <c r="GPL31" s="71"/>
      <c r="GPM31" s="71"/>
      <c r="GPN31" s="71"/>
      <c r="GPO31" s="71"/>
      <c r="GPP31" s="71"/>
      <c r="GPQ31" s="71"/>
      <c r="GPR31" s="71"/>
      <c r="GPS31" s="71"/>
      <c r="GPT31" s="71"/>
      <c r="GPU31" s="71"/>
      <c r="GPV31" s="71"/>
      <c r="GPW31" s="71"/>
      <c r="GPX31" s="71"/>
      <c r="GPY31" s="71"/>
      <c r="GPZ31" s="71"/>
      <c r="GQA31" s="71"/>
      <c r="GQB31" s="71"/>
      <c r="GQC31" s="71"/>
      <c r="GQD31" s="71"/>
      <c r="GQE31" s="71"/>
      <c r="GQF31" s="71"/>
      <c r="GQG31" s="71"/>
      <c r="GQH31" s="71"/>
      <c r="GQI31" s="71"/>
      <c r="GQJ31" s="71"/>
      <c r="GQK31" s="71"/>
      <c r="GQL31" s="71"/>
      <c r="GQM31" s="71"/>
      <c r="GQN31" s="71"/>
      <c r="GQO31" s="71"/>
      <c r="GQP31" s="71"/>
      <c r="GQQ31" s="71"/>
      <c r="GQR31" s="71"/>
      <c r="GQS31" s="71"/>
      <c r="GQT31" s="71"/>
      <c r="GQU31" s="71"/>
      <c r="GQV31" s="71"/>
      <c r="GQW31" s="71"/>
      <c r="GQX31" s="71"/>
      <c r="GQY31" s="71"/>
      <c r="GQZ31" s="71"/>
      <c r="GRA31" s="71"/>
      <c r="GRB31" s="71"/>
      <c r="GRC31" s="71"/>
      <c r="GRD31" s="71"/>
      <c r="GRE31" s="71"/>
      <c r="GRF31" s="71"/>
      <c r="GRG31" s="71"/>
      <c r="GRH31" s="71"/>
      <c r="GRI31" s="71"/>
      <c r="GRJ31" s="71"/>
      <c r="GRK31" s="71"/>
      <c r="GRL31" s="71"/>
      <c r="GRM31" s="71"/>
      <c r="GRN31" s="71"/>
      <c r="GRO31" s="71"/>
      <c r="GRP31" s="71"/>
      <c r="GRQ31" s="71"/>
      <c r="GRR31" s="71"/>
      <c r="GRS31" s="71"/>
      <c r="GRT31" s="71"/>
      <c r="GRU31" s="71"/>
      <c r="GRV31" s="71"/>
      <c r="GRW31" s="71"/>
      <c r="GRX31" s="71"/>
      <c r="GRY31" s="71"/>
      <c r="GRZ31" s="71"/>
      <c r="GSA31" s="71"/>
      <c r="GSB31" s="71"/>
      <c r="GSC31" s="71"/>
      <c r="GSD31" s="71"/>
      <c r="GSE31" s="71"/>
      <c r="GSF31" s="71"/>
      <c r="GSG31" s="71"/>
      <c r="GSH31" s="71"/>
      <c r="GSI31" s="71"/>
      <c r="GSJ31" s="71"/>
      <c r="GSK31" s="71"/>
      <c r="GSL31" s="71"/>
      <c r="GSM31" s="71"/>
      <c r="GSN31" s="71"/>
      <c r="GSO31" s="71"/>
      <c r="GSP31" s="71"/>
      <c r="GSQ31" s="71"/>
      <c r="GSR31" s="71"/>
      <c r="GSS31" s="71"/>
      <c r="GST31" s="71"/>
      <c r="GSU31" s="71"/>
      <c r="GSV31" s="71"/>
      <c r="GSW31" s="71"/>
      <c r="GSX31" s="71"/>
      <c r="GSY31" s="71"/>
      <c r="GSZ31" s="71"/>
      <c r="GTA31" s="71"/>
      <c r="GTB31" s="71"/>
      <c r="GTC31" s="71"/>
      <c r="GTD31" s="71"/>
      <c r="GTE31" s="71"/>
      <c r="GTF31" s="71"/>
      <c r="GTG31" s="71"/>
      <c r="GTH31" s="71"/>
      <c r="GTI31" s="71"/>
      <c r="GTJ31" s="71"/>
      <c r="GTK31" s="71"/>
      <c r="GTL31" s="71"/>
      <c r="GTM31" s="71"/>
      <c r="GTN31" s="71"/>
      <c r="GTO31" s="71"/>
      <c r="GTP31" s="71"/>
      <c r="GTQ31" s="71"/>
      <c r="GTR31" s="71"/>
      <c r="GTS31" s="71"/>
      <c r="GTT31" s="71"/>
      <c r="GTU31" s="71"/>
      <c r="GTV31" s="71"/>
      <c r="GTW31" s="71"/>
      <c r="GTX31" s="71"/>
      <c r="GTY31" s="71"/>
      <c r="GTZ31" s="71"/>
      <c r="GUA31" s="71"/>
      <c r="GUB31" s="71"/>
      <c r="GUC31" s="71"/>
      <c r="GUD31" s="71"/>
      <c r="GUE31" s="71"/>
      <c r="GUF31" s="71"/>
      <c r="GUG31" s="71"/>
      <c r="GUH31" s="71"/>
      <c r="GUI31" s="71"/>
      <c r="GUJ31" s="71"/>
      <c r="GUK31" s="71"/>
      <c r="GUL31" s="71"/>
      <c r="GUM31" s="71"/>
      <c r="GUN31" s="71"/>
      <c r="GUO31" s="71"/>
      <c r="GUP31" s="71"/>
      <c r="GUQ31" s="71"/>
      <c r="GUR31" s="71"/>
      <c r="GUS31" s="71"/>
      <c r="GUT31" s="71"/>
      <c r="GUU31" s="71"/>
      <c r="GUV31" s="71"/>
      <c r="GUW31" s="71"/>
      <c r="GUX31" s="71"/>
      <c r="GUY31" s="71"/>
      <c r="GUZ31" s="71"/>
      <c r="GVA31" s="71"/>
      <c r="GVB31" s="71"/>
      <c r="GVC31" s="71"/>
      <c r="GVD31" s="71"/>
      <c r="GVE31" s="71"/>
      <c r="GVF31" s="71"/>
      <c r="GVG31" s="71"/>
      <c r="GVH31" s="71"/>
      <c r="GVI31" s="71"/>
      <c r="GVJ31" s="71"/>
      <c r="GVK31" s="71"/>
      <c r="GVL31" s="71"/>
      <c r="GVM31" s="71"/>
      <c r="GVN31" s="71"/>
      <c r="GVO31" s="71"/>
      <c r="GVP31" s="71"/>
      <c r="GVQ31" s="71"/>
      <c r="GVR31" s="71"/>
      <c r="GVS31" s="71"/>
      <c r="GVT31" s="71"/>
      <c r="GVU31" s="71"/>
      <c r="GVV31" s="71"/>
      <c r="GVW31" s="71"/>
      <c r="GVX31" s="71"/>
      <c r="GVY31" s="71"/>
      <c r="GVZ31" s="71"/>
      <c r="GWA31" s="71"/>
      <c r="GWB31" s="71"/>
      <c r="GWC31" s="71"/>
      <c r="GWD31" s="71"/>
      <c r="GWE31" s="71"/>
      <c r="GWF31" s="71"/>
      <c r="GWG31" s="71"/>
      <c r="GWH31" s="71"/>
      <c r="GWI31" s="71"/>
      <c r="GWJ31" s="71"/>
      <c r="GWK31" s="71"/>
      <c r="GWL31" s="71"/>
      <c r="GWM31" s="71"/>
      <c r="GWN31" s="71"/>
      <c r="GWO31" s="71"/>
      <c r="GWP31" s="71"/>
      <c r="GWQ31" s="71"/>
      <c r="GWR31" s="71"/>
      <c r="GWS31" s="71"/>
      <c r="GWT31" s="71"/>
      <c r="GWU31" s="71"/>
      <c r="GWV31" s="71"/>
      <c r="GWW31" s="71"/>
      <c r="GWX31" s="71"/>
      <c r="GWY31" s="71"/>
      <c r="GWZ31" s="71"/>
      <c r="GXA31" s="71"/>
      <c r="GXB31" s="71"/>
      <c r="GXC31" s="71"/>
      <c r="GXD31" s="71"/>
      <c r="GXE31" s="71"/>
      <c r="GXF31" s="71"/>
      <c r="GXG31" s="71"/>
      <c r="GXH31" s="71"/>
      <c r="GXI31" s="71"/>
      <c r="GXJ31" s="71"/>
      <c r="GXK31" s="71"/>
      <c r="GXL31" s="71"/>
      <c r="GXM31" s="71"/>
      <c r="GXN31" s="71"/>
      <c r="GXO31" s="71"/>
      <c r="GXP31" s="71"/>
      <c r="GXQ31" s="71"/>
      <c r="GXR31" s="71"/>
      <c r="GXS31" s="71"/>
      <c r="GXT31" s="71"/>
      <c r="GXU31" s="71"/>
      <c r="GXV31" s="71"/>
      <c r="GXW31" s="71"/>
      <c r="GXX31" s="71"/>
      <c r="GXY31" s="71"/>
      <c r="GXZ31" s="71"/>
      <c r="GYA31" s="71"/>
      <c r="GYB31" s="71"/>
      <c r="GYC31" s="71"/>
      <c r="GYD31" s="71"/>
      <c r="GYE31" s="71"/>
      <c r="GYF31" s="71"/>
      <c r="GYG31" s="71"/>
      <c r="GYH31" s="71"/>
      <c r="GYI31" s="71"/>
      <c r="GYJ31" s="71"/>
      <c r="GYK31" s="71"/>
      <c r="GYL31" s="71"/>
      <c r="GYM31" s="71"/>
      <c r="GYN31" s="71"/>
      <c r="GYO31" s="71"/>
      <c r="GYP31" s="71"/>
      <c r="GYQ31" s="71"/>
      <c r="GYR31" s="71"/>
      <c r="GYS31" s="71"/>
      <c r="GYT31" s="71"/>
      <c r="GYU31" s="71"/>
      <c r="GYV31" s="71"/>
      <c r="GYW31" s="71"/>
      <c r="GYX31" s="71"/>
      <c r="GYY31" s="71"/>
      <c r="GYZ31" s="71"/>
      <c r="GZA31" s="71"/>
      <c r="GZB31" s="71"/>
      <c r="GZC31" s="71"/>
      <c r="GZD31" s="71"/>
      <c r="GZE31" s="71"/>
      <c r="GZF31" s="71"/>
      <c r="GZG31" s="71"/>
      <c r="GZH31" s="71"/>
      <c r="GZI31" s="71"/>
      <c r="GZJ31" s="71"/>
      <c r="GZK31" s="71"/>
      <c r="GZL31" s="71"/>
      <c r="GZM31" s="71"/>
      <c r="GZN31" s="71"/>
      <c r="GZO31" s="71"/>
      <c r="GZP31" s="71"/>
      <c r="GZQ31" s="71"/>
      <c r="GZR31" s="71"/>
      <c r="GZS31" s="71"/>
      <c r="GZT31" s="71"/>
      <c r="GZU31" s="71"/>
      <c r="GZV31" s="71"/>
      <c r="GZW31" s="71"/>
      <c r="GZX31" s="71"/>
      <c r="GZY31" s="71"/>
      <c r="GZZ31" s="71"/>
      <c r="HAA31" s="71"/>
      <c r="HAB31" s="71"/>
      <c r="HAC31" s="71"/>
      <c r="HAD31" s="71"/>
      <c r="HAE31" s="71"/>
      <c r="HAF31" s="71"/>
      <c r="HAG31" s="71"/>
      <c r="HAH31" s="71"/>
      <c r="HAI31" s="71"/>
      <c r="HAJ31" s="71"/>
      <c r="HAK31" s="71"/>
      <c r="HAL31" s="71"/>
      <c r="HAM31" s="71"/>
      <c r="HAN31" s="71"/>
      <c r="HAO31" s="71"/>
      <c r="HAP31" s="71"/>
      <c r="HAQ31" s="71"/>
      <c r="HAR31" s="71"/>
      <c r="HAS31" s="71"/>
      <c r="HAT31" s="71"/>
      <c r="HAU31" s="71"/>
      <c r="HAV31" s="71"/>
      <c r="HAW31" s="71"/>
      <c r="HAX31" s="71"/>
      <c r="HAY31" s="71"/>
      <c r="HAZ31" s="71"/>
      <c r="HBA31" s="71"/>
      <c r="HBB31" s="71"/>
      <c r="HBC31" s="71"/>
      <c r="HBD31" s="71"/>
      <c r="HBE31" s="71"/>
      <c r="HBF31" s="71"/>
      <c r="HBG31" s="71"/>
      <c r="HBH31" s="71"/>
      <c r="HBI31" s="71"/>
      <c r="HBJ31" s="71"/>
      <c r="HBK31" s="71"/>
      <c r="HBL31" s="71"/>
      <c r="HBM31" s="71"/>
      <c r="HBN31" s="71"/>
      <c r="HBO31" s="71"/>
      <c r="HBP31" s="71"/>
      <c r="HBQ31" s="71"/>
      <c r="HBR31" s="71"/>
      <c r="HBS31" s="71"/>
      <c r="HBT31" s="71"/>
      <c r="HBU31" s="71"/>
      <c r="HBV31" s="71"/>
      <c r="HBW31" s="71"/>
      <c r="HBX31" s="71"/>
      <c r="HBY31" s="71"/>
      <c r="HBZ31" s="71"/>
      <c r="HCA31" s="71"/>
      <c r="HCB31" s="71"/>
      <c r="HCC31" s="71"/>
      <c r="HCD31" s="71"/>
      <c r="HCE31" s="71"/>
      <c r="HCF31" s="71"/>
      <c r="HCG31" s="71"/>
      <c r="HCH31" s="71"/>
      <c r="HCI31" s="71"/>
      <c r="HCJ31" s="71"/>
      <c r="HCK31" s="71"/>
      <c r="HCL31" s="71"/>
      <c r="HCM31" s="71"/>
      <c r="HCN31" s="71"/>
      <c r="HCO31" s="71"/>
      <c r="HCP31" s="71"/>
      <c r="HCQ31" s="71"/>
      <c r="HCR31" s="71"/>
      <c r="HCS31" s="71"/>
      <c r="HCT31" s="71"/>
      <c r="HCU31" s="71"/>
      <c r="HCV31" s="71"/>
      <c r="HCW31" s="71"/>
      <c r="HCX31" s="71"/>
      <c r="HCY31" s="71"/>
      <c r="HCZ31" s="71"/>
      <c r="HDA31" s="71"/>
      <c r="HDB31" s="71"/>
      <c r="HDC31" s="71"/>
      <c r="HDD31" s="71"/>
      <c r="HDE31" s="71"/>
      <c r="HDF31" s="71"/>
      <c r="HDG31" s="71"/>
      <c r="HDH31" s="71"/>
      <c r="HDI31" s="71"/>
      <c r="HDJ31" s="71"/>
      <c r="HDK31" s="71"/>
      <c r="HDL31" s="71"/>
      <c r="HDM31" s="71"/>
      <c r="HDN31" s="71"/>
      <c r="HDO31" s="71"/>
      <c r="HDP31" s="71"/>
      <c r="HDQ31" s="71"/>
      <c r="HDR31" s="71"/>
      <c r="HDS31" s="71"/>
      <c r="HDT31" s="71"/>
      <c r="HDU31" s="71"/>
      <c r="HDV31" s="71"/>
      <c r="HDW31" s="71"/>
      <c r="HDX31" s="71"/>
      <c r="HDY31" s="71"/>
      <c r="HDZ31" s="71"/>
      <c r="HEA31" s="71"/>
      <c r="HEB31" s="71"/>
      <c r="HEC31" s="71"/>
      <c r="HED31" s="71"/>
      <c r="HEE31" s="71"/>
      <c r="HEF31" s="71"/>
      <c r="HEG31" s="71"/>
      <c r="HEH31" s="71"/>
      <c r="HEI31" s="71"/>
      <c r="HEJ31" s="71"/>
      <c r="HEK31" s="71"/>
      <c r="HEL31" s="71"/>
      <c r="HEM31" s="71"/>
      <c r="HEN31" s="71"/>
      <c r="HEO31" s="71"/>
      <c r="HEP31" s="71"/>
      <c r="HEQ31" s="71"/>
      <c r="HER31" s="71"/>
      <c r="HES31" s="71"/>
      <c r="HET31" s="71"/>
      <c r="HEU31" s="71"/>
      <c r="HEV31" s="71"/>
      <c r="HEW31" s="71"/>
      <c r="HEX31" s="71"/>
      <c r="HEY31" s="71"/>
      <c r="HEZ31" s="71"/>
      <c r="HFA31" s="71"/>
      <c r="HFB31" s="71"/>
      <c r="HFC31" s="71"/>
      <c r="HFD31" s="71"/>
      <c r="HFE31" s="71"/>
      <c r="HFF31" s="71"/>
      <c r="HFG31" s="71"/>
      <c r="HFH31" s="71"/>
      <c r="HFI31" s="71"/>
      <c r="HFJ31" s="71"/>
      <c r="HFK31" s="71"/>
      <c r="HFL31" s="71"/>
      <c r="HFM31" s="71"/>
      <c r="HFN31" s="71"/>
      <c r="HFO31" s="71"/>
      <c r="HFP31" s="71"/>
      <c r="HFQ31" s="71"/>
      <c r="HFR31" s="71"/>
      <c r="HFS31" s="71"/>
      <c r="HFT31" s="71"/>
      <c r="HFU31" s="71"/>
      <c r="HFV31" s="71"/>
      <c r="HFW31" s="71"/>
      <c r="HFX31" s="71"/>
      <c r="HFY31" s="71"/>
      <c r="HFZ31" s="71"/>
      <c r="HGA31" s="71"/>
      <c r="HGB31" s="71"/>
      <c r="HGC31" s="71"/>
      <c r="HGD31" s="71"/>
      <c r="HGE31" s="71"/>
      <c r="HGF31" s="71"/>
      <c r="HGG31" s="71"/>
      <c r="HGH31" s="71"/>
      <c r="HGI31" s="71"/>
      <c r="HGJ31" s="71"/>
      <c r="HGK31" s="71"/>
      <c r="HGL31" s="71"/>
      <c r="HGM31" s="71"/>
      <c r="HGN31" s="71"/>
      <c r="HGO31" s="71"/>
      <c r="HGP31" s="71"/>
      <c r="HGQ31" s="71"/>
      <c r="HGR31" s="71"/>
      <c r="HGS31" s="71"/>
      <c r="HGT31" s="71"/>
      <c r="HGU31" s="71"/>
      <c r="HGV31" s="71"/>
      <c r="HGW31" s="71"/>
      <c r="HGX31" s="71"/>
      <c r="HGY31" s="71"/>
      <c r="HGZ31" s="71"/>
      <c r="HHA31" s="71"/>
      <c r="HHB31" s="71"/>
      <c r="HHC31" s="71"/>
      <c r="HHD31" s="71"/>
      <c r="HHE31" s="71"/>
      <c r="HHF31" s="71"/>
      <c r="HHG31" s="71"/>
      <c r="HHH31" s="71"/>
      <c r="HHI31" s="71"/>
      <c r="HHJ31" s="71"/>
      <c r="HHK31" s="71"/>
      <c r="HHL31" s="71"/>
      <c r="HHM31" s="71"/>
      <c r="HHN31" s="71"/>
      <c r="HHO31" s="71"/>
      <c r="HHP31" s="71"/>
      <c r="HHQ31" s="71"/>
      <c r="HHR31" s="71"/>
      <c r="HHS31" s="71"/>
      <c r="HHT31" s="71"/>
      <c r="HHU31" s="71"/>
      <c r="HHV31" s="71"/>
      <c r="HHW31" s="71"/>
      <c r="HHX31" s="71"/>
      <c r="HHY31" s="71"/>
      <c r="HHZ31" s="71"/>
      <c r="HIA31" s="71"/>
      <c r="HIB31" s="71"/>
      <c r="HIC31" s="71"/>
      <c r="HID31" s="71"/>
      <c r="HIE31" s="71"/>
      <c r="HIF31" s="71"/>
      <c r="HIG31" s="71"/>
      <c r="HIH31" s="71"/>
      <c r="HII31" s="71"/>
      <c r="HIJ31" s="71"/>
      <c r="HIK31" s="71"/>
      <c r="HIL31" s="71"/>
      <c r="HIM31" s="71"/>
      <c r="HIN31" s="71"/>
      <c r="HIO31" s="71"/>
      <c r="HIP31" s="71"/>
      <c r="HIQ31" s="71"/>
      <c r="HIR31" s="71"/>
      <c r="HIS31" s="71"/>
      <c r="HIT31" s="71"/>
      <c r="HIU31" s="71"/>
      <c r="HIV31" s="71"/>
      <c r="HIW31" s="71"/>
      <c r="HIX31" s="71"/>
      <c r="HIY31" s="71"/>
      <c r="HIZ31" s="71"/>
      <c r="HJA31" s="71"/>
      <c r="HJB31" s="71"/>
      <c r="HJC31" s="71"/>
      <c r="HJD31" s="71"/>
      <c r="HJE31" s="71"/>
      <c r="HJF31" s="71"/>
      <c r="HJG31" s="71"/>
      <c r="HJH31" s="71"/>
      <c r="HJI31" s="71"/>
      <c r="HJJ31" s="71"/>
      <c r="HJK31" s="71"/>
      <c r="HJL31" s="71"/>
      <c r="HJM31" s="71"/>
      <c r="HJN31" s="71"/>
      <c r="HJO31" s="71"/>
      <c r="HJP31" s="71"/>
      <c r="HJQ31" s="71"/>
      <c r="HJR31" s="71"/>
      <c r="HJS31" s="71"/>
      <c r="HJT31" s="71"/>
      <c r="HJU31" s="71"/>
      <c r="HJV31" s="71"/>
      <c r="HJW31" s="71"/>
      <c r="HJX31" s="71"/>
      <c r="HJY31" s="71"/>
      <c r="HJZ31" s="71"/>
      <c r="HKA31" s="71"/>
      <c r="HKB31" s="71"/>
      <c r="HKC31" s="71"/>
      <c r="HKD31" s="71"/>
      <c r="HKE31" s="71"/>
      <c r="HKF31" s="71"/>
      <c r="HKG31" s="71"/>
      <c r="HKH31" s="71"/>
      <c r="HKI31" s="71"/>
      <c r="HKJ31" s="71"/>
      <c r="HKK31" s="71"/>
      <c r="HKL31" s="71"/>
      <c r="HKM31" s="71"/>
      <c r="HKN31" s="71"/>
      <c r="HKO31" s="71"/>
      <c r="HKP31" s="71"/>
      <c r="HKQ31" s="71"/>
      <c r="HKR31" s="71"/>
      <c r="HKS31" s="71"/>
      <c r="HKT31" s="71"/>
      <c r="HKU31" s="71"/>
      <c r="HKV31" s="71"/>
      <c r="HKW31" s="71"/>
      <c r="HKX31" s="71"/>
      <c r="HKY31" s="71"/>
      <c r="HKZ31" s="71"/>
      <c r="HLA31" s="71"/>
      <c r="HLB31" s="71"/>
      <c r="HLC31" s="71"/>
      <c r="HLD31" s="71"/>
      <c r="HLE31" s="71"/>
      <c r="HLF31" s="71"/>
      <c r="HLG31" s="71"/>
      <c r="HLH31" s="71"/>
      <c r="HLI31" s="71"/>
      <c r="HLJ31" s="71"/>
      <c r="HLK31" s="71"/>
      <c r="HLL31" s="71"/>
      <c r="HLM31" s="71"/>
      <c r="HLN31" s="71"/>
      <c r="HLO31" s="71"/>
      <c r="HLP31" s="71"/>
      <c r="HLQ31" s="71"/>
      <c r="HLR31" s="71"/>
      <c r="HLS31" s="71"/>
      <c r="HLT31" s="71"/>
      <c r="HLU31" s="71"/>
      <c r="HLV31" s="71"/>
      <c r="HLW31" s="71"/>
      <c r="HLX31" s="71"/>
      <c r="HLY31" s="71"/>
      <c r="HLZ31" s="71"/>
      <c r="HMA31" s="71"/>
      <c r="HMB31" s="71"/>
      <c r="HMC31" s="71"/>
      <c r="HMD31" s="71"/>
      <c r="HME31" s="71"/>
      <c r="HMF31" s="71"/>
      <c r="HMG31" s="71"/>
      <c r="HMH31" s="71"/>
      <c r="HMI31" s="71"/>
      <c r="HMJ31" s="71"/>
      <c r="HMK31" s="71"/>
      <c r="HML31" s="71"/>
      <c r="HMM31" s="71"/>
      <c r="HMN31" s="71"/>
      <c r="HMO31" s="71"/>
      <c r="HMP31" s="71"/>
      <c r="HMQ31" s="71"/>
      <c r="HMR31" s="71"/>
      <c r="HMS31" s="71"/>
      <c r="HMT31" s="71"/>
      <c r="HMU31" s="71"/>
      <c r="HMV31" s="71"/>
      <c r="HMW31" s="71"/>
      <c r="HMX31" s="71"/>
      <c r="HMY31" s="71"/>
      <c r="HMZ31" s="71"/>
      <c r="HNA31" s="71"/>
      <c r="HNB31" s="71"/>
      <c r="HNC31" s="71"/>
      <c r="HND31" s="71"/>
      <c r="HNE31" s="71"/>
      <c r="HNF31" s="71"/>
      <c r="HNG31" s="71"/>
      <c r="HNH31" s="71"/>
      <c r="HNI31" s="71"/>
      <c r="HNJ31" s="71"/>
      <c r="HNK31" s="71"/>
      <c r="HNL31" s="71"/>
      <c r="HNM31" s="71"/>
      <c r="HNN31" s="71"/>
      <c r="HNO31" s="71"/>
      <c r="HNP31" s="71"/>
      <c r="HNQ31" s="71"/>
      <c r="HNR31" s="71"/>
      <c r="HNS31" s="71"/>
      <c r="HNT31" s="71"/>
      <c r="HNU31" s="71"/>
      <c r="HNV31" s="71"/>
      <c r="HNW31" s="71"/>
      <c r="HNX31" s="71"/>
      <c r="HNY31" s="71"/>
      <c r="HNZ31" s="71"/>
      <c r="HOA31" s="71"/>
      <c r="HOB31" s="71"/>
      <c r="HOC31" s="71"/>
      <c r="HOD31" s="71"/>
      <c r="HOE31" s="71"/>
      <c r="HOF31" s="71"/>
      <c r="HOG31" s="71"/>
      <c r="HOH31" s="71"/>
      <c r="HOI31" s="71"/>
      <c r="HOJ31" s="71"/>
      <c r="HOK31" s="71"/>
      <c r="HOL31" s="71"/>
      <c r="HOM31" s="71"/>
      <c r="HON31" s="71"/>
      <c r="HOO31" s="71"/>
      <c r="HOP31" s="71"/>
      <c r="HOQ31" s="71"/>
      <c r="HOR31" s="71"/>
      <c r="HOS31" s="71"/>
      <c r="HOT31" s="71"/>
      <c r="HOU31" s="71"/>
      <c r="HOV31" s="71"/>
      <c r="HOW31" s="71"/>
      <c r="HOX31" s="71"/>
      <c r="HOY31" s="71"/>
      <c r="HOZ31" s="71"/>
      <c r="HPA31" s="71"/>
      <c r="HPB31" s="71"/>
      <c r="HPC31" s="71"/>
      <c r="HPD31" s="71"/>
      <c r="HPE31" s="71"/>
      <c r="HPF31" s="71"/>
      <c r="HPG31" s="71"/>
      <c r="HPH31" s="71"/>
      <c r="HPI31" s="71"/>
      <c r="HPJ31" s="71"/>
      <c r="HPK31" s="71"/>
      <c r="HPL31" s="71"/>
      <c r="HPM31" s="71"/>
      <c r="HPN31" s="71"/>
      <c r="HPO31" s="71"/>
      <c r="HPP31" s="71"/>
      <c r="HPQ31" s="71"/>
      <c r="HPR31" s="71"/>
      <c r="HPS31" s="71"/>
      <c r="HPT31" s="71"/>
      <c r="HPU31" s="71"/>
      <c r="HPV31" s="71"/>
      <c r="HPW31" s="71"/>
      <c r="HPX31" s="71"/>
      <c r="HPY31" s="71"/>
      <c r="HPZ31" s="71"/>
      <c r="HQA31" s="71"/>
      <c r="HQB31" s="71"/>
      <c r="HQC31" s="71"/>
      <c r="HQD31" s="71"/>
      <c r="HQE31" s="71"/>
      <c r="HQF31" s="71"/>
      <c r="HQG31" s="71"/>
      <c r="HQH31" s="71"/>
      <c r="HQI31" s="71"/>
      <c r="HQJ31" s="71"/>
      <c r="HQK31" s="71"/>
      <c r="HQL31" s="71"/>
      <c r="HQM31" s="71"/>
      <c r="HQN31" s="71"/>
      <c r="HQO31" s="71"/>
      <c r="HQP31" s="71"/>
      <c r="HQQ31" s="71"/>
      <c r="HQR31" s="71"/>
      <c r="HQS31" s="71"/>
      <c r="HQT31" s="71"/>
      <c r="HQU31" s="71"/>
      <c r="HQV31" s="71"/>
      <c r="HQW31" s="71"/>
      <c r="HQX31" s="71"/>
      <c r="HQY31" s="71"/>
      <c r="HQZ31" s="71"/>
      <c r="HRA31" s="71"/>
      <c r="HRB31" s="71"/>
      <c r="HRC31" s="71"/>
      <c r="HRD31" s="71"/>
      <c r="HRE31" s="71"/>
      <c r="HRF31" s="71"/>
      <c r="HRG31" s="71"/>
      <c r="HRH31" s="71"/>
      <c r="HRI31" s="71"/>
      <c r="HRJ31" s="71"/>
      <c r="HRK31" s="71"/>
      <c r="HRL31" s="71"/>
      <c r="HRM31" s="71"/>
      <c r="HRN31" s="71"/>
      <c r="HRO31" s="71"/>
      <c r="HRP31" s="71"/>
      <c r="HRQ31" s="71"/>
      <c r="HRR31" s="71"/>
      <c r="HRS31" s="71"/>
      <c r="HRT31" s="71"/>
      <c r="HRU31" s="71"/>
      <c r="HRV31" s="71"/>
      <c r="HRW31" s="71"/>
      <c r="HRX31" s="71"/>
      <c r="HRY31" s="71"/>
      <c r="HRZ31" s="71"/>
      <c r="HSA31" s="71"/>
      <c r="HSB31" s="71"/>
      <c r="HSC31" s="71"/>
      <c r="HSD31" s="71"/>
      <c r="HSE31" s="71"/>
      <c r="HSF31" s="71"/>
      <c r="HSG31" s="71"/>
      <c r="HSH31" s="71"/>
      <c r="HSI31" s="71"/>
      <c r="HSJ31" s="71"/>
      <c r="HSK31" s="71"/>
      <c r="HSL31" s="71"/>
      <c r="HSM31" s="71"/>
      <c r="HSN31" s="71"/>
      <c r="HSO31" s="71"/>
      <c r="HSP31" s="71"/>
      <c r="HSQ31" s="71"/>
      <c r="HSR31" s="71"/>
      <c r="HSS31" s="71"/>
      <c r="HST31" s="71"/>
      <c r="HSU31" s="71"/>
      <c r="HSV31" s="71"/>
      <c r="HSW31" s="71"/>
      <c r="HSX31" s="71"/>
      <c r="HSY31" s="71"/>
      <c r="HSZ31" s="71"/>
      <c r="HTA31" s="71"/>
      <c r="HTB31" s="71"/>
      <c r="HTC31" s="71"/>
      <c r="HTD31" s="71"/>
      <c r="HTE31" s="71"/>
      <c r="HTF31" s="71"/>
      <c r="HTG31" s="71"/>
      <c r="HTH31" s="71"/>
      <c r="HTI31" s="71"/>
      <c r="HTJ31" s="71"/>
      <c r="HTK31" s="71"/>
      <c r="HTL31" s="71"/>
      <c r="HTM31" s="71"/>
      <c r="HTN31" s="71"/>
      <c r="HTO31" s="71"/>
      <c r="HTP31" s="71"/>
      <c r="HTQ31" s="71"/>
      <c r="HTR31" s="71"/>
      <c r="HTS31" s="71"/>
      <c r="HTT31" s="71"/>
      <c r="HTU31" s="71"/>
      <c r="HTV31" s="71"/>
      <c r="HTW31" s="71"/>
      <c r="HTX31" s="71"/>
      <c r="HTY31" s="71"/>
      <c r="HTZ31" s="71"/>
      <c r="HUA31" s="71"/>
      <c r="HUB31" s="71"/>
      <c r="HUC31" s="71"/>
      <c r="HUD31" s="71"/>
      <c r="HUE31" s="71"/>
      <c r="HUF31" s="71"/>
      <c r="HUG31" s="71"/>
      <c r="HUH31" s="71"/>
      <c r="HUI31" s="71"/>
      <c r="HUJ31" s="71"/>
      <c r="HUK31" s="71"/>
      <c r="HUL31" s="71"/>
      <c r="HUM31" s="71"/>
      <c r="HUN31" s="71"/>
      <c r="HUO31" s="71"/>
      <c r="HUP31" s="71"/>
      <c r="HUQ31" s="71"/>
      <c r="HUR31" s="71"/>
      <c r="HUS31" s="71"/>
      <c r="HUT31" s="71"/>
      <c r="HUU31" s="71"/>
      <c r="HUV31" s="71"/>
      <c r="HUW31" s="71"/>
      <c r="HUX31" s="71"/>
      <c r="HUY31" s="71"/>
      <c r="HUZ31" s="71"/>
      <c r="HVA31" s="71"/>
      <c r="HVB31" s="71"/>
      <c r="HVC31" s="71"/>
      <c r="HVD31" s="71"/>
      <c r="HVE31" s="71"/>
      <c r="HVF31" s="71"/>
      <c r="HVG31" s="71"/>
      <c r="HVH31" s="71"/>
      <c r="HVI31" s="71"/>
      <c r="HVJ31" s="71"/>
      <c r="HVK31" s="71"/>
      <c r="HVL31" s="71"/>
      <c r="HVM31" s="71"/>
      <c r="HVN31" s="71"/>
      <c r="HVO31" s="71"/>
      <c r="HVP31" s="71"/>
      <c r="HVQ31" s="71"/>
      <c r="HVR31" s="71"/>
      <c r="HVS31" s="71"/>
      <c r="HVT31" s="71"/>
      <c r="HVU31" s="71"/>
      <c r="HVV31" s="71"/>
      <c r="HVW31" s="71"/>
      <c r="HVX31" s="71"/>
      <c r="HVY31" s="71"/>
      <c r="HVZ31" s="71"/>
      <c r="HWA31" s="71"/>
      <c r="HWB31" s="71"/>
      <c r="HWC31" s="71"/>
      <c r="HWD31" s="71"/>
      <c r="HWE31" s="71"/>
      <c r="HWF31" s="71"/>
      <c r="HWG31" s="71"/>
      <c r="HWH31" s="71"/>
      <c r="HWI31" s="71"/>
      <c r="HWJ31" s="71"/>
      <c r="HWK31" s="71"/>
      <c r="HWL31" s="71"/>
      <c r="HWM31" s="71"/>
      <c r="HWN31" s="71"/>
      <c r="HWO31" s="71"/>
      <c r="HWP31" s="71"/>
      <c r="HWQ31" s="71"/>
      <c r="HWR31" s="71"/>
      <c r="HWS31" s="71"/>
      <c r="HWT31" s="71"/>
      <c r="HWU31" s="71"/>
      <c r="HWV31" s="71"/>
      <c r="HWW31" s="71"/>
      <c r="HWX31" s="71"/>
      <c r="HWY31" s="71"/>
      <c r="HWZ31" s="71"/>
      <c r="HXA31" s="71"/>
      <c r="HXB31" s="71"/>
      <c r="HXC31" s="71"/>
      <c r="HXD31" s="71"/>
      <c r="HXE31" s="71"/>
      <c r="HXF31" s="71"/>
      <c r="HXG31" s="71"/>
      <c r="HXH31" s="71"/>
      <c r="HXI31" s="71"/>
      <c r="HXJ31" s="71"/>
      <c r="HXK31" s="71"/>
      <c r="HXL31" s="71"/>
      <c r="HXM31" s="71"/>
      <c r="HXN31" s="71"/>
      <c r="HXO31" s="71"/>
      <c r="HXP31" s="71"/>
      <c r="HXQ31" s="71"/>
      <c r="HXR31" s="71"/>
      <c r="HXS31" s="71"/>
      <c r="HXT31" s="71"/>
      <c r="HXU31" s="71"/>
      <c r="HXV31" s="71"/>
      <c r="HXW31" s="71"/>
      <c r="HXX31" s="71"/>
      <c r="HXY31" s="71"/>
      <c r="HXZ31" s="71"/>
      <c r="HYA31" s="71"/>
      <c r="HYB31" s="71"/>
      <c r="HYC31" s="71"/>
      <c r="HYD31" s="71"/>
      <c r="HYE31" s="71"/>
      <c r="HYF31" s="71"/>
      <c r="HYG31" s="71"/>
      <c r="HYH31" s="71"/>
      <c r="HYI31" s="71"/>
      <c r="HYJ31" s="71"/>
      <c r="HYK31" s="71"/>
      <c r="HYL31" s="71"/>
      <c r="HYM31" s="71"/>
      <c r="HYN31" s="71"/>
      <c r="HYO31" s="71"/>
      <c r="HYP31" s="71"/>
      <c r="HYQ31" s="71"/>
      <c r="HYR31" s="71"/>
      <c r="HYS31" s="71"/>
      <c r="HYT31" s="71"/>
      <c r="HYU31" s="71"/>
      <c r="HYV31" s="71"/>
      <c r="HYW31" s="71"/>
      <c r="HYX31" s="71"/>
      <c r="HYY31" s="71"/>
      <c r="HYZ31" s="71"/>
      <c r="HZA31" s="71"/>
      <c r="HZB31" s="71"/>
      <c r="HZC31" s="71"/>
      <c r="HZD31" s="71"/>
      <c r="HZE31" s="71"/>
      <c r="HZF31" s="71"/>
      <c r="HZG31" s="71"/>
      <c r="HZH31" s="71"/>
      <c r="HZI31" s="71"/>
      <c r="HZJ31" s="71"/>
      <c r="HZK31" s="71"/>
      <c r="HZL31" s="71"/>
      <c r="HZM31" s="71"/>
      <c r="HZN31" s="71"/>
      <c r="HZO31" s="71"/>
      <c r="HZP31" s="71"/>
      <c r="HZQ31" s="71"/>
      <c r="HZR31" s="71"/>
      <c r="HZS31" s="71"/>
      <c r="HZT31" s="71"/>
      <c r="HZU31" s="71"/>
      <c r="HZV31" s="71"/>
      <c r="HZW31" s="71"/>
      <c r="HZX31" s="71"/>
      <c r="HZY31" s="71"/>
      <c r="HZZ31" s="71"/>
      <c r="IAA31" s="71"/>
      <c r="IAB31" s="71"/>
      <c r="IAC31" s="71"/>
      <c r="IAD31" s="71"/>
      <c r="IAE31" s="71"/>
      <c r="IAF31" s="71"/>
      <c r="IAG31" s="71"/>
      <c r="IAH31" s="71"/>
      <c r="IAI31" s="71"/>
      <c r="IAJ31" s="71"/>
      <c r="IAK31" s="71"/>
      <c r="IAL31" s="71"/>
      <c r="IAM31" s="71"/>
      <c r="IAN31" s="71"/>
      <c r="IAO31" s="71"/>
      <c r="IAP31" s="71"/>
      <c r="IAQ31" s="71"/>
      <c r="IAR31" s="71"/>
      <c r="IAS31" s="71"/>
      <c r="IAT31" s="71"/>
      <c r="IAU31" s="71"/>
      <c r="IAV31" s="71"/>
      <c r="IAW31" s="71"/>
      <c r="IAX31" s="71"/>
      <c r="IAY31" s="71"/>
      <c r="IAZ31" s="71"/>
      <c r="IBA31" s="71"/>
      <c r="IBB31" s="71"/>
      <c r="IBC31" s="71"/>
      <c r="IBD31" s="71"/>
      <c r="IBE31" s="71"/>
      <c r="IBF31" s="71"/>
      <c r="IBG31" s="71"/>
      <c r="IBH31" s="71"/>
      <c r="IBI31" s="71"/>
      <c r="IBJ31" s="71"/>
      <c r="IBK31" s="71"/>
      <c r="IBL31" s="71"/>
      <c r="IBM31" s="71"/>
      <c r="IBN31" s="71"/>
      <c r="IBO31" s="71"/>
      <c r="IBP31" s="71"/>
      <c r="IBQ31" s="71"/>
      <c r="IBR31" s="71"/>
      <c r="IBS31" s="71"/>
      <c r="IBT31" s="71"/>
      <c r="IBU31" s="71"/>
      <c r="IBV31" s="71"/>
      <c r="IBW31" s="71"/>
      <c r="IBX31" s="71"/>
      <c r="IBY31" s="71"/>
      <c r="IBZ31" s="71"/>
      <c r="ICA31" s="71"/>
      <c r="ICB31" s="71"/>
      <c r="ICC31" s="71"/>
      <c r="ICD31" s="71"/>
      <c r="ICE31" s="71"/>
      <c r="ICF31" s="71"/>
      <c r="ICG31" s="71"/>
      <c r="ICH31" s="71"/>
      <c r="ICI31" s="71"/>
      <c r="ICJ31" s="71"/>
      <c r="ICK31" s="71"/>
      <c r="ICL31" s="71"/>
      <c r="ICM31" s="71"/>
      <c r="ICN31" s="71"/>
      <c r="ICO31" s="71"/>
      <c r="ICP31" s="71"/>
      <c r="ICQ31" s="71"/>
      <c r="ICR31" s="71"/>
      <c r="ICS31" s="71"/>
      <c r="ICT31" s="71"/>
      <c r="ICU31" s="71"/>
      <c r="ICV31" s="71"/>
      <c r="ICW31" s="71"/>
      <c r="ICX31" s="71"/>
      <c r="ICY31" s="71"/>
      <c r="ICZ31" s="71"/>
      <c r="IDA31" s="71"/>
      <c r="IDB31" s="71"/>
      <c r="IDC31" s="71"/>
      <c r="IDD31" s="71"/>
      <c r="IDE31" s="71"/>
      <c r="IDF31" s="71"/>
      <c r="IDG31" s="71"/>
      <c r="IDH31" s="71"/>
      <c r="IDI31" s="71"/>
      <c r="IDJ31" s="71"/>
      <c r="IDK31" s="71"/>
      <c r="IDL31" s="71"/>
      <c r="IDM31" s="71"/>
      <c r="IDN31" s="71"/>
      <c r="IDO31" s="71"/>
      <c r="IDP31" s="71"/>
      <c r="IDQ31" s="71"/>
      <c r="IDR31" s="71"/>
      <c r="IDS31" s="71"/>
      <c r="IDT31" s="71"/>
      <c r="IDU31" s="71"/>
      <c r="IDV31" s="71"/>
      <c r="IDW31" s="71"/>
      <c r="IDX31" s="71"/>
      <c r="IDY31" s="71"/>
      <c r="IDZ31" s="71"/>
      <c r="IEA31" s="71"/>
      <c r="IEB31" s="71"/>
      <c r="IEC31" s="71"/>
      <c r="IED31" s="71"/>
      <c r="IEE31" s="71"/>
      <c r="IEF31" s="71"/>
      <c r="IEG31" s="71"/>
      <c r="IEH31" s="71"/>
      <c r="IEI31" s="71"/>
      <c r="IEJ31" s="71"/>
      <c r="IEK31" s="71"/>
      <c r="IEL31" s="71"/>
      <c r="IEM31" s="71"/>
      <c r="IEN31" s="71"/>
      <c r="IEO31" s="71"/>
      <c r="IEP31" s="71"/>
      <c r="IEQ31" s="71"/>
      <c r="IER31" s="71"/>
      <c r="IES31" s="71"/>
      <c r="IET31" s="71"/>
      <c r="IEU31" s="71"/>
      <c r="IEV31" s="71"/>
      <c r="IEW31" s="71"/>
      <c r="IEX31" s="71"/>
      <c r="IEY31" s="71"/>
      <c r="IEZ31" s="71"/>
      <c r="IFA31" s="71"/>
      <c r="IFB31" s="71"/>
      <c r="IFC31" s="71"/>
      <c r="IFD31" s="71"/>
      <c r="IFE31" s="71"/>
      <c r="IFF31" s="71"/>
      <c r="IFG31" s="71"/>
      <c r="IFH31" s="71"/>
      <c r="IFI31" s="71"/>
      <c r="IFJ31" s="71"/>
      <c r="IFK31" s="71"/>
      <c r="IFL31" s="71"/>
      <c r="IFM31" s="71"/>
      <c r="IFN31" s="71"/>
      <c r="IFO31" s="71"/>
      <c r="IFP31" s="71"/>
      <c r="IFQ31" s="71"/>
      <c r="IFR31" s="71"/>
      <c r="IFS31" s="71"/>
      <c r="IFT31" s="71"/>
      <c r="IFU31" s="71"/>
      <c r="IFV31" s="71"/>
      <c r="IFW31" s="71"/>
      <c r="IFX31" s="71"/>
      <c r="IFY31" s="71"/>
      <c r="IFZ31" s="71"/>
      <c r="IGA31" s="71"/>
      <c r="IGB31" s="71"/>
      <c r="IGC31" s="71"/>
      <c r="IGD31" s="71"/>
      <c r="IGE31" s="71"/>
      <c r="IGF31" s="71"/>
      <c r="IGG31" s="71"/>
      <c r="IGH31" s="71"/>
      <c r="IGI31" s="71"/>
      <c r="IGJ31" s="71"/>
      <c r="IGK31" s="71"/>
      <c r="IGL31" s="71"/>
      <c r="IGM31" s="71"/>
      <c r="IGN31" s="71"/>
      <c r="IGO31" s="71"/>
      <c r="IGP31" s="71"/>
      <c r="IGQ31" s="71"/>
      <c r="IGR31" s="71"/>
      <c r="IGS31" s="71"/>
      <c r="IGT31" s="71"/>
      <c r="IGU31" s="71"/>
      <c r="IGV31" s="71"/>
      <c r="IGW31" s="71"/>
      <c r="IGX31" s="71"/>
      <c r="IGY31" s="71"/>
      <c r="IGZ31" s="71"/>
      <c r="IHA31" s="71"/>
      <c r="IHB31" s="71"/>
      <c r="IHC31" s="71"/>
      <c r="IHD31" s="71"/>
      <c r="IHE31" s="71"/>
      <c r="IHF31" s="71"/>
      <c r="IHG31" s="71"/>
      <c r="IHH31" s="71"/>
      <c r="IHI31" s="71"/>
      <c r="IHJ31" s="71"/>
      <c r="IHK31" s="71"/>
      <c r="IHL31" s="71"/>
      <c r="IHM31" s="71"/>
      <c r="IHN31" s="71"/>
      <c r="IHO31" s="71"/>
      <c r="IHP31" s="71"/>
      <c r="IHQ31" s="71"/>
      <c r="IHR31" s="71"/>
      <c r="IHS31" s="71"/>
      <c r="IHT31" s="71"/>
      <c r="IHU31" s="71"/>
      <c r="IHV31" s="71"/>
      <c r="IHW31" s="71"/>
      <c r="IHX31" s="71"/>
      <c r="IHY31" s="71"/>
      <c r="IHZ31" s="71"/>
      <c r="IIA31" s="71"/>
      <c r="IIB31" s="71"/>
      <c r="IIC31" s="71"/>
      <c r="IID31" s="71"/>
      <c r="IIE31" s="71"/>
      <c r="IIF31" s="71"/>
      <c r="IIG31" s="71"/>
      <c r="IIH31" s="71"/>
      <c r="III31" s="71"/>
      <c r="IIJ31" s="71"/>
      <c r="IIK31" s="71"/>
      <c r="IIL31" s="71"/>
      <c r="IIM31" s="71"/>
      <c r="IIN31" s="71"/>
      <c r="IIO31" s="71"/>
      <c r="IIP31" s="71"/>
      <c r="IIQ31" s="71"/>
      <c r="IIR31" s="71"/>
      <c r="IIS31" s="71"/>
      <c r="IIT31" s="71"/>
      <c r="IIU31" s="71"/>
      <c r="IIV31" s="71"/>
      <c r="IIW31" s="71"/>
      <c r="IIX31" s="71"/>
      <c r="IIY31" s="71"/>
      <c r="IIZ31" s="71"/>
      <c r="IJA31" s="71"/>
      <c r="IJB31" s="71"/>
      <c r="IJC31" s="71"/>
      <c r="IJD31" s="71"/>
      <c r="IJE31" s="71"/>
      <c r="IJF31" s="71"/>
      <c r="IJG31" s="71"/>
      <c r="IJH31" s="71"/>
      <c r="IJI31" s="71"/>
      <c r="IJJ31" s="71"/>
      <c r="IJK31" s="71"/>
      <c r="IJL31" s="71"/>
      <c r="IJM31" s="71"/>
      <c r="IJN31" s="71"/>
      <c r="IJO31" s="71"/>
      <c r="IJP31" s="71"/>
      <c r="IJQ31" s="71"/>
      <c r="IJR31" s="71"/>
      <c r="IJS31" s="71"/>
      <c r="IJT31" s="71"/>
      <c r="IJU31" s="71"/>
      <c r="IJV31" s="71"/>
      <c r="IJW31" s="71"/>
      <c r="IJX31" s="71"/>
      <c r="IJY31" s="71"/>
      <c r="IJZ31" s="71"/>
      <c r="IKA31" s="71"/>
      <c r="IKB31" s="71"/>
      <c r="IKC31" s="71"/>
      <c r="IKD31" s="71"/>
      <c r="IKE31" s="71"/>
      <c r="IKF31" s="71"/>
      <c r="IKG31" s="71"/>
      <c r="IKH31" s="71"/>
      <c r="IKI31" s="71"/>
      <c r="IKJ31" s="71"/>
      <c r="IKK31" s="71"/>
      <c r="IKL31" s="71"/>
      <c r="IKM31" s="71"/>
      <c r="IKN31" s="71"/>
      <c r="IKO31" s="71"/>
      <c r="IKP31" s="71"/>
      <c r="IKQ31" s="71"/>
      <c r="IKR31" s="71"/>
      <c r="IKS31" s="71"/>
      <c r="IKT31" s="71"/>
      <c r="IKU31" s="71"/>
      <c r="IKV31" s="71"/>
      <c r="IKW31" s="71"/>
      <c r="IKX31" s="71"/>
      <c r="IKY31" s="71"/>
      <c r="IKZ31" s="71"/>
      <c r="ILA31" s="71"/>
      <c r="ILB31" s="71"/>
      <c r="ILC31" s="71"/>
      <c r="ILD31" s="71"/>
      <c r="ILE31" s="71"/>
      <c r="ILF31" s="71"/>
      <c r="ILG31" s="71"/>
      <c r="ILH31" s="71"/>
      <c r="ILI31" s="71"/>
      <c r="ILJ31" s="71"/>
      <c r="ILK31" s="71"/>
      <c r="ILL31" s="71"/>
      <c r="ILM31" s="71"/>
      <c r="ILN31" s="71"/>
      <c r="ILO31" s="71"/>
      <c r="ILP31" s="71"/>
      <c r="ILQ31" s="71"/>
      <c r="ILR31" s="71"/>
      <c r="ILS31" s="71"/>
      <c r="ILT31" s="71"/>
      <c r="ILU31" s="71"/>
      <c r="ILV31" s="71"/>
      <c r="ILW31" s="71"/>
      <c r="ILX31" s="71"/>
      <c r="ILY31" s="71"/>
      <c r="ILZ31" s="71"/>
      <c r="IMA31" s="71"/>
      <c r="IMB31" s="71"/>
      <c r="IMC31" s="71"/>
      <c r="IMD31" s="71"/>
      <c r="IME31" s="71"/>
      <c r="IMF31" s="71"/>
      <c r="IMG31" s="71"/>
      <c r="IMH31" s="71"/>
      <c r="IMI31" s="71"/>
      <c r="IMJ31" s="71"/>
      <c r="IMK31" s="71"/>
      <c r="IML31" s="71"/>
      <c r="IMM31" s="71"/>
      <c r="IMN31" s="71"/>
      <c r="IMO31" s="71"/>
      <c r="IMP31" s="71"/>
      <c r="IMQ31" s="71"/>
      <c r="IMR31" s="71"/>
      <c r="IMS31" s="71"/>
      <c r="IMT31" s="71"/>
      <c r="IMU31" s="71"/>
      <c r="IMV31" s="71"/>
      <c r="IMW31" s="71"/>
      <c r="IMX31" s="71"/>
      <c r="IMY31" s="71"/>
      <c r="IMZ31" s="71"/>
      <c r="INA31" s="71"/>
      <c r="INB31" s="71"/>
      <c r="INC31" s="71"/>
      <c r="IND31" s="71"/>
      <c r="INE31" s="71"/>
      <c r="INF31" s="71"/>
      <c r="ING31" s="71"/>
      <c r="INH31" s="71"/>
      <c r="INI31" s="71"/>
      <c r="INJ31" s="71"/>
      <c r="INK31" s="71"/>
      <c r="INL31" s="71"/>
      <c r="INM31" s="71"/>
      <c r="INN31" s="71"/>
      <c r="INO31" s="71"/>
      <c r="INP31" s="71"/>
      <c r="INQ31" s="71"/>
      <c r="INR31" s="71"/>
      <c r="INS31" s="71"/>
      <c r="INT31" s="71"/>
      <c r="INU31" s="71"/>
      <c r="INV31" s="71"/>
      <c r="INW31" s="71"/>
      <c r="INX31" s="71"/>
      <c r="INY31" s="71"/>
      <c r="INZ31" s="71"/>
      <c r="IOA31" s="71"/>
      <c r="IOB31" s="71"/>
      <c r="IOC31" s="71"/>
      <c r="IOD31" s="71"/>
      <c r="IOE31" s="71"/>
      <c r="IOF31" s="71"/>
      <c r="IOG31" s="71"/>
      <c r="IOH31" s="71"/>
      <c r="IOI31" s="71"/>
      <c r="IOJ31" s="71"/>
      <c r="IOK31" s="71"/>
      <c r="IOL31" s="71"/>
      <c r="IOM31" s="71"/>
      <c r="ION31" s="71"/>
      <c r="IOO31" s="71"/>
      <c r="IOP31" s="71"/>
      <c r="IOQ31" s="71"/>
      <c r="IOR31" s="71"/>
      <c r="IOS31" s="71"/>
      <c r="IOT31" s="71"/>
      <c r="IOU31" s="71"/>
      <c r="IOV31" s="71"/>
      <c r="IOW31" s="71"/>
      <c r="IOX31" s="71"/>
      <c r="IOY31" s="71"/>
      <c r="IOZ31" s="71"/>
      <c r="IPA31" s="71"/>
      <c r="IPB31" s="71"/>
      <c r="IPC31" s="71"/>
      <c r="IPD31" s="71"/>
      <c r="IPE31" s="71"/>
      <c r="IPF31" s="71"/>
      <c r="IPG31" s="71"/>
      <c r="IPH31" s="71"/>
      <c r="IPI31" s="71"/>
      <c r="IPJ31" s="71"/>
      <c r="IPK31" s="71"/>
      <c r="IPL31" s="71"/>
      <c r="IPM31" s="71"/>
      <c r="IPN31" s="71"/>
      <c r="IPO31" s="71"/>
      <c r="IPP31" s="71"/>
      <c r="IPQ31" s="71"/>
      <c r="IPR31" s="71"/>
      <c r="IPS31" s="71"/>
      <c r="IPT31" s="71"/>
      <c r="IPU31" s="71"/>
      <c r="IPV31" s="71"/>
      <c r="IPW31" s="71"/>
      <c r="IPX31" s="71"/>
      <c r="IPY31" s="71"/>
      <c r="IPZ31" s="71"/>
      <c r="IQA31" s="71"/>
      <c r="IQB31" s="71"/>
      <c r="IQC31" s="71"/>
      <c r="IQD31" s="71"/>
      <c r="IQE31" s="71"/>
      <c r="IQF31" s="71"/>
      <c r="IQG31" s="71"/>
      <c r="IQH31" s="71"/>
      <c r="IQI31" s="71"/>
      <c r="IQJ31" s="71"/>
      <c r="IQK31" s="71"/>
      <c r="IQL31" s="71"/>
      <c r="IQM31" s="71"/>
      <c r="IQN31" s="71"/>
      <c r="IQO31" s="71"/>
      <c r="IQP31" s="71"/>
      <c r="IQQ31" s="71"/>
      <c r="IQR31" s="71"/>
      <c r="IQS31" s="71"/>
      <c r="IQT31" s="71"/>
      <c r="IQU31" s="71"/>
      <c r="IQV31" s="71"/>
      <c r="IQW31" s="71"/>
      <c r="IQX31" s="71"/>
      <c r="IQY31" s="71"/>
      <c r="IQZ31" s="71"/>
      <c r="IRA31" s="71"/>
      <c r="IRB31" s="71"/>
      <c r="IRC31" s="71"/>
      <c r="IRD31" s="71"/>
      <c r="IRE31" s="71"/>
      <c r="IRF31" s="71"/>
      <c r="IRG31" s="71"/>
      <c r="IRH31" s="71"/>
      <c r="IRI31" s="71"/>
      <c r="IRJ31" s="71"/>
      <c r="IRK31" s="71"/>
      <c r="IRL31" s="71"/>
      <c r="IRM31" s="71"/>
      <c r="IRN31" s="71"/>
      <c r="IRO31" s="71"/>
      <c r="IRP31" s="71"/>
      <c r="IRQ31" s="71"/>
      <c r="IRR31" s="71"/>
      <c r="IRS31" s="71"/>
      <c r="IRT31" s="71"/>
      <c r="IRU31" s="71"/>
      <c r="IRV31" s="71"/>
      <c r="IRW31" s="71"/>
      <c r="IRX31" s="71"/>
      <c r="IRY31" s="71"/>
      <c r="IRZ31" s="71"/>
      <c r="ISA31" s="71"/>
      <c r="ISB31" s="71"/>
      <c r="ISC31" s="71"/>
      <c r="ISD31" s="71"/>
      <c r="ISE31" s="71"/>
      <c r="ISF31" s="71"/>
      <c r="ISG31" s="71"/>
      <c r="ISH31" s="71"/>
      <c r="ISI31" s="71"/>
      <c r="ISJ31" s="71"/>
      <c r="ISK31" s="71"/>
      <c r="ISL31" s="71"/>
      <c r="ISM31" s="71"/>
      <c r="ISN31" s="71"/>
      <c r="ISO31" s="71"/>
      <c r="ISP31" s="71"/>
      <c r="ISQ31" s="71"/>
      <c r="ISR31" s="71"/>
      <c r="ISS31" s="71"/>
      <c r="IST31" s="71"/>
      <c r="ISU31" s="71"/>
      <c r="ISV31" s="71"/>
      <c r="ISW31" s="71"/>
      <c r="ISX31" s="71"/>
      <c r="ISY31" s="71"/>
      <c r="ISZ31" s="71"/>
      <c r="ITA31" s="71"/>
      <c r="ITB31" s="71"/>
      <c r="ITC31" s="71"/>
      <c r="ITD31" s="71"/>
      <c r="ITE31" s="71"/>
      <c r="ITF31" s="71"/>
      <c r="ITG31" s="71"/>
      <c r="ITH31" s="71"/>
      <c r="ITI31" s="71"/>
      <c r="ITJ31" s="71"/>
      <c r="ITK31" s="71"/>
      <c r="ITL31" s="71"/>
      <c r="ITM31" s="71"/>
      <c r="ITN31" s="71"/>
      <c r="ITO31" s="71"/>
      <c r="ITP31" s="71"/>
      <c r="ITQ31" s="71"/>
      <c r="ITR31" s="71"/>
      <c r="ITS31" s="71"/>
      <c r="ITT31" s="71"/>
      <c r="ITU31" s="71"/>
      <c r="ITV31" s="71"/>
      <c r="ITW31" s="71"/>
      <c r="ITX31" s="71"/>
      <c r="ITY31" s="71"/>
      <c r="ITZ31" s="71"/>
      <c r="IUA31" s="71"/>
      <c r="IUB31" s="71"/>
      <c r="IUC31" s="71"/>
      <c r="IUD31" s="71"/>
      <c r="IUE31" s="71"/>
      <c r="IUF31" s="71"/>
      <c r="IUG31" s="71"/>
      <c r="IUH31" s="71"/>
      <c r="IUI31" s="71"/>
      <c r="IUJ31" s="71"/>
      <c r="IUK31" s="71"/>
      <c r="IUL31" s="71"/>
      <c r="IUM31" s="71"/>
      <c r="IUN31" s="71"/>
      <c r="IUO31" s="71"/>
      <c r="IUP31" s="71"/>
      <c r="IUQ31" s="71"/>
      <c r="IUR31" s="71"/>
      <c r="IUS31" s="71"/>
      <c r="IUT31" s="71"/>
      <c r="IUU31" s="71"/>
      <c r="IUV31" s="71"/>
      <c r="IUW31" s="71"/>
      <c r="IUX31" s="71"/>
      <c r="IUY31" s="71"/>
      <c r="IUZ31" s="71"/>
      <c r="IVA31" s="71"/>
      <c r="IVB31" s="71"/>
      <c r="IVC31" s="71"/>
      <c r="IVD31" s="71"/>
      <c r="IVE31" s="71"/>
      <c r="IVF31" s="71"/>
      <c r="IVG31" s="71"/>
      <c r="IVH31" s="71"/>
      <c r="IVI31" s="71"/>
      <c r="IVJ31" s="71"/>
      <c r="IVK31" s="71"/>
      <c r="IVL31" s="71"/>
      <c r="IVM31" s="71"/>
      <c r="IVN31" s="71"/>
      <c r="IVO31" s="71"/>
      <c r="IVP31" s="71"/>
      <c r="IVQ31" s="71"/>
      <c r="IVR31" s="71"/>
      <c r="IVS31" s="71"/>
      <c r="IVT31" s="71"/>
      <c r="IVU31" s="71"/>
      <c r="IVV31" s="71"/>
      <c r="IVW31" s="71"/>
      <c r="IVX31" s="71"/>
      <c r="IVY31" s="71"/>
      <c r="IVZ31" s="71"/>
      <c r="IWA31" s="71"/>
      <c r="IWB31" s="71"/>
      <c r="IWC31" s="71"/>
      <c r="IWD31" s="71"/>
      <c r="IWE31" s="71"/>
      <c r="IWF31" s="71"/>
      <c r="IWG31" s="71"/>
      <c r="IWH31" s="71"/>
      <c r="IWI31" s="71"/>
      <c r="IWJ31" s="71"/>
      <c r="IWK31" s="71"/>
      <c r="IWL31" s="71"/>
      <c r="IWM31" s="71"/>
      <c r="IWN31" s="71"/>
      <c r="IWO31" s="71"/>
      <c r="IWP31" s="71"/>
      <c r="IWQ31" s="71"/>
      <c r="IWR31" s="71"/>
      <c r="IWS31" s="71"/>
      <c r="IWT31" s="71"/>
      <c r="IWU31" s="71"/>
      <c r="IWV31" s="71"/>
      <c r="IWW31" s="71"/>
      <c r="IWX31" s="71"/>
      <c r="IWY31" s="71"/>
      <c r="IWZ31" s="71"/>
      <c r="IXA31" s="71"/>
      <c r="IXB31" s="71"/>
      <c r="IXC31" s="71"/>
      <c r="IXD31" s="71"/>
      <c r="IXE31" s="71"/>
      <c r="IXF31" s="71"/>
      <c r="IXG31" s="71"/>
      <c r="IXH31" s="71"/>
      <c r="IXI31" s="71"/>
      <c r="IXJ31" s="71"/>
      <c r="IXK31" s="71"/>
      <c r="IXL31" s="71"/>
      <c r="IXM31" s="71"/>
      <c r="IXN31" s="71"/>
      <c r="IXO31" s="71"/>
      <c r="IXP31" s="71"/>
      <c r="IXQ31" s="71"/>
      <c r="IXR31" s="71"/>
      <c r="IXS31" s="71"/>
      <c r="IXT31" s="71"/>
      <c r="IXU31" s="71"/>
      <c r="IXV31" s="71"/>
      <c r="IXW31" s="71"/>
      <c r="IXX31" s="71"/>
      <c r="IXY31" s="71"/>
      <c r="IXZ31" s="71"/>
      <c r="IYA31" s="71"/>
      <c r="IYB31" s="71"/>
      <c r="IYC31" s="71"/>
      <c r="IYD31" s="71"/>
      <c r="IYE31" s="71"/>
      <c r="IYF31" s="71"/>
      <c r="IYG31" s="71"/>
      <c r="IYH31" s="71"/>
      <c r="IYI31" s="71"/>
      <c r="IYJ31" s="71"/>
      <c r="IYK31" s="71"/>
      <c r="IYL31" s="71"/>
      <c r="IYM31" s="71"/>
      <c r="IYN31" s="71"/>
      <c r="IYO31" s="71"/>
      <c r="IYP31" s="71"/>
      <c r="IYQ31" s="71"/>
      <c r="IYR31" s="71"/>
      <c r="IYS31" s="71"/>
      <c r="IYT31" s="71"/>
      <c r="IYU31" s="71"/>
      <c r="IYV31" s="71"/>
      <c r="IYW31" s="71"/>
      <c r="IYX31" s="71"/>
      <c r="IYY31" s="71"/>
      <c r="IYZ31" s="71"/>
      <c r="IZA31" s="71"/>
      <c r="IZB31" s="71"/>
      <c r="IZC31" s="71"/>
      <c r="IZD31" s="71"/>
      <c r="IZE31" s="71"/>
      <c r="IZF31" s="71"/>
      <c r="IZG31" s="71"/>
      <c r="IZH31" s="71"/>
      <c r="IZI31" s="71"/>
      <c r="IZJ31" s="71"/>
      <c r="IZK31" s="71"/>
      <c r="IZL31" s="71"/>
      <c r="IZM31" s="71"/>
      <c r="IZN31" s="71"/>
      <c r="IZO31" s="71"/>
      <c r="IZP31" s="71"/>
      <c r="IZQ31" s="71"/>
      <c r="IZR31" s="71"/>
      <c r="IZS31" s="71"/>
      <c r="IZT31" s="71"/>
      <c r="IZU31" s="71"/>
      <c r="IZV31" s="71"/>
      <c r="IZW31" s="71"/>
      <c r="IZX31" s="71"/>
      <c r="IZY31" s="71"/>
      <c r="IZZ31" s="71"/>
      <c r="JAA31" s="71"/>
      <c r="JAB31" s="71"/>
      <c r="JAC31" s="71"/>
      <c r="JAD31" s="71"/>
      <c r="JAE31" s="71"/>
      <c r="JAF31" s="71"/>
      <c r="JAG31" s="71"/>
      <c r="JAH31" s="71"/>
      <c r="JAI31" s="71"/>
      <c r="JAJ31" s="71"/>
      <c r="JAK31" s="71"/>
      <c r="JAL31" s="71"/>
      <c r="JAM31" s="71"/>
      <c r="JAN31" s="71"/>
      <c r="JAO31" s="71"/>
      <c r="JAP31" s="71"/>
      <c r="JAQ31" s="71"/>
      <c r="JAR31" s="71"/>
      <c r="JAS31" s="71"/>
      <c r="JAT31" s="71"/>
      <c r="JAU31" s="71"/>
      <c r="JAV31" s="71"/>
      <c r="JAW31" s="71"/>
      <c r="JAX31" s="71"/>
      <c r="JAY31" s="71"/>
      <c r="JAZ31" s="71"/>
      <c r="JBA31" s="71"/>
      <c r="JBB31" s="71"/>
      <c r="JBC31" s="71"/>
      <c r="JBD31" s="71"/>
      <c r="JBE31" s="71"/>
      <c r="JBF31" s="71"/>
      <c r="JBG31" s="71"/>
      <c r="JBH31" s="71"/>
      <c r="JBI31" s="71"/>
      <c r="JBJ31" s="71"/>
      <c r="JBK31" s="71"/>
      <c r="JBL31" s="71"/>
      <c r="JBM31" s="71"/>
      <c r="JBN31" s="71"/>
      <c r="JBO31" s="71"/>
      <c r="JBP31" s="71"/>
      <c r="JBQ31" s="71"/>
      <c r="JBR31" s="71"/>
      <c r="JBS31" s="71"/>
      <c r="JBT31" s="71"/>
      <c r="JBU31" s="71"/>
      <c r="JBV31" s="71"/>
      <c r="JBW31" s="71"/>
      <c r="JBX31" s="71"/>
      <c r="JBY31" s="71"/>
      <c r="JBZ31" s="71"/>
      <c r="JCA31" s="71"/>
      <c r="JCB31" s="71"/>
      <c r="JCC31" s="71"/>
      <c r="JCD31" s="71"/>
      <c r="JCE31" s="71"/>
      <c r="JCF31" s="71"/>
      <c r="JCG31" s="71"/>
      <c r="JCH31" s="71"/>
      <c r="JCI31" s="71"/>
      <c r="JCJ31" s="71"/>
      <c r="JCK31" s="71"/>
      <c r="JCL31" s="71"/>
      <c r="JCM31" s="71"/>
      <c r="JCN31" s="71"/>
      <c r="JCO31" s="71"/>
      <c r="JCP31" s="71"/>
      <c r="JCQ31" s="71"/>
      <c r="JCR31" s="71"/>
      <c r="JCS31" s="71"/>
      <c r="JCT31" s="71"/>
      <c r="JCU31" s="71"/>
      <c r="JCV31" s="71"/>
      <c r="JCW31" s="71"/>
      <c r="JCX31" s="71"/>
      <c r="JCY31" s="71"/>
      <c r="JCZ31" s="71"/>
      <c r="JDA31" s="71"/>
      <c r="JDB31" s="71"/>
      <c r="JDC31" s="71"/>
      <c r="JDD31" s="71"/>
      <c r="JDE31" s="71"/>
      <c r="JDF31" s="71"/>
      <c r="JDG31" s="71"/>
      <c r="JDH31" s="71"/>
      <c r="JDI31" s="71"/>
      <c r="JDJ31" s="71"/>
      <c r="JDK31" s="71"/>
      <c r="JDL31" s="71"/>
      <c r="JDM31" s="71"/>
      <c r="JDN31" s="71"/>
      <c r="JDO31" s="71"/>
      <c r="JDP31" s="71"/>
      <c r="JDQ31" s="71"/>
      <c r="JDR31" s="71"/>
      <c r="JDS31" s="71"/>
      <c r="JDT31" s="71"/>
      <c r="JDU31" s="71"/>
      <c r="JDV31" s="71"/>
      <c r="JDW31" s="71"/>
      <c r="JDX31" s="71"/>
      <c r="JDY31" s="71"/>
      <c r="JDZ31" s="71"/>
      <c r="JEA31" s="71"/>
      <c r="JEB31" s="71"/>
      <c r="JEC31" s="71"/>
      <c r="JED31" s="71"/>
      <c r="JEE31" s="71"/>
      <c r="JEF31" s="71"/>
      <c r="JEG31" s="71"/>
      <c r="JEH31" s="71"/>
      <c r="JEI31" s="71"/>
      <c r="JEJ31" s="71"/>
      <c r="JEK31" s="71"/>
      <c r="JEL31" s="71"/>
      <c r="JEM31" s="71"/>
      <c r="JEN31" s="71"/>
      <c r="JEO31" s="71"/>
      <c r="JEP31" s="71"/>
      <c r="JEQ31" s="71"/>
      <c r="JER31" s="71"/>
      <c r="JES31" s="71"/>
      <c r="JET31" s="71"/>
      <c r="JEU31" s="71"/>
      <c r="JEV31" s="71"/>
      <c r="JEW31" s="71"/>
      <c r="JEX31" s="71"/>
      <c r="JEY31" s="71"/>
      <c r="JEZ31" s="71"/>
      <c r="JFA31" s="71"/>
      <c r="JFB31" s="71"/>
      <c r="JFC31" s="71"/>
      <c r="JFD31" s="71"/>
      <c r="JFE31" s="71"/>
      <c r="JFF31" s="71"/>
      <c r="JFG31" s="71"/>
      <c r="JFH31" s="71"/>
      <c r="JFI31" s="71"/>
      <c r="JFJ31" s="71"/>
      <c r="JFK31" s="71"/>
      <c r="JFL31" s="71"/>
      <c r="JFM31" s="71"/>
      <c r="JFN31" s="71"/>
      <c r="JFO31" s="71"/>
      <c r="JFP31" s="71"/>
      <c r="JFQ31" s="71"/>
      <c r="JFR31" s="71"/>
      <c r="JFS31" s="71"/>
      <c r="JFT31" s="71"/>
      <c r="JFU31" s="71"/>
      <c r="JFV31" s="71"/>
      <c r="JFW31" s="71"/>
      <c r="JFX31" s="71"/>
      <c r="JFY31" s="71"/>
      <c r="JFZ31" s="71"/>
      <c r="JGA31" s="71"/>
      <c r="JGB31" s="71"/>
      <c r="JGC31" s="71"/>
      <c r="JGD31" s="71"/>
      <c r="JGE31" s="71"/>
      <c r="JGF31" s="71"/>
      <c r="JGG31" s="71"/>
      <c r="JGH31" s="71"/>
      <c r="JGI31" s="71"/>
      <c r="JGJ31" s="71"/>
      <c r="JGK31" s="71"/>
      <c r="JGL31" s="71"/>
      <c r="JGM31" s="71"/>
      <c r="JGN31" s="71"/>
      <c r="JGO31" s="71"/>
      <c r="JGP31" s="71"/>
      <c r="JGQ31" s="71"/>
      <c r="JGR31" s="71"/>
      <c r="JGS31" s="71"/>
      <c r="JGT31" s="71"/>
      <c r="JGU31" s="71"/>
      <c r="JGV31" s="71"/>
      <c r="JGW31" s="71"/>
      <c r="JGX31" s="71"/>
      <c r="JGY31" s="71"/>
      <c r="JGZ31" s="71"/>
      <c r="JHA31" s="71"/>
      <c r="JHB31" s="71"/>
      <c r="JHC31" s="71"/>
      <c r="JHD31" s="71"/>
      <c r="JHE31" s="71"/>
      <c r="JHF31" s="71"/>
      <c r="JHG31" s="71"/>
      <c r="JHH31" s="71"/>
      <c r="JHI31" s="71"/>
      <c r="JHJ31" s="71"/>
      <c r="JHK31" s="71"/>
      <c r="JHL31" s="71"/>
      <c r="JHM31" s="71"/>
      <c r="JHN31" s="71"/>
      <c r="JHO31" s="71"/>
      <c r="JHP31" s="71"/>
      <c r="JHQ31" s="71"/>
      <c r="JHR31" s="71"/>
      <c r="JHS31" s="71"/>
      <c r="JHT31" s="71"/>
      <c r="JHU31" s="71"/>
      <c r="JHV31" s="71"/>
      <c r="JHW31" s="71"/>
      <c r="JHX31" s="71"/>
      <c r="JHY31" s="71"/>
      <c r="JHZ31" s="71"/>
      <c r="JIA31" s="71"/>
      <c r="JIB31" s="71"/>
      <c r="JIC31" s="71"/>
      <c r="JID31" s="71"/>
      <c r="JIE31" s="71"/>
      <c r="JIF31" s="71"/>
      <c r="JIG31" s="71"/>
      <c r="JIH31" s="71"/>
      <c r="JII31" s="71"/>
      <c r="JIJ31" s="71"/>
      <c r="JIK31" s="71"/>
      <c r="JIL31" s="71"/>
      <c r="JIM31" s="71"/>
      <c r="JIN31" s="71"/>
      <c r="JIO31" s="71"/>
      <c r="JIP31" s="71"/>
      <c r="JIQ31" s="71"/>
      <c r="JIR31" s="71"/>
      <c r="JIS31" s="71"/>
      <c r="JIT31" s="71"/>
      <c r="JIU31" s="71"/>
      <c r="JIV31" s="71"/>
      <c r="JIW31" s="71"/>
      <c r="JIX31" s="71"/>
      <c r="JIY31" s="71"/>
      <c r="JIZ31" s="71"/>
      <c r="JJA31" s="71"/>
      <c r="JJB31" s="71"/>
      <c r="JJC31" s="71"/>
      <c r="JJD31" s="71"/>
      <c r="JJE31" s="71"/>
      <c r="JJF31" s="71"/>
      <c r="JJG31" s="71"/>
      <c r="JJH31" s="71"/>
      <c r="JJI31" s="71"/>
      <c r="JJJ31" s="71"/>
      <c r="JJK31" s="71"/>
      <c r="JJL31" s="71"/>
      <c r="JJM31" s="71"/>
      <c r="JJN31" s="71"/>
      <c r="JJO31" s="71"/>
      <c r="JJP31" s="71"/>
      <c r="JJQ31" s="71"/>
      <c r="JJR31" s="71"/>
      <c r="JJS31" s="71"/>
      <c r="JJT31" s="71"/>
      <c r="JJU31" s="71"/>
      <c r="JJV31" s="71"/>
      <c r="JJW31" s="71"/>
      <c r="JJX31" s="71"/>
      <c r="JJY31" s="71"/>
      <c r="JJZ31" s="71"/>
      <c r="JKA31" s="71"/>
      <c r="JKB31" s="71"/>
      <c r="JKC31" s="71"/>
      <c r="JKD31" s="71"/>
      <c r="JKE31" s="71"/>
      <c r="JKF31" s="71"/>
      <c r="JKG31" s="71"/>
      <c r="JKH31" s="71"/>
      <c r="JKI31" s="71"/>
      <c r="JKJ31" s="71"/>
      <c r="JKK31" s="71"/>
      <c r="JKL31" s="71"/>
      <c r="JKM31" s="71"/>
      <c r="JKN31" s="71"/>
      <c r="JKO31" s="71"/>
      <c r="JKP31" s="71"/>
      <c r="JKQ31" s="71"/>
      <c r="JKR31" s="71"/>
      <c r="JKS31" s="71"/>
      <c r="JKT31" s="71"/>
      <c r="JKU31" s="71"/>
      <c r="JKV31" s="71"/>
      <c r="JKW31" s="71"/>
      <c r="JKX31" s="71"/>
      <c r="JKY31" s="71"/>
      <c r="JKZ31" s="71"/>
      <c r="JLA31" s="71"/>
      <c r="JLB31" s="71"/>
      <c r="JLC31" s="71"/>
      <c r="JLD31" s="71"/>
      <c r="JLE31" s="71"/>
      <c r="JLF31" s="71"/>
      <c r="JLG31" s="71"/>
      <c r="JLH31" s="71"/>
      <c r="JLI31" s="71"/>
      <c r="JLJ31" s="71"/>
      <c r="JLK31" s="71"/>
      <c r="JLL31" s="71"/>
      <c r="JLM31" s="71"/>
      <c r="JLN31" s="71"/>
      <c r="JLO31" s="71"/>
      <c r="JLP31" s="71"/>
      <c r="JLQ31" s="71"/>
      <c r="JLR31" s="71"/>
      <c r="JLS31" s="71"/>
      <c r="JLT31" s="71"/>
      <c r="JLU31" s="71"/>
      <c r="JLV31" s="71"/>
      <c r="JLW31" s="71"/>
      <c r="JLX31" s="71"/>
      <c r="JLY31" s="71"/>
      <c r="JLZ31" s="71"/>
      <c r="JMA31" s="71"/>
      <c r="JMB31" s="71"/>
      <c r="JMC31" s="71"/>
      <c r="JMD31" s="71"/>
      <c r="JME31" s="71"/>
      <c r="JMF31" s="71"/>
      <c r="JMG31" s="71"/>
      <c r="JMH31" s="71"/>
      <c r="JMI31" s="71"/>
      <c r="JMJ31" s="71"/>
      <c r="JMK31" s="71"/>
      <c r="JML31" s="71"/>
      <c r="JMM31" s="71"/>
      <c r="JMN31" s="71"/>
      <c r="JMO31" s="71"/>
      <c r="JMP31" s="71"/>
      <c r="JMQ31" s="71"/>
      <c r="JMR31" s="71"/>
      <c r="JMS31" s="71"/>
      <c r="JMT31" s="71"/>
      <c r="JMU31" s="71"/>
      <c r="JMV31" s="71"/>
      <c r="JMW31" s="71"/>
      <c r="JMX31" s="71"/>
      <c r="JMY31" s="71"/>
      <c r="JMZ31" s="71"/>
      <c r="JNA31" s="71"/>
      <c r="JNB31" s="71"/>
      <c r="JNC31" s="71"/>
      <c r="JND31" s="71"/>
      <c r="JNE31" s="71"/>
      <c r="JNF31" s="71"/>
      <c r="JNG31" s="71"/>
      <c r="JNH31" s="71"/>
      <c r="JNI31" s="71"/>
      <c r="JNJ31" s="71"/>
      <c r="JNK31" s="71"/>
      <c r="JNL31" s="71"/>
      <c r="JNM31" s="71"/>
      <c r="JNN31" s="71"/>
      <c r="JNO31" s="71"/>
      <c r="JNP31" s="71"/>
      <c r="JNQ31" s="71"/>
      <c r="JNR31" s="71"/>
      <c r="JNS31" s="71"/>
      <c r="JNT31" s="71"/>
      <c r="JNU31" s="71"/>
      <c r="JNV31" s="71"/>
      <c r="JNW31" s="71"/>
      <c r="JNX31" s="71"/>
      <c r="JNY31" s="71"/>
      <c r="JNZ31" s="71"/>
      <c r="JOA31" s="71"/>
      <c r="JOB31" s="71"/>
      <c r="JOC31" s="71"/>
      <c r="JOD31" s="71"/>
      <c r="JOE31" s="71"/>
      <c r="JOF31" s="71"/>
      <c r="JOG31" s="71"/>
      <c r="JOH31" s="71"/>
      <c r="JOI31" s="71"/>
      <c r="JOJ31" s="71"/>
      <c r="JOK31" s="71"/>
      <c r="JOL31" s="71"/>
      <c r="JOM31" s="71"/>
      <c r="JON31" s="71"/>
      <c r="JOO31" s="71"/>
      <c r="JOP31" s="71"/>
      <c r="JOQ31" s="71"/>
      <c r="JOR31" s="71"/>
      <c r="JOS31" s="71"/>
      <c r="JOT31" s="71"/>
      <c r="JOU31" s="71"/>
      <c r="JOV31" s="71"/>
      <c r="JOW31" s="71"/>
      <c r="JOX31" s="71"/>
      <c r="JOY31" s="71"/>
      <c r="JOZ31" s="71"/>
      <c r="JPA31" s="71"/>
      <c r="JPB31" s="71"/>
      <c r="JPC31" s="71"/>
      <c r="JPD31" s="71"/>
      <c r="JPE31" s="71"/>
      <c r="JPF31" s="71"/>
      <c r="JPG31" s="71"/>
      <c r="JPH31" s="71"/>
      <c r="JPI31" s="71"/>
      <c r="JPJ31" s="71"/>
      <c r="JPK31" s="71"/>
      <c r="JPL31" s="71"/>
      <c r="JPM31" s="71"/>
      <c r="JPN31" s="71"/>
      <c r="JPO31" s="71"/>
      <c r="JPP31" s="71"/>
      <c r="JPQ31" s="71"/>
      <c r="JPR31" s="71"/>
      <c r="JPS31" s="71"/>
      <c r="JPT31" s="71"/>
      <c r="JPU31" s="71"/>
      <c r="JPV31" s="71"/>
      <c r="JPW31" s="71"/>
      <c r="JPX31" s="71"/>
      <c r="JPY31" s="71"/>
      <c r="JPZ31" s="71"/>
      <c r="JQA31" s="71"/>
      <c r="JQB31" s="71"/>
      <c r="JQC31" s="71"/>
      <c r="JQD31" s="71"/>
      <c r="JQE31" s="71"/>
      <c r="JQF31" s="71"/>
      <c r="JQG31" s="71"/>
      <c r="JQH31" s="71"/>
      <c r="JQI31" s="71"/>
      <c r="JQJ31" s="71"/>
      <c r="JQK31" s="71"/>
      <c r="JQL31" s="71"/>
      <c r="JQM31" s="71"/>
      <c r="JQN31" s="71"/>
      <c r="JQO31" s="71"/>
      <c r="JQP31" s="71"/>
      <c r="JQQ31" s="71"/>
      <c r="JQR31" s="71"/>
      <c r="JQS31" s="71"/>
      <c r="JQT31" s="71"/>
      <c r="JQU31" s="71"/>
      <c r="JQV31" s="71"/>
      <c r="JQW31" s="71"/>
      <c r="JQX31" s="71"/>
      <c r="JQY31" s="71"/>
      <c r="JQZ31" s="71"/>
      <c r="JRA31" s="71"/>
      <c r="JRB31" s="71"/>
      <c r="JRC31" s="71"/>
      <c r="JRD31" s="71"/>
      <c r="JRE31" s="71"/>
      <c r="JRF31" s="71"/>
      <c r="JRG31" s="71"/>
      <c r="JRH31" s="71"/>
      <c r="JRI31" s="71"/>
      <c r="JRJ31" s="71"/>
      <c r="JRK31" s="71"/>
      <c r="JRL31" s="71"/>
      <c r="JRM31" s="71"/>
      <c r="JRN31" s="71"/>
      <c r="JRO31" s="71"/>
      <c r="JRP31" s="71"/>
      <c r="JRQ31" s="71"/>
      <c r="JRR31" s="71"/>
      <c r="JRS31" s="71"/>
      <c r="JRT31" s="71"/>
      <c r="JRU31" s="71"/>
      <c r="JRV31" s="71"/>
      <c r="JRW31" s="71"/>
      <c r="JRX31" s="71"/>
      <c r="JRY31" s="71"/>
      <c r="JRZ31" s="71"/>
      <c r="JSA31" s="71"/>
      <c r="JSB31" s="71"/>
      <c r="JSC31" s="71"/>
      <c r="JSD31" s="71"/>
      <c r="JSE31" s="71"/>
      <c r="JSF31" s="71"/>
      <c r="JSG31" s="71"/>
      <c r="JSH31" s="71"/>
      <c r="JSI31" s="71"/>
      <c r="JSJ31" s="71"/>
      <c r="JSK31" s="71"/>
      <c r="JSL31" s="71"/>
      <c r="JSM31" s="71"/>
      <c r="JSN31" s="71"/>
      <c r="JSO31" s="71"/>
      <c r="JSP31" s="71"/>
      <c r="JSQ31" s="71"/>
      <c r="JSR31" s="71"/>
      <c r="JSS31" s="71"/>
      <c r="JST31" s="71"/>
      <c r="JSU31" s="71"/>
      <c r="JSV31" s="71"/>
      <c r="JSW31" s="71"/>
      <c r="JSX31" s="71"/>
      <c r="JSY31" s="71"/>
      <c r="JSZ31" s="71"/>
      <c r="JTA31" s="71"/>
      <c r="JTB31" s="71"/>
      <c r="JTC31" s="71"/>
      <c r="JTD31" s="71"/>
      <c r="JTE31" s="71"/>
      <c r="JTF31" s="71"/>
      <c r="JTG31" s="71"/>
      <c r="JTH31" s="71"/>
      <c r="JTI31" s="71"/>
      <c r="JTJ31" s="71"/>
      <c r="JTK31" s="71"/>
      <c r="JTL31" s="71"/>
      <c r="JTM31" s="71"/>
      <c r="JTN31" s="71"/>
      <c r="JTO31" s="71"/>
      <c r="JTP31" s="71"/>
      <c r="JTQ31" s="71"/>
      <c r="JTR31" s="71"/>
      <c r="JTS31" s="71"/>
      <c r="JTT31" s="71"/>
      <c r="JTU31" s="71"/>
      <c r="JTV31" s="71"/>
      <c r="JTW31" s="71"/>
      <c r="JTX31" s="71"/>
      <c r="JTY31" s="71"/>
      <c r="JTZ31" s="71"/>
      <c r="JUA31" s="71"/>
      <c r="JUB31" s="71"/>
      <c r="JUC31" s="71"/>
      <c r="JUD31" s="71"/>
      <c r="JUE31" s="71"/>
      <c r="JUF31" s="71"/>
      <c r="JUG31" s="71"/>
      <c r="JUH31" s="71"/>
      <c r="JUI31" s="71"/>
      <c r="JUJ31" s="71"/>
      <c r="JUK31" s="71"/>
      <c r="JUL31" s="71"/>
      <c r="JUM31" s="71"/>
      <c r="JUN31" s="71"/>
      <c r="JUO31" s="71"/>
      <c r="JUP31" s="71"/>
      <c r="JUQ31" s="71"/>
      <c r="JUR31" s="71"/>
      <c r="JUS31" s="71"/>
      <c r="JUT31" s="71"/>
      <c r="JUU31" s="71"/>
      <c r="JUV31" s="71"/>
      <c r="JUW31" s="71"/>
      <c r="JUX31" s="71"/>
      <c r="JUY31" s="71"/>
      <c r="JUZ31" s="71"/>
      <c r="JVA31" s="71"/>
      <c r="JVB31" s="71"/>
      <c r="JVC31" s="71"/>
      <c r="JVD31" s="71"/>
      <c r="JVE31" s="71"/>
      <c r="JVF31" s="71"/>
      <c r="JVG31" s="71"/>
      <c r="JVH31" s="71"/>
      <c r="JVI31" s="71"/>
      <c r="JVJ31" s="71"/>
      <c r="JVK31" s="71"/>
      <c r="JVL31" s="71"/>
      <c r="JVM31" s="71"/>
      <c r="JVN31" s="71"/>
      <c r="JVO31" s="71"/>
      <c r="JVP31" s="71"/>
      <c r="JVQ31" s="71"/>
      <c r="JVR31" s="71"/>
      <c r="JVS31" s="71"/>
      <c r="JVT31" s="71"/>
      <c r="JVU31" s="71"/>
      <c r="JVV31" s="71"/>
      <c r="JVW31" s="71"/>
      <c r="JVX31" s="71"/>
      <c r="JVY31" s="71"/>
      <c r="JVZ31" s="71"/>
      <c r="JWA31" s="71"/>
      <c r="JWB31" s="71"/>
      <c r="JWC31" s="71"/>
      <c r="JWD31" s="71"/>
      <c r="JWE31" s="71"/>
      <c r="JWF31" s="71"/>
      <c r="JWG31" s="71"/>
      <c r="JWH31" s="71"/>
      <c r="JWI31" s="71"/>
      <c r="JWJ31" s="71"/>
      <c r="JWK31" s="71"/>
      <c r="JWL31" s="71"/>
      <c r="JWM31" s="71"/>
      <c r="JWN31" s="71"/>
      <c r="JWO31" s="71"/>
      <c r="JWP31" s="71"/>
      <c r="JWQ31" s="71"/>
      <c r="JWR31" s="71"/>
      <c r="JWS31" s="71"/>
      <c r="JWT31" s="71"/>
      <c r="JWU31" s="71"/>
      <c r="JWV31" s="71"/>
      <c r="JWW31" s="71"/>
      <c r="JWX31" s="71"/>
      <c r="JWY31" s="71"/>
      <c r="JWZ31" s="71"/>
      <c r="JXA31" s="71"/>
      <c r="JXB31" s="71"/>
      <c r="JXC31" s="71"/>
      <c r="JXD31" s="71"/>
      <c r="JXE31" s="71"/>
      <c r="JXF31" s="71"/>
      <c r="JXG31" s="71"/>
      <c r="JXH31" s="71"/>
      <c r="JXI31" s="71"/>
      <c r="JXJ31" s="71"/>
      <c r="JXK31" s="71"/>
      <c r="JXL31" s="71"/>
      <c r="JXM31" s="71"/>
      <c r="JXN31" s="71"/>
      <c r="JXO31" s="71"/>
      <c r="JXP31" s="71"/>
      <c r="JXQ31" s="71"/>
      <c r="JXR31" s="71"/>
      <c r="JXS31" s="71"/>
      <c r="JXT31" s="71"/>
      <c r="JXU31" s="71"/>
      <c r="JXV31" s="71"/>
      <c r="JXW31" s="71"/>
      <c r="JXX31" s="71"/>
      <c r="JXY31" s="71"/>
      <c r="JXZ31" s="71"/>
      <c r="JYA31" s="71"/>
      <c r="JYB31" s="71"/>
      <c r="JYC31" s="71"/>
      <c r="JYD31" s="71"/>
      <c r="JYE31" s="71"/>
      <c r="JYF31" s="71"/>
      <c r="JYG31" s="71"/>
      <c r="JYH31" s="71"/>
      <c r="JYI31" s="71"/>
      <c r="JYJ31" s="71"/>
      <c r="JYK31" s="71"/>
      <c r="JYL31" s="71"/>
      <c r="JYM31" s="71"/>
      <c r="JYN31" s="71"/>
      <c r="JYO31" s="71"/>
      <c r="JYP31" s="71"/>
      <c r="JYQ31" s="71"/>
      <c r="JYR31" s="71"/>
      <c r="JYS31" s="71"/>
      <c r="JYT31" s="71"/>
      <c r="JYU31" s="71"/>
      <c r="JYV31" s="71"/>
      <c r="JYW31" s="71"/>
      <c r="JYX31" s="71"/>
      <c r="JYY31" s="71"/>
      <c r="JYZ31" s="71"/>
      <c r="JZA31" s="71"/>
      <c r="JZB31" s="71"/>
      <c r="JZC31" s="71"/>
      <c r="JZD31" s="71"/>
      <c r="JZE31" s="71"/>
      <c r="JZF31" s="71"/>
      <c r="JZG31" s="71"/>
      <c r="JZH31" s="71"/>
      <c r="JZI31" s="71"/>
      <c r="JZJ31" s="71"/>
      <c r="JZK31" s="71"/>
      <c r="JZL31" s="71"/>
      <c r="JZM31" s="71"/>
      <c r="JZN31" s="71"/>
      <c r="JZO31" s="71"/>
      <c r="JZP31" s="71"/>
      <c r="JZQ31" s="71"/>
      <c r="JZR31" s="71"/>
      <c r="JZS31" s="71"/>
      <c r="JZT31" s="71"/>
      <c r="JZU31" s="71"/>
      <c r="JZV31" s="71"/>
      <c r="JZW31" s="71"/>
      <c r="JZX31" s="71"/>
      <c r="JZY31" s="71"/>
      <c r="JZZ31" s="71"/>
      <c r="KAA31" s="71"/>
      <c r="KAB31" s="71"/>
      <c r="KAC31" s="71"/>
      <c r="KAD31" s="71"/>
      <c r="KAE31" s="71"/>
      <c r="KAF31" s="71"/>
      <c r="KAG31" s="71"/>
      <c r="KAH31" s="71"/>
      <c r="KAI31" s="71"/>
      <c r="KAJ31" s="71"/>
      <c r="KAK31" s="71"/>
      <c r="KAL31" s="71"/>
      <c r="KAM31" s="71"/>
      <c r="KAN31" s="71"/>
      <c r="KAO31" s="71"/>
      <c r="KAP31" s="71"/>
      <c r="KAQ31" s="71"/>
      <c r="KAR31" s="71"/>
      <c r="KAS31" s="71"/>
      <c r="KAT31" s="71"/>
      <c r="KAU31" s="71"/>
      <c r="KAV31" s="71"/>
      <c r="KAW31" s="71"/>
      <c r="KAX31" s="71"/>
      <c r="KAY31" s="71"/>
      <c r="KAZ31" s="71"/>
      <c r="KBA31" s="71"/>
      <c r="KBB31" s="71"/>
      <c r="KBC31" s="71"/>
      <c r="KBD31" s="71"/>
      <c r="KBE31" s="71"/>
      <c r="KBF31" s="71"/>
      <c r="KBG31" s="71"/>
      <c r="KBH31" s="71"/>
      <c r="KBI31" s="71"/>
      <c r="KBJ31" s="71"/>
      <c r="KBK31" s="71"/>
      <c r="KBL31" s="71"/>
      <c r="KBM31" s="71"/>
      <c r="KBN31" s="71"/>
      <c r="KBO31" s="71"/>
      <c r="KBP31" s="71"/>
      <c r="KBQ31" s="71"/>
      <c r="KBR31" s="71"/>
      <c r="KBS31" s="71"/>
      <c r="KBT31" s="71"/>
      <c r="KBU31" s="71"/>
      <c r="KBV31" s="71"/>
      <c r="KBW31" s="71"/>
      <c r="KBX31" s="71"/>
      <c r="KBY31" s="71"/>
      <c r="KBZ31" s="71"/>
      <c r="KCA31" s="71"/>
      <c r="KCB31" s="71"/>
      <c r="KCC31" s="71"/>
      <c r="KCD31" s="71"/>
      <c r="KCE31" s="71"/>
      <c r="KCF31" s="71"/>
      <c r="KCG31" s="71"/>
      <c r="KCH31" s="71"/>
      <c r="KCI31" s="71"/>
      <c r="KCJ31" s="71"/>
      <c r="KCK31" s="71"/>
      <c r="KCL31" s="71"/>
      <c r="KCM31" s="71"/>
      <c r="KCN31" s="71"/>
      <c r="KCO31" s="71"/>
      <c r="KCP31" s="71"/>
      <c r="KCQ31" s="71"/>
      <c r="KCR31" s="71"/>
      <c r="KCS31" s="71"/>
      <c r="KCT31" s="71"/>
      <c r="KCU31" s="71"/>
      <c r="KCV31" s="71"/>
      <c r="KCW31" s="71"/>
      <c r="KCX31" s="71"/>
      <c r="KCY31" s="71"/>
      <c r="KCZ31" s="71"/>
      <c r="KDA31" s="71"/>
      <c r="KDB31" s="71"/>
      <c r="KDC31" s="71"/>
      <c r="KDD31" s="71"/>
      <c r="KDE31" s="71"/>
      <c r="KDF31" s="71"/>
      <c r="KDG31" s="71"/>
      <c r="KDH31" s="71"/>
      <c r="KDI31" s="71"/>
      <c r="KDJ31" s="71"/>
      <c r="KDK31" s="71"/>
      <c r="KDL31" s="71"/>
      <c r="KDM31" s="71"/>
      <c r="KDN31" s="71"/>
      <c r="KDO31" s="71"/>
      <c r="KDP31" s="71"/>
      <c r="KDQ31" s="71"/>
      <c r="KDR31" s="71"/>
      <c r="KDS31" s="71"/>
      <c r="KDT31" s="71"/>
      <c r="KDU31" s="71"/>
      <c r="KDV31" s="71"/>
      <c r="KDW31" s="71"/>
      <c r="KDX31" s="71"/>
      <c r="KDY31" s="71"/>
      <c r="KDZ31" s="71"/>
      <c r="KEA31" s="71"/>
      <c r="KEB31" s="71"/>
      <c r="KEC31" s="71"/>
      <c r="KED31" s="71"/>
      <c r="KEE31" s="71"/>
      <c r="KEF31" s="71"/>
      <c r="KEG31" s="71"/>
      <c r="KEH31" s="71"/>
      <c r="KEI31" s="71"/>
      <c r="KEJ31" s="71"/>
      <c r="KEK31" s="71"/>
      <c r="KEL31" s="71"/>
      <c r="KEM31" s="71"/>
      <c r="KEN31" s="71"/>
      <c r="KEO31" s="71"/>
      <c r="KEP31" s="71"/>
      <c r="KEQ31" s="71"/>
      <c r="KER31" s="71"/>
      <c r="KES31" s="71"/>
      <c r="KET31" s="71"/>
      <c r="KEU31" s="71"/>
      <c r="KEV31" s="71"/>
      <c r="KEW31" s="71"/>
      <c r="KEX31" s="71"/>
      <c r="KEY31" s="71"/>
      <c r="KEZ31" s="71"/>
      <c r="KFA31" s="71"/>
      <c r="KFB31" s="71"/>
      <c r="KFC31" s="71"/>
      <c r="KFD31" s="71"/>
      <c r="KFE31" s="71"/>
      <c r="KFF31" s="71"/>
      <c r="KFG31" s="71"/>
      <c r="KFH31" s="71"/>
      <c r="KFI31" s="71"/>
      <c r="KFJ31" s="71"/>
      <c r="KFK31" s="71"/>
      <c r="KFL31" s="71"/>
      <c r="KFM31" s="71"/>
      <c r="KFN31" s="71"/>
      <c r="KFO31" s="71"/>
      <c r="KFP31" s="71"/>
      <c r="KFQ31" s="71"/>
      <c r="KFR31" s="71"/>
      <c r="KFS31" s="71"/>
      <c r="KFT31" s="71"/>
      <c r="KFU31" s="71"/>
      <c r="KFV31" s="71"/>
      <c r="KFW31" s="71"/>
      <c r="KFX31" s="71"/>
      <c r="KFY31" s="71"/>
      <c r="KFZ31" s="71"/>
      <c r="KGA31" s="71"/>
      <c r="KGB31" s="71"/>
      <c r="KGC31" s="71"/>
      <c r="KGD31" s="71"/>
      <c r="KGE31" s="71"/>
      <c r="KGF31" s="71"/>
      <c r="KGG31" s="71"/>
      <c r="KGH31" s="71"/>
      <c r="KGI31" s="71"/>
      <c r="KGJ31" s="71"/>
      <c r="KGK31" s="71"/>
      <c r="KGL31" s="71"/>
      <c r="KGM31" s="71"/>
      <c r="KGN31" s="71"/>
      <c r="KGO31" s="71"/>
      <c r="KGP31" s="71"/>
      <c r="KGQ31" s="71"/>
      <c r="KGR31" s="71"/>
      <c r="KGS31" s="71"/>
      <c r="KGT31" s="71"/>
      <c r="KGU31" s="71"/>
      <c r="KGV31" s="71"/>
      <c r="KGW31" s="71"/>
      <c r="KGX31" s="71"/>
      <c r="KGY31" s="71"/>
      <c r="KGZ31" s="71"/>
      <c r="KHA31" s="71"/>
      <c r="KHB31" s="71"/>
      <c r="KHC31" s="71"/>
      <c r="KHD31" s="71"/>
      <c r="KHE31" s="71"/>
      <c r="KHF31" s="71"/>
      <c r="KHG31" s="71"/>
      <c r="KHH31" s="71"/>
      <c r="KHI31" s="71"/>
      <c r="KHJ31" s="71"/>
      <c r="KHK31" s="71"/>
      <c r="KHL31" s="71"/>
      <c r="KHM31" s="71"/>
      <c r="KHN31" s="71"/>
      <c r="KHO31" s="71"/>
      <c r="KHP31" s="71"/>
      <c r="KHQ31" s="71"/>
      <c r="KHR31" s="71"/>
      <c r="KHS31" s="71"/>
      <c r="KHT31" s="71"/>
      <c r="KHU31" s="71"/>
      <c r="KHV31" s="71"/>
      <c r="KHW31" s="71"/>
      <c r="KHX31" s="71"/>
      <c r="KHY31" s="71"/>
      <c r="KHZ31" s="71"/>
      <c r="KIA31" s="71"/>
      <c r="KIB31" s="71"/>
      <c r="KIC31" s="71"/>
      <c r="KID31" s="71"/>
      <c r="KIE31" s="71"/>
      <c r="KIF31" s="71"/>
      <c r="KIG31" s="71"/>
      <c r="KIH31" s="71"/>
      <c r="KII31" s="71"/>
      <c r="KIJ31" s="71"/>
      <c r="KIK31" s="71"/>
      <c r="KIL31" s="71"/>
      <c r="KIM31" s="71"/>
      <c r="KIN31" s="71"/>
      <c r="KIO31" s="71"/>
      <c r="KIP31" s="71"/>
      <c r="KIQ31" s="71"/>
      <c r="KIR31" s="71"/>
      <c r="KIS31" s="71"/>
      <c r="KIT31" s="71"/>
      <c r="KIU31" s="71"/>
      <c r="KIV31" s="71"/>
      <c r="KIW31" s="71"/>
      <c r="KIX31" s="71"/>
      <c r="KIY31" s="71"/>
      <c r="KIZ31" s="71"/>
      <c r="KJA31" s="71"/>
      <c r="KJB31" s="71"/>
      <c r="KJC31" s="71"/>
      <c r="KJD31" s="71"/>
      <c r="KJE31" s="71"/>
      <c r="KJF31" s="71"/>
      <c r="KJG31" s="71"/>
      <c r="KJH31" s="71"/>
      <c r="KJI31" s="71"/>
      <c r="KJJ31" s="71"/>
      <c r="KJK31" s="71"/>
      <c r="KJL31" s="71"/>
      <c r="KJM31" s="71"/>
      <c r="KJN31" s="71"/>
      <c r="KJO31" s="71"/>
      <c r="KJP31" s="71"/>
      <c r="KJQ31" s="71"/>
      <c r="KJR31" s="71"/>
      <c r="KJS31" s="71"/>
      <c r="KJT31" s="71"/>
      <c r="KJU31" s="71"/>
      <c r="KJV31" s="71"/>
      <c r="KJW31" s="71"/>
      <c r="KJX31" s="71"/>
      <c r="KJY31" s="71"/>
      <c r="KJZ31" s="71"/>
      <c r="KKA31" s="71"/>
      <c r="KKB31" s="71"/>
      <c r="KKC31" s="71"/>
      <c r="KKD31" s="71"/>
      <c r="KKE31" s="71"/>
      <c r="KKF31" s="71"/>
      <c r="KKG31" s="71"/>
      <c r="KKH31" s="71"/>
      <c r="KKI31" s="71"/>
      <c r="KKJ31" s="71"/>
      <c r="KKK31" s="71"/>
      <c r="KKL31" s="71"/>
      <c r="KKM31" s="71"/>
      <c r="KKN31" s="71"/>
      <c r="KKO31" s="71"/>
      <c r="KKP31" s="71"/>
      <c r="KKQ31" s="71"/>
      <c r="KKR31" s="71"/>
      <c r="KKS31" s="71"/>
      <c r="KKT31" s="71"/>
      <c r="KKU31" s="71"/>
      <c r="KKV31" s="71"/>
      <c r="KKW31" s="71"/>
      <c r="KKX31" s="71"/>
      <c r="KKY31" s="71"/>
      <c r="KKZ31" s="71"/>
      <c r="KLA31" s="71"/>
      <c r="KLB31" s="71"/>
      <c r="KLC31" s="71"/>
      <c r="KLD31" s="71"/>
      <c r="KLE31" s="71"/>
      <c r="KLF31" s="71"/>
      <c r="KLG31" s="71"/>
      <c r="KLH31" s="71"/>
      <c r="KLI31" s="71"/>
      <c r="KLJ31" s="71"/>
      <c r="KLK31" s="71"/>
      <c r="KLL31" s="71"/>
      <c r="KLM31" s="71"/>
      <c r="KLN31" s="71"/>
      <c r="KLO31" s="71"/>
      <c r="KLP31" s="71"/>
      <c r="KLQ31" s="71"/>
      <c r="KLR31" s="71"/>
      <c r="KLS31" s="71"/>
      <c r="KLT31" s="71"/>
      <c r="KLU31" s="71"/>
      <c r="KLV31" s="71"/>
      <c r="KLW31" s="71"/>
      <c r="KLX31" s="71"/>
      <c r="KLY31" s="71"/>
      <c r="KLZ31" s="71"/>
      <c r="KMA31" s="71"/>
      <c r="KMB31" s="71"/>
      <c r="KMC31" s="71"/>
      <c r="KMD31" s="71"/>
      <c r="KME31" s="71"/>
      <c r="KMF31" s="71"/>
      <c r="KMG31" s="71"/>
      <c r="KMH31" s="71"/>
      <c r="KMI31" s="71"/>
      <c r="KMJ31" s="71"/>
      <c r="KMK31" s="71"/>
      <c r="KML31" s="71"/>
      <c r="KMM31" s="71"/>
      <c r="KMN31" s="71"/>
      <c r="KMO31" s="71"/>
      <c r="KMP31" s="71"/>
      <c r="KMQ31" s="71"/>
      <c r="KMR31" s="71"/>
      <c r="KMS31" s="71"/>
      <c r="KMT31" s="71"/>
      <c r="KMU31" s="71"/>
      <c r="KMV31" s="71"/>
      <c r="KMW31" s="71"/>
      <c r="KMX31" s="71"/>
      <c r="KMY31" s="71"/>
      <c r="KMZ31" s="71"/>
      <c r="KNA31" s="71"/>
      <c r="KNB31" s="71"/>
      <c r="KNC31" s="71"/>
      <c r="KND31" s="71"/>
      <c r="KNE31" s="71"/>
      <c r="KNF31" s="71"/>
      <c r="KNG31" s="71"/>
      <c r="KNH31" s="71"/>
      <c r="KNI31" s="71"/>
      <c r="KNJ31" s="71"/>
      <c r="KNK31" s="71"/>
      <c r="KNL31" s="71"/>
      <c r="KNM31" s="71"/>
      <c r="KNN31" s="71"/>
      <c r="KNO31" s="71"/>
      <c r="KNP31" s="71"/>
      <c r="KNQ31" s="71"/>
      <c r="KNR31" s="71"/>
      <c r="KNS31" s="71"/>
      <c r="KNT31" s="71"/>
      <c r="KNU31" s="71"/>
      <c r="KNV31" s="71"/>
      <c r="KNW31" s="71"/>
      <c r="KNX31" s="71"/>
      <c r="KNY31" s="71"/>
      <c r="KNZ31" s="71"/>
      <c r="KOA31" s="71"/>
      <c r="KOB31" s="71"/>
      <c r="KOC31" s="71"/>
      <c r="KOD31" s="71"/>
      <c r="KOE31" s="71"/>
      <c r="KOF31" s="71"/>
      <c r="KOG31" s="71"/>
      <c r="KOH31" s="71"/>
      <c r="KOI31" s="71"/>
      <c r="KOJ31" s="71"/>
      <c r="KOK31" s="71"/>
      <c r="KOL31" s="71"/>
      <c r="KOM31" s="71"/>
      <c r="KON31" s="71"/>
      <c r="KOO31" s="71"/>
      <c r="KOP31" s="71"/>
      <c r="KOQ31" s="71"/>
      <c r="KOR31" s="71"/>
      <c r="KOS31" s="71"/>
      <c r="KOT31" s="71"/>
      <c r="KOU31" s="71"/>
      <c r="KOV31" s="71"/>
      <c r="KOW31" s="71"/>
      <c r="KOX31" s="71"/>
      <c r="KOY31" s="71"/>
      <c r="KOZ31" s="71"/>
      <c r="KPA31" s="71"/>
      <c r="KPB31" s="71"/>
      <c r="KPC31" s="71"/>
      <c r="KPD31" s="71"/>
      <c r="KPE31" s="71"/>
      <c r="KPF31" s="71"/>
      <c r="KPG31" s="71"/>
      <c r="KPH31" s="71"/>
      <c r="KPI31" s="71"/>
      <c r="KPJ31" s="71"/>
      <c r="KPK31" s="71"/>
      <c r="KPL31" s="71"/>
      <c r="KPM31" s="71"/>
      <c r="KPN31" s="71"/>
      <c r="KPO31" s="71"/>
      <c r="KPP31" s="71"/>
      <c r="KPQ31" s="71"/>
      <c r="KPR31" s="71"/>
      <c r="KPS31" s="71"/>
      <c r="KPT31" s="71"/>
      <c r="KPU31" s="71"/>
      <c r="KPV31" s="71"/>
      <c r="KPW31" s="71"/>
      <c r="KPX31" s="71"/>
      <c r="KPY31" s="71"/>
      <c r="KPZ31" s="71"/>
      <c r="KQA31" s="71"/>
      <c r="KQB31" s="71"/>
      <c r="KQC31" s="71"/>
      <c r="KQD31" s="71"/>
      <c r="KQE31" s="71"/>
      <c r="KQF31" s="71"/>
      <c r="KQG31" s="71"/>
      <c r="KQH31" s="71"/>
      <c r="KQI31" s="71"/>
      <c r="KQJ31" s="71"/>
      <c r="KQK31" s="71"/>
      <c r="KQL31" s="71"/>
      <c r="KQM31" s="71"/>
      <c r="KQN31" s="71"/>
      <c r="KQO31" s="71"/>
      <c r="KQP31" s="71"/>
      <c r="KQQ31" s="71"/>
      <c r="KQR31" s="71"/>
      <c r="KQS31" s="71"/>
      <c r="KQT31" s="71"/>
      <c r="KQU31" s="71"/>
      <c r="KQV31" s="71"/>
      <c r="KQW31" s="71"/>
      <c r="KQX31" s="71"/>
      <c r="KQY31" s="71"/>
      <c r="KQZ31" s="71"/>
      <c r="KRA31" s="71"/>
      <c r="KRB31" s="71"/>
      <c r="KRC31" s="71"/>
      <c r="KRD31" s="71"/>
      <c r="KRE31" s="71"/>
      <c r="KRF31" s="71"/>
      <c r="KRG31" s="71"/>
      <c r="KRH31" s="71"/>
      <c r="KRI31" s="71"/>
      <c r="KRJ31" s="71"/>
      <c r="KRK31" s="71"/>
      <c r="KRL31" s="71"/>
      <c r="KRM31" s="71"/>
      <c r="KRN31" s="71"/>
      <c r="KRO31" s="71"/>
      <c r="KRP31" s="71"/>
      <c r="KRQ31" s="71"/>
      <c r="KRR31" s="71"/>
      <c r="KRS31" s="71"/>
      <c r="KRT31" s="71"/>
      <c r="KRU31" s="71"/>
      <c r="KRV31" s="71"/>
      <c r="KRW31" s="71"/>
      <c r="KRX31" s="71"/>
      <c r="KRY31" s="71"/>
      <c r="KRZ31" s="71"/>
      <c r="KSA31" s="71"/>
      <c r="KSB31" s="71"/>
      <c r="KSC31" s="71"/>
      <c r="KSD31" s="71"/>
      <c r="KSE31" s="71"/>
      <c r="KSF31" s="71"/>
      <c r="KSG31" s="71"/>
      <c r="KSH31" s="71"/>
      <c r="KSI31" s="71"/>
      <c r="KSJ31" s="71"/>
      <c r="KSK31" s="71"/>
      <c r="KSL31" s="71"/>
      <c r="KSM31" s="71"/>
      <c r="KSN31" s="71"/>
      <c r="KSO31" s="71"/>
      <c r="KSP31" s="71"/>
      <c r="KSQ31" s="71"/>
      <c r="KSR31" s="71"/>
      <c r="KSS31" s="71"/>
      <c r="KST31" s="71"/>
      <c r="KSU31" s="71"/>
      <c r="KSV31" s="71"/>
      <c r="KSW31" s="71"/>
      <c r="KSX31" s="71"/>
      <c r="KSY31" s="71"/>
      <c r="KSZ31" s="71"/>
      <c r="KTA31" s="71"/>
      <c r="KTB31" s="71"/>
      <c r="KTC31" s="71"/>
      <c r="KTD31" s="71"/>
      <c r="KTE31" s="71"/>
      <c r="KTF31" s="71"/>
      <c r="KTG31" s="71"/>
      <c r="KTH31" s="71"/>
      <c r="KTI31" s="71"/>
      <c r="KTJ31" s="71"/>
      <c r="KTK31" s="71"/>
      <c r="KTL31" s="71"/>
      <c r="KTM31" s="71"/>
      <c r="KTN31" s="71"/>
      <c r="KTO31" s="71"/>
      <c r="KTP31" s="71"/>
      <c r="KTQ31" s="71"/>
      <c r="KTR31" s="71"/>
      <c r="KTS31" s="71"/>
      <c r="KTT31" s="71"/>
      <c r="KTU31" s="71"/>
      <c r="KTV31" s="71"/>
      <c r="KTW31" s="71"/>
      <c r="KTX31" s="71"/>
      <c r="KTY31" s="71"/>
      <c r="KTZ31" s="71"/>
      <c r="KUA31" s="71"/>
      <c r="KUB31" s="71"/>
      <c r="KUC31" s="71"/>
      <c r="KUD31" s="71"/>
      <c r="KUE31" s="71"/>
      <c r="KUF31" s="71"/>
      <c r="KUG31" s="71"/>
      <c r="KUH31" s="71"/>
      <c r="KUI31" s="71"/>
      <c r="KUJ31" s="71"/>
      <c r="KUK31" s="71"/>
      <c r="KUL31" s="71"/>
      <c r="KUM31" s="71"/>
      <c r="KUN31" s="71"/>
      <c r="KUO31" s="71"/>
      <c r="KUP31" s="71"/>
      <c r="KUQ31" s="71"/>
      <c r="KUR31" s="71"/>
      <c r="KUS31" s="71"/>
      <c r="KUT31" s="71"/>
      <c r="KUU31" s="71"/>
      <c r="KUV31" s="71"/>
      <c r="KUW31" s="71"/>
      <c r="KUX31" s="71"/>
      <c r="KUY31" s="71"/>
      <c r="KUZ31" s="71"/>
      <c r="KVA31" s="71"/>
      <c r="KVB31" s="71"/>
      <c r="KVC31" s="71"/>
      <c r="KVD31" s="71"/>
      <c r="KVE31" s="71"/>
      <c r="KVF31" s="71"/>
      <c r="KVG31" s="71"/>
      <c r="KVH31" s="71"/>
      <c r="KVI31" s="71"/>
      <c r="KVJ31" s="71"/>
      <c r="KVK31" s="71"/>
      <c r="KVL31" s="71"/>
      <c r="KVM31" s="71"/>
      <c r="KVN31" s="71"/>
      <c r="KVO31" s="71"/>
      <c r="KVP31" s="71"/>
      <c r="KVQ31" s="71"/>
      <c r="KVR31" s="71"/>
      <c r="KVS31" s="71"/>
      <c r="KVT31" s="71"/>
      <c r="KVU31" s="71"/>
      <c r="KVV31" s="71"/>
      <c r="KVW31" s="71"/>
      <c r="KVX31" s="71"/>
      <c r="KVY31" s="71"/>
      <c r="KVZ31" s="71"/>
      <c r="KWA31" s="71"/>
      <c r="KWB31" s="71"/>
      <c r="KWC31" s="71"/>
      <c r="KWD31" s="71"/>
      <c r="KWE31" s="71"/>
      <c r="KWF31" s="71"/>
      <c r="KWG31" s="71"/>
      <c r="KWH31" s="71"/>
      <c r="KWI31" s="71"/>
      <c r="KWJ31" s="71"/>
      <c r="KWK31" s="71"/>
      <c r="KWL31" s="71"/>
      <c r="KWM31" s="71"/>
      <c r="KWN31" s="71"/>
      <c r="KWO31" s="71"/>
      <c r="KWP31" s="71"/>
      <c r="KWQ31" s="71"/>
      <c r="KWR31" s="71"/>
      <c r="KWS31" s="71"/>
      <c r="KWT31" s="71"/>
      <c r="KWU31" s="71"/>
      <c r="KWV31" s="71"/>
      <c r="KWW31" s="71"/>
      <c r="KWX31" s="71"/>
      <c r="KWY31" s="71"/>
      <c r="KWZ31" s="71"/>
      <c r="KXA31" s="71"/>
      <c r="KXB31" s="71"/>
      <c r="KXC31" s="71"/>
      <c r="KXD31" s="71"/>
      <c r="KXE31" s="71"/>
      <c r="KXF31" s="71"/>
      <c r="KXG31" s="71"/>
      <c r="KXH31" s="71"/>
      <c r="KXI31" s="71"/>
      <c r="KXJ31" s="71"/>
      <c r="KXK31" s="71"/>
      <c r="KXL31" s="71"/>
      <c r="KXM31" s="71"/>
      <c r="KXN31" s="71"/>
      <c r="KXO31" s="71"/>
      <c r="KXP31" s="71"/>
      <c r="KXQ31" s="71"/>
      <c r="KXR31" s="71"/>
      <c r="KXS31" s="71"/>
      <c r="KXT31" s="71"/>
      <c r="KXU31" s="71"/>
      <c r="KXV31" s="71"/>
      <c r="KXW31" s="71"/>
      <c r="KXX31" s="71"/>
      <c r="KXY31" s="71"/>
      <c r="KXZ31" s="71"/>
      <c r="KYA31" s="71"/>
      <c r="KYB31" s="71"/>
      <c r="KYC31" s="71"/>
      <c r="KYD31" s="71"/>
      <c r="KYE31" s="71"/>
      <c r="KYF31" s="71"/>
      <c r="KYG31" s="71"/>
      <c r="KYH31" s="71"/>
      <c r="KYI31" s="71"/>
      <c r="KYJ31" s="71"/>
      <c r="KYK31" s="71"/>
      <c r="KYL31" s="71"/>
      <c r="KYM31" s="71"/>
      <c r="KYN31" s="71"/>
      <c r="KYO31" s="71"/>
      <c r="KYP31" s="71"/>
      <c r="KYQ31" s="71"/>
      <c r="KYR31" s="71"/>
      <c r="KYS31" s="71"/>
      <c r="KYT31" s="71"/>
      <c r="KYU31" s="71"/>
      <c r="KYV31" s="71"/>
      <c r="KYW31" s="71"/>
      <c r="KYX31" s="71"/>
      <c r="KYY31" s="71"/>
      <c r="KYZ31" s="71"/>
      <c r="KZA31" s="71"/>
      <c r="KZB31" s="71"/>
      <c r="KZC31" s="71"/>
      <c r="KZD31" s="71"/>
      <c r="KZE31" s="71"/>
      <c r="KZF31" s="71"/>
      <c r="KZG31" s="71"/>
      <c r="KZH31" s="71"/>
      <c r="KZI31" s="71"/>
      <c r="KZJ31" s="71"/>
      <c r="KZK31" s="71"/>
      <c r="KZL31" s="71"/>
      <c r="KZM31" s="71"/>
      <c r="KZN31" s="71"/>
      <c r="KZO31" s="71"/>
      <c r="KZP31" s="71"/>
      <c r="KZQ31" s="71"/>
      <c r="KZR31" s="71"/>
      <c r="KZS31" s="71"/>
      <c r="KZT31" s="71"/>
      <c r="KZU31" s="71"/>
      <c r="KZV31" s="71"/>
      <c r="KZW31" s="71"/>
      <c r="KZX31" s="71"/>
      <c r="KZY31" s="71"/>
      <c r="KZZ31" s="71"/>
      <c r="LAA31" s="71"/>
      <c r="LAB31" s="71"/>
      <c r="LAC31" s="71"/>
      <c r="LAD31" s="71"/>
      <c r="LAE31" s="71"/>
      <c r="LAF31" s="71"/>
      <c r="LAG31" s="71"/>
      <c r="LAH31" s="71"/>
      <c r="LAI31" s="71"/>
      <c r="LAJ31" s="71"/>
      <c r="LAK31" s="71"/>
      <c r="LAL31" s="71"/>
      <c r="LAM31" s="71"/>
      <c r="LAN31" s="71"/>
      <c r="LAO31" s="71"/>
      <c r="LAP31" s="71"/>
      <c r="LAQ31" s="71"/>
      <c r="LAR31" s="71"/>
      <c r="LAS31" s="71"/>
      <c r="LAT31" s="71"/>
      <c r="LAU31" s="71"/>
      <c r="LAV31" s="71"/>
      <c r="LAW31" s="71"/>
      <c r="LAX31" s="71"/>
      <c r="LAY31" s="71"/>
      <c r="LAZ31" s="71"/>
      <c r="LBA31" s="71"/>
      <c r="LBB31" s="71"/>
      <c r="LBC31" s="71"/>
      <c r="LBD31" s="71"/>
      <c r="LBE31" s="71"/>
      <c r="LBF31" s="71"/>
      <c r="LBG31" s="71"/>
      <c r="LBH31" s="71"/>
      <c r="LBI31" s="71"/>
      <c r="LBJ31" s="71"/>
      <c r="LBK31" s="71"/>
      <c r="LBL31" s="71"/>
      <c r="LBM31" s="71"/>
      <c r="LBN31" s="71"/>
      <c r="LBO31" s="71"/>
      <c r="LBP31" s="71"/>
      <c r="LBQ31" s="71"/>
      <c r="LBR31" s="71"/>
      <c r="LBS31" s="71"/>
      <c r="LBT31" s="71"/>
      <c r="LBU31" s="71"/>
      <c r="LBV31" s="71"/>
      <c r="LBW31" s="71"/>
      <c r="LBX31" s="71"/>
      <c r="LBY31" s="71"/>
      <c r="LBZ31" s="71"/>
      <c r="LCA31" s="71"/>
      <c r="LCB31" s="71"/>
      <c r="LCC31" s="71"/>
      <c r="LCD31" s="71"/>
      <c r="LCE31" s="71"/>
      <c r="LCF31" s="71"/>
      <c r="LCG31" s="71"/>
      <c r="LCH31" s="71"/>
      <c r="LCI31" s="71"/>
      <c r="LCJ31" s="71"/>
      <c r="LCK31" s="71"/>
      <c r="LCL31" s="71"/>
      <c r="LCM31" s="71"/>
      <c r="LCN31" s="71"/>
      <c r="LCO31" s="71"/>
      <c r="LCP31" s="71"/>
      <c r="LCQ31" s="71"/>
      <c r="LCR31" s="71"/>
      <c r="LCS31" s="71"/>
      <c r="LCT31" s="71"/>
      <c r="LCU31" s="71"/>
      <c r="LCV31" s="71"/>
      <c r="LCW31" s="71"/>
      <c r="LCX31" s="71"/>
      <c r="LCY31" s="71"/>
      <c r="LCZ31" s="71"/>
      <c r="LDA31" s="71"/>
      <c r="LDB31" s="71"/>
      <c r="LDC31" s="71"/>
      <c r="LDD31" s="71"/>
      <c r="LDE31" s="71"/>
      <c r="LDF31" s="71"/>
      <c r="LDG31" s="71"/>
      <c r="LDH31" s="71"/>
      <c r="LDI31" s="71"/>
      <c r="LDJ31" s="71"/>
      <c r="LDK31" s="71"/>
      <c r="LDL31" s="71"/>
      <c r="LDM31" s="71"/>
      <c r="LDN31" s="71"/>
      <c r="LDO31" s="71"/>
      <c r="LDP31" s="71"/>
      <c r="LDQ31" s="71"/>
      <c r="LDR31" s="71"/>
      <c r="LDS31" s="71"/>
      <c r="LDT31" s="71"/>
      <c r="LDU31" s="71"/>
      <c r="LDV31" s="71"/>
      <c r="LDW31" s="71"/>
      <c r="LDX31" s="71"/>
      <c r="LDY31" s="71"/>
      <c r="LDZ31" s="71"/>
      <c r="LEA31" s="71"/>
      <c r="LEB31" s="71"/>
      <c r="LEC31" s="71"/>
      <c r="LED31" s="71"/>
      <c r="LEE31" s="71"/>
      <c r="LEF31" s="71"/>
      <c r="LEG31" s="71"/>
      <c r="LEH31" s="71"/>
      <c r="LEI31" s="71"/>
      <c r="LEJ31" s="71"/>
      <c r="LEK31" s="71"/>
      <c r="LEL31" s="71"/>
      <c r="LEM31" s="71"/>
      <c r="LEN31" s="71"/>
      <c r="LEO31" s="71"/>
      <c r="LEP31" s="71"/>
      <c r="LEQ31" s="71"/>
      <c r="LER31" s="71"/>
      <c r="LES31" s="71"/>
      <c r="LET31" s="71"/>
      <c r="LEU31" s="71"/>
      <c r="LEV31" s="71"/>
      <c r="LEW31" s="71"/>
      <c r="LEX31" s="71"/>
      <c r="LEY31" s="71"/>
      <c r="LEZ31" s="71"/>
      <c r="LFA31" s="71"/>
      <c r="LFB31" s="71"/>
      <c r="LFC31" s="71"/>
      <c r="LFD31" s="71"/>
      <c r="LFE31" s="71"/>
      <c r="LFF31" s="71"/>
      <c r="LFG31" s="71"/>
      <c r="LFH31" s="71"/>
      <c r="LFI31" s="71"/>
      <c r="LFJ31" s="71"/>
      <c r="LFK31" s="71"/>
      <c r="LFL31" s="71"/>
      <c r="LFM31" s="71"/>
      <c r="LFN31" s="71"/>
      <c r="LFO31" s="71"/>
      <c r="LFP31" s="71"/>
      <c r="LFQ31" s="71"/>
      <c r="LFR31" s="71"/>
      <c r="LFS31" s="71"/>
      <c r="LFT31" s="71"/>
      <c r="LFU31" s="71"/>
      <c r="LFV31" s="71"/>
      <c r="LFW31" s="71"/>
      <c r="LFX31" s="71"/>
      <c r="LFY31" s="71"/>
      <c r="LFZ31" s="71"/>
      <c r="LGA31" s="71"/>
      <c r="LGB31" s="71"/>
      <c r="LGC31" s="71"/>
      <c r="LGD31" s="71"/>
      <c r="LGE31" s="71"/>
      <c r="LGF31" s="71"/>
      <c r="LGG31" s="71"/>
      <c r="LGH31" s="71"/>
      <c r="LGI31" s="71"/>
      <c r="LGJ31" s="71"/>
      <c r="LGK31" s="71"/>
      <c r="LGL31" s="71"/>
      <c r="LGM31" s="71"/>
      <c r="LGN31" s="71"/>
      <c r="LGO31" s="71"/>
      <c r="LGP31" s="71"/>
      <c r="LGQ31" s="71"/>
      <c r="LGR31" s="71"/>
      <c r="LGS31" s="71"/>
      <c r="LGT31" s="71"/>
      <c r="LGU31" s="71"/>
      <c r="LGV31" s="71"/>
      <c r="LGW31" s="71"/>
      <c r="LGX31" s="71"/>
      <c r="LGY31" s="71"/>
      <c r="LGZ31" s="71"/>
      <c r="LHA31" s="71"/>
      <c r="LHB31" s="71"/>
      <c r="LHC31" s="71"/>
      <c r="LHD31" s="71"/>
      <c r="LHE31" s="71"/>
      <c r="LHF31" s="71"/>
      <c r="LHG31" s="71"/>
      <c r="LHH31" s="71"/>
      <c r="LHI31" s="71"/>
      <c r="LHJ31" s="71"/>
      <c r="LHK31" s="71"/>
      <c r="LHL31" s="71"/>
      <c r="LHM31" s="71"/>
      <c r="LHN31" s="71"/>
      <c r="LHO31" s="71"/>
      <c r="LHP31" s="71"/>
      <c r="LHQ31" s="71"/>
      <c r="LHR31" s="71"/>
      <c r="LHS31" s="71"/>
      <c r="LHT31" s="71"/>
      <c r="LHU31" s="71"/>
      <c r="LHV31" s="71"/>
      <c r="LHW31" s="71"/>
      <c r="LHX31" s="71"/>
      <c r="LHY31" s="71"/>
      <c r="LHZ31" s="71"/>
      <c r="LIA31" s="71"/>
      <c r="LIB31" s="71"/>
      <c r="LIC31" s="71"/>
      <c r="LID31" s="71"/>
      <c r="LIE31" s="71"/>
      <c r="LIF31" s="71"/>
      <c r="LIG31" s="71"/>
      <c r="LIH31" s="71"/>
      <c r="LII31" s="71"/>
      <c r="LIJ31" s="71"/>
      <c r="LIK31" s="71"/>
      <c r="LIL31" s="71"/>
      <c r="LIM31" s="71"/>
      <c r="LIN31" s="71"/>
      <c r="LIO31" s="71"/>
      <c r="LIP31" s="71"/>
      <c r="LIQ31" s="71"/>
      <c r="LIR31" s="71"/>
      <c r="LIS31" s="71"/>
      <c r="LIT31" s="71"/>
      <c r="LIU31" s="71"/>
      <c r="LIV31" s="71"/>
      <c r="LIW31" s="71"/>
      <c r="LIX31" s="71"/>
      <c r="LIY31" s="71"/>
      <c r="LIZ31" s="71"/>
      <c r="LJA31" s="71"/>
      <c r="LJB31" s="71"/>
      <c r="LJC31" s="71"/>
      <c r="LJD31" s="71"/>
      <c r="LJE31" s="71"/>
      <c r="LJF31" s="71"/>
      <c r="LJG31" s="71"/>
      <c r="LJH31" s="71"/>
      <c r="LJI31" s="71"/>
      <c r="LJJ31" s="71"/>
      <c r="LJK31" s="71"/>
      <c r="LJL31" s="71"/>
      <c r="LJM31" s="71"/>
      <c r="LJN31" s="71"/>
      <c r="LJO31" s="71"/>
      <c r="LJP31" s="71"/>
      <c r="LJQ31" s="71"/>
      <c r="LJR31" s="71"/>
      <c r="LJS31" s="71"/>
      <c r="LJT31" s="71"/>
      <c r="LJU31" s="71"/>
      <c r="LJV31" s="71"/>
      <c r="LJW31" s="71"/>
      <c r="LJX31" s="71"/>
      <c r="LJY31" s="71"/>
      <c r="LJZ31" s="71"/>
      <c r="LKA31" s="71"/>
      <c r="LKB31" s="71"/>
      <c r="LKC31" s="71"/>
      <c r="LKD31" s="71"/>
      <c r="LKE31" s="71"/>
      <c r="LKF31" s="71"/>
      <c r="LKG31" s="71"/>
      <c r="LKH31" s="71"/>
      <c r="LKI31" s="71"/>
      <c r="LKJ31" s="71"/>
      <c r="LKK31" s="71"/>
      <c r="LKL31" s="71"/>
      <c r="LKM31" s="71"/>
      <c r="LKN31" s="71"/>
      <c r="LKO31" s="71"/>
      <c r="LKP31" s="71"/>
      <c r="LKQ31" s="71"/>
      <c r="LKR31" s="71"/>
      <c r="LKS31" s="71"/>
      <c r="LKT31" s="71"/>
      <c r="LKU31" s="71"/>
      <c r="LKV31" s="71"/>
      <c r="LKW31" s="71"/>
      <c r="LKX31" s="71"/>
      <c r="LKY31" s="71"/>
      <c r="LKZ31" s="71"/>
      <c r="LLA31" s="71"/>
      <c r="LLB31" s="71"/>
      <c r="LLC31" s="71"/>
      <c r="LLD31" s="71"/>
      <c r="LLE31" s="71"/>
      <c r="LLF31" s="71"/>
      <c r="LLG31" s="71"/>
      <c r="LLH31" s="71"/>
      <c r="LLI31" s="71"/>
      <c r="LLJ31" s="71"/>
      <c r="LLK31" s="71"/>
      <c r="LLL31" s="71"/>
      <c r="LLM31" s="71"/>
      <c r="LLN31" s="71"/>
      <c r="LLO31" s="71"/>
      <c r="LLP31" s="71"/>
      <c r="LLQ31" s="71"/>
      <c r="LLR31" s="71"/>
      <c r="LLS31" s="71"/>
      <c r="LLT31" s="71"/>
      <c r="LLU31" s="71"/>
      <c r="LLV31" s="71"/>
      <c r="LLW31" s="71"/>
      <c r="LLX31" s="71"/>
      <c r="LLY31" s="71"/>
      <c r="LLZ31" s="71"/>
      <c r="LMA31" s="71"/>
      <c r="LMB31" s="71"/>
      <c r="LMC31" s="71"/>
      <c r="LMD31" s="71"/>
      <c r="LME31" s="71"/>
      <c r="LMF31" s="71"/>
      <c r="LMG31" s="71"/>
      <c r="LMH31" s="71"/>
      <c r="LMI31" s="71"/>
      <c r="LMJ31" s="71"/>
      <c r="LMK31" s="71"/>
      <c r="LML31" s="71"/>
      <c r="LMM31" s="71"/>
      <c r="LMN31" s="71"/>
      <c r="LMO31" s="71"/>
      <c r="LMP31" s="71"/>
      <c r="LMQ31" s="71"/>
      <c r="LMR31" s="71"/>
      <c r="LMS31" s="71"/>
      <c r="LMT31" s="71"/>
      <c r="LMU31" s="71"/>
      <c r="LMV31" s="71"/>
      <c r="LMW31" s="71"/>
      <c r="LMX31" s="71"/>
      <c r="LMY31" s="71"/>
      <c r="LMZ31" s="71"/>
      <c r="LNA31" s="71"/>
      <c r="LNB31" s="71"/>
      <c r="LNC31" s="71"/>
      <c r="LND31" s="71"/>
      <c r="LNE31" s="71"/>
      <c r="LNF31" s="71"/>
      <c r="LNG31" s="71"/>
      <c r="LNH31" s="71"/>
      <c r="LNI31" s="71"/>
      <c r="LNJ31" s="71"/>
      <c r="LNK31" s="71"/>
      <c r="LNL31" s="71"/>
      <c r="LNM31" s="71"/>
      <c r="LNN31" s="71"/>
      <c r="LNO31" s="71"/>
      <c r="LNP31" s="71"/>
      <c r="LNQ31" s="71"/>
      <c r="LNR31" s="71"/>
      <c r="LNS31" s="71"/>
      <c r="LNT31" s="71"/>
      <c r="LNU31" s="71"/>
      <c r="LNV31" s="71"/>
      <c r="LNW31" s="71"/>
      <c r="LNX31" s="71"/>
      <c r="LNY31" s="71"/>
      <c r="LNZ31" s="71"/>
      <c r="LOA31" s="71"/>
      <c r="LOB31" s="71"/>
      <c r="LOC31" s="71"/>
      <c r="LOD31" s="71"/>
      <c r="LOE31" s="71"/>
      <c r="LOF31" s="71"/>
      <c r="LOG31" s="71"/>
      <c r="LOH31" s="71"/>
      <c r="LOI31" s="71"/>
      <c r="LOJ31" s="71"/>
      <c r="LOK31" s="71"/>
      <c r="LOL31" s="71"/>
      <c r="LOM31" s="71"/>
      <c r="LON31" s="71"/>
      <c r="LOO31" s="71"/>
      <c r="LOP31" s="71"/>
      <c r="LOQ31" s="71"/>
      <c r="LOR31" s="71"/>
      <c r="LOS31" s="71"/>
      <c r="LOT31" s="71"/>
      <c r="LOU31" s="71"/>
      <c r="LOV31" s="71"/>
      <c r="LOW31" s="71"/>
      <c r="LOX31" s="71"/>
      <c r="LOY31" s="71"/>
      <c r="LOZ31" s="71"/>
      <c r="LPA31" s="71"/>
      <c r="LPB31" s="71"/>
      <c r="LPC31" s="71"/>
      <c r="LPD31" s="71"/>
      <c r="LPE31" s="71"/>
      <c r="LPF31" s="71"/>
      <c r="LPG31" s="71"/>
      <c r="LPH31" s="71"/>
      <c r="LPI31" s="71"/>
      <c r="LPJ31" s="71"/>
      <c r="LPK31" s="71"/>
      <c r="LPL31" s="71"/>
      <c r="LPM31" s="71"/>
      <c r="LPN31" s="71"/>
      <c r="LPO31" s="71"/>
      <c r="LPP31" s="71"/>
      <c r="LPQ31" s="71"/>
      <c r="LPR31" s="71"/>
      <c r="LPS31" s="71"/>
      <c r="LPT31" s="71"/>
      <c r="LPU31" s="71"/>
      <c r="LPV31" s="71"/>
      <c r="LPW31" s="71"/>
      <c r="LPX31" s="71"/>
      <c r="LPY31" s="71"/>
      <c r="LPZ31" s="71"/>
      <c r="LQA31" s="71"/>
      <c r="LQB31" s="71"/>
      <c r="LQC31" s="71"/>
      <c r="LQD31" s="71"/>
      <c r="LQE31" s="71"/>
      <c r="LQF31" s="71"/>
      <c r="LQG31" s="71"/>
      <c r="LQH31" s="71"/>
      <c r="LQI31" s="71"/>
      <c r="LQJ31" s="71"/>
      <c r="LQK31" s="71"/>
      <c r="LQL31" s="71"/>
      <c r="LQM31" s="71"/>
      <c r="LQN31" s="71"/>
      <c r="LQO31" s="71"/>
      <c r="LQP31" s="71"/>
      <c r="LQQ31" s="71"/>
      <c r="LQR31" s="71"/>
      <c r="LQS31" s="71"/>
      <c r="LQT31" s="71"/>
      <c r="LQU31" s="71"/>
      <c r="LQV31" s="71"/>
      <c r="LQW31" s="71"/>
      <c r="LQX31" s="71"/>
      <c r="LQY31" s="71"/>
      <c r="LQZ31" s="71"/>
      <c r="LRA31" s="71"/>
      <c r="LRB31" s="71"/>
      <c r="LRC31" s="71"/>
      <c r="LRD31" s="71"/>
      <c r="LRE31" s="71"/>
      <c r="LRF31" s="71"/>
      <c r="LRG31" s="71"/>
      <c r="LRH31" s="71"/>
      <c r="LRI31" s="71"/>
      <c r="LRJ31" s="71"/>
      <c r="LRK31" s="71"/>
      <c r="LRL31" s="71"/>
      <c r="LRM31" s="71"/>
      <c r="LRN31" s="71"/>
      <c r="LRO31" s="71"/>
      <c r="LRP31" s="71"/>
      <c r="LRQ31" s="71"/>
      <c r="LRR31" s="71"/>
      <c r="LRS31" s="71"/>
      <c r="LRT31" s="71"/>
      <c r="LRU31" s="71"/>
      <c r="LRV31" s="71"/>
      <c r="LRW31" s="71"/>
      <c r="LRX31" s="71"/>
      <c r="LRY31" s="71"/>
      <c r="LRZ31" s="71"/>
      <c r="LSA31" s="71"/>
      <c r="LSB31" s="71"/>
      <c r="LSC31" s="71"/>
      <c r="LSD31" s="71"/>
      <c r="LSE31" s="71"/>
      <c r="LSF31" s="71"/>
      <c r="LSG31" s="71"/>
      <c r="LSH31" s="71"/>
      <c r="LSI31" s="71"/>
      <c r="LSJ31" s="71"/>
      <c r="LSK31" s="71"/>
      <c r="LSL31" s="71"/>
      <c r="LSM31" s="71"/>
      <c r="LSN31" s="71"/>
      <c r="LSO31" s="71"/>
      <c r="LSP31" s="71"/>
      <c r="LSQ31" s="71"/>
      <c r="LSR31" s="71"/>
      <c r="LSS31" s="71"/>
      <c r="LST31" s="71"/>
      <c r="LSU31" s="71"/>
      <c r="LSV31" s="71"/>
      <c r="LSW31" s="71"/>
      <c r="LSX31" s="71"/>
      <c r="LSY31" s="71"/>
      <c r="LSZ31" s="71"/>
      <c r="LTA31" s="71"/>
      <c r="LTB31" s="71"/>
      <c r="LTC31" s="71"/>
      <c r="LTD31" s="71"/>
      <c r="LTE31" s="71"/>
      <c r="LTF31" s="71"/>
      <c r="LTG31" s="71"/>
      <c r="LTH31" s="71"/>
      <c r="LTI31" s="71"/>
      <c r="LTJ31" s="71"/>
      <c r="LTK31" s="71"/>
      <c r="LTL31" s="71"/>
      <c r="LTM31" s="71"/>
      <c r="LTN31" s="71"/>
      <c r="LTO31" s="71"/>
      <c r="LTP31" s="71"/>
      <c r="LTQ31" s="71"/>
      <c r="LTR31" s="71"/>
      <c r="LTS31" s="71"/>
      <c r="LTT31" s="71"/>
      <c r="LTU31" s="71"/>
      <c r="LTV31" s="71"/>
      <c r="LTW31" s="71"/>
      <c r="LTX31" s="71"/>
      <c r="LTY31" s="71"/>
      <c r="LTZ31" s="71"/>
      <c r="LUA31" s="71"/>
      <c r="LUB31" s="71"/>
      <c r="LUC31" s="71"/>
      <c r="LUD31" s="71"/>
      <c r="LUE31" s="71"/>
      <c r="LUF31" s="71"/>
      <c r="LUG31" s="71"/>
      <c r="LUH31" s="71"/>
      <c r="LUI31" s="71"/>
      <c r="LUJ31" s="71"/>
      <c r="LUK31" s="71"/>
      <c r="LUL31" s="71"/>
      <c r="LUM31" s="71"/>
      <c r="LUN31" s="71"/>
      <c r="LUO31" s="71"/>
      <c r="LUP31" s="71"/>
      <c r="LUQ31" s="71"/>
      <c r="LUR31" s="71"/>
      <c r="LUS31" s="71"/>
      <c r="LUT31" s="71"/>
      <c r="LUU31" s="71"/>
      <c r="LUV31" s="71"/>
      <c r="LUW31" s="71"/>
      <c r="LUX31" s="71"/>
      <c r="LUY31" s="71"/>
      <c r="LUZ31" s="71"/>
      <c r="LVA31" s="71"/>
      <c r="LVB31" s="71"/>
      <c r="LVC31" s="71"/>
      <c r="LVD31" s="71"/>
      <c r="LVE31" s="71"/>
      <c r="LVF31" s="71"/>
      <c r="LVG31" s="71"/>
      <c r="LVH31" s="71"/>
      <c r="LVI31" s="71"/>
      <c r="LVJ31" s="71"/>
      <c r="LVK31" s="71"/>
      <c r="LVL31" s="71"/>
      <c r="LVM31" s="71"/>
      <c r="LVN31" s="71"/>
      <c r="LVO31" s="71"/>
      <c r="LVP31" s="71"/>
      <c r="LVQ31" s="71"/>
      <c r="LVR31" s="71"/>
      <c r="LVS31" s="71"/>
      <c r="LVT31" s="71"/>
      <c r="LVU31" s="71"/>
      <c r="LVV31" s="71"/>
      <c r="LVW31" s="71"/>
      <c r="LVX31" s="71"/>
      <c r="LVY31" s="71"/>
      <c r="LVZ31" s="71"/>
      <c r="LWA31" s="71"/>
      <c r="LWB31" s="71"/>
      <c r="LWC31" s="71"/>
      <c r="LWD31" s="71"/>
      <c r="LWE31" s="71"/>
      <c r="LWF31" s="71"/>
      <c r="LWG31" s="71"/>
      <c r="LWH31" s="71"/>
      <c r="LWI31" s="71"/>
      <c r="LWJ31" s="71"/>
      <c r="LWK31" s="71"/>
      <c r="LWL31" s="71"/>
      <c r="LWM31" s="71"/>
      <c r="LWN31" s="71"/>
      <c r="LWO31" s="71"/>
      <c r="LWP31" s="71"/>
      <c r="LWQ31" s="71"/>
      <c r="LWR31" s="71"/>
      <c r="LWS31" s="71"/>
      <c r="LWT31" s="71"/>
      <c r="LWU31" s="71"/>
      <c r="LWV31" s="71"/>
      <c r="LWW31" s="71"/>
      <c r="LWX31" s="71"/>
      <c r="LWY31" s="71"/>
      <c r="LWZ31" s="71"/>
      <c r="LXA31" s="71"/>
      <c r="LXB31" s="71"/>
      <c r="LXC31" s="71"/>
      <c r="LXD31" s="71"/>
      <c r="LXE31" s="71"/>
      <c r="LXF31" s="71"/>
      <c r="LXG31" s="71"/>
      <c r="LXH31" s="71"/>
      <c r="LXI31" s="71"/>
      <c r="LXJ31" s="71"/>
      <c r="LXK31" s="71"/>
      <c r="LXL31" s="71"/>
      <c r="LXM31" s="71"/>
      <c r="LXN31" s="71"/>
      <c r="LXO31" s="71"/>
      <c r="LXP31" s="71"/>
      <c r="LXQ31" s="71"/>
      <c r="LXR31" s="71"/>
      <c r="LXS31" s="71"/>
      <c r="LXT31" s="71"/>
      <c r="LXU31" s="71"/>
      <c r="LXV31" s="71"/>
      <c r="LXW31" s="71"/>
      <c r="LXX31" s="71"/>
      <c r="LXY31" s="71"/>
      <c r="LXZ31" s="71"/>
      <c r="LYA31" s="71"/>
      <c r="LYB31" s="71"/>
      <c r="LYC31" s="71"/>
      <c r="LYD31" s="71"/>
      <c r="LYE31" s="71"/>
      <c r="LYF31" s="71"/>
      <c r="LYG31" s="71"/>
      <c r="LYH31" s="71"/>
      <c r="LYI31" s="71"/>
      <c r="LYJ31" s="71"/>
      <c r="LYK31" s="71"/>
      <c r="LYL31" s="71"/>
      <c r="LYM31" s="71"/>
      <c r="LYN31" s="71"/>
      <c r="LYO31" s="71"/>
      <c r="LYP31" s="71"/>
      <c r="LYQ31" s="71"/>
      <c r="LYR31" s="71"/>
      <c r="LYS31" s="71"/>
      <c r="LYT31" s="71"/>
      <c r="LYU31" s="71"/>
      <c r="LYV31" s="71"/>
      <c r="LYW31" s="71"/>
      <c r="LYX31" s="71"/>
      <c r="LYY31" s="71"/>
      <c r="LYZ31" s="71"/>
      <c r="LZA31" s="71"/>
      <c r="LZB31" s="71"/>
      <c r="LZC31" s="71"/>
      <c r="LZD31" s="71"/>
      <c r="LZE31" s="71"/>
      <c r="LZF31" s="71"/>
      <c r="LZG31" s="71"/>
      <c r="LZH31" s="71"/>
      <c r="LZI31" s="71"/>
      <c r="LZJ31" s="71"/>
      <c r="LZK31" s="71"/>
      <c r="LZL31" s="71"/>
      <c r="LZM31" s="71"/>
      <c r="LZN31" s="71"/>
      <c r="LZO31" s="71"/>
      <c r="LZP31" s="71"/>
      <c r="LZQ31" s="71"/>
      <c r="LZR31" s="71"/>
      <c r="LZS31" s="71"/>
      <c r="LZT31" s="71"/>
      <c r="LZU31" s="71"/>
      <c r="LZV31" s="71"/>
      <c r="LZW31" s="71"/>
      <c r="LZX31" s="71"/>
      <c r="LZY31" s="71"/>
      <c r="LZZ31" s="71"/>
      <c r="MAA31" s="71"/>
      <c r="MAB31" s="71"/>
      <c r="MAC31" s="71"/>
      <c r="MAD31" s="71"/>
      <c r="MAE31" s="71"/>
      <c r="MAF31" s="71"/>
      <c r="MAG31" s="71"/>
      <c r="MAH31" s="71"/>
      <c r="MAI31" s="71"/>
      <c r="MAJ31" s="71"/>
      <c r="MAK31" s="71"/>
      <c r="MAL31" s="71"/>
      <c r="MAM31" s="71"/>
      <c r="MAN31" s="71"/>
      <c r="MAO31" s="71"/>
      <c r="MAP31" s="71"/>
      <c r="MAQ31" s="71"/>
      <c r="MAR31" s="71"/>
      <c r="MAS31" s="71"/>
      <c r="MAT31" s="71"/>
      <c r="MAU31" s="71"/>
      <c r="MAV31" s="71"/>
      <c r="MAW31" s="71"/>
      <c r="MAX31" s="71"/>
      <c r="MAY31" s="71"/>
      <c r="MAZ31" s="71"/>
      <c r="MBA31" s="71"/>
      <c r="MBB31" s="71"/>
      <c r="MBC31" s="71"/>
      <c r="MBD31" s="71"/>
      <c r="MBE31" s="71"/>
      <c r="MBF31" s="71"/>
      <c r="MBG31" s="71"/>
      <c r="MBH31" s="71"/>
      <c r="MBI31" s="71"/>
      <c r="MBJ31" s="71"/>
      <c r="MBK31" s="71"/>
      <c r="MBL31" s="71"/>
      <c r="MBM31" s="71"/>
      <c r="MBN31" s="71"/>
      <c r="MBO31" s="71"/>
      <c r="MBP31" s="71"/>
      <c r="MBQ31" s="71"/>
      <c r="MBR31" s="71"/>
      <c r="MBS31" s="71"/>
      <c r="MBT31" s="71"/>
      <c r="MBU31" s="71"/>
      <c r="MBV31" s="71"/>
      <c r="MBW31" s="71"/>
      <c r="MBX31" s="71"/>
      <c r="MBY31" s="71"/>
      <c r="MBZ31" s="71"/>
      <c r="MCA31" s="71"/>
      <c r="MCB31" s="71"/>
      <c r="MCC31" s="71"/>
      <c r="MCD31" s="71"/>
      <c r="MCE31" s="71"/>
      <c r="MCF31" s="71"/>
      <c r="MCG31" s="71"/>
      <c r="MCH31" s="71"/>
      <c r="MCI31" s="71"/>
      <c r="MCJ31" s="71"/>
      <c r="MCK31" s="71"/>
      <c r="MCL31" s="71"/>
      <c r="MCM31" s="71"/>
      <c r="MCN31" s="71"/>
      <c r="MCO31" s="71"/>
      <c r="MCP31" s="71"/>
      <c r="MCQ31" s="71"/>
      <c r="MCR31" s="71"/>
      <c r="MCS31" s="71"/>
      <c r="MCT31" s="71"/>
      <c r="MCU31" s="71"/>
      <c r="MCV31" s="71"/>
      <c r="MCW31" s="71"/>
      <c r="MCX31" s="71"/>
      <c r="MCY31" s="71"/>
      <c r="MCZ31" s="71"/>
      <c r="MDA31" s="71"/>
      <c r="MDB31" s="71"/>
      <c r="MDC31" s="71"/>
      <c r="MDD31" s="71"/>
      <c r="MDE31" s="71"/>
      <c r="MDF31" s="71"/>
      <c r="MDG31" s="71"/>
      <c r="MDH31" s="71"/>
      <c r="MDI31" s="71"/>
      <c r="MDJ31" s="71"/>
      <c r="MDK31" s="71"/>
      <c r="MDL31" s="71"/>
      <c r="MDM31" s="71"/>
      <c r="MDN31" s="71"/>
      <c r="MDO31" s="71"/>
      <c r="MDP31" s="71"/>
      <c r="MDQ31" s="71"/>
      <c r="MDR31" s="71"/>
      <c r="MDS31" s="71"/>
      <c r="MDT31" s="71"/>
      <c r="MDU31" s="71"/>
      <c r="MDV31" s="71"/>
      <c r="MDW31" s="71"/>
      <c r="MDX31" s="71"/>
      <c r="MDY31" s="71"/>
      <c r="MDZ31" s="71"/>
      <c r="MEA31" s="71"/>
      <c r="MEB31" s="71"/>
      <c r="MEC31" s="71"/>
      <c r="MED31" s="71"/>
      <c r="MEE31" s="71"/>
      <c r="MEF31" s="71"/>
      <c r="MEG31" s="71"/>
      <c r="MEH31" s="71"/>
      <c r="MEI31" s="71"/>
      <c r="MEJ31" s="71"/>
      <c r="MEK31" s="71"/>
      <c r="MEL31" s="71"/>
      <c r="MEM31" s="71"/>
      <c r="MEN31" s="71"/>
      <c r="MEO31" s="71"/>
      <c r="MEP31" s="71"/>
      <c r="MEQ31" s="71"/>
      <c r="MER31" s="71"/>
      <c r="MES31" s="71"/>
      <c r="MET31" s="71"/>
      <c r="MEU31" s="71"/>
      <c r="MEV31" s="71"/>
      <c r="MEW31" s="71"/>
      <c r="MEX31" s="71"/>
      <c r="MEY31" s="71"/>
      <c r="MEZ31" s="71"/>
      <c r="MFA31" s="71"/>
      <c r="MFB31" s="71"/>
      <c r="MFC31" s="71"/>
      <c r="MFD31" s="71"/>
      <c r="MFE31" s="71"/>
      <c r="MFF31" s="71"/>
      <c r="MFG31" s="71"/>
      <c r="MFH31" s="71"/>
      <c r="MFI31" s="71"/>
      <c r="MFJ31" s="71"/>
      <c r="MFK31" s="71"/>
      <c r="MFL31" s="71"/>
      <c r="MFM31" s="71"/>
      <c r="MFN31" s="71"/>
      <c r="MFO31" s="71"/>
      <c r="MFP31" s="71"/>
      <c r="MFQ31" s="71"/>
      <c r="MFR31" s="71"/>
      <c r="MFS31" s="71"/>
      <c r="MFT31" s="71"/>
      <c r="MFU31" s="71"/>
      <c r="MFV31" s="71"/>
      <c r="MFW31" s="71"/>
      <c r="MFX31" s="71"/>
      <c r="MFY31" s="71"/>
      <c r="MFZ31" s="71"/>
      <c r="MGA31" s="71"/>
      <c r="MGB31" s="71"/>
      <c r="MGC31" s="71"/>
      <c r="MGD31" s="71"/>
      <c r="MGE31" s="71"/>
      <c r="MGF31" s="71"/>
      <c r="MGG31" s="71"/>
      <c r="MGH31" s="71"/>
      <c r="MGI31" s="71"/>
      <c r="MGJ31" s="71"/>
      <c r="MGK31" s="71"/>
      <c r="MGL31" s="71"/>
      <c r="MGM31" s="71"/>
      <c r="MGN31" s="71"/>
      <c r="MGO31" s="71"/>
      <c r="MGP31" s="71"/>
      <c r="MGQ31" s="71"/>
      <c r="MGR31" s="71"/>
      <c r="MGS31" s="71"/>
      <c r="MGT31" s="71"/>
      <c r="MGU31" s="71"/>
      <c r="MGV31" s="71"/>
      <c r="MGW31" s="71"/>
      <c r="MGX31" s="71"/>
      <c r="MGY31" s="71"/>
      <c r="MGZ31" s="71"/>
      <c r="MHA31" s="71"/>
      <c r="MHB31" s="71"/>
      <c r="MHC31" s="71"/>
      <c r="MHD31" s="71"/>
      <c r="MHE31" s="71"/>
      <c r="MHF31" s="71"/>
      <c r="MHG31" s="71"/>
      <c r="MHH31" s="71"/>
      <c r="MHI31" s="71"/>
      <c r="MHJ31" s="71"/>
      <c r="MHK31" s="71"/>
      <c r="MHL31" s="71"/>
      <c r="MHM31" s="71"/>
      <c r="MHN31" s="71"/>
      <c r="MHO31" s="71"/>
      <c r="MHP31" s="71"/>
      <c r="MHQ31" s="71"/>
      <c r="MHR31" s="71"/>
      <c r="MHS31" s="71"/>
      <c r="MHT31" s="71"/>
      <c r="MHU31" s="71"/>
      <c r="MHV31" s="71"/>
      <c r="MHW31" s="71"/>
      <c r="MHX31" s="71"/>
      <c r="MHY31" s="71"/>
      <c r="MHZ31" s="71"/>
      <c r="MIA31" s="71"/>
      <c r="MIB31" s="71"/>
      <c r="MIC31" s="71"/>
      <c r="MID31" s="71"/>
      <c r="MIE31" s="71"/>
      <c r="MIF31" s="71"/>
      <c r="MIG31" s="71"/>
      <c r="MIH31" s="71"/>
      <c r="MII31" s="71"/>
      <c r="MIJ31" s="71"/>
      <c r="MIK31" s="71"/>
      <c r="MIL31" s="71"/>
      <c r="MIM31" s="71"/>
      <c r="MIN31" s="71"/>
      <c r="MIO31" s="71"/>
      <c r="MIP31" s="71"/>
      <c r="MIQ31" s="71"/>
      <c r="MIR31" s="71"/>
      <c r="MIS31" s="71"/>
      <c r="MIT31" s="71"/>
      <c r="MIU31" s="71"/>
      <c r="MIV31" s="71"/>
      <c r="MIW31" s="71"/>
      <c r="MIX31" s="71"/>
      <c r="MIY31" s="71"/>
      <c r="MIZ31" s="71"/>
      <c r="MJA31" s="71"/>
      <c r="MJB31" s="71"/>
      <c r="MJC31" s="71"/>
      <c r="MJD31" s="71"/>
      <c r="MJE31" s="71"/>
      <c r="MJF31" s="71"/>
      <c r="MJG31" s="71"/>
      <c r="MJH31" s="71"/>
      <c r="MJI31" s="71"/>
      <c r="MJJ31" s="71"/>
      <c r="MJK31" s="71"/>
      <c r="MJL31" s="71"/>
      <c r="MJM31" s="71"/>
      <c r="MJN31" s="71"/>
      <c r="MJO31" s="71"/>
      <c r="MJP31" s="71"/>
      <c r="MJQ31" s="71"/>
      <c r="MJR31" s="71"/>
      <c r="MJS31" s="71"/>
      <c r="MJT31" s="71"/>
      <c r="MJU31" s="71"/>
      <c r="MJV31" s="71"/>
      <c r="MJW31" s="71"/>
      <c r="MJX31" s="71"/>
      <c r="MJY31" s="71"/>
      <c r="MJZ31" s="71"/>
      <c r="MKA31" s="71"/>
      <c r="MKB31" s="71"/>
      <c r="MKC31" s="71"/>
      <c r="MKD31" s="71"/>
      <c r="MKE31" s="71"/>
      <c r="MKF31" s="71"/>
      <c r="MKG31" s="71"/>
      <c r="MKH31" s="71"/>
      <c r="MKI31" s="71"/>
      <c r="MKJ31" s="71"/>
      <c r="MKK31" s="71"/>
      <c r="MKL31" s="71"/>
      <c r="MKM31" s="71"/>
      <c r="MKN31" s="71"/>
      <c r="MKO31" s="71"/>
      <c r="MKP31" s="71"/>
      <c r="MKQ31" s="71"/>
      <c r="MKR31" s="71"/>
      <c r="MKS31" s="71"/>
      <c r="MKT31" s="71"/>
      <c r="MKU31" s="71"/>
      <c r="MKV31" s="71"/>
      <c r="MKW31" s="71"/>
      <c r="MKX31" s="71"/>
      <c r="MKY31" s="71"/>
      <c r="MKZ31" s="71"/>
      <c r="MLA31" s="71"/>
      <c r="MLB31" s="71"/>
      <c r="MLC31" s="71"/>
      <c r="MLD31" s="71"/>
      <c r="MLE31" s="71"/>
      <c r="MLF31" s="71"/>
      <c r="MLG31" s="71"/>
      <c r="MLH31" s="71"/>
      <c r="MLI31" s="71"/>
      <c r="MLJ31" s="71"/>
      <c r="MLK31" s="71"/>
      <c r="MLL31" s="71"/>
      <c r="MLM31" s="71"/>
      <c r="MLN31" s="71"/>
      <c r="MLO31" s="71"/>
      <c r="MLP31" s="71"/>
      <c r="MLQ31" s="71"/>
      <c r="MLR31" s="71"/>
      <c r="MLS31" s="71"/>
      <c r="MLT31" s="71"/>
      <c r="MLU31" s="71"/>
      <c r="MLV31" s="71"/>
      <c r="MLW31" s="71"/>
      <c r="MLX31" s="71"/>
      <c r="MLY31" s="71"/>
      <c r="MLZ31" s="71"/>
      <c r="MMA31" s="71"/>
      <c r="MMB31" s="71"/>
      <c r="MMC31" s="71"/>
      <c r="MMD31" s="71"/>
      <c r="MME31" s="71"/>
      <c r="MMF31" s="71"/>
      <c r="MMG31" s="71"/>
      <c r="MMH31" s="71"/>
      <c r="MMI31" s="71"/>
      <c r="MMJ31" s="71"/>
      <c r="MMK31" s="71"/>
      <c r="MML31" s="71"/>
      <c r="MMM31" s="71"/>
      <c r="MMN31" s="71"/>
      <c r="MMO31" s="71"/>
      <c r="MMP31" s="71"/>
      <c r="MMQ31" s="71"/>
      <c r="MMR31" s="71"/>
      <c r="MMS31" s="71"/>
      <c r="MMT31" s="71"/>
      <c r="MMU31" s="71"/>
      <c r="MMV31" s="71"/>
      <c r="MMW31" s="71"/>
      <c r="MMX31" s="71"/>
      <c r="MMY31" s="71"/>
      <c r="MMZ31" s="71"/>
      <c r="MNA31" s="71"/>
      <c r="MNB31" s="71"/>
      <c r="MNC31" s="71"/>
      <c r="MND31" s="71"/>
      <c r="MNE31" s="71"/>
      <c r="MNF31" s="71"/>
      <c r="MNG31" s="71"/>
      <c r="MNH31" s="71"/>
      <c r="MNI31" s="71"/>
      <c r="MNJ31" s="71"/>
      <c r="MNK31" s="71"/>
      <c r="MNL31" s="71"/>
      <c r="MNM31" s="71"/>
      <c r="MNN31" s="71"/>
      <c r="MNO31" s="71"/>
      <c r="MNP31" s="71"/>
      <c r="MNQ31" s="71"/>
      <c r="MNR31" s="71"/>
      <c r="MNS31" s="71"/>
      <c r="MNT31" s="71"/>
      <c r="MNU31" s="71"/>
      <c r="MNV31" s="71"/>
      <c r="MNW31" s="71"/>
      <c r="MNX31" s="71"/>
      <c r="MNY31" s="71"/>
      <c r="MNZ31" s="71"/>
      <c r="MOA31" s="71"/>
      <c r="MOB31" s="71"/>
      <c r="MOC31" s="71"/>
      <c r="MOD31" s="71"/>
      <c r="MOE31" s="71"/>
      <c r="MOF31" s="71"/>
      <c r="MOG31" s="71"/>
      <c r="MOH31" s="71"/>
      <c r="MOI31" s="71"/>
      <c r="MOJ31" s="71"/>
      <c r="MOK31" s="71"/>
      <c r="MOL31" s="71"/>
      <c r="MOM31" s="71"/>
      <c r="MON31" s="71"/>
      <c r="MOO31" s="71"/>
      <c r="MOP31" s="71"/>
      <c r="MOQ31" s="71"/>
      <c r="MOR31" s="71"/>
      <c r="MOS31" s="71"/>
      <c r="MOT31" s="71"/>
      <c r="MOU31" s="71"/>
      <c r="MOV31" s="71"/>
      <c r="MOW31" s="71"/>
      <c r="MOX31" s="71"/>
      <c r="MOY31" s="71"/>
      <c r="MOZ31" s="71"/>
      <c r="MPA31" s="71"/>
      <c r="MPB31" s="71"/>
      <c r="MPC31" s="71"/>
      <c r="MPD31" s="71"/>
      <c r="MPE31" s="71"/>
      <c r="MPF31" s="71"/>
      <c r="MPG31" s="71"/>
      <c r="MPH31" s="71"/>
      <c r="MPI31" s="71"/>
      <c r="MPJ31" s="71"/>
      <c r="MPK31" s="71"/>
      <c r="MPL31" s="71"/>
      <c r="MPM31" s="71"/>
      <c r="MPN31" s="71"/>
      <c r="MPO31" s="71"/>
      <c r="MPP31" s="71"/>
      <c r="MPQ31" s="71"/>
      <c r="MPR31" s="71"/>
      <c r="MPS31" s="71"/>
      <c r="MPT31" s="71"/>
      <c r="MPU31" s="71"/>
      <c r="MPV31" s="71"/>
      <c r="MPW31" s="71"/>
      <c r="MPX31" s="71"/>
      <c r="MPY31" s="71"/>
      <c r="MPZ31" s="71"/>
      <c r="MQA31" s="71"/>
      <c r="MQB31" s="71"/>
      <c r="MQC31" s="71"/>
      <c r="MQD31" s="71"/>
      <c r="MQE31" s="71"/>
      <c r="MQF31" s="71"/>
      <c r="MQG31" s="71"/>
      <c r="MQH31" s="71"/>
      <c r="MQI31" s="71"/>
      <c r="MQJ31" s="71"/>
      <c r="MQK31" s="71"/>
      <c r="MQL31" s="71"/>
      <c r="MQM31" s="71"/>
      <c r="MQN31" s="71"/>
      <c r="MQO31" s="71"/>
      <c r="MQP31" s="71"/>
      <c r="MQQ31" s="71"/>
      <c r="MQR31" s="71"/>
      <c r="MQS31" s="71"/>
      <c r="MQT31" s="71"/>
      <c r="MQU31" s="71"/>
      <c r="MQV31" s="71"/>
      <c r="MQW31" s="71"/>
      <c r="MQX31" s="71"/>
      <c r="MQY31" s="71"/>
      <c r="MQZ31" s="71"/>
      <c r="MRA31" s="71"/>
      <c r="MRB31" s="71"/>
      <c r="MRC31" s="71"/>
      <c r="MRD31" s="71"/>
      <c r="MRE31" s="71"/>
      <c r="MRF31" s="71"/>
      <c r="MRG31" s="71"/>
      <c r="MRH31" s="71"/>
      <c r="MRI31" s="71"/>
      <c r="MRJ31" s="71"/>
      <c r="MRK31" s="71"/>
      <c r="MRL31" s="71"/>
      <c r="MRM31" s="71"/>
      <c r="MRN31" s="71"/>
      <c r="MRO31" s="71"/>
      <c r="MRP31" s="71"/>
      <c r="MRQ31" s="71"/>
      <c r="MRR31" s="71"/>
      <c r="MRS31" s="71"/>
      <c r="MRT31" s="71"/>
      <c r="MRU31" s="71"/>
      <c r="MRV31" s="71"/>
      <c r="MRW31" s="71"/>
      <c r="MRX31" s="71"/>
      <c r="MRY31" s="71"/>
      <c r="MRZ31" s="71"/>
      <c r="MSA31" s="71"/>
      <c r="MSB31" s="71"/>
      <c r="MSC31" s="71"/>
      <c r="MSD31" s="71"/>
      <c r="MSE31" s="71"/>
      <c r="MSF31" s="71"/>
      <c r="MSG31" s="71"/>
      <c r="MSH31" s="71"/>
      <c r="MSI31" s="71"/>
      <c r="MSJ31" s="71"/>
      <c r="MSK31" s="71"/>
      <c r="MSL31" s="71"/>
      <c r="MSM31" s="71"/>
      <c r="MSN31" s="71"/>
      <c r="MSO31" s="71"/>
      <c r="MSP31" s="71"/>
      <c r="MSQ31" s="71"/>
      <c r="MSR31" s="71"/>
      <c r="MSS31" s="71"/>
      <c r="MST31" s="71"/>
      <c r="MSU31" s="71"/>
      <c r="MSV31" s="71"/>
      <c r="MSW31" s="71"/>
      <c r="MSX31" s="71"/>
      <c r="MSY31" s="71"/>
      <c r="MSZ31" s="71"/>
      <c r="MTA31" s="71"/>
      <c r="MTB31" s="71"/>
      <c r="MTC31" s="71"/>
      <c r="MTD31" s="71"/>
      <c r="MTE31" s="71"/>
      <c r="MTF31" s="71"/>
      <c r="MTG31" s="71"/>
      <c r="MTH31" s="71"/>
      <c r="MTI31" s="71"/>
      <c r="MTJ31" s="71"/>
      <c r="MTK31" s="71"/>
      <c r="MTL31" s="71"/>
      <c r="MTM31" s="71"/>
      <c r="MTN31" s="71"/>
      <c r="MTO31" s="71"/>
      <c r="MTP31" s="71"/>
      <c r="MTQ31" s="71"/>
      <c r="MTR31" s="71"/>
      <c r="MTS31" s="71"/>
      <c r="MTT31" s="71"/>
      <c r="MTU31" s="71"/>
      <c r="MTV31" s="71"/>
      <c r="MTW31" s="71"/>
      <c r="MTX31" s="71"/>
      <c r="MTY31" s="71"/>
      <c r="MTZ31" s="71"/>
      <c r="MUA31" s="71"/>
      <c r="MUB31" s="71"/>
      <c r="MUC31" s="71"/>
      <c r="MUD31" s="71"/>
      <c r="MUE31" s="71"/>
      <c r="MUF31" s="71"/>
      <c r="MUG31" s="71"/>
      <c r="MUH31" s="71"/>
      <c r="MUI31" s="71"/>
      <c r="MUJ31" s="71"/>
      <c r="MUK31" s="71"/>
      <c r="MUL31" s="71"/>
      <c r="MUM31" s="71"/>
      <c r="MUN31" s="71"/>
      <c r="MUO31" s="71"/>
      <c r="MUP31" s="71"/>
      <c r="MUQ31" s="71"/>
      <c r="MUR31" s="71"/>
      <c r="MUS31" s="71"/>
      <c r="MUT31" s="71"/>
      <c r="MUU31" s="71"/>
      <c r="MUV31" s="71"/>
      <c r="MUW31" s="71"/>
      <c r="MUX31" s="71"/>
      <c r="MUY31" s="71"/>
      <c r="MUZ31" s="71"/>
      <c r="MVA31" s="71"/>
      <c r="MVB31" s="71"/>
      <c r="MVC31" s="71"/>
      <c r="MVD31" s="71"/>
      <c r="MVE31" s="71"/>
      <c r="MVF31" s="71"/>
      <c r="MVG31" s="71"/>
      <c r="MVH31" s="71"/>
      <c r="MVI31" s="71"/>
      <c r="MVJ31" s="71"/>
      <c r="MVK31" s="71"/>
      <c r="MVL31" s="71"/>
      <c r="MVM31" s="71"/>
      <c r="MVN31" s="71"/>
      <c r="MVO31" s="71"/>
      <c r="MVP31" s="71"/>
      <c r="MVQ31" s="71"/>
      <c r="MVR31" s="71"/>
      <c r="MVS31" s="71"/>
      <c r="MVT31" s="71"/>
      <c r="MVU31" s="71"/>
      <c r="MVV31" s="71"/>
      <c r="MVW31" s="71"/>
      <c r="MVX31" s="71"/>
      <c r="MVY31" s="71"/>
      <c r="MVZ31" s="71"/>
      <c r="MWA31" s="71"/>
      <c r="MWB31" s="71"/>
      <c r="MWC31" s="71"/>
      <c r="MWD31" s="71"/>
      <c r="MWE31" s="71"/>
      <c r="MWF31" s="71"/>
      <c r="MWG31" s="71"/>
      <c r="MWH31" s="71"/>
      <c r="MWI31" s="71"/>
      <c r="MWJ31" s="71"/>
      <c r="MWK31" s="71"/>
      <c r="MWL31" s="71"/>
      <c r="MWM31" s="71"/>
      <c r="MWN31" s="71"/>
      <c r="MWO31" s="71"/>
      <c r="MWP31" s="71"/>
      <c r="MWQ31" s="71"/>
      <c r="MWR31" s="71"/>
      <c r="MWS31" s="71"/>
      <c r="MWT31" s="71"/>
      <c r="MWU31" s="71"/>
      <c r="MWV31" s="71"/>
      <c r="MWW31" s="71"/>
      <c r="MWX31" s="71"/>
      <c r="MWY31" s="71"/>
      <c r="MWZ31" s="71"/>
      <c r="MXA31" s="71"/>
      <c r="MXB31" s="71"/>
      <c r="MXC31" s="71"/>
      <c r="MXD31" s="71"/>
      <c r="MXE31" s="71"/>
      <c r="MXF31" s="71"/>
      <c r="MXG31" s="71"/>
      <c r="MXH31" s="71"/>
      <c r="MXI31" s="71"/>
      <c r="MXJ31" s="71"/>
      <c r="MXK31" s="71"/>
      <c r="MXL31" s="71"/>
      <c r="MXM31" s="71"/>
      <c r="MXN31" s="71"/>
      <c r="MXO31" s="71"/>
      <c r="MXP31" s="71"/>
      <c r="MXQ31" s="71"/>
      <c r="MXR31" s="71"/>
      <c r="MXS31" s="71"/>
      <c r="MXT31" s="71"/>
      <c r="MXU31" s="71"/>
      <c r="MXV31" s="71"/>
      <c r="MXW31" s="71"/>
      <c r="MXX31" s="71"/>
      <c r="MXY31" s="71"/>
      <c r="MXZ31" s="71"/>
      <c r="MYA31" s="71"/>
      <c r="MYB31" s="71"/>
      <c r="MYC31" s="71"/>
      <c r="MYD31" s="71"/>
      <c r="MYE31" s="71"/>
      <c r="MYF31" s="71"/>
      <c r="MYG31" s="71"/>
      <c r="MYH31" s="71"/>
      <c r="MYI31" s="71"/>
      <c r="MYJ31" s="71"/>
      <c r="MYK31" s="71"/>
      <c r="MYL31" s="71"/>
      <c r="MYM31" s="71"/>
      <c r="MYN31" s="71"/>
      <c r="MYO31" s="71"/>
      <c r="MYP31" s="71"/>
      <c r="MYQ31" s="71"/>
      <c r="MYR31" s="71"/>
      <c r="MYS31" s="71"/>
      <c r="MYT31" s="71"/>
      <c r="MYU31" s="71"/>
      <c r="MYV31" s="71"/>
      <c r="MYW31" s="71"/>
      <c r="MYX31" s="71"/>
      <c r="MYY31" s="71"/>
      <c r="MYZ31" s="71"/>
      <c r="MZA31" s="71"/>
      <c r="MZB31" s="71"/>
      <c r="MZC31" s="71"/>
      <c r="MZD31" s="71"/>
      <c r="MZE31" s="71"/>
      <c r="MZF31" s="71"/>
      <c r="MZG31" s="71"/>
      <c r="MZH31" s="71"/>
      <c r="MZI31" s="71"/>
      <c r="MZJ31" s="71"/>
      <c r="MZK31" s="71"/>
      <c r="MZL31" s="71"/>
      <c r="MZM31" s="71"/>
      <c r="MZN31" s="71"/>
      <c r="MZO31" s="71"/>
      <c r="MZP31" s="71"/>
      <c r="MZQ31" s="71"/>
      <c r="MZR31" s="71"/>
      <c r="MZS31" s="71"/>
      <c r="MZT31" s="71"/>
      <c r="MZU31" s="71"/>
      <c r="MZV31" s="71"/>
      <c r="MZW31" s="71"/>
      <c r="MZX31" s="71"/>
      <c r="MZY31" s="71"/>
      <c r="MZZ31" s="71"/>
      <c r="NAA31" s="71"/>
      <c r="NAB31" s="71"/>
      <c r="NAC31" s="71"/>
      <c r="NAD31" s="71"/>
      <c r="NAE31" s="71"/>
      <c r="NAF31" s="71"/>
      <c r="NAG31" s="71"/>
      <c r="NAH31" s="71"/>
      <c r="NAI31" s="71"/>
      <c r="NAJ31" s="71"/>
      <c r="NAK31" s="71"/>
      <c r="NAL31" s="71"/>
      <c r="NAM31" s="71"/>
      <c r="NAN31" s="71"/>
      <c r="NAO31" s="71"/>
      <c r="NAP31" s="71"/>
      <c r="NAQ31" s="71"/>
      <c r="NAR31" s="71"/>
      <c r="NAS31" s="71"/>
      <c r="NAT31" s="71"/>
      <c r="NAU31" s="71"/>
      <c r="NAV31" s="71"/>
      <c r="NAW31" s="71"/>
      <c r="NAX31" s="71"/>
      <c r="NAY31" s="71"/>
      <c r="NAZ31" s="71"/>
      <c r="NBA31" s="71"/>
      <c r="NBB31" s="71"/>
      <c r="NBC31" s="71"/>
      <c r="NBD31" s="71"/>
      <c r="NBE31" s="71"/>
      <c r="NBF31" s="71"/>
      <c r="NBG31" s="71"/>
      <c r="NBH31" s="71"/>
      <c r="NBI31" s="71"/>
      <c r="NBJ31" s="71"/>
      <c r="NBK31" s="71"/>
      <c r="NBL31" s="71"/>
      <c r="NBM31" s="71"/>
      <c r="NBN31" s="71"/>
      <c r="NBO31" s="71"/>
      <c r="NBP31" s="71"/>
      <c r="NBQ31" s="71"/>
      <c r="NBR31" s="71"/>
      <c r="NBS31" s="71"/>
      <c r="NBT31" s="71"/>
      <c r="NBU31" s="71"/>
      <c r="NBV31" s="71"/>
      <c r="NBW31" s="71"/>
      <c r="NBX31" s="71"/>
      <c r="NBY31" s="71"/>
      <c r="NBZ31" s="71"/>
      <c r="NCA31" s="71"/>
      <c r="NCB31" s="71"/>
      <c r="NCC31" s="71"/>
      <c r="NCD31" s="71"/>
      <c r="NCE31" s="71"/>
      <c r="NCF31" s="71"/>
      <c r="NCG31" s="71"/>
      <c r="NCH31" s="71"/>
      <c r="NCI31" s="71"/>
      <c r="NCJ31" s="71"/>
      <c r="NCK31" s="71"/>
      <c r="NCL31" s="71"/>
      <c r="NCM31" s="71"/>
      <c r="NCN31" s="71"/>
      <c r="NCO31" s="71"/>
      <c r="NCP31" s="71"/>
      <c r="NCQ31" s="71"/>
      <c r="NCR31" s="71"/>
      <c r="NCS31" s="71"/>
      <c r="NCT31" s="71"/>
      <c r="NCU31" s="71"/>
      <c r="NCV31" s="71"/>
      <c r="NCW31" s="71"/>
      <c r="NCX31" s="71"/>
      <c r="NCY31" s="71"/>
      <c r="NCZ31" s="71"/>
      <c r="NDA31" s="71"/>
      <c r="NDB31" s="71"/>
      <c r="NDC31" s="71"/>
      <c r="NDD31" s="71"/>
      <c r="NDE31" s="71"/>
      <c r="NDF31" s="71"/>
      <c r="NDG31" s="71"/>
      <c r="NDH31" s="71"/>
      <c r="NDI31" s="71"/>
      <c r="NDJ31" s="71"/>
      <c r="NDK31" s="71"/>
      <c r="NDL31" s="71"/>
      <c r="NDM31" s="71"/>
      <c r="NDN31" s="71"/>
      <c r="NDO31" s="71"/>
      <c r="NDP31" s="71"/>
      <c r="NDQ31" s="71"/>
      <c r="NDR31" s="71"/>
      <c r="NDS31" s="71"/>
      <c r="NDT31" s="71"/>
      <c r="NDU31" s="71"/>
      <c r="NDV31" s="71"/>
      <c r="NDW31" s="71"/>
      <c r="NDX31" s="71"/>
      <c r="NDY31" s="71"/>
      <c r="NDZ31" s="71"/>
      <c r="NEA31" s="71"/>
      <c r="NEB31" s="71"/>
      <c r="NEC31" s="71"/>
      <c r="NED31" s="71"/>
      <c r="NEE31" s="71"/>
      <c r="NEF31" s="71"/>
      <c r="NEG31" s="71"/>
      <c r="NEH31" s="71"/>
      <c r="NEI31" s="71"/>
      <c r="NEJ31" s="71"/>
      <c r="NEK31" s="71"/>
      <c r="NEL31" s="71"/>
      <c r="NEM31" s="71"/>
      <c r="NEN31" s="71"/>
      <c r="NEO31" s="71"/>
      <c r="NEP31" s="71"/>
      <c r="NEQ31" s="71"/>
      <c r="NER31" s="71"/>
      <c r="NES31" s="71"/>
      <c r="NET31" s="71"/>
      <c r="NEU31" s="71"/>
      <c r="NEV31" s="71"/>
      <c r="NEW31" s="71"/>
      <c r="NEX31" s="71"/>
      <c r="NEY31" s="71"/>
      <c r="NEZ31" s="71"/>
      <c r="NFA31" s="71"/>
      <c r="NFB31" s="71"/>
      <c r="NFC31" s="71"/>
      <c r="NFD31" s="71"/>
      <c r="NFE31" s="71"/>
      <c r="NFF31" s="71"/>
      <c r="NFG31" s="71"/>
      <c r="NFH31" s="71"/>
      <c r="NFI31" s="71"/>
      <c r="NFJ31" s="71"/>
      <c r="NFK31" s="71"/>
      <c r="NFL31" s="71"/>
      <c r="NFM31" s="71"/>
      <c r="NFN31" s="71"/>
      <c r="NFO31" s="71"/>
      <c r="NFP31" s="71"/>
      <c r="NFQ31" s="71"/>
      <c r="NFR31" s="71"/>
      <c r="NFS31" s="71"/>
      <c r="NFT31" s="71"/>
      <c r="NFU31" s="71"/>
      <c r="NFV31" s="71"/>
      <c r="NFW31" s="71"/>
      <c r="NFX31" s="71"/>
      <c r="NFY31" s="71"/>
      <c r="NFZ31" s="71"/>
      <c r="NGA31" s="71"/>
      <c r="NGB31" s="71"/>
      <c r="NGC31" s="71"/>
      <c r="NGD31" s="71"/>
      <c r="NGE31" s="71"/>
      <c r="NGF31" s="71"/>
      <c r="NGG31" s="71"/>
      <c r="NGH31" s="71"/>
      <c r="NGI31" s="71"/>
      <c r="NGJ31" s="71"/>
      <c r="NGK31" s="71"/>
      <c r="NGL31" s="71"/>
      <c r="NGM31" s="71"/>
      <c r="NGN31" s="71"/>
      <c r="NGO31" s="71"/>
      <c r="NGP31" s="71"/>
      <c r="NGQ31" s="71"/>
      <c r="NGR31" s="71"/>
      <c r="NGS31" s="71"/>
      <c r="NGT31" s="71"/>
      <c r="NGU31" s="71"/>
      <c r="NGV31" s="71"/>
      <c r="NGW31" s="71"/>
      <c r="NGX31" s="71"/>
      <c r="NGY31" s="71"/>
      <c r="NGZ31" s="71"/>
      <c r="NHA31" s="71"/>
      <c r="NHB31" s="71"/>
      <c r="NHC31" s="71"/>
      <c r="NHD31" s="71"/>
      <c r="NHE31" s="71"/>
      <c r="NHF31" s="71"/>
      <c r="NHG31" s="71"/>
      <c r="NHH31" s="71"/>
      <c r="NHI31" s="71"/>
      <c r="NHJ31" s="71"/>
      <c r="NHK31" s="71"/>
      <c r="NHL31" s="71"/>
      <c r="NHM31" s="71"/>
      <c r="NHN31" s="71"/>
      <c r="NHO31" s="71"/>
      <c r="NHP31" s="71"/>
      <c r="NHQ31" s="71"/>
      <c r="NHR31" s="71"/>
      <c r="NHS31" s="71"/>
      <c r="NHT31" s="71"/>
      <c r="NHU31" s="71"/>
      <c r="NHV31" s="71"/>
      <c r="NHW31" s="71"/>
      <c r="NHX31" s="71"/>
      <c r="NHY31" s="71"/>
      <c r="NHZ31" s="71"/>
      <c r="NIA31" s="71"/>
      <c r="NIB31" s="71"/>
      <c r="NIC31" s="71"/>
      <c r="NID31" s="71"/>
      <c r="NIE31" s="71"/>
      <c r="NIF31" s="71"/>
      <c r="NIG31" s="71"/>
      <c r="NIH31" s="71"/>
      <c r="NII31" s="71"/>
      <c r="NIJ31" s="71"/>
      <c r="NIK31" s="71"/>
      <c r="NIL31" s="71"/>
      <c r="NIM31" s="71"/>
      <c r="NIN31" s="71"/>
      <c r="NIO31" s="71"/>
      <c r="NIP31" s="71"/>
      <c r="NIQ31" s="71"/>
      <c r="NIR31" s="71"/>
      <c r="NIS31" s="71"/>
      <c r="NIT31" s="71"/>
      <c r="NIU31" s="71"/>
      <c r="NIV31" s="71"/>
      <c r="NIW31" s="71"/>
      <c r="NIX31" s="71"/>
      <c r="NIY31" s="71"/>
      <c r="NIZ31" s="71"/>
      <c r="NJA31" s="71"/>
      <c r="NJB31" s="71"/>
      <c r="NJC31" s="71"/>
      <c r="NJD31" s="71"/>
      <c r="NJE31" s="71"/>
      <c r="NJF31" s="71"/>
      <c r="NJG31" s="71"/>
      <c r="NJH31" s="71"/>
      <c r="NJI31" s="71"/>
      <c r="NJJ31" s="71"/>
      <c r="NJK31" s="71"/>
      <c r="NJL31" s="71"/>
      <c r="NJM31" s="71"/>
      <c r="NJN31" s="71"/>
      <c r="NJO31" s="71"/>
      <c r="NJP31" s="71"/>
      <c r="NJQ31" s="71"/>
      <c r="NJR31" s="71"/>
      <c r="NJS31" s="71"/>
      <c r="NJT31" s="71"/>
      <c r="NJU31" s="71"/>
      <c r="NJV31" s="71"/>
      <c r="NJW31" s="71"/>
      <c r="NJX31" s="71"/>
      <c r="NJY31" s="71"/>
      <c r="NJZ31" s="71"/>
      <c r="NKA31" s="71"/>
      <c r="NKB31" s="71"/>
      <c r="NKC31" s="71"/>
      <c r="NKD31" s="71"/>
      <c r="NKE31" s="71"/>
      <c r="NKF31" s="71"/>
      <c r="NKG31" s="71"/>
      <c r="NKH31" s="71"/>
      <c r="NKI31" s="71"/>
      <c r="NKJ31" s="71"/>
      <c r="NKK31" s="71"/>
      <c r="NKL31" s="71"/>
      <c r="NKM31" s="71"/>
      <c r="NKN31" s="71"/>
      <c r="NKO31" s="71"/>
      <c r="NKP31" s="71"/>
      <c r="NKQ31" s="71"/>
      <c r="NKR31" s="71"/>
      <c r="NKS31" s="71"/>
      <c r="NKT31" s="71"/>
      <c r="NKU31" s="71"/>
      <c r="NKV31" s="71"/>
      <c r="NKW31" s="71"/>
      <c r="NKX31" s="71"/>
      <c r="NKY31" s="71"/>
      <c r="NKZ31" s="71"/>
      <c r="NLA31" s="71"/>
      <c r="NLB31" s="71"/>
      <c r="NLC31" s="71"/>
      <c r="NLD31" s="71"/>
      <c r="NLE31" s="71"/>
      <c r="NLF31" s="71"/>
      <c r="NLG31" s="71"/>
      <c r="NLH31" s="71"/>
      <c r="NLI31" s="71"/>
      <c r="NLJ31" s="71"/>
      <c r="NLK31" s="71"/>
      <c r="NLL31" s="71"/>
      <c r="NLM31" s="71"/>
      <c r="NLN31" s="71"/>
      <c r="NLO31" s="71"/>
      <c r="NLP31" s="71"/>
      <c r="NLQ31" s="71"/>
      <c r="NLR31" s="71"/>
      <c r="NLS31" s="71"/>
      <c r="NLT31" s="71"/>
      <c r="NLU31" s="71"/>
      <c r="NLV31" s="71"/>
      <c r="NLW31" s="71"/>
      <c r="NLX31" s="71"/>
      <c r="NLY31" s="71"/>
      <c r="NLZ31" s="71"/>
      <c r="NMA31" s="71"/>
      <c r="NMB31" s="71"/>
      <c r="NMC31" s="71"/>
      <c r="NMD31" s="71"/>
      <c r="NME31" s="71"/>
      <c r="NMF31" s="71"/>
      <c r="NMG31" s="71"/>
      <c r="NMH31" s="71"/>
      <c r="NMI31" s="71"/>
      <c r="NMJ31" s="71"/>
      <c r="NMK31" s="71"/>
      <c r="NML31" s="71"/>
      <c r="NMM31" s="71"/>
      <c r="NMN31" s="71"/>
      <c r="NMO31" s="71"/>
      <c r="NMP31" s="71"/>
      <c r="NMQ31" s="71"/>
      <c r="NMR31" s="71"/>
      <c r="NMS31" s="71"/>
      <c r="NMT31" s="71"/>
      <c r="NMU31" s="71"/>
      <c r="NMV31" s="71"/>
      <c r="NMW31" s="71"/>
      <c r="NMX31" s="71"/>
      <c r="NMY31" s="71"/>
      <c r="NMZ31" s="71"/>
      <c r="NNA31" s="71"/>
      <c r="NNB31" s="71"/>
      <c r="NNC31" s="71"/>
      <c r="NND31" s="71"/>
      <c r="NNE31" s="71"/>
      <c r="NNF31" s="71"/>
      <c r="NNG31" s="71"/>
      <c r="NNH31" s="71"/>
      <c r="NNI31" s="71"/>
      <c r="NNJ31" s="71"/>
      <c r="NNK31" s="71"/>
      <c r="NNL31" s="71"/>
      <c r="NNM31" s="71"/>
      <c r="NNN31" s="71"/>
      <c r="NNO31" s="71"/>
      <c r="NNP31" s="71"/>
      <c r="NNQ31" s="71"/>
      <c r="NNR31" s="71"/>
      <c r="NNS31" s="71"/>
      <c r="NNT31" s="71"/>
      <c r="NNU31" s="71"/>
      <c r="NNV31" s="71"/>
      <c r="NNW31" s="71"/>
      <c r="NNX31" s="71"/>
      <c r="NNY31" s="71"/>
      <c r="NNZ31" s="71"/>
      <c r="NOA31" s="71"/>
      <c r="NOB31" s="71"/>
      <c r="NOC31" s="71"/>
      <c r="NOD31" s="71"/>
      <c r="NOE31" s="71"/>
      <c r="NOF31" s="71"/>
      <c r="NOG31" s="71"/>
      <c r="NOH31" s="71"/>
      <c r="NOI31" s="71"/>
      <c r="NOJ31" s="71"/>
      <c r="NOK31" s="71"/>
      <c r="NOL31" s="71"/>
      <c r="NOM31" s="71"/>
      <c r="NON31" s="71"/>
      <c r="NOO31" s="71"/>
      <c r="NOP31" s="71"/>
      <c r="NOQ31" s="71"/>
      <c r="NOR31" s="71"/>
      <c r="NOS31" s="71"/>
      <c r="NOT31" s="71"/>
      <c r="NOU31" s="71"/>
      <c r="NOV31" s="71"/>
      <c r="NOW31" s="71"/>
      <c r="NOX31" s="71"/>
      <c r="NOY31" s="71"/>
      <c r="NOZ31" s="71"/>
      <c r="NPA31" s="71"/>
      <c r="NPB31" s="71"/>
      <c r="NPC31" s="71"/>
      <c r="NPD31" s="71"/>
      <c r="NPE31" s="71"/>
      <c r="NPF31" s="71"/>
      <c r="NPG31" s="71"/>
      <c r="NPH31" s="71"/>
      <c r="NPI31" s="71"/>
      <c r="NPJ31" s="71"/>
      <c r="NPK31" s="71"/>
      <c r="NPL31" s="71"/>
      <c r="NPM31" s="71"/>
      <c r="NPN31" s="71"/>
      <c r="NPO31" s="71"/>
      <c r="NPP31" s="71"/>
      <c r="NPQ31" s="71"/>
      <c r="NPR31" s="71"/>
      <c r="NPS31" s="71"/>
      <c r="NPT31" s="71"/>
      <c r="NPU31" s="71"/>
      <c r="NPV31" s="71"/>
      <c r="NPW31" s="71"/>
      <c r="NPX31" s="71"/>
      <c r="NPY31" s="71"/>
      <c r="NPZ31" s="71"/>
      <c r="NQA31" s="71"/>
      <c r="NQB31" s="71"/>
      <c r="NQC31" s="71"/>
      <c r="NQD31" s="71"/>
      <c r="NQE31" s="71"/>
      <c r="NQF31" s="71"/>
      <c r="NQG31" s="71"/>
      <c r="NQH31" s="71"/>
      <c r="NQI31" s="71"/>
      <c r="NQJ31" s="71"/>
      <c r="NQK31" s="71"/>
      <c r="NQL31" s="71"/>
      <c r="NQM31" s="71"/>
      <c r="NQN31" s="71"/>
      <c r="NQO31" s="71"/>
      <c r="NQP31" s="71"/>
      <c r="NQQ31" s="71"/>
      <c r="NQR31" s="71"/>
      <c r="NQS31" s="71"/>
      <c r="NQT31" s="71"/>
      <c r="NQU31" s="71"/>
      <c r="NQV31" s="71"/>
      <c r="NQW31" s="71"/>
      <c r="NQX31" s="71"/>
      <c r="NQY31" s="71"/>
      <c r="NQZ31" s="71"/>
      <c r="NRA31" s="71"/>
      <c r="NRB31" s="71"/>
      <c r="NRC31" s="71"/>
      <c r="NRD31" s="71"/>
      <c r="NRE31" s="71"/>
      <c r="NRF31" s="71"/>
      <c r="NRG31" s="71"/>
      <c r="NRH31" s="71"/>
      <c r="NRI31" s="71"/>
      <c r="NRJ31" s="71"/>
      <c r="NRK31" s="71"/>
      <c r="NRL31" s="71"/>
      <c r="NRM31" s="71"/>
      <c r="NRN31" s="71"/>
      <c r="NRO31" s="71"/>
      <c r="NRP31" s="71"/>
      <c r="NRQ31" s="71"/>
      <c r="NRR31" s="71"/>
      <c r="NRS31" s="71"/>
      <c r="NRT31" s="71"/>
      <c r="NRU31" s="71"/>
      <c r="NRV31" s="71"/>
      <c r="NRW31" s="71"/>
      <c r="NRX31" s="71"/>
      <c r="NRY31" s="71"/>
      <c r="NRZ31" s="71"/>
      <c r="NSA31" s="71"/>
      <c r="NSB31" s="71"/>
      <c r="NSC31" s="71"/>
      <c r="NSD31" s="71"/>
      <c r="NSE31" s="71"/>
      <c r="NSF31" s="71"/>
      <c r="NSG31" s="71"/>
      <c r="NSH31" s="71"/>
      <c r="NSI31" s="71"/>
      <c r="NSJ31" s="71"/>
      <c r="NSK31" s="71"/>
      <c r="NSL31" s="71"/>
      <c r="NSM31" s="71"/>
      <c r="NSN31" s="71"/>
      <c r="NSO31" s="71"/>
      <c r="NSP31" s="71"/>
      <c r="NSQ31" s="71"/>
      <c r="NSR31" s="71"/>
      <c r="NSS31" s="71"/>
      <c r="NST31" s="71"/>
      <c r="NSU31" s="71"/>
      <c r="NSV31" s="71"/>
      <c r="NSW31" s="71"/>
      <c r="NSX31" s="71"/>
      <c r="NSY31" s="71"/>
      <c r="NSZ31" s="71"/>
      <c r="NTA31" s="71"/>
      <c r="NTB31" s="71"/>
      <c r="NTC31" s="71"/>
      <c r="NTD31" s="71"/>
      <c r="NTE31" s="71"/>
      <c r="NTF31" s="71"/>
      <c r="NTG31" s="71"/>
      <c r="NTH31" s="71"/>
      <c r="NTI31" s="71"/>
      <c r="NTJ31" s="71"/>
      <c r="NTK31" s="71"/>
      <c r="NTL31" s="71"/>
      <c r="NTM31" s="71"/>
      <c r="NTN31" s="71"/>
      <c r="NTO31" s="71"/>
      <c r="NTP31" s="71"/>
      <c r="NTQ31" s="71"/>
      <c r="NTR31" s="71"/>
      <c r="NTS31" s="71"/>
      <c r="NTT31" s="71"/>
      <c r="NTU31" s="71"/>
      <c r="NTV31" s="71"/>
      <c r="NTW31" s="71"/>
      <c r="NTX31" s="71"/>
      <c r="NTY31" s="71"/>
      <c r="NTZ31" s="71"/>
      <c r="NUA31" s="71"/>
      <c r="NUB31" s="71"/>
      <c r="NUC31" s="71"/>
      <c r="NUD31" s="71"/>
      <c r="NUE31" s="71"/>
      <c r="NUF31" s="71"/>
      <c r="NUG31" s="71"/>
      <c r="NUH31" s="71"/>
      <c r="NUI31" s="71"/>
      <c r="NUJ31" s="71"/>
      <c r="NUK31" s="71"/>
      <c r="NUL31" s="71"/>
      <c r="NUM31" s="71"/>
      <c r="NUN31" s="71"/>
      <c r="NUO31" s="71"/>
      <c r="NUP31" s="71"/>
      <c r="NUQ31" s="71"/>
      <c r="NUR31" s="71"/>
      <c r="NUS31" s="71"/>
      <c r="NUT31" s="71"/>
      <c r="NUU31" s="71"/>
      <c r="NUV31" s="71"/>
      <c r="NUW31" s="71"/>
      <c r="NUX31" s="71"/>
      <c r="NUY31" s="71"/>
      <c r="NUZ31" s="71"/>
      <c r="NVA31" s="71"/>
      <c r="NVB31" s="71"/>
      <c r="NVC31" s="71"/>
      <c r="NVD31" s="71"/>
      <c r="NVE31" s="71"/>
      <c r="NVF31" s="71"/>
      <c r="NVG31" s="71"/>
      <c r="NVH31" s="71"/>
      <c r="NVI31" s="71"/>
      <c r="NVJ31" s="71"/>
      <c r="NVK31" s="71"/>
      <c r="NVL31" s="71"/>
      <c r="NVM31" s="71"/>
      <c r="NVN31" s="71"/>
      <c r="NVO31" s="71"/>
      <c r="NVP31" s="71"/>
      <c r="NVQ31" s="71"/>
      <c r="NVR31" s="71"/>
      <c r="NVS31" s="71"/>
      <c r="NVT31" s="71"/>
      <c r="NVU31" s="71"/>
      <c r="NVV31" s="71"/>
      <c r="NVW31" s="71"/>
      <c r="NVX31" s="71"/>
      <c r="NVY31" s="71"/>
      <c r="NVZ31" s="71"/>
      <c r="NWA31" s="71"/>
      <c r="NWB31" s="71"/>
      <c r="NWC31" s="71"/>
      <c r="NWD31" s="71"/>
      <c r="NWE31" s="71"/>
      <c r="NWF31" s="71"/>
      <c r="NWG31" s="71"/>
      <c r="NWH31" s="71"/>
      <c r="NWI31" s="71"/>
      <c r="NWJ31" s="71"/>
      <c r="NWK31" s="71"/>
      <c r="NWL31" s="71"/>
      <c r="NWM31" s="71"/>
      <c r="NWN31" s="71"/>
      <c r="NWO31" s="71"/>
      <c r="NWP31" s="71"/>
      <c r="NWQ31" s="71"/>
      <c r="NWR31" s="71"/>
      <c r="NWS31" s="71"/>
      <c r="NWT31" s="71"/>
      <c r="NWU31" s="71"/>
      <c r="NWV31" s="71"/>
      <c r="NWW31" s="71"/>
      <c r="NWX31" s="71"/>
      <c r="NWY31" s="71"/>
      <c r="NWZ31" s="71"/>
      <c r="NXA31" s="71"/>
      <c r="NXB31" s="71"/>
      <c r="NXC31" s="71"/>
      <c r="NXD31" s="71"/>
      <c r="NXE31" s="71"/>
      <c r="NXF31" s="71"/>
      <c r="NXG31" s="71"/>
      <c r="NXH31" s="71"/>
      <c r="NXI31" s="71"/>
      <c r="NXJ31" s="71"/>
      <c r="NXK31" s="71"/>
      <c r="NXL31" s="71"/>
      <c r="NXM31" s="71"/>
      <c r="NXN31" s="71"/>
      <c r="NXO31" s="71"/>
      <c r="NXP31" s="71"/>
      <c r="NXQ31" s="71"/>
      <c r="NXR31" s="71"/>
      <c r="NXS31" s="71"/>
      <c r="NXT31" s="71"/>
      <c r="NXU31" s="71"/>
      <c r="NXV31" s="71"/>
      <c r="NXW31" s="71"/>
      <c r="NXX31" s="71"/>
      <c r="NXY31" s="71"/>
      <c r="NXZ31" s="71"/>
      <c r="NYA31" s="71"/>
      <c r="NYB31" s="71"/>
      <c r="NYC31" s="71"/>
      <c r="NYD31" s="71"/>
      <c r="NYE31" s="71"/>
      <c r="NYF31" s="71"/>
      <c r="NYG31" s="71"/>
      <c r="NYH31" s="71"/>
      <c r="NYI31" s="71"/>
      <c r="NYJ31" s="71"/>
      <c r="NYK31" s="71"/>
      <c r="NYL31" s="71"/>
      <c r="NYM31" s="71"/>
      <c r="NYN31" s="71"/>
      <c r="NYO31" s="71"/>
      <c r="NYP31" s="71"/>
      <c r="NYQ31" s="71"/>
      <c r="NYR31" s="71"/>
      <c r="NYS31" s="71"/>
      <c r="NYT31" s="71"/>
      <c r="NYU31" s="71"/>
      <c r="NYV31" s="71"/>
      <c r="NYW31" s="71"/>
      <c r="NYX31" s="71"/>
      <c r="NYY31" s="71"/>
      <c r="NYZ31" s="71"/>
      <c r="NZA31" s="71"/>
      <c r="NZB31" s="71"/>
      <c r="NZC31" s="71"/>
      <c r="NZD31" s="71"/>
      <c r="NZE31" s="71"/>
      <c r="NZF31" s="71"/>
      <c r="NZG31" s="71"/>
      <c r="NZH31" s="71"/>
      <c r="NZI31" s="71"/>
      <c r="NZJ31" s="71"/>
      <c r="NZK31" s="71"/>
      <c r="NZL31" s="71"/>
      <c r="NZM31" s="71"/>
      <c r="NZN31" s="71"/>
      <c r="NZO31" s="71"/>
      <c r="NZP31" s="71"/>
      <c r="NZQ31" s="71"/>
      <c r="NZR31" s="71"/>
      <c r="NZS31" s="71"/>
      <c r="NZT31" s="71"/>
      <c r="NZU31" s="71"/>
      <c r="NZV31" s="71"/>
      <c r="NZW31" s="71"/>
      <c r="NZX31" s="71"/>
      <c r="NZY31" s="71"/>
      <c r="NZZ31" s="71"/>
      <c r="OAA31" s="71"/>
      <c r="OAB31" s="71"/>
      <c r="OAC31" s="71"/>
      <c r="OAD31" s="71"/>
      <c r="OAE31" s="71"/>
      <c r="OAF31" s="71"/>
      <c r="OAG31" s="71"/>
      <c r="OAH31" s="71"/>
      <c r="OAI31" s="71"/>
      <c r="OAJ31" s="71"/>
      <c r="OAK31" s="71"/>
      <c r="OAL31" s="71"/>
      <c r="OAM31" s="71"/>
      <c r="OAN31" s="71"/>
      <c r="OAO31" s="71"/>
      <c r="OAP31" s="71"/>
      <c r="OAQ31" s="71"/>
      <c r="OAR31" s="71"/>
      <c r="OAS31" s="71"/>
      <c r="OAT31" s="71"/>
      <c r="OAU31" s="71"/>
      <c r="OAV31" s="71"/>
      <c r="OAW31" s="71"/>
      <c r="OAX31" s="71"/>
      <c r="OAY31" s="71"/>
      <c r="OAZ31" s="71"/>
      <c r="OBA31" s="71"/>
      <c r="OBB31" s="71"/>
      <c r="OBC31" s="71"/>
      <c r="OBD31" s="71"/>
      <c r="OBE31" s="71"/>
      <c r="OBF31" s="71"/>
      <c r="OBG31" s="71"/>
      <c r="OBH31" s="71"/>
      <c r="OBI31" s="71"/>
      <c r="OBJ31" s="71"/>
      <c r="OBK31" s="71"/>
      <c r="OBL31" s="71"/>
      <c r="OBM31" s="71"/>
      <c r="OBN31" s="71"/>
      <c r="OBO31" s="71"/>
      <c r="OBP31" s="71"/>
      <c r="OBQ31" s="71"/>
      <c r="OBR31" s="71"/>
      <c r="OBS31" s="71"/>
      <c r="OBT31" s="71"/>
      <c r="OBU31" s="71"/>
      <c r="OBV31" s="71"/>
      <c r="OBW31" s="71"/>
      <c r="OBX31" s="71"/>
      <c r="OBY31" s="71"/>
      <c r="OBZ31" s="71"/>
      <c r="OCA31" s="71"/>
      <c r="OCB31" s="71"/>
      <c r="OCC31" s="71"/>
      <c r="OCD31" s="71"/>
      <c r="OCE31" s="71"/>
      <c r="OCF31" s="71"/>
      <c r="OCG31" s="71"/>
      <c r="OCH31" s="71"/>
      <c r="OCI31" s="71"/>
      <c r="OCJ31" s="71"/>
      <c r="OCK31" s="71"/>
      <c r="OCL31" s="71"/>
      <c r="OCM31" s="71"/>
      <c r="OCN31" s="71"/>
      <c r="OCO31" s="71"/>
      <c r="OCP31" s="71"/>
      <c r="OCQ31" s="71"/>
      <c r="OCR31" s="71"/>
      <c r="OCS31" s="71"/>
      <c r="OCT31" s="71"/>
      <c r="OCU31" s="71"/>
      <c r="OCV31" s="71"/>
      <c r="OCW31" s="71"/>
      <c r="OCX31" s="71"/>
      <c r="OCY31" s="71"/>
      <c r="OCZ31" s="71"/>
      <c r="ODA31" s="71"/>
      <c r="ODB31" s="71"/>
      <c r="ODC31" s="71"/>
      <c r="ODD31" s="71"/>
      <c r="ODE31" s="71"/>
      <c r="ODF31" s="71"/>
      <c r="ODG31" s="71"/>
      <c r="ODH31" s="71"/>
      <c r="ODI31" s="71"/>
      <c r="ODJ31" s="71"/>
      <c r="ODK31" s="71"/>
      <c r="ODL31" s="71"/>
      <c r="ODM31" s="71"/>
      <c r="ODN31" s="71"/>
      <c r="ODO31" s="71"/>
      <c r="ODP31" s="71"/>
      <c r="ODQ31" s="71"/>
      <c r="ODR31" s="71"/>
      <c r="ODS31" s="71"/>
      <c r="ODT31" s="71"/>
      <c r="ODU31" s="71"/>
      <c r="ODV31" s="71"/>
      <c r="ODW31" s="71"/>
      <c r="ODX31" s="71"/>
      <c r="ODY31" s="71"/>
      <c r="ODZ31" s="71"/>
      <c r="OEA31" s="71"/>
      <c r="OEB31" s="71"/>
      <c r="OEC31" s="71"/>
      <c r="OED31" s="71"/>
      <c r="OEE31" s="71"/>
      <c r="OEF31" s="71"/>
      <c r="OEG31" s="71"/>
      <c r="OEH31" s="71"/>
      <c r="OEI31" s="71"/>
      <c r="OEJ31" s="71"/>
      <c r="OEK31" s="71"/>
      <c r="OEL31" s="71"/>
      <c r="OEM31" s="71"/>
      <c r="OEN31" s="71"/>
      <c r="OEO31" s="71"/>
      <c r="OEP31" s="71"/>
      <c r="OEQ31" s="71"/>
      <c r="OER31" s="71"/>
      <c r="OES31" s="71"/>
      <c r="OET31" s="71"/>
      <c r="OEU31" s="71"/>
      <c r="OEV31" s="71"/>
      <c r="OEW31" s="71"/>
      <c r="OEX31" s="71"/>
      <c r="OEY31" s="71"/>
      <c r="OEZ31" s="71"/>
      <c r="OFA31" s="71"/>
      <c r="OFB31" s="71"/>
      <c r="OFC31" s="71"/>
      <c r="OFD31" s="71"/>
      <c r="OFE31" s="71"/>
      <c r="OFF31" s="71"/>
      <c r="OFG31" s="71"/>
      <c r="OFH31" s="71"/>
      <c r="OFI31" s="71"/>
      <c r="OFJ31" s="71"/>
      <c r="OFK31" s="71"/>
      <c r="OFL31" s="71"/>
      <c r="OFM31" s="71"/>
      <c r="OFN31" s="71"/>
      <c r="OFO31" s="71"/>
      <c r="OFP31" s="71"/>
      <c r="OFQ31" s="71"/>
      <c r="OFR31" s="71"/>
      <c r="OFS31" s="71"/>
      <c r="OFT31" s="71"/>
      <c r="OFU31" s="71"/>
      <c r="OFV31" s="71"/>
      <c r="OFW31" s="71"/>
      <c r="OFX31" s="71"/>
      <c r="OFY31" s="71"/>
      <c r="OFZ31" s="71"/>
      <c r="OGA31" s="71"/>
      <c r="OGB31" s="71"/>
      <c r="OGC31" s="71"/>
      <c r="OGD31" s="71"/>
      <c r="OGE31" s="71"/>
      <c r="OGF31" s="71"/>
      <c r="OGG31" s="71"/>
      <c r="OGH31" s="71"/>
      <c r="OGI31" s="71"/>
      <c r="OGJ31" s="71"/>
      <c r="OGK31" s="71"/>
      <c r="OGL31" s="71"/>
      <c r="OGM31" s="71"/>
      <c r="OGN31" s="71"/>
      <c r="OGO31" s="71"/>
      <c r="OGP31" s="71"/>
      <c r="OGQ31" s="71"/>
      <c r="OGR31" s="71"/>
      <c r="OGS31" s="71"/>
      <c r="OGT31" s="71"/>
      <c r="OGU31" s="71"/>
      <c r="OGV31" s="71"/>
      <c r="OGW31" s="71"/>
      <c r="OGX31" s="71"/>
      <c r="OGY31" s="71"/>
      <c r="OGZ31" s="71"/>
      <c r="OHA31" s="71"/>
      <c r="OHB31" s="71"/>
      <c r="OHC31" s="71"/>
      <c r="OHD31" s="71"/>
      <c r="OHE31" s="71"/>
      <c r="OHF31" s="71"/>
      <c r="OHG31" s="71"/>
      <c r="OHH31" s="71"/>
      <c r="OHI31" s="71"/>
      <c r="OHJ31" s="71"/>
      <c r="OHK31" s="71"/>
      <c r="OHL31" s="71"/>
      <c r="OHM31" s="71"/>
      <c r="OHN31" s="71"/>
      <c r="OHO31" s="71"/>
      <c r="OHP31" s="71"/>
      <c r="OHQ31" s="71"/>
      <c r="OHR31" s="71"/>
      <c r="OHS31" s="71"/>
      <c r="OHT31" s="71"/>
      <c r="OHU31" s="71"/>
      <c r="OHV31" s="71"/>
      <c r="OHW31" s="71"/>
      <c r="OHX31" s="71"/>
      <c r="OHY31" s="71"/>
      <c r="OHZ31" s="71"/>
      <c r="OIA31" s="71"/>
      <c r="OIB31" s="71"/>
      <c r="OIC31" s="71"/>
      <c r="OID31" s="71"/>
      <c r="OIE31" s="71"/>
      <c r="OIF31" s="71"/>
      <c r="OIG31" s="71"/>
      <c r="OIH31" s="71"/>
      <c r="OII31" s="71"/>
      <c r="OIJ31" s="71"/>
      <c r="OIK31" s="71"/>
      <c r="OIL31" s="71"/>
      <c r="OIM31" s="71"/>
      <c r="OIN31" s="71"/>
      <c r="OIO31" s="71"/>
      <c r="OIP31" s="71"/>
      <c r="OIQ31" s="71"/>
      <c r="OIR31" s="71"/>
      <c r="OIS31" s="71"/>
      <c r="OIT31" s="71"/>
      <c r="OIU31" s="71"/>
      <c r="OIV31" s="71"/>
      <c r="OIW31" s="71"/>
      <c r="OIX31" s="71"/>
      <c r="OIY31" s="71"/>
      <c r="OIZ31" s="71"/>
      <c r="OJA31" s="71"/>
      <c r="OJB31" s="71"/>
      <c r="OJC31" s="71"/>
      <c r="OJD31" s="71"/>
      <c r="OJE31" s="71"/>
      <c r="OJF31" s="71"/>
      <c r="OJG31" s="71"/>
      <c r="OJH31" s="71"/>
      <c r="OJI31" s="71"/>
      <c r="OJJ31" s="71"/>
      <c r="OJK31" s="71"/>
      <c r="OJL31" s="71"/>
      <c r="OJM31" s="71"/>
      <c r="OJN31" s="71"/>
      <c r="OJO31" s="71"/>
      <c r="OJP31" s="71"/>
      <c r="OJQ31" s="71"/>
      <c r="OJR31" s="71"/>
      <c r="OJS31" s="71"/>
      <c r="OJT31" s="71"/>
      <c r="OJU31" s="71"/>
      <c r="OJV31" s="71"/>
      <c r="OJW31" s="71"/>
      <c r="OJX31" s="71"/>
      <c r="OJY31" s="71"/>
      <c r="OJZ31" s="71"/>
      <c r="OKA31" s="71"/>
      <c r="OKB31" s="71"/>
      <c r="OKC31" s="71"/>
      <c r="OKD31" s="71"/>
      <c r="OKE31" s="71"/>
      <c r="OKF31" s="71"/>
      <c r="OKG31" s="71"/>
      <c r="OKH31" s="71"/>
      <c r="OKI31" s="71"/>
      <c r="OKJ31" s="71"/>
      <c r="OKK31" s="71"/>
      <c r="OKL31" s="71"/>
      <c r="OKM31" s="71"/>
      <c r="OKN31" s="71"/>
      <c r="OKO31" s="71"/>
      <c r="OKP31" s="71"/>
      <c r="OKQ31" s="71"/>
      <c r="OKR31" s="71"/>
      <c r="OKS31" s="71"/>
      <c r="OKT31" s="71"/>
      <c r="OKU31" s="71"/>
      <c r="OKV31" s="71"/>
      <c r="OKW31" s="71"/>
      <c r="OKX31" s="71"/>
      <c r="OKY31" s="71"/>
      <c r="OKZ31" s="71"/>
      <c r="OLA31" s="71"/>
      <c r="OLB31" s="71"/>
      <c r="OLC31" s="71"/>
      <c r="OLD31" s="71"/>
      <c r="OLE31" s="71"/>
      <c r="OLF31" s="71"/>
      <c r="OLG31" s="71"/>
      <c r="OLH31" s="71"/>
      <c r="OLI31" s="71"/>
      <c r="OLJ31" s="71"/>
      <c r="OLK31" s="71"/>
      <c r="OLL31" s="71"/>
      <c r="OLM31" s="71"/>
      <c r="OLN31" s="71"/>
      <c r="OLO31" s="71"/>
      <c r="OLP31" s="71"/>
      <c r="OLQ31" s="71"/>
      <c r="OLR31" s="71"/>
      <c r="OLS31" s="71"/>
      <c r="OLT31" s="71"/>
      <c r="OLU31" s="71"/>
      <c r="OLV31" s="71"/>
      <c r="OLW31" s="71"/>
      <c r="OLX31" s="71"/>
      <c r="OLY31" s="71"/>
      <c r="OLZ31" s="71"/>
      <c r="OMA31" s="71"/>
      <c r="OMB31" s="71"/>
      <c r="OMC31" s="71"/>
      <c r="OMD31" s="71"/>
      <c r="OME31" s="71"/>
      <c r="OMF31" s="71"/>
      <c r="OMG31" s="71"/>
      <c r="OMH31" s="71"/>
      <c r="OMI31" s="71"/>
      <c r="OMJ31" s="71"/>
      <c r="OMK31" s="71"/>
      <c r="OML31" s="71"/>
      <c r="OMM31" s="71"/>
      <c r="OMN31" s="71"/>
      <c r="OMO31" s="71"/>
      <c r="OMP31" s="71"/>
      <c r="OMQ31" s="71"/>
      <c r="OMR31" s="71"/>
      <c r="OMS31" s="71"/>
      <c r="OMT31" s="71"/>
      <c r="OMU31" s="71"/>
      <c r="OMV31" s="71"/>
      <c r="OMW31" s="71"/>
      <c r="OMX31" s="71"/>
      <c r="OMY31" s="71"/>
      <c r="OMZ31" s="71"/>
      <c r="ONA31" s="71"/>
      <c r="ONB31" s="71"/>
      <c r="ONC31" s="71"/>
      <c r="OND31" s="71"/>
      <c r="ONE31" s="71"/>
      <c r="ONF31" s="71"/>
      <c r="ONG31" s="71"/>
      <c r="ONH31" s="71"/>
      <c r="ONI31" s="71"/>
      <c r="ONJ31" s="71"/>
      <c r="ONK31" s="71"/>
      <c r="ONL31" s="71"/>
      <c r="ONM31" s="71"/>
      <c r="ONN31" s="71"/>
      <c r="ONO31" s="71"/>
      <c r="ONP31" s="71"/>
      <c r="ONQ31" s="71"/>
      <c r="ONR31" s="71"/>
      <c r="ONS31" s="71"/>
      <c r="ONT31" s="71"/>
      <c r="ONU31" s="71"/>
      <c r="ONV31" s="71"/>
      <c r="ONW31" s="71"/>
      <c r="ONX31" s="71"/>
      <c r="ONY31" s="71"/>
      <c r="ONZ31" s="71"/>
      <c r="OOA31" s="71"/>
      <c r="OOB31" s="71"/>
      <c r="OOC31" s="71"/>
      <c r="OOD31" s="71"/>
      <c r="OOE31" s="71"/>
      <c r="OOF31" s="71"/>
      <c r="OOG31" s="71"/>
      <c r="OOH31" s="71"/>
      <c r="OOI31" s="71"/>
      <c r="OOJ31" s="71"/>
      <c r="OOK31" s="71"/>
      <c r="OOL31" s="71"/>
      <c r="OOM31" s="71"/>
      <c r="OON31" s="71"/>
      <c r="OOO31" s="71"/>
      <c r="OOP31" s="71"/>
      <c r="OOQ31" s="71"/>
      <c r="OOR31" s="71"/>
      <c r="OOS31" s="71"/>
      <c r="OOT31" s="71"/>
      <c r="OOU31" s="71"/>
      <c r="OOV31" s="71"/>
      <c r="OOW31" s="71"/>
      <c r="OOX31" s="71"/>
      <c r="OOY31" s="71"/>
      <c r="OOZ31" s="71"/>
      <c r="OPA31" s="71"/>
      <c r="OPB31" s="71"/>
      <c r="OPC31" s="71"/>
      <c r="OPD31" s="71"/>
      <c r="OPE31" s="71"/>
      <c r="OPF31" s="71"/>
      <c r="OPG31" s="71"/>
      <c r="OPH31" s="71"/>
      <c r="OPI31" s="71"/>
      <c r="OPJ31" s="71"/>
      <c r="OPK31" s="71"/>
      <c r="OPL31" s="71"/>
      <c r="OPM31" s="71"/>
      <c r="OPN31" s="71"/>
      <c r="OPO31" s="71"/>
      <c r="OPP31" s="71"/>
      <c r="OPQ31" s="71"/>
      <c r="OPR31" s="71"/>
      <c r="OPS31" s="71"/>
      <c r="OPT31" s="71"/>
      <c r="OPU31" s="71"/>
      <c r="OPV31" s="71"/>
      <c r="OPW31" s="71"/>
      <c r="OPX31" s="71"/>
      <c r="OPY31" s="71"/>
      <c r="OPZ31" s="71"/>
      <c r="OQA31" s="71"/>
      <c r="OQB31" s="71"/>
      <c r="OQC31" s="71"/>
      <c r="OQD31" s="71"/>
      <c r="OQE31" s="71"/>
      <c r="OQF31" s="71"/>
      <c r="OQG31" s="71"/>
      <c r="OQH31" s="71"/>
      <c r="OQI31" s="71"/>
      <c r="OQJ31" s="71"/>
      <c r="OQK31" s="71"/>
      <c r="OQL31" s="71"/>
      <c r="OQM31" s="71"/>
      <c r="OQN31" s="71"/>
      <c r="OQO31" s="71"/>
      <c r="OQP31" s="71"/>
      <c r="OQQ31" s="71"/>
      <c r="OQR31" s="71"/>
      <c r="OQS31" s="71"/>
      <c r="OQT31" s="71"/>
      <c r="OQU31" s="71"/>
      <c r="OQV31" s="71"/>
      <c r="OQW31" s="71"/>
      <c r="OQX31" s="71"/>
      <c r="OQY31" s="71"/>
      <c r="OQZ31" s="71"/>
      <c r="ORA31" s="71"/>
      <c r="ORB31" s="71"/>
      <c r="ORC31" s="71"/>
      <c r="ORD31" s="71"/>
      <c r="ORE31" s="71"/>
      <c r="ORF31" s="71"/>
      <c r="ORG31" s="71"/>
      <c r="ORH31" s="71"/>
      <c r="ORI31" s="71"/>
      <c r="ORJ31" s="71"/>
      <c r="ORK31" s="71"/>
      <c r="ORL31" s="71"/>
      <c r="ORM31" s="71"/>
      <c r="ORN31" s="71"/>
      <c r="ORO31" s="71"/>
      <c r="ORP31" s="71"/>
      <c r="ORQ31" s="71"/>
      <c r="ORR31" s="71"/>
      <c r="ORS31" s="71"/>
      <c r="ORT31" s="71"/>
      <c r="ORU31" s="71"/>
      <c r="ORV31" s="71"/>
      <c r="ORW31" s="71"/>
      <c r="ORX31" s="71"/>
      <c r="ORY31" s="71"/>
      <c r="ORZ31" s="71"/>
      <c r="OSA31" s="71"/>
      <c r="OSB31" s="71"/>
      <c r="OSC31" s="71"/>
      <c r="OSD31" s="71"/>
      <c r="OSE31" s="71"/>
      <c r="OSF31" s="71"/>
      <c r="OSG31" s="71"/>
      <c r="OSH31" s="71"/>
      <c r="OSI31" s="71"/>
      <c r="OSJ31" s="71"/>
      <c r="OSK31" s="71"/>
      <c r="OSL31" s="71"/>
      <c r="OSM31" s="71"/>
      <c r="OSN31" s="71"/>
      <c r="OSO31" s="71"/>
      <c r="OSP31" s="71"/>
      <c r="OSQ31" s="71"/>
      <c r="OSR31" s="71"/>
      <c r="OSS31" s="71"/>
      <c r="OST31" s="71"/>
      <c r="OSU31" s="71"/>
      <c r="OSV31" s="71"/>
      <c r="OSW31" s="71"/>
      <c r="OSX31" s="71"/>
      <c r="OSY31" s="71"/>
      <c r="OSZ31" s="71"/>
      <c r="OTA31" s="71"/>
      <c r="OTB31" s="71"/>
      <c r="OTC31" s="71"/>
      <c r="OTD31" s="71"/>
      <c r="OTE31" s="71"/>
      <c r="OTF31" s="71"/>
      <c r="OTG31" s="71"/>
      <c r="OTH31" s="71"/>
      <c r="OTI31" s="71"/>
      <c r="OTJ31" s="71"/>
      <c r="OTK31" s="71"/>
      <c r="OTL31" s="71"/>
      <c r="OTM31" s="71"/>
      <c r="OTN31" s="71"/>
      <c r="OTO31" s="71"/>
      <c r="OTP31" s="71"/>
      <c r="OTQ31" s="71"/>
      <c r="OTR31" s="71"/>
      <c r="OTS31" s="71"/>
      <c r="OTT31" s="71"/>
      <c r="OTU31" s="71"/>
      <c r="OTV31" s="71"/>
      <c r="OTW31" s="71"/>
      <c r="OTX31" s="71"/>
      <c r="OTY31" s="71"/>
      <c r="OTZ31" s="71"/>
      <c r="OUA31" s="71"/>
      <c r="OUB31" s="71"/>
      <c r="OUC31" s="71"/>
      <c r="OUD31" s="71"/>
      <c r="OUE31" s="71"/>
      <c r="OUF31" s="71"/>
      <c r="OUG31" s="71"/>
      <c r="OUH31" s="71"/>
      <c r="OUI31" s="71"/>
      <c r="OUJ31" s="71"/>
      <c r="OUK31" s="71"/>
      <c r="OUL31" s="71"/>
      <c r="OUM31" s="71"/>
      <c r="OUN31" s="71"/>
      <c r="OUO31" s="71"/>
      <c r="OUP31" s="71"/>
      <c r="OUQ31" s="71"/>
      <c r="OUR31" s="71"/>
      <c r="OUS31" s="71"/>
      <c r="OUT31" s="71"/>
      <c r="OUU31" s="71"/>
      <c r="OUV31" s="71"/>
      <c r="OUW31" s="71"/>
      <c r="OUX31" s="71"/>
      <c r="OUY31" s="71"/>
      <c r="OUZ31" s="71"/>
      <c r="OVA31" s="71"/>
      <c r="OVB31" s="71"/>
      <c r="OVC31" s="71"/>
      <c r="OVD31" s="71"/>
      <c r="OVE31" s="71"/>
      <c r="OVF31" s="71"/>
      <c r="OVG31" s="71"/>
      <c r="OVH31" s="71"/>
      <c r="OVI31" s="71"/>
      <c r="OVJ31" s="71"/>
      <c r="OVK31" s="71"/>
      <c r="OVL31" s="71"/>
      <c r="OVM31" s="71"/>
      <c r="OVN31" s="71"/>
      <c r="OVO31" s="71"/>
      <c r="OVP31" s="71"/>
      <c r="OVQ31" s="71"/>
      <c r="OVR31" s="71"/>
      <c r="OVS31" s="71"/>
      <c r="OVT31" s="71"/>
      <c r="OVU31" s="71"/>
      <c r="OVV31" s="71"/>
      <c r="OVW31" s="71"/>
      <c r="OVX31" s="71"/>
      <c r="OVY31" s="71"/>
      <c r="OVZ31" s="71"/>
      <c r="OWA31" s="71"/>
      <c r="OWB31" s="71"/>
      <c r="OWC31" s="71"/>
      <c r="OWD31" s="71"/>
      <c r="OWE31" s="71"/>
      <c r="OWF31" s="71"/>
      <c r="OWG31" s="71"/>
      <c r="OWH31" s="71"/>
      <c r="OWI31" s="71"/>
      <c r="OWJ31" s="71"/>
      <c r="OWK31" s="71"/>
      <c r="OWL31" s="71"/>
      <c r="OWM31" s="71"/>
      <c r="OWN31" s="71"/>
      <c r="OWO31" s="71"/>
      <c r="OWP31" s="71"/>
      <c r="OWQ31" s="71"/>
      <c r="OWR31" s="71"/>
      <c r="OWS31" s="71"/>
      <c r="OWT31" s="71"/>
      <c r="OWU31" s="71"/>
      <c r="OWV31" s="71"/>
      <c r="OWW31" s="71"/>
      <c r="OWX31" s="71"/>
      <c r="OWY31" s="71"/>
      <c r="OWZ31" s="71"/>
      <c r="OXA31" s="71"/>
      <c r="OXB31" s="71"/>
      <c r="OXC31" s="71"/>
      <c r="OXD31" s="71"/>
      <c r="OXE31" s="71"/>
      <c r="OXF31" s="71"/>
      <c r="OXG31" s="71"/>
      <c r="OXH31" s="71"/>
      <c r="OXI31" s="71"/>
      <c r="OXJ31" s="71"/>
      <c r="OXK31" s="71"/>
      <c r="OXL31" s="71"/>
      <c r="OXM31" s="71"/>
      <c r="OXN31" s="71"/>
      <c r="OXO31" s="71"/>
      <c r="OXP31" s="71"/>
      <c r="OXQ31" s="71"/>
      <c r="OXR31" s="71"/>
      <c r="OXS31" s="71"/>
      <c r="OXT31" s="71"/>
      <c r="OXU31" s="71"/>
      <c r="OXV31" s="71"/>
      <c r="OXW31" s="71"/>
      <c r="OXX31" s="71"/>
      <c r="OXY31" s="71"/>
      <c r="OXZ31" s="71"/>
      <c r="OYA31" s="71"/>
      <c r="OYB31" s="71"/>
      <c r="OYC31" s="71"/>
      <c r="OYD31" s="71"/>
      <c r="OYE31" s="71"/>
      <c r="OYF31" s="71"/>
      <c r="OYG31" s="71"/>
      <c r="OYH31" s="71"/>
      <c r="OYI31" s="71"/>
      <c r="OYJ31" s="71"/>
      <c r="OYK31" s="71"/>
      <c r="OYL31" s="71"/>
      <c r="OYM31" s="71"/>
      <c r="OYN31" s="71"/>
      <c r="OYO31" s="71"/>
      <c r="OYP31" s="71"/>
      <c r="OYQ31" s="71"/>
      <c r="OYR31" s="71"/>
      <c r="OYS31" s="71"/>
      <c r="OYT31" s="71"/>
      <c r="OYU31" s="71"/>
      <c r="OYV31" s="71"/>
      <c r="OYW31" s="71"/>
      <c r="OYX31" s="71"/>
      <c r="OYY31" s="71"/>
      <c r="OYZ31" s="71"/>
      <c r="OZA31" s="71"/>
      <c r="OZB31" s="71"/>
      <c r="OZC31" s="71"/>
      <c r="OZD31" s="71"/>
      <c r="OZE31" s="71"/>
      <c r="OZF31" s="71"/>
      <c r="OZG31" s="71"/>
      <c r="OZH31" s="71"/>
      <c r="OZI31" s="71"/>
      <c r="OZJ31" s="71"/>
      <c r="OZK31" s="71"/>
      <c r="OZL31" s="71"/>
      <c r="OZM31" s="71"/>
      <c r="OZN31" s="71"/>
      <c r="OZO31" s="71"/>
      <c r="OZP31" s="71"/>
      <c r="OZQ31" s="71"/>
      <c r="OZR31" s="71"/>
      <c r="OZS31" s="71"/>
      <c r="OZT31" s="71"/>
      <c r="OZU31" s="71"/>
      <c r="OZV31" s="71"/>
      <c r="OZW31" s="71"/>
      <c r="OZX31" s="71"/>
      <c r="OZY31" s="71"/>
      <c r="OZZ31" s="71"/>
      <c r="PAA31" s="71"/>
      <c r="PAB31" s="71"/>
      <c r="PAC31" s="71"/>
      <c r="PAD31" s="71"/>
      <c r="PAE31" s="71"/>
      <c r="PAF31" s="71"/>
      <c r="PAG31" s="71"/>
      <c r="PAH31" s="71"/>
      <c r="PAI31" s="71"/>
      <c r="PAJ31" s="71"/>
      <c r="PAK31" s="71"/>
      <c r="PAL31" s="71"/>
      <c r="PAM31" s="71"/>
      <c r="PAN31" s="71"/>
      <c r="PAO31" s="71"/>
      <c r="PAP31" s="71"/>
      <c r="PAQ31" s="71"/>
      <c r="PAR31" s="71"/>
      <c r="PAS31" s="71"/>
      <c r="PAT31" s="71"/>
      <c r="PAU31" s="71"/>
      <c r="PAV31" s="71"/>
      <c r="PAW31" s="71"/>
      <c r="PAX31" s="71"/>
      <c r="PAY31" s="71"/>
      <c r="PAZ31" s="71"/>
      <c r="PBA31" s="71"/>
      <c r="PBB31" s="71"/>
      <c r="PBC31" s="71"/>
      <c r="PBD31" s="71"/>
      <c r="PBE31" s="71"/>
      <c r="PBF31" s="71"/>
      <c r="PBG31" s="71"/>
      <c r="PBH31" s="71"/>
      <c r="PBI31" s="71"/>
      <c r="PBJ31" s="71"/>
      <c r="PBK31" s="71"/>
      <c r="PBL31" s="71"/>
      <c r="PBM31" s="71"/>
      <c r="PBN31" s="71"/>
      <c r="PBO31" s="71"/>
      <c r="PBP31" s="71"/>
      <c r="PBQ31" s="71"/>
      <c r="PBR31" s="71"/>
      <c r="PBS31" s="71"/>
      <c r="PBT31" s="71"/>
      <c r="PBU31" s="71"/>
      <c r="PBV31" s="71"/>
      <c r="PBW31" s="71"/>
      <c r="PBX31" s="71"/>
      <c r="PBY31" s="71"/>
      <c r="PBZ31" s="71"/>
      <c r="PCA31" s="71"/>
      <c r="PCB31" s="71"/>
      <c r="PCC31" s="71"/>
      <c r="PCD31" s="71"/>
      <c r="PCE31" s="71"/>
      <c r="PCF31" s="71"/>
      <c r="PCG31" s="71"/>
      <c r="PCH31" s="71"/>
      <c r="PCI31" s="71"/>
      <c r="PCJ31" s="71"/>
      <c r="PCK31" s="71"/>
      <c r="PCL31" s="71"/>
      <c r="PCM31" s="71"/>
      <c r="PCN31" s="71"/>
      <c r="PCO31" s="71"/>
      <c r="PCP31" s="71"/>
      <c r="PCQ31" s="71"/>
      <c r="PCR31" s="71"/>
      <c r="PCS31" s="71"/>
      <c r="PCT31" s="71"/>
      <c r="PCU31" s="71"/>
      <c r="PCV31" s="71"/>
      <c r="PCW31" s="71"/>
      <c r="PCX31" s="71"/>
      <c r="PCY31" s="71"/>
      <c r="PCZ31" s="71"/>
      <c r="PDA31" s="71"/>
      <c r="PDB31" s="71"/>
      <c r="PDC31" s="71"/>
      <c r="PDD31" s="71"/>
      <c r="PDE31" s="71"/>
      <c r="PDF31" s="71"/>
      <c r="PDG31" s="71"/>
      <c r="PDH31" s="71"/>
      <c r="PDI31" s="71"/>
      <c r="PDJ31" s="71"/>
      <c r="PDK31" s="71"/>
      <c r="PDL31" s="71"/>
      <c r="PDM31" s="71"/>
      <c r="PDN31" s="71"/>
      <c r="PDO31" s="71"/>
      <c r="PDP31" s="71"/>
      <c r="PDQ31" s="71"/>
      <c r="PDR31" s="71"/>
      <c r="PDS31" s="71"/>
      <c r="PDT31" s="71"/>
      <c r="PDU31" s="71"/>
      <c r="PDV31" s="71"/>
      <c r="PDW31" s="71"/>
      <c r="PDX31" s="71"/>
      <c r="PDY31" s="71"/>
      <c r="PDZ31" s="71"/>
      <c r="PEA31" s="71"/>
      <c r="PEB31" s="71"/>
      <c r="PEC31" s="71"/>
      <c r="PED31" s="71"/>
      <c r="PEE31" s="71"/>
      <c r="PEF31" s="71"/>
      <c r="PEG31" s="71"/>
      <c r="PEH31" s="71"/>
      <c r="PEI31" s="71"/>
      <c r="PEJ31" s="71"/>
      <c r="PEK31" s="71"/>
      <c r="PEL31" s="71"/>
      <c r="PEM31" s="71"/>
      <c r="PEN31" s="71"/>
      <c r="PEO31" s="71"/>
      <c r="PEP31" s="71"/>
      <c r="PEQ31" s="71"/>
      <c r="PER31" s="71"/>
      <c r="PES31" s="71"/>
      <c r="PET31" s="71"/>
      <c r="PEU31" s="71"/>
      <c r="PEV31" s="71"/>
      <c r="PEW31" s="71"/>
      <c r="PEX31" s="71"/>
      <c r="PEY31" s="71"/>
      <c r="PEZ31" s="71"/>
      <c r="PFA31" s="71"/>
      <c r="PFB31" s="71"/>
      <c r="PFC31" s="71"/>
      <c r="PFD31" s="71"/>
      <c r="PFE31" s="71"/>
      <c r="PFF31" s="71"/>
      <c r="PFG31" s="71"/>
      <c r="PFH31" s="71"/>
      <c r="PFI31" s="71"/>
      <c r="PFJ31" s="71"/>
      <c r="PFK31" s="71"/>
      <c r="PFL31" s="71"/>
      <c r="PFM31" s="71"/>
      <c r="PFN31" s="71"/>
      <c r="PFO31" s="71"/>
      <c r="PFP31" s="71"/>
      <c r="PFQ31" s="71"/>
      <c r="PFR31" s="71"/>
      <c r="PFS31" s="71"/>
      <c r="PFT31" s="71"/>
      <c r="PFU31" s="71"/>
      <c r="PFV31" s="71"/>
      <c r="PFW31" s="71"/>
      <c r="PFX31" s="71"/>
      <c r="PFY31" s="71"/>
      <c r="PFZ31" s="71"/>
      <c r="PGA31" s="71"/>
      <c r="PGB31" s="71"/>
      <c r="PGC31" s="71"/>
      <c r="PGD31" s="71"/>
      <c r="PGE31" s="71"/>
      <c r="PGF31" s="71"/>
      <c r="PGG31" s="71"/>
      <c r="PGH31" s="71"/>
      <c r="PGI31" s="71"/>
      <c r="PGJ31" s="71"/>
      <c r="PGK31" s="71"/>
      <c r="PGL31" s="71"/>
      <c r="PGM31" s="71"/>
      <c r="PGN31" s="71"/>
      <c r="PGO31" s="71"/>
      <c r="PGP31" s="71"/>
      <c r="PGQ31" s="71"/>
      <c r="PGR31" s="71"/>
      <c r="PGS31" s="71"/>
      <c r="PGT31" s="71"/>
      <c r="PGU31" s="71"/>
      <c r="PGV31" s="71"/>
      <c r="PGW31" s="71"/>
      <c r="PGX31" s="71"/>
      <c r="PGY31" s="71"/>
      <c r="PGZ31" s="71"/>
      <c r="PHA31" s="71"/>
      <c r="PHB31" s="71"/>
      <c r="PHC31" s="71"/>
      <c r="PHD31" s="71"/>
      <c r="PHE31" s="71"/>
      <c r="PHF31" s="71"/>
      <c r="PHG31" s="71"/>
      <c r="PHH31" s="71"/>
      <c r="PHI31" s="71"/>
      <c r="PHJ31" s="71"/>
      <c r="PHK31" s="71"/>
      <c r="PHL31" s="71"/>
      <c r="PHM31" s="71"/>
      <c r="PHN31" s="71"/>
      <c r="PHO31" s="71"/>
      <c r="PHP31" s="71"/>
      <c r="PHQ31" s="71"/>
      <c r="PHR31" s="71"/>
      <c r="PHS31" s="71"/>
      <c r="PHT31" s="71"/>
      <c r="PHU31" s="71"/>
      <c r="PHV31" s="71"/>
      <c r="PHW31" s="71"/>
      <c r="PHX31" s="71"/>
      <c r="PHY31" s="71"/>
      <c r="PHZ31" s="71"/>
      <c r="PIA31" s="71"/>
      <c r="PIB31" s="71"/>
      <c r="PIC31" s="71"/>
      <c r="PID31" s="71"/>
      <c r="PIE31" s="71"/>
      <c r="PIF31" s="71"/>
      <c r="PIG31" s="71"/>
      <c r="PIH31" s="71"/>
      <c r="PII31" s="71"/>
      <c r="PIJ31" s="71"/>
      <c r="PIK31" s="71"/>
      <c r="PIL31" s="71"/>
      <c r="PIM31" s="71"/>
      <c r="PIN31" s="71"/>
      <c r="PIO31" s="71"/>
      <c r="PIP31" s="71"/>
      <c r="PIQ31" s="71"/>
      <c r="PIR31" s="71"/>
      <c r="PIS31" s="71"/>
      <c r="PIT31" s="71"/>
      <c r="PIU31" s="71"/>
      <c r="PIV31" s="71"/>
      <c r="PIW31" s="71"/>
      <c r="PIX31" s="71"/>
      <c r="PIY31" s="71"/>
      <c r="PIZ31" s="71"/>
      <c r="PJA31" s="71"/>
      <c r="PJB31" s="71"/>
      <c r="PJC31" s="71"/>
      <c r="PJD31" s="71"/>
      <c r="PJE31" s="71"/>
      <c r="PJF31" s="71"/>
      <c r="PJG31" s="71"/>
      <c r="PJH31" s="71"/>
      <c r="PJI31" s="71"/>
      <c r="PJJ31" s="71"/>
      <c r="PJK31" s="71"/>
      <c r="PJL31" s="71"/>
      <c r="PJM31" s="71"/>
      <c r="PJN31" s="71"/>
      <c r="PJO31" s="71"/>
      <c r="PJP31" s="71"/>
      <c r="PJQ31" s="71"/>
      <c r="PJR31" s="71"/>
      <c r="PJS31" s="71"/>
      <c r="PJT31" s="71"/>
      <c r="PJU31" s="71"/>
      <c r="PJV31" s="71"/>
      <c r="PJW31" s="71"/>
      <c r="PJX31" s="71"/>
      <c r="PJY31" s="71"/>
      <c r="PJZ31" s="71"/>
      <c r="PKA31" s="71"/>
      <c r="PKB31" s="71"/>
      <c r="PKC31" s="71"/>
      <c r="PKD31" s="71"/>
      <c r="PKE31" s="71"/>
      <c r="PKF31" s="71"/>
      <c r="PKG31" s="71"/>
      <c r="PKH31" s="71"/>
      <c r="PKI31" s="71"/>
      <c r="PKJ31" s="71"/>
      <c r="PKK31" s="71"/>
      <c r="PKL31" s="71"/>
      <c r="PKM31" s="71"/>
      <c r="PKN31" s="71"/>
      <c r="PKO31" s="71"/>
      <c r="PKP31" s="71"/>
      <c r="PKQ31" s="71"/>
      <c r="PKR31" s="71"/>
      <c r="PKS31" s="71"/>
      <c r="PKT31" s="71"/>
      <c r="PKU31" s="71"/>
      <c r="PKV31" s="71"/>
      <c r="PKW31" s="71"/>
      <c r="PKX31" s="71"/>
      <c r="PKY31" s="71"/>
      <c r="PKZ31" s="71"/>
      <c r="PLA31" s="71"/>
      <c r="PLB31" s="71"/>
      <c r="PLC31" s="71"/>
      <c r="PLD31" s="71"/>
      <c r="PLE31" s="71"/>
      <c r="PLF31" s="71"/>
      <c r="PLG31" s="71"/>
      <c r="PLH31" s="71"/>
      <c r="PLI31" s="71"/>
      <c r="PLJ31" s="71"/>
      <c r="PLK31" s="71"/>
      <c r="PLL31" s="71"/>
      <c r="PLM31" s="71"/>
      <c r="PLN31" s="71"/>
      <c r="PLO31" s="71"/>
      <c r="PLP31" s="71"/>
      <c r="PLQ31" s="71"/>
      <c r="PLR31" s="71"/>
      <c r="PLS31" s="71"/>
      <c r="PLT31" s="71"/>
      <c r="PLU31" s="71"/>
      <c r="PLV31" s="71"/>
      <c r="PLW31" s="71"/>
      <c r="PLX31" s="71"/>
      <c r="PLY31" s="71"/>
      <c r="PLZ31" s="71"/>
      <c r="PMA31" s="71"/>
      <c r="PMB31" s="71"/>
      <c r="PMC31" s="71"/>
      <c r="PMD31" s="71"/>
      <c r="PME31" s="71"/>
      <c r="PMF31" s="71"/>
      <c r="PMG31" s="71"/>
      <c r="PMH31" s="71"/>
      <c r="PMI31" s="71"/>
      <c r="PMJ31" s="71"/>
      <c r="PMK31" s="71"/>
      <c r="PML31" s="71"/>
      <c r="PMM31" s="71"/>
      <c r="PMN31" s="71"/>
      <c r="PMO31" s="71"/>
      <c r="PMP31" s="71"/>
      <c r="PMQ31" s="71"/>
      <c r="PMR31" s="71"/>
      <c r="PMS31" s="71"/>
      <c r="PMT31" s="71"/>
      <c r="PMU31" s="71"/>
      <c r="PMV31" s="71"/>
      <c r="PMW31" s="71"/>
      <c r="PMX31" s="71"/>
      <c r="PMY31" s="71"/>
      <c r="PMZ31" s="71"/>
      <c r="PNA31" s="71"/>
      <c r="PNB31" s="71"/>
      <c r="PNC31" s="71"/>
      <c r="PND31" s="71"/>
      <c r="PNE31" s="71"/>
      <c r="PNF31" s="71"/>
      <c r="PNG31" s="71"/>
      <c r="PNH31" s="71"/>
      <c r="PNI31" s="71"/>
      <c r="PNJ31" s="71"/>
      <c r="PNK31" s="71"/>
      <c r="PNL31" s="71"/>
      <c r="PNM31" s="71"/>
      <c r="PNN31" s="71"/>
      <c r="PNO31" s="71"/>
      <c r="PNP31" s="71"/>
      <c r="PNQ31" s="71"/>
      <c r="PNR31" s="71"/>
      <c r="PNS31" s="71"/>
      <c r="PNT31" s="71"/>
      <c r="PNU31" s="71"/>
      <c r="PNV31" s="71"/>
      <c r="PNW31" s="71"/>
      <c r="PNX31" s="71"/>
      <c r="PNY31" s="71"/>
      <c r="PNZ31" s="71"/>
      <c r="POA31" s="71"/>
      <c r="POB31" s="71"/>
      <c r="POC31" s="71"/>
      <c r="POD31" s="71"/>
      <c r="POE31" s="71"/>
      <c r="POF31" s="71"/>
      <c r="POG31" s="71"/>
      <c r="POH31" s="71"/>
      <c r="POI31" s="71"/>
      <c r="POJ31" s="71"/>
      <c r="POK31" s="71"/>
      <c r="POL31" s="71"/>
      <c r="POM31" s="71"/>
      <c r="PON31" s="71"/>
      <c r="POO31" s="71"/>
      <c r="POP31" s="71"/>
      <c r="POQ31" s="71"/>
      <c r="POR31" s="71"/>
      <c r="POS31" s="71"/>
      <c r="POT31" s="71"/>
      <c r="POU31" s="71"/>
      <c r="POV31" s="71"/>
      <c r="POW31" s="71"/>
      <c r="POX31" s="71"/>
      <c r="POY31" s="71"/>
      <c r="POZ31" s="71"/>
      <c r="PPA31" s="71"/>
      <c r="PPB31" s="71"/>
      <c r="PPC31" s="71"/>
      <c r="PPD31" s="71"/>
      <c r="PPE31" s="71"/>
      <c r="PPF31" s="71"/>
      <c r="PPG31" s="71"/>
      <c r="PPH31" s="71"/>
      <c r="PPI31" s="71"/>
      <c r="PPJ31" s="71"/>
      <c r="PPK31" s="71"/>
      <c r="PPL31" s="71"/>
      <c r="PPM31" s="71"/>
      <c r="PPN31" s="71"/>
      <c r="PPO31" s="71"/>
      <c r="PPP31" s="71"/>
      <c r="PPQ31" s="71"/>
      <c r="PPR31" s="71"/>
      <c r="PPS31" s="71"/>
      <c r="PPT31" s="71"/>
      <c r="PPU31" s="71"/>
      <c r="PPV31" s="71"/>
      <c r="PPW31" s="71"/>
      <c r="PPX31" s="71"/>
      <c r="PPY31" s="71"/>
      <c r="PPZ31" s="71"/>
      <c r="PQA31" s="71"/>
      <c r="PQB31" s="71"/>
      <c r="PQC31" s="71"/>
      <c r="PQD31" s="71"/>
      <c r="PQE31" s="71"/>
      <c r="PQF31" s="71"/>
      <c r="PQG31" s="71"/>
      <c r="PQH31" s="71"/>
      <c r="PQI31" s="71"/>
      <c r="PQJ31" s="71"/>
      <c r="PQK31" s="71"/>
      <c r="PQL31" s="71"/>
      <c r="PQM31" s="71"/>
      <c r="PQN31" s="71"/>
      <c r="PQO31" s="71"/>
      <c r="PQP31" s="71"/>
      <c r="PQQ31" s="71"/>
      <c r="PQR31" s="71"/>
      <c r="PQS31" s="71"/>
      <c r="PQT31" s="71"/>
      <c r="PQU31" s="71"/>
      <c r="PQV31" s="71"/>
      <c r="PQW31" s="71"/>
      <c r="PQX31" s="71"/>
      <c r="PQY31" s="71"/>
      <c r="PQZ31" s="71"/>
      <c r="PRA31" s="71"/>
      <c r="PRB31" s="71"/>
      <c r="PRC31" s="71"/>
      <c r="PRD31" s="71"/>
      <c r="PRE31" s="71"/>
      <c r="PRF31" s="71"/>
      <c r="PRG31" s="71"/>
      <c r="PRH31" s="71"/>
      <c r="PRI31" s="71"/>
      <c r="PRJ31" s="71"/>
      <c r="PRK31" s="71"/>
      <c r="PRL31" s="71"/>
      <c r="PRM31" s="71"/>
      <c r="PRN31" s="71"/>
      <c r="PRO31" s="71"/>
      <c r="PRP31" s="71"/>
      <c r="PRQ31" s="71"/>
      <c r="PRR31" s="71"/>
      <c r="PRS31" s="71"/>
      <c r="PRT31" s="71"/>
      <c r="PRU31" s="71"/>
      <c r="PRV31" s="71"/>
      <c r="PRW31" s="71"/>
      <c r="PRX31" s="71"/>
      <c r="PRY31" s="71"/>
      <c r="PRZ31" s="71"/>
      <c r="PSA31" s="71"/>
      <c r="PSB31" s="71"/>
      <c r="PSC31" s="71"/>
      <c r="PSD31" s="71"/>
      <c r="PSE31" s="71"/>
      <c r="PSF31" s="71"/>
      <c r="PSG31" s="71"/>
      <c r="PSH31" s="71"/>
      <c r="PSI31" s="71"/>
      <c r="PSJ31" s="71"/>
      <c r="PSK31" s="71"/>
      <c r="PSL31" s="71"/>
      <c r="PSM31" s="71"/>
      <c r="PSN31" s="71"/>
      <c r="PSO31" s="71"/>
      <c r="PSP31" s="71"/>
      <c r="PSQ31" s="71"/>
      <c r="PSR31" s="71"/>
      <c r="PSS31" s="71"/>
      <c r="PST31" s="71"/>
      <c r="PSU31" s="71"/>
      <c r="PSV31" s="71"/>
      <c r="PSW31" s="71"/>
      <c r="PSX31" s="71"/>
      <c r="PSY31" s="71"/>
      <c r="PSZ31" s="71"/>
      <c r="PTA31" s="71"/>
      <c r="PTB31" s="71"/>
      <c r="PTC31" s="71"/>
      <c r="PTD31" s="71"/>
      <c r="PTE31" s="71"/>
      <c r="PTF31" s="71"/>
      <c r="PTG31" s="71"/>
      <c r="PTH31" s="71"/>
      <c r="PTI31" s="71"/>
      <c r="PTJ31" s="71"/>
      <c r="PTK31" s="71"/>
      <c r="PTL31" s="71"/>
      <c r="PTM31" s="71"/>
      <c r="PTN31" s="71"/>
      <c r="PTO31" s="71"/>
      <c r="PTP31" s="71"/>
      <c r="PTQ31" s="71"/>
      <c r="PTR31" s="71"/>
      <c r="PTS31" s="71"/>
      <c r="PTT31" s="71"/>
      <c r="PTU31" s="71"/>
      <c r="PTV31" s="71"/>
      <c r="PTW31" s="71"/>
      <c r="PTX31" s="71"/>
      <c r="PTY31" s="71"/>
      <c r="PTZ31" s="71"/>
      <c r="PUA31" s="71"/>
      <c r="PUB31" s="71"/>
      <c r="PUC31" s="71"/>
      <c r="PUD31" s="71"/>
      <c r="PUE31" s="71"/>
      <c r="PUF31" s="71"/>
      <c r="PUG31" s="71"/>
      <c r="PUH31" s="71"/>
      <c r="PUI31" s="71"/>
      <c r="PUJ31" s="71"/>
      <c r="PUK31" s="71"/>
      <c r="PUL31" s="71"/>
      <c r="PUM31" s="71"/>
      <c r="PUN31" s="71"/>
      <c r="PUO31" s="71"/>
      <c r="PUP31" s="71"/>
      <c r="PUQ31" s="71"/>
      <c r="PUR31" s="71"/>
      <c r="PUS31" s="71"/>
      <c r="PUT31" s="71"/>
      <c r="PUU31" s="71"/>
      <c r="PUV31" s="71"/>
      <c r="PUW31" s="71"/>
      <c r="PUX31" s="71"/>
      <c r="PUY31" s="71"/>
      <c r="PUZ31" s="71"/>
      <c r="PVA31" s="71"/>
      <c r="PVB31" s="71"/>
      <c r="PVC31" s="71"/>
      <c r="PVD31" s="71"/>
      <c r="PVE31" s="71"/>
      <c r="PVF31" s="71"/>
      <c r="PVG31" s="71"/>
      <c r="PVH31" s="71"/>
      <c r="PVI31" s="71"/>
      <c r="PVJ31" s="71"/>
      <c r="PVK31" s="71"/>
      <c r="PVL31" s="71"/>
      <c r="PVM31" s="71"/>
      <c r="PVN31" s="71"/>
      <c r="PVO31" s="71"/>
      <c r="PVP31" s="71"/>
      <c r="PVQ31" s="71"/>
      <c r="PVR31" s="71"/>
      <c r="PVS31" s="71"/>
      <c r="PVT31" s="71"/>
      <c r="PVU31" s="71"/>
      <c r="PVV31" s="71"/>
      <c r="PVW31" s="71"/>
      <c r="PVX31" s="71"/>
      <c r="PVY31" s="71"/>
      <c r="PVZ31" s="71"/>
      <c r="PWA31" s="71"/>
      <c r="PWB31" s="71"/>
      <c r="PWC31" s="71"/>
      <c r="PWD31" s="71"/>
      <c r="PWE31" s="71"/>
      <c r="PWF31" s="71"/>
      <c r="PWG31" s="71"/>
      <c r="PWH31" s="71"/>
      <c r="PWI31" s="71"/>
      <c r="PWJ31" s="71"/>
      <c r="PWK31" s="71"/>
      <c r="PWL31" s="71"/>
      <c r="PWM31" s="71"/>
      <c r="PWN31" s="71"/>
      <c r="PWO31" s="71"/>
      <c r="PWP31" s="71"/>
      <c r="PWQ31" s="71"/>
      <c r="PWR31" s="71"/>
      <c r="PWS31" s="71"/>
      <c r="PWT31" s="71"/>
      <c r="PWU31" s="71"/>
      <c r="PWV31" s="71"/>
      <c r="PWW31" s="71"/>
      <c r="PWX31" s="71"/>
      <c r="PWY31" s="71"/>
      <c r="PWZ31" s="71"/>
      <c r="PXA31" s="71"/>
      <c r="PXB31" s="71"/>
      <c r="PXC31" s="71"/>
      <c r="PXD31" s="71"/>
      <c r="PXE31" s="71"/>
      <c r="PXF31" s="71"/>
      <c r="PXG31" s="71"/>
      <c r="PXH31" s="71"/>
      <c r="PXI31" s="71"/>
      <c r="PXJ31" s="71"/>
      <c r="PXK31" s="71"/>
      <c r="PXL31" s="71"/>
      <c r="PXM31" s="71"/>
      <c r="PXN31" s="71"/>
      <c r="PXO31" s="71"/>
      <c r="PXP31" s="71"/>
      <c r="PXQ31" s="71"/>
      <c r="PXR31" s="71"/>
      <c r="PXS31" s="71"/>
      <c r="PXT31" s="71"/>
      <c r="PXU31" s="71"/>
      <c r="PXV31" s="71"/>
      <c r="PXW31" s="71"/>
      <c r="PXX31" s="71"/>
      <c r="PXY31" s="71"/>
      <c r="PXZ31" s="71"/>
      <c r="PYA31" s="71"/>
      <c r="PYB31" s="71"/>
      <c r="PYC31" s="71"/>
      <c r="PYD31" s="71"/>
      <c r="PYE31" s="71"/>
      <c r="PYF31" s="71"/>
      <c r="PYG31" s="71"/>
      <c r="PYH31" s="71"/>
      <c r="PYI31" s="71"/>
      <c r="PYJ31" s="71"/>
      <c r="PYK31" s="71"/>
      <c r="PYL31" s="71"/>
      <c r="PYM31" s="71"/>
      <c r="PYN31" s="71"/>
      <c r="PYO31" s="71"/>
      <c r="PYP31" s="71"/>
      <c r="PYQ31" s="71"/>
      <c r="PYR31" s="71"/>
      <c r="PYS31" s="71"/>
      <c r="PYT31" s="71"/>
      <c r="PYU31" s="71"/>
      <c r="PYV31" s="71"/>
      <c r="PYW31" s="71"/>
      <c r="PYX31" s="71"/>
      <c r="PYY31" s="71"/>
      <c r="PYZ31" s="71"/>
      <c r="PZA31" s="71"/>
      <c r="PZB31" s="71"/>
      <c r="PZC31" s="71"/>
      <c r="PZD31" s="71"/>
      <c r="PZE31" s="71"/>
      <c r="PZF31" s="71"/>
      <c r="PZG31" s="71"/>
      <c r="PZH31" s="71"/>
      <c r="PZI31" s="71"/>
      <c r="PZJ31" s="71"/>
      <c r="PZK31" s="71"/>
      <c r="PZL31" s="71"/>
      <c r="PZM31" s="71"/>
      <c r="PZN31" s="71"/>
      <c r="PZO31" s="71"/>
      <c r="PZP31" s="71"/>
      <c r="PZQ31" s="71"/>
      <c r="PZR31" s="71"/>
      <c r="PZS31" s="71"/>
      <c r="PZT31" s="71"/>
      <c r="PZU31" s="71"/>
      <c r="PZV31" s="71"/>
      <c r="PZW31" s="71"/>
      <c r="PZX31" s="71"/>
      <c r="PZY31" s="71"/>
      <c r="PZZ31" s="71"/>
      <c r="QAA31" s="71"/>
      <c r="QAB31" s="71"/>
      <c r="QAC31" s="71"/>
      <c r="QAD31" s="71"/>
      <c r="QAE31" s="71"/>
      <c r="QAF31" s="71"/>
      <c r="QAG31" s="71"/>
      <c r="QAH31" s="71"/>
      <c r="QAI31" s="71"/>
      <c r="QAJ31" s="71"/>
      <c r="QAK31" s="71"/>
      <c r="QAL31" s="71"/>
      <c r="QAM31" s="71"/>
      <c r="QAN31" s="71"/>
      <c r="QAO31" s="71"/>
      <c r="QAP31" s="71"/>
      <c r="QAQ31" s="71"/>
      <c r="QAR31" s="71"/>
      <c r="QAS31" s="71"/>
      <c r="QAT31" s="71"/>
      <c r="QAU31" s="71"/>
      <c r="QAV31" s="71"/>
      <c r="QAW31" s="71"/>
      <c r="QAX31" s="71"/>
      <c r="QAY31" s="71"/>
      <c r="QAZ31" s="71"/>
      <c r="QBA31" s="71"/>
      <c r="QBB31" s="71"/>
      <c r="QBC31" s="71"/>
      <c r="QBD31" s="71"/>
      <c r="QBE31" s="71"/>
      <c r="QBF31" s="71"/>
      <c r="QBG31" s="71"/>
      <c r="QBH31" s="71"/>
      <c r="QBI31" s="71"/>
      <c r="QBJ31" s="71"/>
      <c r="QBK31" s="71"/>
      <c r="QBL31" s="71"/>
      <c r="QBM31" s="71"/>
      <c r="QBN31" s="71"/>
      <c r="QBO31" s="71"/>
      <c r="QBP31" s="71"/>
      <c r="QBQ31" s="71"/>
      <c r="QBR31" s="71"/>
      <c r="QBS31" s="71"/>
      <c r="QBT31" s="71"/>
      <c r="QBU31" s="71"/>
      <c r="QBV31" s="71"/>
      <c r="QBW31" s="71"/>
      <c r="QBX31" s="71"/>
      <c r="QBY31" s="71"/>
      <c r="QBZ31" s="71"/>
      <c r="QCA31" s="71"/>
      <c r="QCB31" s="71"/>
      <c r="QCC31" s="71"/>
      <c r="QCD31" s="71"/>
      <c r="QCE31" s="71"/>
      <c r="QCF31" s="71"/>
      <c r="QCG31" s="71"/>
      <c r="QCH31" s="71"/>
      <c r="QCI31" s="71"/>
      <c r="QCJ31" s="71"/>
      <c r="QCK31" s="71"/>
      <c r="QCL31" s="71"/>
      <c r="QCM31" s="71"/>
      <c r="QCN31" s="71"/>
      <c r="QCO31" s="71"/>
      <c r="QCP31" s="71"/>
      <c r="QCQ31" s="71"/>
      <c r="QCR31" s="71"/>
      <c r="QCS31" s="71"/>
      <c r="QCT31" s="71"/>
      <c r="QCU31" s="71"/>
      <c r="QCV31" s="71"/>
      <c r="QCW31" s="71"/>
      <c r="QCX31" s="71"/>
      <c r="QCY31" s="71"/>
      <c r="QCZ31" s="71"/>
      <c r="QDA31" s="71"/>
      <c r="QDB31" s="71"/>
      <c r="QDC31" s="71"/>
      <c r="QDD31" s="71"/>
      <c r="QDE31" s="71"/>
      <c r="QDF31" s="71"/>
      <c r="QDG31" s="71"/>
      <c r="QDH31" s="71"/>
      <c r="QDI31" s="71"/>
      <c r="QDJ31" s="71"/>
      <c r="QDK31" s="71"/>
      <c r="QDL31" s="71"/>
      <c r="QDM31" s="71"/>
      <c r="QDN31" s="71"/>
      <c r="QDO31" s="71"/>
      <c r="QDP31" s="71"/>
      <c r="QDQ31" s="71"/>
      <c r="QDR31" s="71"/>
      <c r="QDS31" s="71"/>
      <c r="QDT31" s="71"/>
      <c r="QDU31" s="71"/>
      <c r="QDV31" s="71"/>
      <c r="QDW31" s="71"/>
      <c r="QDX31" s="71"/>
      <c r="QDY31" s="71"/>
      <c r="QDZ31" s="71"/>
      <c r="QEA31" s="71"/>
      <c r="QEB31" s="71"/>
      <c r="QEC31" s="71"/>
      <c r="QED31" s="71"/>
      <c r="QEE31" s="71"/>
      <c r="QEF31" s="71"/>
      <c r="QEG31" s="71"/>
      <c r="QEH31" s="71"/>
      <c r="QEI31" s="71"/>
      <c r="QEJ31" s="71"/>
      <c r="QEK31" s="71"/>
      <c r="QEL31" s="71"/>
      <c r="QEM31" s="71"/>
      <c r="QEN31" s="71"/>
      <c r="QEO31" s="71"/>
      <c r="QEP31" s="71"/>
      <c r="QEQ31" s="71"/>
      <c r="QER31" s="71"/>
      <c r="QES31" s="71"/>
      <c r="QET31" s="71"/>
      <c r="QEU31" s="71"/>
      <c r="QEV31" s="71"/>
      <c r="QEW31" s="71"/>
      <c r="QEX31" s="71"/>
      <c r="QEY31" s="71"/>
      <c r="QEZ31" s="71"/>
      <c r="QFA31" s="71"/>
      <c r="QFB31" s="71"/>
      <c r="QFC31" s="71"/>
      <c r="QFD31" s="71"/>
      <c r="QFE31" s="71"/>
      <c r="QFF31" s="71"/>
      <c r="QFG31" s="71"/>
      <c r="QFH31" s="71"/>
      <c r="QFI31" s="71"/>
      <c r="QFJ31" s="71"/>
      <c r="QFK31" s="71"/>
      <c r="QFL31" s="71"/>
      <c r="QFM31" s="71"/>
      <c r="QFN31" s="71"/>
      <c r="QFO31" s="71"/>
      <c r="QFP31" s="71"/>
      <c r="QFQ31" s="71"/>
      <c r="QFR31" s="71"/>
      <c r="QFS31" s="71"/>
      <c r="QFT31" s="71"/>
      <c r="QFU31" s="71"/>
      <c r="QFV31" s="71"/>
      <c r="QFW31" s="71"/>
      <c r="QFX31" s="71"/>
      <c r="QFY31" s="71"/>
      <c r="QFZ31" s="71"/>
      <c r="QGA31" s="71"/>
      <c r="QGB31" s="71"/>
      <c r="QGC31" s="71"/>
      <c r="QGD31" s="71"/>
      <c r="QGE31" s="71"/>
      <c r="QGF31" s="71"/>
      <c r="QGG31" s="71"/>
      <c r="QGH31" s="71"/>
      <c r="QGI31" s="71"/>
      <c r="QGJ31" s="71"/>
      <c r="QGK31" s="71"/>
      <c r="QGL31" s="71"/>
      <c r="QGM31" s="71"/>
      <c r="QGN31" s="71"/>
      <c r="QGO31" s="71"/>
      <c r="QGP31" s="71"/>
      <c r="QGQ31" s="71"/>
      <c r="QGR31" s="71"/>
      <c r="QGS31" s="71"/>
      <c r="QGT31" s="71"/>
      <c r="QGU31" s="71"/>
      <c r="QGV31" s="71"/>
      <c r="QGW31" s="71"/>
      <c r="QGX31" s="71"/>
      <c r="QGY31" s="71"/>
      <c r="QGZ31" s="71"/>
      <c r="QHA31" s="71"/>
      <c r="QHB31" s="71"/>
      <c r="QHC31" s="71"/>
      <c r="QHD31" s="71"/>
      <c r="QHE31" s="71"/>
      <c r="QHF31" s="71"/>
      <c r="QHG31" s="71"/>
      <c r="QHH31" s="71"/>
      <c r="QHI31" s="71"/>
      <c r="QHJ31" s="71"/>
      <c r="QHK31" s="71"/>
      <c r="QHL31" s="71"/>
      <c r="QHM31" s="71"/>
      <c r="QHN31" s="71"/>
      <c r="QHO31" s="71"/>
      <c r="QHP31" s="71"/>
      <c r="QHQ31" s="71"/>
      <c r="QHR31" s="71"/>
      <c r="QHS31" s="71"/>
      <c r="QHT31" s="71"/>
      <c r="QHU31" s="71"/>
      <c r="QHV31" s="71"/>
      <c r="QHW31" s="71"/>
      <c r="QHX31" s="71"/>
      <c r="QHY31" s="71"/>
      <c r="QHZ31" s="71"/>
      <c r="QIA31" s="71"/>
      <c r="QIB31" s="71"/>
      <c r="QIC31" s="71"/>
      <c r="QID31" s="71"/>
      <c r="QIE31" s="71"/>
      <c r="QIF31" s="71"/>
      <c r="QIG31" s="71"/>
      <c r="QIH31" s="71"/>
      <c r="QII31" s="71"/>
      <c r="QIJ31" s="71"/>
      <c r="QIK31" s="71"/>
      <c r="QIL31" s="71"/>
      <c r="QIM31" s="71"/>
      <c r="QIN31" s="71"/>
      <c r="QIO31" s="71"/>
      <c r="QIP31" s="71"/>
      <c r="QIQ31" s="71"/>
      <c r="QIR31" s="71"/>
      <c r="QIS31" s="71"/>
      <c r="QIT31" s="71"/>
      <c r="QIU31" s="71"/>
      <c r="QIV31" s="71"/>
      <c r="QIW31" s="71"/>
      <c r="QIX31" s="71"/>
      <c r="QIY31" s="71"/>
      <c r="QIZ31" s="71"/>
      <c r="QJA31" s="71"/>
      <c r="QJB31" s="71"/>
      <c r="QJC31" s="71"/>
      <c r="QJD31" s="71"/>
      <c r="QJE31" s="71"/>
      <c r="QJF31" s="71"/>
      <c r="QJG31" s="71"/>
      <c r="QJH31" s="71"/>
      <c r="QJI31" s="71"/>
      <c r="QJJ31" s="71"/>
      <c r="QJK31" s="71"/>
      <c r="QJL31" s="71"/>
      <c r="QJM31" s="71"/>
      <c r="QJN31" s="71"/>
      <c r="QJO31" s="71"/>
      <c r="QJP31" s="71"/>
      <c r="QJQ31" s="71"/>
      <c r="QJR31" s="71"/>
      <c r="QJS31" s="71"/>
      <c r="QJT31" s="71"/>
      <c r="QJU31" s="71"/>
      <c r="QJV31" s="71"/>
      <c r="QJW31" s="71"/>
      <c r="QJX31" s="71"/>
      <c r="QJY31" s="71"/>
      <c r="QJZ31" s="71"/>
      <c r="QKA31" s="71"/>
      <c r="QKB31" s="71"/>
      <c r="QKC31" s="71"/>
      <c r="QKD31" s="71"/>
      <c r="QKE31" s="71"/>
      <c r="QKF31" s="71"/>
      <c r="QKG31" s="71"/>
      <c r="QKH31" s="71"/>
      <c r="QKI31" s="71"/>
      <c r="QKJ31" s="71"/>
      <c r="QKK31" s="71"/>
      <c r="QKL31" s="71"/>
      <c r="QKM31" s="71"/>
      <c r="QKN31" s="71"/>
      <c r="QKO31" s="71"/>
      <c r="QKP31" s="71"/>
      <c r="QKQ31" s="71"/>
      <c r="QKR31" s="71"/>
      <c r="QKS31" s="71"/>
      <c r="QKT31" s="71"/>
      <c r="QKU31" s="71"/>
      <c r="QKV31" s="71"/>
      <c r="QKW31" s="71"/>
      <c r="QKX31" s="71"/>
      <c r="QKY31" s="71"/>
      <c r="QKZ31" s="71"/>
      <c r="QLA31" s="71"/>
      <c r="QLB31" s="71"/>
      <c r="QLC31" s="71"/>
      <c r="QLD31" s="71"/>
      <c r="QLE31" s="71"/>
      <c r="QLF31" s="71"/>
      <c r="QLG31" s="71"/>
      <c r="QLH31" s="71"/>
      <c r="QLI31" s="71"/>
      <c r="QLJ31" s="71"/>
      <c r="QLK31" s="71"/>
      <c r="QLL31" s="71"/>
      <c r="QLM31" s="71"/>
      <c r="QLN31" s="71"/>
      <c r="QLO31" s="71"/>
      <c r="QLP31" s="71"/>
      <c r="QLQ31" s="71"/>
      <c r="QLR31" s="71"/>
      <c r="QLS31" s="71"/>
      <c r="QLT31" s="71"/>
      <c r="QLU31" s="71"/>
      <c r="QLV31" s="71"/>
      <c r="QLW31" s="71"/>
      <c r="QLX31" s="71"/>
      <c r="QLY31" s="71"/>
      <c r="QLZ31" s="71"/>
      <c r="QMA31" s="71"/>
      <c r="QMB31" s="71"/>
      <c r="QMC31" s="71"/>
      <c r="QMD31" s="71"/>
      <c r="QME31" s="71"/>
      <c r="QMF31" s="71"/>
      <c r="QMG31" s="71"/>
      <c r="QMH31" s="71"/>
      <c r="QMI31" s="71"/>
      <c r="QMJ31" s="71"/>
      <c r="QMK31" s="71"/>
      <c r="QML31" s="71"/>
      <c r="QMM31" s="71"/>
      <c r="QMN31" s="71"/>
      <c r="QMO31" s="71"/>
      <c r="QMP31" s="71"/>
      <c r="QMQ31" s="71"/>
      <c r="QMR31" s="71"/>
      <c r="QMS31" s="71"/>
      <c r="QMT31" s="71"/>
      <c r="QMU31" s="71"/>
      <c r="QMV31" s="71"/>
      <c r="QMW31" s="71"/>
      <c r="QMX31" s="71"/>
      <c r="QMY31" s="71"/>
      <c r="QMZ31" s="71"/>
      <c r="QNA31" s="71"/>
      <c r="QNB31" s="71"/>
      <c r="QNC31" s="71"/>
      <c r="QND31" s="71"/>
      <c r="QNE31" s="71"/>
      <c r="QNF31" s="71"/>
      <c r="QNG31" s="71"/>
      <c r="QNH31" s="71"/>
      <c r="QNI31" s="71"/>
      <c r="QNJ31" s="71"/>
      <c r="QNK31" s="71"/>
      <c r="QNL31" s="71"/>
      <c r="QNM31" s="71"/>
      <c r="QNN31" s="71"/>
      <c r="QNO31" s="71"/>
      <c r="QNP31" s="71"/>
      <c r="QNQ31" s="71"/>
      <c r="QNR31" s="71"/>
      <c r="QNS31" s="71"/>
      <c r="QNT31" s="71"/>
      <c r="QNU31" s="71"/>
      <c r="QNV31" s="71"/>
      <c r="QNW31" s="71"/>
      <c r="QNX31" s="71"/>
      <c r="QNY31" s="71"/>
      <c r="QNZ31" s="71"/>
      <c r="QOA31" s="71"/>
      <c r="QOB31" s="71"/>
      <c r="QOC31" s="71"/>
      <c r="QOD31" s="71"/>
      <c r="QOE31" s="71"/>
      <c r="QOF31" s="71"/>
      <c r="QOG31" s="71"/>
      <c r="QOH31" s="71"/>
      <c r="QOI31" s="71"/>
      <c r="QOJ31" s="71"/>
      <c r="QOK31" s="71"/>
      <c r="QOL31" s="71"/>
      <c r="QOM31" s="71"/>
      <c r="QON31" s="71"/>
      <c r="QOO31" s="71"/>
      <c r="QOP31" s="71"/>
      <c r="QOQ31" s="71"/>
      <c r="QOR31" s="71"/>
      <c r="QOS31" s="71"/>
      <c r="QOT31" s="71"/>
      <c r="QOU31" s="71"/>
      <c r="QOV31" s="71"/>
      <c r="QOW31" s="71"/>
      <c r="QOX31" s="71"/>
      <c r="QOY31" s="71"/>
      <c r="QOZ31" s="71"/>
      <c r="QPA31" s="71"/>
      <c r="QPB31" s="71"/>
      <c r="QPC31" s="71"/>
      <c r="QPD31" s="71"/>
      <c r="QPE31" s="71"/>
      <c r="QPF31" s="71"/>
      <c r="QPG31" s="71"/>
      <c r="QPH31" s="71"/>
      <c r="QPI31" s="71"/>
      <c r="QPJ31" s="71"/>
      <c r="QPK31" s="71"/>
      <c r="QPL31" s="71"/>
      <c r="QPM31" s="71"/>
      <c r="QPN31" s="71"/>
      <c r="QPO31" s="71"/>
      <c r="QPP31" s="71"/>
      <c r="QPQ31" s="71"/>
      <c r="QPR31" s="71"/>
      <c r="QPS31" s="71"/>
      <c r="QPT31" s="71"/>
      <c r="QPU31" s="71"/>
      <c r="QPV31" s="71"/>
      <c r="QPW31" s="71"/>
      <c r="QPX31" s="71"/>
      <c r="QPY31" s="71"/>
      <c r="QPZ31" s="71"/>
      <c r="QQA31" s="71"/>
      <c r="QQB31" s="71"/>
      <c r="QQC31" s="71"/>
      <c r="QQD31" s="71"/>
      <c r="QQE31" s="71"/>
      <c r="QQF31" s="71"/>
      <c r="QQG31" s="71"/>
      <c r="QQH31" s="71"/>
      <c r="QQI31" s="71"/>
      <c r="QQJ31" s="71"/>
      <c r="QQK31" s="71"/>
      <c r="QQL31" s="71"/>
      <c r="QQM31" s="71"/>
      <c r="QQN31" s="71"/>
      <c r="QQO31" s="71"/>
      <c r="QQP31" s="71"/>
      <c r="QQQ31" s="71"/>
      <c r="QQR31" s="71"/>
      <c r="QQS31" s="71"/>
      <c r="QQT31" s="71"/>
      <c r="QQU31" s="71"/>
      <c r="QQV31" s="71"/>
      <c r="QQW31" s="71"/>
      <c r="QQX31" s="71"/>
      <c r="QQY31" s="71"/>
      <c r="QQZ31" s="71"/>
      <c r="QRA31" s="71"/>
      <c r="QRB31" s="71"/>
      <c r="QRC31" s="71"/>
      <c r="QRD31" s="71"/>
      <c r="QRE31" s="71"/>
      <c r="QRF31" s="71"/>
      <c r="QRG31" s="71"/>
      <c r="QRH31" s="71"/>
      <c r="QRI31" s="71"/>
      <c r="QRJ31" s="71"/>
      <c r="QRK31" s="71"/>
      <c r="QRL31" s="71"/>
      <c r="QRM31" s="71"/>
      <c r="QRN31" s="71"/>
      <c r="QRO31" s="71"/>
      <c r="QRP31" s="71"/>
      <c r="QRQ31" s="71"/>
      <c r="QRR31" s="71"/>
      <c r="QRS31" s="71"/>
      <c r="QRT31" s="71"/>
      <c r="QRU31" s="71"/>
      <c r="QRV31" s="71"/>
      <c r="QRW31" s="71"/>
      <c r="QRX31" s="71"/>
      <c r="QRY31" s="71"/>
      <c r="QRZ31" s="71"/>
      <c r="QSA31" s="71"/>
      <c r="QSB31" s="71"/>
      <c r="QSC31" s="71"/>
      <c r="QSD31" s="71"/>
      <c r="QSE31" s="71"/>
      <c r="QSF31" s="71"/>
      <c r="QSG31" s="71"/>
      <c r="QSH31" s="71"/>
      <c r="QSI31" s="71"/>
      <c r="QSJ31" s="71"/>
      <c r="QSK31" s="71"/>
      <c r="QSL31" s="71"/>
      <c r="QSM31" s="71"/>
      <c r="QSN31" s="71"/>
      <c r="QSO31" s="71"/>
      <c r="QSP31" s="71"/>
      <c r="QSQ31" s="71"/>
      <c r="QSR31" s="71"/>
      <c r="QSS31" s="71"/>
      <c r="QST31" s="71"/>
      <c r="QSU31" s="71"/>
      <c r="QSV31" s="71"/>
      <c r="QSW31" s="71"/>
      <c r="QSX31" s="71"/>
      <c r="QSY31" s="71"/>
      <c r="QSZ31" s="71"/>
      <c r="QTA31" s="71"/>
      <c r="QTB31" s="71"/>
      <c r="QTC31" s="71"/>
      <c r="QTD31" s="71"/>
      <c r="QTE31" s="71"/>
      <c r="QTF31" s="71"/>
      <c r="QTG31" s="71"/>
      <c r="QTH31" s="71"/>
      <c r="QTI31" s="71"/>
      <c r="QTJ31" s="71"/>
      <c r="QTK31" s="71"/>
      <c r="QTL31" s="71"/>
      <c r="QTM31" s="71"/>
      <c r="QTN31" s="71"/>
      <c r="QTO31" s="71"/>
      <c r="QTP31" s="71"/>
      <c r="QTQ31" s="71"/>
      <c r="QTR31" s="71"/>
      <c r="QTS31" s="71"/>
      <c r="QTT31" s="71"/>
      <c r="QTU31" s="71"/>
      <c r="QTV31" s="71"/>
      <c r="QTW31" s="71"/>
      <c r="QTX31" s="71"/>
      <c r="QTY31" s="71"/>
      <c r="QTZ31" s="71"/>
      <c r="QUA31" s="71"/>
      <c r="QUB31" s="71"/>
      <c r="QUC31" s="71"/>
      <c r="QUD31" s="71"/>
      <c r="QUE31" s="71"/>
      <c r="QUF31" s="71"/>
      <c r="QUG31" s="71"/>
      <c r="QUH31" s="71"/>
      <c r="QUI31" s="71"/>
      <c r="QUJ31" s="71"/>
      <c r="QUK31" s="71"/>
      <c r="QUL31" s="71"/>
      <c r="QUM31" s="71"/>
      <c r="QUN31" s="71"/>
      <c r="QUO31" s="71"/>
      <c r="QUP31" s="71"/>
      <c r="QUQ31" s="71"/>
      <c r="QUR31" s="71"/>
      <c r="QUS31" s="71"/>
      <c r="QUT31" s="71"/>
      <c r="QUU31" s="71"/>
      <c r="QUV31" s="71"/>
      <c r="QUW31" s="71"/>
      <c r="QUX31" s="71"/>
      <c r="QUY31" s="71"/>
      <c r="QUZ31" s="71"/>
      <c r="QVA31" s="71"/>
      <c r="QVB31" s="71"/>
      <c r="QVC31" s="71"/>
      <c r="QVD31" s="71"/>
      <c r="QVE31" s="71"/>
      <c r="QVF31" s="71"/>
      <c r="QVG31" s="71"/>
      <c r="QVH31" s="71"/>
      <c r="QVI31" s="71"/>
      <c r="QVJ31" s="71"/>
      <c r="QVK31" s="71"/>
      <c r="QVL31" s="71"/>
      <c r="QVM31" s="71"/>
      <c r="QVN31" s="71"/>
      <c r="QVO31" s="71"/>
      <c r="QVP31" s="71"/>
      <c r="QVQ31" s="71"/>
      <c r="QVR31" s="71"/>
      <c r="QVS31" s="71"/>
      <c r="QVT31" s="71"/>
      <c r="QVU31" s="71"/>
      <c r="QVV31" s="71"/>
      <c r="QVW31" s="71"/>
      <c r="QVX31" s="71"/>
      <c r="QVY31" s="71"/>
      <c r="QVZ31" s="71"/>
      <c r="QWA31" s="71"/>
      <c r="QWB31" s="71"/>
      <c r="QWC31" s="71"/>
      <c r="QWD31" s="71"/>
      <c r="QWE31" s="71"/>
      <c r="QWF31" s="71"/>
      <c r="QWG31" s="71"/>
      <c r="QWH31" s="71"/>
      <c r="QWI31" s="71"/>
      <c r="QWJ31" s="71"/>
      <c r="QWK31" s="71"/>
      <c r="QWL31" s="71"/>
      <c r="QWM31" s="71"/>
      <c r="QWN31" s="71"/>
      <c r="QWO31" s="71"/>
      <c r="QWP31" s="71"/>
      <c r="QWQ31" s="71"/>
      <c r="QWR31" s="71"/>
      <c r="QWS31" s="71"/>
      <c r="QWT31" s="71"/>
      <c r="QWU31" s="71"/>
      <c r="QWV31" s="71"/>
      <c r="QWW31" s="71"/>
      <c r="QWX31" s="71"/>
      <c r="QWY31" s="71"/>
      <c r="QWZ31" s="71"/>
      <c r="QXA31" s="71"/>
      <c r="QXB31" s="71"/>
      <c r="QXC31" s="71"/>
      <c r="QXD31" s="71"/>
      <c r="QXE31" s="71"/>
      <c r="QXF31" s="71"/>
      <c r="QXG31" s="71"/>
      <c r="QXH31" s="71"/>
      <c r="QXI31" s="71"/>
      <c r="QXJ31" s="71"/>
      <c r="QXK31" s="71"/>
      <c r="QXL31" s="71"/>
      <c r="QXM31" s="71"/>
      <c r="QXN31" s="71"/>
      <c r="QXO31" s="71"/>
      <c r="QXP31" s="71"/>
      <c r="QXQ31" s="71"/>
      <c r="QXR31" s="71"/>
      <c r="QXS31" s="71"/>
      <c r="QXT31" s="71"/>
      <c r="QXU31" s="71"/>
      <c r="QXV31" s="71"/>
      <c r="QXW31" s="71"/>
      <c r="QXX31" s="71"/>
      <c r="QXY31" s="71"/>
      <c r="QXZ31" s="71"/>
      <c r="QYA31" s="71"/>
      <c r="QYB31" s="71"/>
      <c r="QYC31" s="71"/>
      <c r="QYD31" s="71"/>
      <c r="QYE31" s="71"/>
      <c r="QYF31" s="71"/>
      <c r="QYG31" s="71"/>
      <c r="QYH31" s="71"/>
      <c r="QYI31" s="71"/>
      <c r="QYJ31" s="71"/>
      <c r="QYK31" s="71"/>
      <c r="QYL31" s="71"/>
      <c r="QYM31" s="71"/>
      <c r="QYN31" s="71"/>
      <c r="QYO31" s="71"/>
      <c r="QYP31" s="71"/>
      <c r="QYQ31" s="71"/>
      <c r="QYR31" s="71"/>
      <c r="QYS31" s="71"/>
      <c r="QYT31" s="71"/>
      <c r="QYU31" s="71"/>
      <c r="QYV31" s="71"/>
      <c r="QYW31" s="71"/>
      <c r="QYX31" s="71"/>
      <c r="QYY31" s="71"/>
      <c r="QYZ31" s="71"/>
      <c r="QZA31" s="71"/>
      <c r="QZB31" s="71"/>
      <c r="QZC31" s="71"/>
      <c r="QZD31" s="71"/>
      <c r="QZE31" s="71"/>
      <c r="QZF31" s="71"/>
      <c r="QZG31" s="71"/>
      <c r="QZH31" s="71"/>
      <c r="QZI31" s="71"/>
      <c r="QZJ31" s="71"/>
      <c r="QZK31" s="71"/>
      <c r="QZL31" s="71"/>
      <c r="QZM31" s="71"/>
      <c r="QZN31" s="71"/>
      <c r="QZO31" s="71"/>
      <c r="QZP31" s="71"/>
      <c r="QZQ31" s="71"/>
      <c r="QZR31" s="71"/>
      <c r="QZS31" s="71"/>
      <c r="QZT31" s="71"/>
      <c r="QZU31" s="71"/>
      <c r="QZV31" s="71"/>
      <c r="QZW31" s="71"/>
      <c r="QZX31" s="71"/>
      <c r="QZY31" s="71"/>
      <c r="QZZ31" s="71"/>
      <c r="RAA31" s="71"/>
      <c r="RAB31" s="71"/>
      <c r="RAC31" s="71"/>
      <c r="RAD31" s="71"/>
      <c r="RAE31" s="71"/>
      <c r="RAF31" s="71"/>
      <c r="RAG31" s="71"/>
      <c r="RAH31" s="71"/>
      <c r="RAI31" s="71"/>
      <c r="RAJ31" s="71"/>
      <c r="RAK31" s="71"/>
      <c r="RAL31" s="71"/>
      <c r="RAM31" s="71"/>
      <c r="RAN31" s="71"/>
      <c r="RAO31" s="71"/>
      <c r="RAP31" s="71"/>
      <c r="RAQ31" s="71"/>
      <c r="RAR31" s="71"/>
      <c r="RAS31" s="71"/>
      <c r="RAT31" s="71"/>
      <c r="RAU31" s="71"/>
      <c r="RAV31" s="71"/>
      <c r="RAW31" s="71"/>
      <c r="RAX31" s="71"/>
      <c r="RAY31" s="71"/>
      <c r="RAZ31" s="71"/>
      <c r="RBA31" s="71"/>
      <c r="RBB31" s="71"/>
      <c r="RBC31" s="71"/>
      <c r="RBD31" s="71"/>
      <c r="RBE31" s="71"/>
      <c r="RBF31" s="71"/>
      <c r="RBG31" s="71"/>
      <c r="RBH31" s="71"/>
      <c r="RBI31" s="71"/>
      <c r="RBJ31" s="71"/>
      <c r="RBK31" s="71"/>
      <c r="RBL31" s="71"/>
      <c r="RBM31" s="71"/>
      <c r="RBN31" s="71"/>
      <c r="RBO31" s="71"/>
      <c r="RBP31" s="71"/>
      <c r="RBQ31" s="71"/>
      <c r="RBR31" s="71"/>
      <c r="RBS31" s="71"/>
      <c r="RBT31" s="71"/>
      <c r="RBU31" s="71"/>
      <c r="RBV31" s="71"/>
      <c r="RBW31" s="71"/>
      <c r="RBX31" s="71"/>
      <c r="RBY31" s="71"/>
      <c r="RBZ31" s="71"/>
      <c r="RCA31" s="71"/>
      <c r="RCB31" s="71"/>
      <c r="RCC31" s="71"/>
      <c r="RCD31" s="71"/>
      <c r="RCE31" s="71"/>
      <c r="RCF31" s="71"/>
      <c r="RCG31" s="71"/>
      <c r="RCH31" s="71"/>
      <c r="RCI31" s="71"/>
      <c r="RCJ31" s="71"/>
      <c r="RCK31" s="71"/>
      <c r="RCL31" s="71"/>
      <c r="RCM31" s="71"/>
      <c r="RCN31" s="71"/>
      <c r="RCO31" s="71"/>
      <c r="RCP31" s="71"/>
      <c r="RCQ31" s="71"/>
      <c r="RCR31" s="71"/>
      <c r="RCS31" s="71"/>
      <c r="RCT31" s="71"/>
      <c r="RCU31" s="71"/>
      <c r="RCV31" s="71"/>
      <c r="RCW31" s="71"/>
      <c r="RCX31" s="71"/>
      <c r="RCY31" s="71"/>
      <c r="RCZ31" s="71"/>
      <c r="RDA31" s="71"/>
      <c r="RDB31" s="71"/>
      <c r="RDC31" s="71"/>
      <c r="RDD31" s="71"/>
      <c r="RDE31" s="71"/>
      <c r="RDF31" s="71"/>
      <c r="RDG31" s="71"/>
      <c r="RDH31" s="71"/>
      <c r="RDI31" s="71"/>
      <c r="RDJ31" s="71"/>
      <c r="RDK31" s="71"/>
      <c r="RDL31" s="71"/>
      <c r="RDM31" s="71"/>
      <c r="RDN31" s="71"/>
      <c r="RDO31" s="71"/>
      <c r="RDP31" s="71"/>
      <c r="RDQ31" s="71"/>
      <c r="RDR31" s="71"/>
      <c r="RDS31" s="71"/>
      <c r="RDT31" s="71"/>
      <c r="RDU31" s="71"/>
      <c r="RDV31" s="71"/>
      <c r="RDW31" s="71"/>
      <c r="RDX31" s="71"/>
      <c r="RDY31" s="71"/>
      <c r="RDZ31" s="71"/>
      <c r="REA31" s="71"/>
      <c r="REB31" s="71"/>
      <c r="REC31" s="71"/>
      <c r="RED31" s="71"/>
      <c r="REE31" s="71"/>
      <c r="REF31" s="71"/>
      <c r="REG31" s="71"/>
      <c r="REH31" s="71"/>
      <c r="REI31" s="71"/>
      <c r="REJ31" s="71"/>
      <c r="REK31" s="71"/>
      <c r="REL31" s="71"/>
      <c r="REM31" s="71"/>
      <c r="REN31" s="71"/>
      <c r="REO31" s="71"/>
      <c r="REP31" s="71"/>
      <c r="REQ31" s="71"/>
      <c r="RER31" s="71"/>
      <c r="RES31" s="71"/>
      <c r="RET31" s="71"/>
      <c r="REU31" s="71"/>
      <c r="REV31" s="71"/>
      <c r="REW31" s="71"/>
      <c r="REX31" s="71"/>
      <c r="REY31" s="71"/>
      <c r="REZ31" s="71"/>
      <c r="RFA31" s="71"/>
      <c r="RFB31" s="71"/>
      <c r="RFC31" s="71"/>
      <c r="RFD31" s="71"/>
      <c r="RFE31" s="71"/>
      <c r="RFF31" s="71"/>
      <c r="RFG31" s="71"/>
      <c r="RFH31" s="71"/>
      <c r="RFI31" s="71"/>
      <c r="RFJ31" s="71"/>
      <c r="RFK31" s="71"/>
      <c r="RFL31" s="71"/>
      <c r="RFM31" s="71"/>
      <c r="RFN31" s="71"/>
      <c r="RFO31" s="71"/>
      <c r="RFP31" s="71"/>
      <c r="RFQ31" s="71"/>
      <c r="RFR31" s="71"/>
      <c r="RFS31" s="71"/>
      <c r="RFT31" s="71"/>
      <c r="RFU31" s="71"/>
      <c r="RFV31" s="71"/>
      <c r="RFW31" s="71"/>
      <c r="RFX31" s="71"/>
      <c r="RFY31" s="71"/>
      <c r="RFZ31" s="71"/>
      <c r="RGA31" s="71"/>
      <c r="RGB31" s="71"/>
      <c r="RGC31" s="71"/>
      <c r="RGD31" s="71"/>
      <c r="RGE31" s="71"/>
      <c r="RGF31" s="71"/>
      <c r="RGG31" s="71"/>
      <c r="RGH31" s="71"/>
      <c r="RGI31" s="71"/>
      <c r="RGJ31" s="71"/>
      <c r="RGK31" s="71"/>
      <c r="RGL31" s="71"/>
      <c r="RGM31" s="71"/>
      <c r="RGN31" s="71"/>
      <c r="RGO31" s="71"/>
      <c r="RGP31" s="71"/>
      <c r="RGQ31" s="71"/>
      <c r="RGR31" s="71"/>
      <c r="RGS31" s="71"/>
      <c r="RGT31" s="71"/>
      <c r="RGU31" s="71"/>
      <c r="RGV31" s="71"/>
      <c r="RGW31" s="71"/>
      <c r="RGX31" s="71"/>
      <c r="RGY31" s="71"/>
      <c r="RGZ31" s="71"/>
      <c r="RHA31" s="71"/>
      <c r="RHB31" s="71"/>
      <c r="RHC31" s="71"/>
      <c r="RHD31" s="71"/>
      <c r="RHE31" s="71"/>
      <c r="RHF31" s="71"/>
      <c r="RHG31" s="71"/>
      <c r="RHH31" s="71"/>
      <c r="RHI31" s="71"/>
      <c r="RHJ31" s="71"/>
      <c r="RHK31" s="71"/>
      <c r="RHL31" s="71"/>
      <c r="RHM31" s="71"/>
      <c r="RHN31" s="71"/>
      <c r="RHO31" s="71"/>
      <c r="RHP31" s="71"/>
      <c r="RHQ31" s="71"/>
      <c r="RHR31" s="71"/>
      <c r="RHS31" s="71"/>
      <c r="RHT31" s="71"/>
      <c r="RHU31" s="71"/>
      <c r="RHV31" s="71"/>
      <c r="RHW31" s="71"/>
      <c r="RHX31" s="71"/>
      <c r="RHY31" s="71"/>
      <c r="RHZ31" s="71"/>
      <c r="RIA31" s="71"/>
      <c r="RIB31" s="71"/>
      <c r="RIC31" s="71"/>
      <c r="RID31" s="71"/>
      <c r="RIE31" s="71"/>
      <c r="RIF31" s="71"/>
      <c r="RIG31" s="71"/>
      <c r="RIH31" s="71"/>
      <c r="RII31" s="71"/>
      <c r="RIJ31" s="71"/>
      <c r="RIK31" s="71"/>
      <c r="RIL31" s="71"/>
      <c r="RIM31" s="71"/>
      <c r="RIN31" s="71"/>
      <c r="RIO31" s="71"/>
      <c r="RIP31" s="71"/>
      <c r="RIQ31" s="71"/>
      <c r="RIR31" s="71"/>
      <c r="RIS31" s="71"/>
      <c r="RIT31" s="71"/>
      <c r="RIU31" s="71"/>
      <c r="RIV31" s="71"/>
      <c r="RIW31" s="71"/>
      <c r="RIX31" s="71"/>
      <c r="RIY31" s="71"/>
      <c r="RIZ31" s="71"/>
      <c r="RJA31" s="71"/>
      <c r="RJB31" s="71"/>
      <c r="RJC31" s="71"/>
      <c r="RJD31" s="71"/>
      <c r="RJE31" s="71"/>
      <c r="RJF31" s="71"/>
      <c r="RJG31" s="71"/>
      <c r="RJH31" s="71"/>
      <c r="RJI31" s="71"/>
      <c r="RJJ31" s="71"/>
      <c r="RJK31" s="71"/>
      <c r="RJL31" s="71"/>
      <c r="RJM31" s="71"/>
      <c r="RJN31" s="71"/>
      <c r="RJO31" s="71"/>
      <c r="RJP31" s="71"/>
      <c r="RJQ31" s="71"/>
      <c r="RJR31" s="71"/>
      <c r="RJS31" s="71"/>
      <c r="RJT31" s="71"/>
      <c r="RJU31" s="71"/>
      <c r="RJV31" s="71"/>
      <c r="RJW31" s="71"/>
      <c r="RJX31" s="71"/>
      <c r="RJY31" s="71"/>
      <c r="RJZ31" s="71"/>
      <c r="RKA31" s="71"/>
      <c r="RKB31" s="71"/>
      <c r="RKC31" s="71"/>
      <c r="RKD31" s="71"/>
      <c r="RKE31" s="71"/>
      <c r="RKF31" s="71"/>
      <c r="RKG31" s="71"/>
      <c r="RKH31" s="71"/>
      <c r="RKI31" s="71"/>
      <c r="RKJ31" s="71"/>
      <c r="RKK31" s="71"/>
      <c r="RKL31" s="71"/>
      <c r="RKM31" s="71"/>
      <c r="RKN31" s="71"/>
      <c r="RKO31" s="71"/>
      <c r="RKP31" s="71"/>
      <c r="RKQ31" s="71"/>
      <c r="RKR31" s="71"/>
      <c r="RKS31" s="71"/>
      <c r="RKT31" s="71"/>
      <c r="RKU31" s="71"/>
      <c r="RKV31" s="71"/>
      <c r="RKW31" s="71"/>
      <c r="RKX31" s="71"/>
      <c r="RKY31" s="71"/>
      <c r="RKZ31" s="71"/>
      <c r="RLA31" s="71"/>
      <c r="RLB31" s="71"/>
      <c r="RLC31" s="71"/>
      <c r="RLD31" s="71"/>
      <c r="RLE31" s="71"/>
      <c r="RLF31" s="71"/>
      <c r="RLG31" s="71"/>
      <c r="RLH31" s="71"/>
      <c r="RLI31" s="71"/>
      <c r="RLJ31" s="71"/>
      <c r="RLK31" s="71"/>
      <c r="RLL31" s="71"/>
      <c r="RLM31" s="71"/>
      <c r="RLN31" s="71"/>
      <c r="RLO31" s="71"/>
      <c r="RLP31" s="71"/>
      <c r="RLQ31" s="71"/>
      <c r="RLR31" s="71"/>
      <c r="RLS31" s="71"/>
      <c r="RLT31" s="71"/>
      <c r="RLU31" s="71"/>
      <c r="RLV31" s="71"/>
      <c r="RLW31" s="71"/>
      <c r="RLX31" s="71"/>
      <c r="RLY31" s="71"/>
      <c r="RLZ31" s="71"/>
      <c r="RMA31" s="71"/>
      <c r="RMB31" s="71"/>
      <c r="RMC31" s="71"/>
      <c r="RMD31" s="71"/>
      <c r="RME31" s="71"/>
      <c r="RMF31" s="71"/>
      <c r="RMG31" s="71"/>
      <c r="RMH31" s="71"/>
      <c r="RMI31" s="71"/>
      <c r="RMJ31" s="71"/>
      <c r="RMK31" s="71"/>
      <c r="RML31" s="71"/>
      <c r="RMM31" s="71"/>
      <c r="RMN31" s="71"/>
      <c r="RMO31" s="71"/>
      <c r="RMP31" s="71"/>
      <c r="RMQ31" s="71"/>
      <c r="RMR31" s="71"/>
      <c r="RMS31" s="71"/>
      <c r="RMT31" s="71"/>
      <c r="RMU31" s="71"/>
      <c r="RMV31" s="71"/>
      <c r="RMW31" s="71"/>
      <c r="RMX31" s="71"/>
      <c r="RMY31" s="71"/>
      <c r="RMZ31" s="71"/>
      <c r="RNA31" s="71"/>
      <c r="RNB31" s="71"/>
      <c r="RNC31" s="71"/>
      <c r="RND31" s="71"/>
      <c r="RNE31" s="71"/>
      <c r="RNF31" s="71"/>
      <c r="RNG31" s="71"/>
      <c r="RNH31" s="71"/>
      <c r="RNI31" s="71"/>
      <c r="RNJ31" s="71"/>
      <c r="RNK31" s="71"/>
      <c r="RNL31" s="71"/>
      <c r="RNM31" s="71"/>
      <c r="RNN31" s="71"/>
      <c r="RNO31" s="71"/>
      <c r="RNP31" s="71"/>
      <c r="RNQ31" s="71"/>
      <c r="RNR31" s="71"/>
      <c r="RNS31" s="71"/>
      <c r="RNT31" s="71"/>
      <c r="RNU31" s="71"/>
      <c r="RNV31" s="71"/>
      <c r="RNW31" s="71"/>
      <c r="RNX31" s="71"/>
      <c r="RNY31" s="71"/>
      <c r="RNZ31" s="71"/>
      <c r="ROA31" s="71"/>
      <c r="ROB31" s="71"/>
      <c r="ROC31" s="71"/>
      <c r="ROD31" s="71"/>
      <c r="ROE31" s="71"/>
      <c r="ROF31" s="71"/>
      <c r="ROG31" s="71"/>
      <c r="ROH31" s="71"/>
      <c r="ROI31" s="71"/>
      <c r="ROJ31" s="71"/>
      <c r="ROK31" s="71"/>
      <c r="ROL31" s="71"/>
      <c r="ROM31" s="71"/>
      <c r="RON31" s="71"/>
      <c r="ROO31" s="71"/>
      <c r="ROP31" s="71"/>
      <c r="ROQ31" s="71"/>
      <c r="ROR31" s="71"/>
      <c r="ROS31" s="71"/>
      <c r="ROT31" s="71"/>
      <c r="ROU31" s="71"/>
      <c r="ROV31" s="71"/>
      <c r="ROW31" s="71"/>
      <c r="ROX31" s="71"/>
      <c r="ROY31" s="71"/>
      <c r="ROZ31" s="71"/>
      <c r="RPA31" s="71"/>
      <c r="RPB31" s="71"/>
      <c r="RPC31" s="71"/>
      <c r="RPD31" s="71"/>
      <c r="RPE31" s="71"/>
      <c r="RPF31" s="71"/>
      <c r="RPG31" s="71"/>
      <c r="RPH31" s="71"/>
      <c r="RPI31" s="71"/>
      <c r="RPJ31" s="71"/>
      <c r="RPK31" s="71"/>
      <c r="RPL31" s="71"/>
      <c r="RPM31" s="71"/>
      <c r="RPN31" s="71"/>
      <c r="RPO31" s="71"/>
      <c r="RPP31" s="71"/>
      <c r="RPQ31" s="71"/>
      <c r="RPR31" s="71"/>
      <c r="RPS31" s="71"/>
      <c r="RPT31" s="71"/>
      <c r="RPU31" s="71"/>
      <c r="RPV31" s="71"/>
      <c r="RPW31" s="71"/>
      <c r="RPX31" s="71"/>
      <c r="RPY31" s="71"/>
      <c r="RPZ31" s="71"/>
      <c r="RQA31" s="71"/>
      <c r="RQB31" s="71"/>
      <c r="RQC31" s="71"/>
      <c r="RQD31" s="71"/>
      <c r="RQE31" s="71"/>
      <c r="RQF31" s="71"/>
      <c r="RQG31" s="71"/>
      <c r="RQH31" s="71"/>
      <c r="RQI31" s="71"/>
      <c r="RQJ31" s="71"/>
      <c r="RQK31" s="71"/>
      <c r="RQL31" s="71"/>
      <c r="RQM31" s="71"/>
      <c r="RQN31" s="71"/>
      <c r="RQO31" s="71"/>
      <c r="RQP31" s="71"/>
      <c r="RQQ31" s="71"/>
      <c r="RQR31" s="71"/>
      <c r="RQS31" s="71"/>
      <c r="RQT31" s="71"/>
      <c r="RQU31" s="71"/>
      <c r="RQV31" s="71"/>
      <c r="RQW31" s="71"/>
      <c r="RQX31" s="71"/>
      <c r="RQY31" s="71"/>
      <c r="RQZ31" s="71"/>
      <c r="RRA31" s="71"/>
      <c r="RRB31" s="71"/>
      <c r="RRC31" s="71"/>
      <c r="RRD31" s="71"/>
      <c r="RRE31" s="71"/>
      <c r="RRF31" s="71"/>
      <c r="RRG31" s="71"/>
      <c r="RRH31" s="71"/>
      <c r="RRI31" s="71"/>
      <c r="RRJ31" s="71"/>
      <c r="RRK31" s="71"/>
      <c r="RRL31" s="71"/>
      <c r="RRM31" s="71"/>
      <c r="RRN31" s="71"/>
      <c r="RRO31" s="71"/>
      <c r="RRP31" s="71"/>
      <c r="RRQ31" s="71"/>
      <c r="RRR31" s="71"/>
      <c r="RRS31" s="71"/>
      <c r="RRT31" s="71"/>
      <c r="RRU31" s="71"/>
      <c r="RRV31" s="71"/>
      <c r="RRW31" s="71"/>
      <c r="RRX31" s="71"/>
      <c r="RRY31" s="71"/>
      <c r="RRZ31" s="71"/>
      <c r="RSA31" s="71"/>
      <c r="RSB31" s="71"/>
      <c r="RSC31" s="71"/>
      <c r="RSD31" s="71"/>
      <c r="RSE31" s="71"/>
      <c r="RSF31" s="71"/>
      <c r="RSG31" s="71"/>
      <c r="RSH31" s="71"/>
      <c r="RSI31" s="71"/>
      <c r="RSJ31" s="71"/>
      <c r="RSK31" s="71"/>
      <c r="RSL31" s="71"/>
      <c r="RSM31" s="71"/>
      <c r="RSN31" s="71"/>
      <c r="RSO31" s="71"/>
      <c r="RSP31" s="71"/>
      <c r="RSQ31" s="71"/>
      <c r="RSR31" s="71"/>
      <c r="RSS31" s="71"/>
      <c r="RST31" s="71"/>
      <c r="RSU31" s="71"/>
      <c r="RSV31" s="71"/>
      <c r="RSW31" s="71"/>
      <c r="RSX31" s="71"/>
      <c r="RSY31" s="71"/>
      <c r="RSZ31" s="71"/>
      <c r="RTA31" s="71"/>
      <c r="RTB31" s="71"/>
      <c r="RTC31" s="71"/>
      <c r="RTD31" s="71"/>
      <c r="RTE31" s="71"/>
      <c r="RTF31" s="71"/>
      <c r="RTG31" s="71"/>
      <c r="RTH31" s="71"/>
      <c r="RTI31" s="71"/>
      <c r="RTJ31" s="71"/>
      <c r="RTK31" s="71"/>
      <c r="RTL31" s="71"/>
      <c r="RTM31" s="71"/>
      <c r="RTN31" s="71"/>
      <c r="RTO31" s="71"/>
      <c r="RTP31" s="71"/>
      <c r="RTQ31" s="71"/>
      <c r="RTR31" s="71"/>
      <c r="RTS31" s="71"/>
      <c r="RTT31" s="71"/>
      <c r="RTU31" s="71"/>
      <c r="RTV31" s="71"/>
      <c r="RTW31" s="71"/>
      <c r="RTX31" s="71"/>
      <c r="RTY31" s="71"/>
      <c r="RTZ31" s="71"/>
      <c r="RUA31" s="71"/>
      <c r="RUB31" s="71"/>
      <c r="RUC31" s="71"/>
      <c r="RUD31" s="71"/>
      <c r="RUE31" s="71"/>
      <c r="RUF31" s="71"/>
      <c r="RUG31" s="71"/>
      <c r="RUH31" s="71"/>
      <c r="RUI31" s="71"/>
      <c r="RUJ31" s="71"/>
      <c r="RUK31" s="71"/>
      <c r="RUL31" s="71"/>
      <c r="RUM31" s="71"/>
      <c r="RUN31" s="71"/>
      <c r="RUO31" s="71"/>
      <c r="RUP31" s="71"/>
      <c r="RUQ31" s="71"/>
      <c r="RUR31" s="71"/>
      <c r="RUS31" s="71"/>
      <c r="RUT31" s="71"/>
      <c r="RUU31" s="71"/>
      <c r="RUV31" s="71"/>
      <c r="RUW31" s="71"/>
      <c r="RUX31" s="71"/>
      <c r="RUY31" s="71"/>
      <c r="RUZ31" s="71"/>
      <c r="RVA31" s="71"/>
      <c r="RVB31" s="71"/>
      <c r="RVC31" s="71"/>
      <c r="RVD31" s="71"/>
      <c r="RVE31" s="71"/>
      <c r="RVF31" s="71"/>
      <c r="RVG31" s="71"/>
      <c r="RVH31" s="71"/>
      <c r="RVI31" s="71"/>
      <c r="RVJ31" s="71"/>
      <c r="RVK31" s="71"/>
      <c r="RVL31" s="71"/>
      <c r="RVM31" s="71"/>
      <c r="RVN31" s="71"/>
      <c r="RVO31" s="71"/>
      <c r="RVP31" s="71"/>
      <c r="RVQ31" s="71"/>
      <c r="RVR31" s="71"/>
      <c r="RVS31" s="71"/>
      <c r="RVT31" s="71"/>
      <c r="RVU31" s="71"/>
      <c r="RVV31" s="71"/>
      <c r="RVW31" s="71"/>
      <c r="RVX31" s="71"/>
      <c r="RVY31" s="71"/>
      <c r="RVZ31" s="71"/>
      <c r="RWA31" s="71"/>
      <c r="RWB31" s="71"/>
      <c r="RWC31" s="71"/>
      <c r="RWD31" s="71"/>
      <c r="RWE31" s="71"/>
      <c r="RWF31" s="71"/>
      <c r="RWG31" s="71"/>
      <c r="RWH31" s="71"/>
      <c r="RWI31" s="71"/>
      <c r="RWJ31" s="71"/>
      <c r="RWK31" s="71"/>
      <c r="RWL31" s="71"/>
      <c r="RWM31" s="71"/>
      <c r="RWN31" s="71"/>
      <c r="RWO31" s="71"/>
      <c r="RWP31" s="71"/>
      <c r="RWQ31" s="71"/>
      <c r="RWR31" s="71"/>
      <c r="RWS31" s="71"/>
      <c r="RWT31" s="71"/>
      <c r="RWU31" s="71"/>
      <c r="RWV31" s="71"/>
      <c r="RWW31" s="71"/>
      <c r="RWX31" s="71"/>
      <c r="RWY31" s="71"/>
      <c r="RWZ31" s="71"/>
      <c r="RXA31" s="71"/>
      <c r="RXB31" s="71"/>
      <c r="RXC31" s="71"/>
      <c r="RXD31" s="71"/>
      <c r="RXE31" s="71"/>
      <c r="RXF31" s="71"/>
      <c r="RXG31" s="71"/>
      <c r="RXH31" s="71"/>
      <c r="RXI31" s="71"/>
      <c r="RXJ31" s="71"/>
      <c r="RXK31" s="71"/>
      <c r="RXL31" s="71"/>
      <c r="RXM31" s="71"/>
      <c r="RXN31" s="71"/>
      <c r="RXO31" s="71"/>
      <c r="RXP31" s="71"/>
      <c r="RXQ31" s="71"/>
      <c r="RXR31" s="71"/>
      <c r="RXS31" s="71"/>
      <c r="RXT31" s="71"/>
      <c r="RXU31" s="71"/>
      <c r="RXV31" s="71"/>
      <c r="RXW31" s="71"/>
      <c r="RXX31" s="71"/>
      <c r="RXY31" s="71"/>
      <c r="RXZ31" s="71"/>
      <c r="RYA31" s="71"/>
      <c r="RYB31" s="71"/>
      <c r="RYC31" s="71"/>
      <c r="RYD31" s="71"/>
      <c r="RYE31" s="71"/>
      <c r="RYF31" s="71"/>
      <c r="RYG31" s="71"/>
      <c r="RYH31" s="71"/>
      <c r="RYI31" s="71"/>
      <c r="RYJ31" s="71"/>
      <c r="RYK31" s="71"/>
      <c r="RYL31" s="71"/>
      <c r="RYM31" s="71"/>
      <c r="RYN31" s="71"/>
      <c r="RYO31" s="71"/>
      <c r="RYP31" s="71"/>
      <c r="RYQ31" s="71"/>
      <c r="RYR31" s="71"/>
      <c r="RYS31" s="71"/>
      <c r="RYT31" s="71"/>
      <c r="RYU31" s="71"/>
      <c r="RYV31" s="71"/>
      <c r="RYW31" s="71"/>
      <c r="RYX31" s="71"/>
      <c r="RYY31" s="71"/>
      <c r="RYZ31" s="71"/>
      <c r="RZA31" s="71"/>
      <c r="RZB31" s="71"/>
      <c r="RZC31" s="71"/>
      <c r="RZD31" s="71"/>
      <c r="RZE31" s="71"/>
      <c r="RZF31" s="71"/>
      <c r="RZG31" s="71"/>
      <c r="RZH31" s="71"/>
      <c r="RZI31" s="71"/>
      <c r="RZJ31" s="71"/>
      <c r="RZK31" s="71"/>
      <c r="RZL31" s="71"/>
      <c r="RZM31" s="71"/>
      <c r="RZN31" s="71"/>
      <c r="RZO31" s="71"/>
      <c r="RZP31" s="71"/>
      <c r="RZQ31" s="71"/>
      <c r="RZR31" s="71"/>
      <c r="RZS31" s="71"/>
      <c r="RZT31" s="71"/>
      <c r="RZU31" s="71"/>
      <c r="RZV31" s="71"/>
      <c r="RZW31" s="71"/>
      <c r="RZX31" s="71"/>
      <c r="RZY31" s="71"/>
      <c r="RZZ31" s="71"/>
      <c r="SAA31" s="71"/>
      <c r="SAB31" s="71"/>
      <c r="SAC31" s="71"/>
      <c r="SAD31" s="71"/>
      <c r="SAE31" s="71"/>
      <c r="SAF31" s="71"/>
      <c r="SAG31" s="71"/>
      <c r="SAH31" s="71"/>
      <c r="SAI31" s="71"/>
      <c r="SAJ31" s="71"/>
      <c r="SAK31" s="71"/>
      <c r="SAL31" s="71"/>
      <c r="SAM31" s="71"/>
      <c r="SAN31" s="71"/>
      <c r="SAO31" s="71"/>
      <c r="SAP31" s="71"/>
      <c r="SAQ31" s="71"/>
      <c r="SAR31" s="71"/>
      <c r="SAS31" s="71"/>
      <c r="SAT31" s="71"/>
      <c r="SAU31" s="71"/>
      <c r="SAV31" s="71"/>
      <c r="SAW31" s="71"/>
      <c r="SAX31" s="71"/>
      <c r="SAY31" s="71"/>
      <c r="SAZ31" s="71"/>
      <c r="SBA31" s="71"/>
      <c r="SBB31" s="71"/>
      <c r="SBC31" s="71"/>
      <c r="SBD31" s="71"/>
      <c r="SBE31" s="71"/>
      <c r="SBF31" s="71"/>
      <c r="SBG31" s="71"/>
      <c r="SBH31" s="71"/>
      <c r="SBI31" s="71"/>
      <c r="SBJ31" s="71"/>
      <c r="SBK31" s="71"/>
      <c r="SBL31" s="71"/>
      <c r="SBM31" s="71"/>
      <c r="SBN31" s="71"/>
      <c r="SBO31" s="71"/>
      <c r="SBP31" s="71"/>
      <c r="SBQ31" s="71"/>
      <c r="SBR31" s="71"/>
      <c r="SBS31" s="71"/>
      <c r="SBT31" s="71"/>
      <c r="SBU31" s="71"/>
      <c r="SBV31" s="71"/>
      <c r="SBW31" s="71"/>
      <c r="SBX31" s="71"/>
      <c r="SBY31" s="71"/>
      <c r="SBZ31" s="71"/>
      <c r="SCA31" s="71"/>
      <c r="SCB31" s="71"/>
      <c r="SCC31" s="71"/>
      <c r="SCD31" s="71"/>
      <c r="SCE31" s="71"/>
      <c r="SCF31" s="71"/>
      <c r="SCG31" s="71"/>
      <c r="SCH31" s="71"/>
      <c r="SCI31" s="71"/>
      <c r="SCJ31" s="71"/>
      <c r="SCK31" s="71"/>
      <c r="SCL31" s="71"/>
      <c r="SCM31" s="71"/>
      <c r="SCN31" s="71"/>
      <c r="SCO31" s="71"/>
      <c r="SCP31" s="71"/>
      <c r="SCQ31" s="71"/>
      <c r="SCR31" s="71"/>
      <c r="SCS31" s="71"/>
      <c r="SCT31" s="71"/>
      <c r="SCU31" s="71"/>
      <c r="SCV31" s="71"/>
      <c r="SCW31" s="71"/>
      <c r="SCX31" s="71"/>
      <c r="SCY31" s="71"/>
      <c r="SCZ31" s="71"/>
      <c r="SDA31" s="71"/>
      <c r="SDB31" s="71"/>
      <c r="SDC31" s="71"/>
      <c r="SDD31" s="71"/>
      <c r="SDE31" s="71"/>
      <c r="SDF31" s="71"/>
      <c r="SDG31" s="71"/>
      <c r="SDH31" s="71"/>
      <c r="SDI31" s="71"/>
      <c r="SDJ31" s="71"/>
      <c r="SDK31" s="71"/>
      <c r="SDL31" s="71"/>
      <c r="SDM31" s="71"/>
      <c r="SDN31" s="71"/>
      <c r="SDO31" s="71"/>
      <c r="SDP31" s="71"/>
      <c r="SDQ31" s="71"/>
      <c r="SDR31" s="71"/>
      <c r="SDS31" s="71"/>
      <c r="SDT31" s="71"/>
      <c r="SDU31" s="71"/>
      <c r="SDV31" s="71"/>
      <c r="SDW31" s="71"/>
      <c r="SDX31" s="71"/>
      <c r="SDY31" s="71"/>
      <c r="SDZ31" s="71"/>
      <c r="SEA31" s="71"/>
      <c r="SEB31" s="71"/>
      <c r="SEC31" s="71"/>
      <c r="SED31" s="71"/>
      <c r="SEE31" s="71"/>
      <c r="SEF31" s="71"/>
      <c r="SEG31" s="71"/>
      <c r="SEH31" s="71"/>
      <c r="SEI31" s="71"/>
      <c r="SEJ31" s="71"/>
      <c r="SEK31" s="71"/>
      <c r="SEL31" s="71"/>
      <c r="SEM31" s="71"/>
      <c r="SEN31" s="71"/>
      <c r="SEO31" s="71"/>
      <c r="SEP31" s="71"/>
      <c r="SEQ31" s="71"/>
      <c r="SER31" s="71"/>
      <c r="SES31" s="71"/>
      <c r="SET31" s="71"/>
      <c r="SEU31" s="71"/>
      <c r="SEV31" s="71"/>
      <c r="SEW31" s="71"/>
      <c r="SEX31" s="71"/>
      <c r="SEY31" s="71"/>
      <c r="SEZ31" s="71"/>
      <c r="SFA31" s="71"/>
      <c r="SFB31" s="71"/>
      <c r="SFC31" s="71"/>
      <c r="SFD31" s="71"/>
      <c r="SFE31" s="71"/>
      <c r="SFF31" s="71"/>
      <c r="SFG31" s="71"/>
      <c r="SFH31" s="71"/>
      <c r="SFI31" s="71"/>
      <c r="SFJ31" s="71"/>
      <c r="SFK31" s="71"/>
      <c r="SFL31" s="71"/>
      <c r="SFM31" s="71"/>
      <c r="SFN31" s="71"/>
      <c r="SFO31" s="71"/>
      <c r="SFP31" s="71"/>
      <c r="SFQ31" s="71"/>
      <c r="SFR31" s="71"/>
      <c r="SFS31" s="71"/>
      <c r="SFT31" s="71"/>
      <c r="SFU31" s="71"/>
      <c r="SFV31" s="71"/>
      <c r="SFW31" s="71"/>
      <c r="SFX31" s="71"/>
      <c r="SFY31" s="71"/>
      <c r="SFZ31" s="71"/>
      <c r="SGA31" s="71"/>
      <c r="SGB31" s="71"/>
      <c r="SGC31" s="71"/>
      <c r="SGD31" s="71"/>
      <c r="SGE31" s="71"/>
      <c r="SGF31" s="71"/>
      <c r="SGG31" s="71"/>
      <c r="SGH31" s="71"/>
      <c r="SGI31" s="71"/>
      <c r="SGJ31" s="71"/>
      <c r="SGK31" s="71"/>
      <c r="SGL31" s="71"/>
      <c r="SGM31" s="71"/>
      <c r="SGN31" s="71"/>
      <c r="SGO31" s="71"/>
      <c r="SGP31" s="71"/>
      <c r="SGQ31" s="71"/>
      <c r="SGR31" s="71"/>
      <c r="SGS31" s="71"/>
      <c r="SGT31" s="71"/>
      <c r="SGU31" s="71"/>
      <c r="SGV31" s="71"/>
      <c r="SGW31" s="71"/>
      <c r="SGX31" s="71"/>
      <c r="SGY31" s="71"/>
      <c r="SGZ31" s="71"/>
      <c r="SHA31" s="71"/>
      <c r="SHB31" s="71"/>
      <c r="SHC31" s="71"/>
      <c r="SHD31" s="71"/>
      <c r="SHE31" s="71"/>
      <c r="SHF31" s="71"/>
      <c r="SHG31" s="71"/>
      <c r="SHH31" s="71"/>
      <c r="SHI31" s="71"/>
      <c r="SHJ31" s="71"/>
      <c r="SHK31" s="71"/>
      <c r="SHL31" s="71"/>
      <c r="SHM31" s="71"/>
      <c r="SHN31" s="71"/>
      <c r="SHO31" s="71"/>
      <c r="SHP31" s="71"/>
      <c r="SHQ31" s="71"/>
      <c r="SHR31" s="71"/>
      <c r="SHS31" s="71"/>
      <c r="SHT31" s="71"/>
      <c r="SHU31" s="71"/>
      <c r="SHV31" s="71"/>
      <c r="SHW31" s="71"/>
      <c r="SHX31" s="71"/>
      <c r="SHY31" s="71"/>
      <c r="SHZ31" s="71"/>
      <c r="SIA31" s="71"/>
      <c r="SIB31" s="71"/>
      <c r="SIC31" s="71"/>
      <c r="SID31" s="71"/>
      <c r="SIE31" s="71"/>
      <c r="SIF31" s="71"/>
      <c r="SIG31" s="71"/>
      <c r="SIH31" s="71"/>
      <c r="SII31" s="71"/>
      <c r="SIJ31" s="71"/>
      <c r="SIK31" s="71"/>
      <c r="SIL31" s="71"/>
      <c r="SIM31" s="71"/>
      <c r="SIN31" s="71"/>
      <c r="SIO31" s="71"/>
      <c r="SIP31" s="71"/>
      <c r="SIQ31" s="71"/>
      <c r="SIR31" s="71"/>
      <c r="SIS31" s="71"/>
      <c r="SIT31" s="71"/>
      <c r="SIU31" s="71"/>
      <c r="SIV31" s="71"/>
      <c r="SIW31" s="71"/>
      <c r="SIX31" s="71"/>
      <c r="SIY31" s="71"/>
      <c r="SIZ31" s="71"/>
      <c r="SJA31" s="71"/>
      <c r="SJB31" s="71"/>
      <c r="SJC31" s="71"/>
      <c r="SJD31" s="71"/>
      <c r="SJE31" s="71"/>
      <c r="SJF31" s="71"/>
      <c r="SJG31" s="71"/>
      <c r="SJH31" s="71"/>
      <c r="SJI31" s="71"/>
      <c r="SJJ31" s="71"/>
      <c r="SJK31" s="71"/>
      <c r="SJL31" s="71"/>
      <c r="SJM31" s="71"/>
      <c r="SJN31" s="71"/>
      <c r="SJO31" s="71"/>
      <c r="SJP31" s="71"/>
      <c r="SJQ31" s="71"/>
      <c r="SJR31" s="71"/>
      <c r="SJS31" s="71"/>
      <c r="SJT31" s="71"/>
      <c r="SJU31" s="71"/>
      <c r="SJV31" s="71"/>
      <c r="SJW31" s="71"/>
      <c r="SJX31" s="71"/>
      <c r="SJY31" s="71"/>
      <c r="SJZ31" s="71"/>
      <c r="SKA31" s="71"/>
      <c r="SKB31" s="71"/>
      <c r="SKC31" s="71"/>
      <c r="SKD31" s="71"/>
      <c r="SKE31" s="71"/>
      <c r="SKF31" s="71"/>
      <c r="SKG31" s="71"/>
      <c r="SKH31" s="71"/>
      <c r="SKI31" s="71"/>
      <c r="SKJ31" s="71"/>
      <c r="SKK31" s="71"/>
      <c r="SKL31" s="71"/>
      <c r="SKM31" s="71"/>
      <c r="SKN31" s="71"/>
      <c r="SKO31" s="71"/>
      <c r="SKP31" s="71"/>
      <c r="SKQ31" s="71"/>
      <c r="SKR31" s="71"/>
      <c r="SKS31" s="71"/>
      <c r="SKT31" s="71"/>
      <c r="SKU31" s="71"/>
      <c r="SKV31" s="71"/>
      <c r="SKW31" s="71"/>
      <c r="SKX31" s="71"/>
      <c r="SKY31" s="71"/>
      <c r="SKZ31" s="71"/>
      <c r="SLA31" s="71"/>
      <c r="SLB31" s="71"/>
      <c r="SLC31" s="71"/>
      <c r="SLD31" s="71"/>
      <c r="SLE31" s="71"/>
      <c r="SLF31" s="71"/>
      <c r="SLG31" s="71"/>
      <c r="SLH31" s="71"/>
      <c r="SLI31" s="71"/>
      <c r="SLJ31" s="71"/>
      <c r="SLK31" s="71"/>
      <c r="SLL31" s="71"/>
      <c r="SLM31" s="71"/>
      <c r="SLN31" s="71"/>
      <c r="SLO31" s="71"/>
      <c r="SLP31" s="71"/>
      <c r="SLQ31" s="71"/>
      <c r="SLR31" s="71"/>
      <c r="SLS31" s="71"/>
      <c r="SLT31" s="71"/>
      <c r="SLU31" s="71"/>
      <c r="SLV31" s="71"/>
      <c r="SLW31" s="71"/>
      <c r="SLX31" s="71"/>
      <c r="SLY31" s="71"/>
      <c r="SLZ31" s="71"/>
      <c r="SMA31" s="71"/>
      <c r="SMB31" s="71"/>
      <c r="SMC31" s="71"/>
      <c r="SMD31" s="71"/>
      <c r="SME31" s="71"/>
      <c r="SMF31" s="71"/>
      <c r="SMG31" s="71"/>
      <c r="SMH31" s="71"/>
      <c r="SMI31" s="71"/>
      <c r="SMJ31" s="71"/>
      <c r="SMK31" s="71"/>
      <c r="SML31" s="71"/>
      <c r="SMM31" s="71"/>
      <c r="SMN31" s="71"/>
      <c r="SMO31" s="71"/>
      <c r="SMP31" s="71"/>
      <c r="SMQ31" s="71"/>
      <c r="SMR31" s="71"/>
      <c r="SMS31" s="71"/>
      <c r="SMT31" s="71"/>
      <c r="SMU31" s="71"/>
      <c r="SMV31" s="71"/>
      <c r="SMW31" s="71"/>
      <c r="SMX31" s="71"/>
      <c r="SMY31" s="71"/>
      <c r="SMZ31" s="71"/>
      <c r="SNA31" s="71"/>
      <c r="SNB31" s="71"/>
      <c r="SNC31" s="71"/>
      <c r="SND31" s="71"/>
      <c r="SNE31" s="71"/>
      <c r="SNF31" s="71"/>
      <c r="SNG31" s="71"/>
      <c r="SNH31" s="71"/>
      <c r="SNI31" s="71"/>
      <c r="SNJ31" s="71"/>
      <c r="SNK31" s="71"/>
      <c r="SNL31" s="71"/>
      <c r="SNM31" s="71"/>
      <c r="SNN31" s="71"/>
      <c r="SNO31" s="71"/>
      <c r="SNP31" s="71"/>
      <c r="SNQ31" s="71"/>
      <c r="SNR31" s="71"/>
      <c r="SNS31" s="71"/>
      <c r="SNT31" s="71"/>
      <c r="SNU31" s="71"/>
      <c r="SNV31" s="71"/>
      <c r="SNW31" s="71"/>
      <c r="SNX31" s="71"/>
      <c r="SNY31" s="71"/>
      <c r="SNZ31" s="71"/>
      <c r="SOA31" s="71"/>
      <c r="SOB31" s="71"/>
      <c r="SOC31" s="71"/>
      <c r="SOD31" s="71"/>
      <c r="SOE31" s="71"/>
      <c r="SOF31" s="71"/>
      <c r="SOG31" s="71"/>
      <c r="SOH31" s="71"/>
      <c r="SOI31" s="71"/>
      <c r="SOJ31" s="71"/>
      <c r="SOK31" s="71"/>
      <c r="SOL31" s="71"/>
      <c r="SOM31" s="71"/>
      <c r="SON31" s="71"/>
      <c r="SOO31" s="71"/>
      <c r="SOP31" s="71"/>
      <c r="SOQ31" s="71"/>
      <c r="SOR31" s="71"/>
      <c r="SOS31" s="71"/>
      <c r="SOT31" s="71"/>
      <c r="SOU31" s="71"/>
      <c r="SOV31" s="71"/>
      <c r="SOW31" s="71"/>
      <c r="SOX31" s="71"/>
      <c r="SOY31" s="71"/>
      <c r="SOZ31" s="71"/>
      <c r="SPA31" s="71"/>
      <c r="SPB31" s="71"/>
      <c r="SPC31" s="71"/>
      <c r="SPD31" s="71"/>
      <c r="SPE31" s="71"/>
      <c r="SPF31" s="71"/>
      <c r="SPG31" s="71"/>
      <c r="SPH31" s="71"/>
      <c r="SPI31" s="71"/>
      <c r="SPJ31" s="71"/>
      <c r="SPK31" s="71"/>
      <c r="SPL31" s="71"/>
      <c r="SPM31" s="71"/>
      <c r="SPN31" s="71"/>
      <c r="SPO31" s="71"/>
      <c r="SPP31" s="71"/>
      <c r="SPQ31" s="71"/>
      <c r="SPR31" s="71"/>
      <c r="SPS31" s="71"/>
      <c r="SPT31" s="71"/>
      <c r="SPU31" s="71"/>
      <c r="SPV31" s="71"/>
      <c r="SPW31" s="71"/>
      <c r="SPX31" s="71"/>
      <c r="SPY31" s="71"/>
      <c r="SPZ31" s="71"/>
      <c r="SQA31" s="71"/>
      <c r="SQB31" s="71"/>
      <c r="SQC31" s="71"/>
      <c r="SQD31" s="71"/>
      <c r="SQE31" s="71"/>
      <c r="SQF31" s="71"/>
      <c r="SQG31" s="71"/>
      <c r="SQH31" s="71"/>
      <c r="SQI31" s="71"/>
      <c r="SQJ31" s="71"/>
      <c r="SQK31" s="71"/>
      <c r="SQL31" s="71"/>
      <c r="SQM31" s="71"/>
      <c r="SQN31" s="71"/>
      <c r="SQO31" s="71"/>
      <c r="SQP31" s="71"/>
      <c r="SQQ31" s="71"/>
      <c r="SQR31" s="71"/>
      <c r="SQS31" s="71"/>
      <c r="SQT31" s="71"/>
      <c r="SQU31" s="71"/>
      <c r="SQV31" s="71"/>
      <c r="SQW31" s="71"/>
      <c r="SQX31" s="71"/>
      <c r="SQY31" s="71"/>
      <c r="SQZ31" s="71"/>
      <c r="SRA31" s="71"/>
      <c r="SRB31" s="71"/>
      <c r="SRC31" s="71"/>
      <c r="SRD31" s="71"/>
      <c r="SRE31" s="71"/>
      <c r="SRF31" s="71"/>
      <c r="SRG31" s="71"/>
      <c r="SRH31" s="71"/>
      <c r="SRI31" s="71"/>
      <c r="SRJ31" s="71"/>
      <c r="SRK31" s="71"/>
      <c r="SRL31" s="71"/>
      <c r="SRM31" s="71"/>
      <c r="SRN31" s="71"/>
      <c r="SRO31" s="71"/>
      <c r="SRP31" s="71"/>
      <c r="SRQ31" s="71"/>
      <c r="SRR31" s="71"/>
      <c r="SRS31" s="71"/>
      <c r="SRT31" s="71"/>
      <c r="SRU31" s="71"/>
      <c r="SRV31" s="71"/>
      <c r="SRW31" s="71"/>
      <c r="SRX31" s="71"/>
      <c r="SRY31" s="71"/>
      <c r="SRZ31" s="71"/>
      <c r="SSA31" s="71"/>
      <c r="SSB31" s="71"/>
      <c r="SSC31" s="71"/>
      <c r="SSD31" s="71"/>
      <c r="SSE31" s="71"/>
      <c r="SSF31" s="71"/>
      <c r="SSG31" s="71"/>
      <c r="SSH31" s="71"/>
      <c r="SSI31" s="71"/>
      <c r="SSJ31" s="71"/>
      <c r="SSK31" s="71"/>
      <c r="SSL31" s="71"/>
      <c r="SSM31" s="71"/>
      <c r="SSN31" s="71"/>
      <c r="SSO31" s="71"/>
      <c r="SSP31" s="71"/>
      <c r="SSQ31" s="71"/>
      <c r="SSR31" s="71"/>
      <c r="SSS31" s="71"/>
      <c r="SST31" s="71"/>
      <c r="SSU31" s="71"/>
      <c r="SSV31" s="71"/>
      <c r="SSW31" s="71"/>
      <c r="SSX31" s="71"/>
      <c r="SSY31" s="71"/>
      <c r="SSZ31" s="71"/>
      <c r="STA31" s="71"/>
      <c r="STB31" s="71"/>
      <c r="STC31" s="71"/>
      <c r="STD31" s="71"/>
      <c r="STE31" s="71"/>
      <c r="STF31" s="71"/>
      <c r="STG31" s="71"/>
      <c r="STH31" s="71"/>
      <c r="STI31" s="71"/>
      <c r="STJ31" s="71"/>
      <c r="STK31" s="71"/>
      <c r="STL31" s="71"/>
      <c r="STM31" s="71"/>
      <c r="STN31" s="71"/>
      <c r="STO31" s="71"/>
      <c r="STP31" s="71"/>
      <c r="STQ31" s="71"/>
      <c r="STR31" s="71"/>
      <c r="STS31" s="71"/>
      <c r="STT31" s="71"/>
      <c r="STU31" s="71"/>
      <c r="STV31" s="71"/>
      <c r="STW31" s="71"/>
      <c r="STX31" s="71"/>
      <c r="STY31" s="71"/>
      <c r="STZ31" s="71"/>
      <c r="SUA31" s="71"/>
      <c r="SUB31" s="71"/>
      <c r="SUC31" s="71"/>
      <c r="SUD31" s="71"/>
      <c r="SUE31" s="71"/>
      <c r="SUF31" s="71"/>
      <c r="SUG31" s="71"/>
      <c r="SUH31" s="71"/>
      <c r="SUI31" s="71"/>
      <c r="SUJ31" s="71"/>
      <c r="SUK31" s="71"/>
      <c r="SUL31" s="71"/>
      <c r="SUM31" s="71"/>
      <c r="SUN31" s="71"/>
      <c r="SUO31" s="71"/>
      <c r="SUP31" s="71"/>
      <c r="SUQ31" s="71"/>
      <c r="SUR31" s="71"/>
      <c r="SUS31" s="71"/>
      <c r="SUT31" s="71"/>
      <c r="SUU31" s="71"/>
      <c r="SUV31" s="71"/>
      <c r="SUW31" s="71"/>
      <c r="SUX31" s="71"/>
      <c r="SUY31" s="71"/>
      <c r="SUZ31" s="71"/>
      <c r="SVA31" s="71"/>
      <c r="SVB31" s="71"/>
      <c r="SVC31" s="71"/>
      <c r="SVD31" s="71"/>
      <c r="SVE31" s="71"/>
      <c r="SVF31" s="71"/>
      <c r="SVG31" s="71"/>
      <c r="SVH31" s="71"/>
      <c r="SVI31" s="71"/>
      <c r="SVJ31" s="71"/>
      <c r="SVK31" s="71"/>
      <c r="SVL31" s="71"/>
      <c r="SVM31" s="71"/>
      <c r="SVN31" s="71"/>
      <c r="SVO31" s="71"/>
      <c r="SVP31" s="71"/>
      <c r="SVQ31" s="71"/>
      <c r="SVR31" s="71"/>
      <c r="SVS31" s="71"/>
      <c r="SVT31" s="71"/>
      <c r="SVU31" s="71"/>
      <c r="SVV31" s="71"/>
      <c r="SVW31" s="71"/>
      <c r="SVX31" s="71"/>
      <c r="SVY31" s="71"/>
      <c r="SVZ31" s="71"/>
      <c r="SWA31" s="71"/>
      <c r="SWB31" s="71"/>
      <c r="SWC31" s="71"/>
      <c r="SWD31" s="71"/>
      <c r="SWE31" s="71"/>
      <c r="SWF31" s="71"/>
      <c r="SWG31" s="71"/>
      <c r="SWH31" s="71"/>
      <c r="SWI31" s="71"/>
      <c r="SWJ31" s="71"/>
      <c r="SWK31" s="71"/>
      <c r="SWL31" s="71"/>
      <c r="SWM31" s="71"/>
      <c r="SWN31" s="71"/>
      <c r="SWO31" s="71"/>
      <c r="SWP31" s="71"/>
      <c r="SWQ31" s="71"/>
      <c r="SWR31" s="71"/>
      <c r="SWS31" s="71"/>
      <c r="SWT31" s="71"/>
      <c r="SWU31" s="71"/>
      <c r="SWV31" s="71"/>
      <c r="SWW31" s="71"/>
      <c r="SWX31" s="71"/>
      <c r="SWY31" s="71"/>
      <c r="SWZ31" s="71"/>
      <c r="SXA31" s="71"/>
      <c r="SXB31" s="71"/>
      <c r="SXC31" s="71"/>
      <c r="SXD31" s="71"/>
      <c r="SXE31" s="71"/>
      <c r="SXF31" s="71"/>
      <c r="SXG31" s="71"/>
      <c r="SXH31" s="71"/>
      <c r="SXI31" s="71"/>
      <c r="SXJ31" s="71"/>
      <c r="SXK31" s="71"/>
      <c r="SXL31" s="71"/>
      <c r="SXM31" s="71"/>
      <c r="SXN31" s="71"/>
      <c r="SXO31" s="71"/>
      <c r="SXP31" s="71"/>
      <c r="SXQ31" s="71"/>
      <c r="SXR31" s="71"/>
      <c r="SXS31" s="71"/>
      <c r="SXT31" s="71"/>
      <c r="SXU31" s="71"/>
      <c r="SXV31" s="71"/>
      <c r="SXW31" s="71"/>
      <c r="SXX31" s="71"/>
      <c r="SXY31" s="71"/>
      <c r="SXZ31" s="71"/>
      <c r="SYA31" s="71"/>
      <c r="SYB31" s="71"/>
      <c r="SYC31" s="71"/>
      <c r="SYD31" s="71"/>
      <c r="SYE31" s="71"/>
      <c r="SYF31" s="71"/>
      <c r="SYG31" s="71"/>
      <c r="SYH31" s="71"/>
      <c r="SYI31" s="71"/>
      <c r="SYJ31" s="71"/>
      <c r="SYK31" s="71"/>
      <c r="SYL31" s="71"/>
      <c r="SYM31" s="71"/>
      <c r="SYN31" s="71"/>
      <c r="SYO31" s="71"/>
      <c r="SYP31" s="71"/>
      <c r="SYQ31" s="71"/>
      <c r="SYR31" s="71"/>
      <c r="SYS31" s="71"/>
      <c r="SYT31" s="71"/>
      <c r="SYU31" s="71"/>
      <c r="SYV31" s="71"/>
      <c r="SYW31" s="71"/>
      <c r="SYX31" s="71"/>
      <c r="SYY31" s="71"/>
      <c r="SYZ31" s="71"/>
      <c r="SZA31" s="71"/>
      <c r="SZB31" s="71"/>
      <c r="SZC31" s="71"/>
      <c r="SZD31" s="71"/>
      <c r="SZE31" s="71"/>
      <c r="SZF31" s="71"/>
      <c r="SZG31" s="71"/>
      <c r="SZH31" s="71"/>
      <c r="SZI31" s="71"/>
      <c r="SZJ31" s="71"/>
      <c r="SZK31" s="71"/>
      <c r="SZL31" s="71"/>
      <c r="SZM31" s="71"/>
      <c r="SZN31" s="71"/>
      <c r="SZO31" s="71"/>
      <c r="SZP31" s="71"/>
      <c r="SZQ31" s="71"/>
      <c r="SZR31" s="71"/>
      <c r="SZS31" s="71"/>
      <c r="SZT31" s="71"/>
      <c r="SZU31" s="71"/>
      <c r="SZV31" s="71"/>
      <c r="SZW31" s="71"/>
      <c r="SZX31" s="71"/>
      <c r="SZY31" s="71"/>
      <c r="SZZ31" s="71"/>
      <c r="TAA31" s="71"/>
      <c r="TAB31" s="71"/>
      <c r="TAC31" s="71"/>
      <c r="TAD31" s="71"/>
      <c r="TAE31" s="71"/>
      <c r="TAF31" s="71"/>
      <c r="TAG31" s="71"/>
      <c r="TAH31" s="71"/>
      <c r="TAI31" s="71"/>
      <c r="TAJ31" s="71"/>
      <c r="TAK31" s="71"/>
      <c r="TAL31" s="71"/>
      <c r="TAM31" s="71"/>
      <c r="TAN31" s="71"/>
      <c r="TAO31" s="71"/>
      <c r="TAP31" s="71"/>
      <c r="TAQ31" s="71"/>
      <c r="TAR31" s="71"/>
      <c r="TAS31" s="71"/>
      <c r="TAT31" s="71"/>
      <c r="TAU31" s="71"/>
      <c r="TAV31" s="71"/>
      <c r="TAW31" s="71"/>
      <c r="TAX31" s="71"/>
      <c r="TAY31" s="71"/>
      <c r="TAZ31" s="71"/>
      <c r="TBA31" s="71"/>
      <c r="TBB31" s="71"/>
      <c r="TBC31" s="71"/>
      <c r="TBD31" s="71"/>
      <c r="TBE31" s="71"/>
      <c r="TBF31" s="71"/>
      <c r="TBG31" s="71"/>
      <c r="TBH31" s="71"/>
      <c r="TBI31" s="71"/>
      <c r="TBJ31" s="71"/>
      <c r="TBK31" s="71"/>
      <c r="TBL31" s="71"/>
      <c r="TBM31" s="71"/>
      <c r="TBN31" s="71"/>
      <c r="TBO31" s="71"/>
      <c r="TBP31" s="71"/>
      <c r="TBQ31" s="71"/>
      <c r="TBR31" s="71"/>
      <c r="TBS31" s="71"/>
      <c r="TBT31" s="71"/>
      <c r="TBU31" s="71"/>
      <c r="TBV31" s="71"/>
      <c r="TBW31" s="71"/>
      <c r="TBX31" s="71"/>
      <c r="TBY31" s="71"/>
      <c r="TBZ31" s="71"/>
      <c r="TCA31" s="71"/>
      <c r="TCB31" s="71"/>
      <c r="TCC31" s="71"/>
      <c r="TCD31" s="71"/>
      <c r="TCE31" s="71"/>
      <c r="TCF31" s="71"/>
      <c r="TCG31" s="71"/>
      <c r="TCH31" s="71"/>
      <c r="TCI31" s="71"/>
      <c r="TCJ31" s="71"/>
      <c r="TCK31" s="71"/>
      <c r="TCL31" s="71"/>
      <c r="TCM31" s="71"/>
      <c r="TCN31" s="71"/>
      <c r="TCO31" s="71"/>
      <c r="TCP31" s="71"/>
      <c r="TCQ31" s="71"/>
      <c r="TCR31" s="71"/>
      <c r="TCS31" s="71"/>
      <c r="TCT31" s="71"/>
      <c r="TCU31" s="71"/>
      <c r="TCV31" s="71"/>
      <c r="TCW31" s="71"/>
      <c r="TCX31" s="71"/>
      <c r="TCY31" s="71"/>
      <c r="TCZ31" s="71"/>
      <c r="TDA31" s="71"/>
      <c r="TDB31" s="71"/>
      <c r="TDC31" s="71"/>
      <c r="TDD31" s="71"/>
      <c r="TDE31" s="71"/>
      <c r="TDF31" s="71"/>
      <c r="TDG31" s="71"/>
      <c r="TDH31" s="71"/>
      <c r="TDI31" s="71"/>
      <c r="TDJ31" s="71"/>
      <c r="TDK31" s="71"/>
      <c r="TDL31" s="71"/>
      <c r="TDM31" s="71"/>
      <c r="TDN31" s="71"/>
      <c r="TDO31" s="71"/>
      <c r="TDP31" s="71"/>
      <c r="TDQ31" s="71"/>
      <c r="TDR31" s="71"/>
      <c r="TDS31" s="71"/>
      <c r="TDT31" s="71"/>
      <c r="TDU31" s="71"/>
      <c r="TDV31" s="71"/>
      <c r="TDW31" s="71"/>
      <c r="TDX31" s="71"/>
      <c r="TDY31" s="71"/>
      <c r="TDZ31" s="71"/>
      <c r="TEA31" s="71"/>
      <c r="TEB31" s="71"/>
      <c r="TEC31" s="71"/>
      <c r="TED31" s="71"/>
      <c r="TEE31" s="71"/>
      <c r="TEF31" s="71"/>
      <c r="TEG31" s="71"/>
      <c r="TEH31" s="71"/>
      <c r="TEI31" s="71"/>
      <c r="TEJ31" s="71"/>
      <c r="TEK31" s="71"/>
      <c r="TEL31" s="71"/>
      <c r="TEM31" s="71"/>
      <c r="TEN31" s="71"/>
      <c r="TEO31" s="71"/>
      <c r="TEP31" s="71"/>
      <c r="TEQ31" s="71"/>
      <c r="TER31" s="71"/>
      <c r="TES31" s="71"/>
      <c r="TET31" s="71"/>
      <c r="TEU31" s="71"/>
      <c r="TEV31" s="71"/>
      <c r="TEW31" s="71"/>
      <c r="TEX31" s="71"/>
      <c r="TEY31" s="71"/>
      <c r="TEZ31" s="71"/>
      <c r="TFA31" s="71"/>
      <c r="TFB31" s="71"/>
      <c r="TFC31" s="71"/>
      <c r="TFD31" s="71"/>
      <c r="TFE31" s="71"/>
      <c r="TFF31" s="71"/>
      <c r="TFG31" s="71"/>
      <c r="TFH31" s="71"/>
      <c r="TFI31" s="71"/>
      <c r="TFJ31" s="71"/>
      <c r="TFK31" s="71"/>
      <c r="TFL31" s="71"/>
      <c r="TFM31" s="71"/>
      <c r="TFN31" s="71"/>
      <c r="TFO31" s="71"/>
      <c r="TFP31" s="71"/>
      <c r="TFQ31" s="71"/>
      <c r="TFR31" s="71"/>
      <c r="TFS31" s="71"/>
      <c r="TFT31" s="71"/>
      <c r="TFU31" s="71"/>
      <c r="TFV31" s="71"/>
      <c r="TFW31" s="71"/>
      <c r="TFX31" s="71"/>
      <c r="TFY31" s="71"/>
      <c r="TFZ31" s="71"/>
      <c r="TGA31" s="71"/>
      <c r="TGB31" s="71"/>
      <c r="TGC31" s="71"/>
      <c r="TGD31" s="71"/>
      <c r="TGE31" s="71"/>
      <c r="TGF31" s="71"/>
      <c r="TGG31" s="71"/>
      <c r="TGH31" s="71"/>
      <c r="TGI31" s="71"/>
      <c r="TGJ31" s="71"/>
      <c r="TGK31" s="71"/>
      <c r="TGL31" s="71"/>
      <c r="TGM31" s="71"/>
      <c r="TGN31" s="71"/>
      <c r="TGO31" s="71"/>
      <c r="TGP31" s="71"/>
      <c r="TGQ31" s="71"/>
      <c r="TGR31" s="71"/>
      <c r="TGS31" s="71"/>
      <c r="TGT31" s="71"/>
      <c r="TGU31" s="71"/>
      <c r="TGV31" s="71"/>
      <c r="TGW31" s="71"/>
      <c r="TGX31" s="71"/>
      <c r="TGY31" s="71"/>
      <c r="TGZ31" s="71"/>
      <c r="THA31" s="71"/>
      <c r="THB31" s="71"/>
      <c r="THC31" s="71"/>
      <c r="THD31" s="71"/>
      <c r="THE31" s="71"/>
      <c r="THF31" s="71"/>
      <c r="THG31" s="71"/>
      <c r="THH31" s="71"/>
      <c r="THI31" s="71"/>
      <c r="THJ31" s="71"/>
      <c r="THK31" s="71"/>
      <c r="THL31" s="71"/>
      <c r="THM31" s="71"/>
      <c r="THN31" s="71"/>
      <c r="THO31" s="71"/>
      <c r="THP31" s="71"/>
      <c r="THQ31" s="71"/>
      <c r="THR31" s="71"/>
      <c r="THS31" s="71"/>
      <c r="THT31" s="71"/>
      <c r="THU31" s="71"/>
      <c r="THV31" s="71"/>
      <c r="THW31" s="71"/>
      <c r="THX31" s="71"/>
      <c r="THY31" s="71"/>
      <c r="THZ31" s="71"/>
      <c r="TIA31" s="71"/>
      <c r="TIB31" s="71"/>
      <c r="TIC31" s="71"/>
      <c r="TID31" s="71"/>
      <c r="TIE31" s="71"/>
      <c r="TIF31" s="71"/>
      <c r="TIG31" s="71"/>
      <c r="TIH31" s="71"/>
      <c r="TII31" s="71"/>
      <c r="TIJ31" s="71"/>
      <c r="TIK31" s="71"/>
      <c r="TIL31" s="71"/>
      <c r="TIM31" s="71"/>
      <c r="TIN31" s="71"/>
      <c r="TIO31" s="71"/>
      <c r="TIP31" s="71"/>
      <c r="TIQ31" s="71"/>
      <c r="TIR31" s="71"/>
      <c r="TIS31" s="71"/>
      <c r="TIT31" s="71"/>
      <c r="TIU31" s="71"/>
      <c r="TIV31" s="71"/>
      <c r="TIW31" s="71"/>
      <c r="TIX31" s="71"/>
      <c r="TIY31" s="71"/>
      <c r="TIZ31" s="71"/>
      <c r="TJA31" s="71"/>
      <c r="TJB31" s="71"/>
      <c r="TJC31" s="71"/>
      <c r="TJD31" s="71"/>
      <c r="TJE31" s="71"/>
      <c r="TJF31" s="71"/>
      <c r="TJG31" s="71"/>
      <c r="TJH31" s="71"/>
      <c r="TJI31" s="71"/>
      <c r="TJJ31" s="71"/>
      <c r="TJK31" s="71"/>
      <c r="TJL31" s="71"/>
      <c r="TJM31" s="71"/>
      <c r="TJN31" s="71"/>
      <c r="TJO31" s="71"/>
      <c r="TJP31" s="71"/>
      <c r="TJQ31" s="71"/>
      <c r="TJR31" s="71"/>
      <c r="TJS31" s="71"/>
      <c r="TJT31" s="71"/>
      <c r="TJU31" s="71"/>
      <c r="TJV31" s="71"/>
      <c r="TJW31" s="71"/>
      <c r="TJX31" s="71"/>
      <c r="TJY31" s="71"/>
      <c r="TJZ31" s="71"/>
      <c r="TKA31" s="71"/>
      <c r="TKB31" s="71"/>
      <c r="TKC31" s="71"/>
      <c r="TKD31" s="71"/>
      <c r="TKE31" s="71"/>
      <c r="TKF31" s="71"/>
      <c r="TKG31" s="71"/>
      <c r="TKH31" s="71"/>
      <c r="TKI31" s="71"/>
      <c r="TKJ31" s="71"/>
      <c r="TKK31" s="71"/>
      <c r="TKL31" s="71"/>
      <c r="TKM31" s="71"/>
      <c r="TKN31" s="71"/>
      <c r="TKO31" s="71"/>
      <c r="TKP31" s="71"/>
      <c r="TKQ31" s="71"/>
      <c r="TKR31" s="71"/>
      <c r="TKS31" s="71"/>
      <c r="TKT31" s="71"/>
      <c r="TKU31" s="71"/>
      <c r="TKV31" s="71"/>
      <c r="TKW31" s="71"/>
      <c r="TKX31" s="71"/>
      <c r="TKY31" s="71"/>
      <c r="TKZ31" s="71"/>
      <c r="TLA31" s="71"/>
      <c r="TLB31" s="71"/>
      <c r="TLC31" s="71"/>
      <c r="TLD31" s="71"/>
      <c r="TLE31" s="71"/>
      <c r="TLF31" s="71"/>
      <c r="TLG31" s="71"/>
      <c r="TLH31" s="71"/>
      <c r="TLI31" s="71"/>
      <c r="TLJ31" s="71"/>
      <c r="TLK31" s="71"/>
      <c r="TLL31" s="71"/>
      <c r="TLM31" s="71"/>
      <c r="TLN31" s="71"/>
      <c r="TLO31" s="71"/>
      <c r="TLP31" s="71"/>
      <c r="TLQ31" s="71"/>
      <c r="TLR31" s="71"/>
      <c r="TLS31" s="71"/>
      <c r="TLT31" s="71"/>
      <c r="TLU31" s="71"/>
      <c r="TLV31" s="71"/>
      <c r="TLW31" s="71"/>
      <c r="TLX31" s="71"/>
      <c r="TLY31" s="71"/>
      <c r="TLZ31" s="71"/>
      <c r="TMA31" s="71"/>
      <c r="TMB31" s="71"/>
      <c r="TMC31" s="71"/>
      <c r="TMD31" s="71"/>
      <c r="TME31" s="71"/>
      <c r="TMF31" s="71"/>
      <c r="TMG31" s="71"/>
      <c r="TMH31" s="71"/>
      <c r="TMI31" s="71"/>
      <c r="TMJ31" s="71"/>
      <c r="TMK31" s="71"/>
      <c r="TML31" s="71"/>
      <c r="TMM31" s="71"/>
      <c r="TMN31" s="71"/>
      <c r="TMO31" s="71"/>
      <c r="TMP31" s="71"/>
      <c r="TMQ31" s="71"/>
      <c r="TMR31" s="71"/>
      <c r="TMS31" s="71"/>
      <c r="TMT31" s="71"/>
      <c r="TMU31" s="71"/>
      <c r="TMV31" s="71"/>
      <c r="TMW31" s="71"/>
      <c r="TMX31" s="71"/>
      <c r="TMY31" s="71"/>
      <c r="TMZ31" s="71"/>
      <c r="TNA31" s="71"/>
      <c r="TNB31" s="71"/>
      <c r="TNC31" s="71"/>
      <c r="TND31" s="71"/>
      <c r="TNE31" s="71"/>
      <c r="TNF31" s="71"/>
      <c r="TNG31" s="71"/>
      <c r="TNH31" s="71"/>
      <c r="TNI31" s="71"/>
      <c r="TNJ31" s="71"/>
      <c r="TNK31" s="71"/>
      <c r="TNL31" s="71"/>
      <c r="TNM31" s="71"/>
      <c r="TNN31" s="71"/>
      <c r="TNO31" s="71"/>
      <c r="TNP31" s="71"/>
      <c r="TNQ31" s="71"/>
      <c r="TNR31" s="71"/>
      <c r="TNS31" s="71"/>
      <c r="TNT31" s="71"/>
      <c r="TNU31" s="71"/>
      <c r="TNV31" s="71"/>
      <c r="TNW31" s="71"/>
      <c r="TNX31" s="71"/>
      <c r="TNY31" s="71"/>
      <c r="TNZ31" s="71"/>
      <c r="TOA31" s="71"/>
      <c r="TOB31" s="71"/>
      <c r="TOC31" s="71"/>
      <c r="TOD31" s="71"/>
      <c r="TOE31" s="71"/>
      <c r="TOF31" s="71"/>
      <c r="TOG31" s="71"/>
      <c r="TOH31" s="71"/>
      <c r="TOI31" s="71"/>
      <c r="TOJ31" s="71"/>
      <c r="TOK31" s="71"/>
      <c r="TOL31" s="71"/>
      <c r="TOM31" s="71"/>
      <c r="TON31" s="71"/>
      <c r="TOO31" s="71"/>
      <c r="TOP31" s="71"/>
      <c r="TOQ31" s="71"/>
      <c r="TOR31" s="71"/>
      <c r="TOS31" s="71"/>
      <c r="TOT31" s="71"/>
      <c r="TOU31" s="71"/>
      <c r="TOV31" s="71"/>
      <c r="TOW31" s="71"/>
      <c r="TOX31" s="71"/>
      <c r="TOY31" s="71"/>
      <c r="TOZ31" s="71"/>
      <c r="TPA31" s="71"/>
      <c r="TPB31" s="71"/>
      <c r="TPC31" s="71"/>
      <c r="TPD31" s="71"/>
      <c r="TPE31" s="71"/>
      <c r="TPF31" s="71"/>
      <c r="TPG31" s="71"/>
      <c r="TPH31" s="71"/>
      <c r="TPI31" s="71"/>
      <c r="TPJ31" s="71"/>
      <c r="TPK31" s="71"/>
      <c r="TPL31" s="71"/>
      <c r="TPM31" s="71"/>
      <c r="TPN31" s="71"/>
      <c r="TPO31" s="71"/>
      <c r="TPP31" s="71"/>
      <c r="TPQ31" s="71"/>
      <c r="TPR31" s="71"/>
      <c r="TPS31" s="71"/>
      <c r="TPT31" s="71"/>
      <c r="TPU31" s="71"/>
      <c r="TPV31" s="71"/>
      <c r="TPW31" s="71"/>
      <c r="TPX31" s="71"/>
      <c r="TPY31" s="71"/>
      <c r="TPZ31" s="71"/>
      <c r="TQA31" s="71"/>
      <c r="TQB31" s="71"/>
      <c r="TQC31" s="71"/>
      <c r="TQD31" s="71"/>
      <c r="TQE31" s="71"/>
      <c r="TQF31" s="71"/>
      <c r="TQG31" s="71"/>
      <c r="TQH31" s="71"/>
      <c r="TQI31" s="71"/>
      <c r="TQJ31" s="71"/>
      <c r="TQK31" s="71"/>
      <c r="TQL31" s="71"/>
      <c r="TQM31" s="71"/>
      <c r="TQN31" s="71"/>
      <c r="TQO31" s="71"/>
      <c r="TQP31" s="71"/>
      <c r="TQQ31" s="71"/>
      <c r="TQR31" s="71"/>
      <c r="TQS31" s="71"/>
      <c r="TQT31" s="71"/>
      <c r="TQU31" s="71"/>
      <c r="TQV31" s="71"/>
      <c r="TQW31" s="71"/>
      <c r="TQX31" s="71"/>
      <c r="TQY31" s="71"/>
      <c r="TQZ31" s="71"/>
      <c r="TRA31" s="71"/>
      <c r="TRB31" s="71"/>
      <c r="TRC31" s="71"/>
      <c r="TRD31" s="71"/>
      <c r="TRE31" s="71"/>
      <c r="TRF31" s="71"/>
      <c r="TRG31" s="71"/>
      <c r="TRH31" s="71"/>
      <c r="TRI31" s="71"/>
      <c r="TRJ31" s="71"/>
      <c r="TRK31" s="71"/>
      <c r="TRL31" s="71"/>
      <c r="TRM31" s="71"/>
      <c r="TRN31" s="71"/>
      <c r="TRO31" s="71"/>
      <c r="TRP31" s="71"/>
      <c r="TRQ31" s="71"/>
      <c r="TRR31" s="71"/>
      <c r="TRS31" s="71"/>
      <c r="TRT31" s="71"/>
      <c r="TRU31" s="71"/>
      <c r="TRV31" s="71"/>
      <c r="TRW31" s="71"/>
      <c r="TRX31" s="71"/>
      <c r="TRY31" s="71"/>
      <c r="TRZ31" s="71"/>
      <c r="TSA31" s="71"/>
      <c r="TSB31" s="71"/>
      <c r="TSC31" s="71"/>
      <c r="TSD31" s="71"/>
      <c r="TSE31" s="71"/>
      <c r="TSF31" s="71"/>
      <c r="TSG31" s="71"/>
      <c r="TSH31" s="71"/>
      <c r="TSI31" s="71"/>
      <c r="TSJ31" s="71"/>
      <c r="TSK31" s="71"/>
      <c r="TSL31" s="71"/>
      <c r="TSM31" s="71"/>
      <c r="TSN31" s="71"/>
      <c r="TSO31" s="71"/>
      <c r="TSP31" s="71"/>
      <c r="TSQ31" s="71"/>
      <c r="TSR31" s="71"/>
      <c r="TSS31" s="71"/>
      <c r="TST31" s="71"/>
      <c r="TSU31" s="71"/>
      <c r="TSV31" s="71"/>
      <c r="TSW31" s="71"/>
      <c r="TSX31" s="71"/>
      <c r="TSY31" s="71"/>
      <c r="TSZ31" s="71"/>
      <c r="TTA31" s="71"/>
      <c r="TTB31" s="71"/>
      <c r="TTC31" s="71"/>
      <c r="TTD31" s="71"/>
      <c r="TTE31" s="71"/>
      <c r="TTF31" s="71"/>
      <c r="TTG31" s="71"/>
      <c r="TTH31" s="71"/>
      <c r="TTI31" s="71"/>
      <c r="TTJ31" s="71"/>
      <c r="TTK31" s="71"/>
      <c r="TTL31" s="71"/>
      <c r="TTM31" s="71"/>
      <c r="TTN31" s="71"/>
      <c r="TTO31" s="71"/>
      <c r="TTP31" s="71"/>
      <c r="TTQ31" s="71"/>
      <c r="TTR31" s="71"/>
      <c r="TTS31" s="71"/>
      <c r="TTT31" s="71"/>
      <c r="TTU31" s="71"/>
      <c r="TTV31" s="71"/>
      <c r="TTW31" s="71"/>
      <c r="TTX31" s="71"/>
      <c r="TTY31" s="71"/>
      <c r="TTZ31" s="71"/>
      <c r="TUA31" s="71"/>
      <c r="TUB31" s="71"/>
      <c r="TUC31" s="71"/>
      <c r="TUD31" s="71"/>
      <c r="TUE31" s="71"/>
      <c r="TUF31" s="71"/>
      <c r="TUG31" s="71"/>
      <c r="TUH31" s="71"/>
      <c r="TUI31" s="71"/>
      <c r="TUJ31" s="71"/>
      <c r="TUK31" s="71"/>
      <c r="TUL31" s="71"/>
      <c r="TUM31" s="71"/>
      <c r="TUN31" s="71"/>
      <c r="TUO31" s="71"/>
      <c r="TUP31" s="71"/>
      <c r="TUQ31" s="71"/>
      <c r="TUR31" s="71"/>
      <c r="TUS31" s="71"/>
      <c r="TUT31" s="71"/>
      <c r="TUU31" s="71"/>
      <c r="TUV31" s="71"/>
      <c r="TUW31" s="71"/>
      <c r="TUX31" s="71"/>
      <c r="TUY31" s="71"/>
      <c r="TUZ31" s="71"/>
      <c r="TVA31" s="71"/>
      <c r="TVB31" s="71"/>
      <c r="TVC31" s="71"/>
      <c r="TVD31" s="71"/>
      <c r="TVE31" s="71"/>
      <c r="TVF31" s="71"/>
      <c r="TVG31" s="71"/>
      <c r="TVH31" s="71"/>
      <c r="TVI31" s="71"/>
      <c r="TVJ31" s="71"/>
      <c r="TVK31" s="71"/>
      <c r="TVL31" s="71"/>
      <c r="TVM31" s="71"/>
      <c r="TVN31" s="71"/>
      <c r="TVO31" s="71"/>
      <c r="TVP31" s="71"/>
      <c r="TVQ31" s="71"/>
      <c r="TVR31" s="71"/>
      <c r="TVS31" s="71"/>
      <c r="TVT31" s="71"/>
      <c r="TVU31" s="71"/>
      <c r="TVV31" s="71"/>
      <c r="TVW31" s="71"/>
      <c r="TVX31" s="71"/>
      <c r="TVY31" s="71"/>
      <c r="TVZ31" s="71"/>
      <c r="TWA31" s="71"/>
      <c r="TWB31" s="71"/>
      <c r="TWC31" s="71"/>
      <c r="TWD31" s="71"/>
      <c r="TWE31" s="71"/>
      <c r="TWF31" s="71"/>
      <c r="TWG31" s="71"/>
      <c r="TWH31" s="71"/>
      <c r="TWI31" s="71"/>
      <c r="TWJ31" s="71"/>
      <c r="TWK31" s="71"/>
      <c r="TWL31" s="71"/>
      <c r="TWM31" s="71"/>
      <c r="TWN31" s="71"/>
      <c r="TWO31" s="71"/>
      <c r="TWP31" s="71"/>
      <c r="TWQ31" s="71"/>
      <c r="TWR31" s="71"/>
      <c r="TWS31" s="71"/>
      <c r="TWT31" s="71"/>
      <c r="TWU31" s="71"/>
      <c r="TWV31" s="71"/>
      <c r="TWW31" s="71"/>
      <c r="TWX31" s="71"/>
      <c r="TWY31" s="71"/>
      <c r="TWZ31" s="71"/>
      <c r="TXA31" s="71"/>
      <c r="TXB31" s="71"/>
      <c r="TXC31" s="71"/>
      <c r="TXD31" s="71"/>
      <c r="TXE31" s="71"/>
      <c r="TXF31" s="71"/>
      <c r="TXG31" s="71"/>
      <c r="TXH31" s="71"/>
      <c r="TXI31" s="71"/>
      <c r="TXJ31" s="71"/>
      <c r="TXK31" s="71"/>
      <c r="TXL31" s="71"/>
      <c r="TXM31" s="71"/>
      <c r="TXN31" s="71"/>
      <c r="TXO31" s="71"/>
      <c r="TXP31" s="71"/>
      <c r="TXQ31" s="71"/>
      <c r="TXR31" s="71"/>
      <c r="TXS31" s="71"/>
      <c r="TXT31" s="71"/>
      <c r="TXU31" s="71"/>
      <c r="TXV31" s="71"/>
      <c r="TXW31" s="71"/>
      <c r="TXX31" s="71"/>
      <c r="TXY31" s="71"/>
      <c r="TXZ31" s="71"/>
      <c r="TYA31" s="71"/>
      <c r="TYB31" s="71"/>
      <c r="TYC31" s="71"/>
      <c r="TYD31" s="71"/>
      <c r="TYE31" s="71"/>
      <c r="TYF31" s="71"/>
      <c r="TYG31" s="71"/>
      <c r="TYH31" s="71"/>
      <c r="TYI31" s="71"/>
      <c r="TYJ31" s="71"/>
      <c r="TYK31" s="71"/>
      <c r="TYL31" s="71"/>
      <c r="TYM31" s="71"/>
      <c r="TYN31" s="71"/>
      <c r="TYO31" s="71"/>
      <c r="TYP31" s="71"/>
      <c r="TYQ31" s="71"/>
      <c r="TYR31" s="71"/>
      <c r="TYS31" s="71"/>
      <c r="TYT31" s="71"/>
      <c r="TYU31" s="71"/>
      <c r="TYV31" s="71"/>
      <c r="TYW31" s="71"/>
      <c r="TYX31" s="71"/>
      <c r="TYY31" s="71"/>
      <c r="TYZ31" s="71"/>
      <c r="TZA31" s="71"/>
      <c r="TZB31" s="71"/>
      <c r="TZC31" s="71"/>
      <c r="TZD31" s="71"/>
      <c r="TZE31" s="71"/>
      <c r="TZF31" s="71"/>
      <c r="TZG31" s="71"/>
      <c r="TZH31" s="71"/>
      <c r="TZI31" s="71"/>
      <c r="TZJ31" s="71"/>
      <c r="TZK31" s="71"/>
      <c r="TZL31" s="71"/>
      <c r="TZM31" s="71"/>
      <c r="TZN31" s="71"/>
      <c r="TZO31" s="71"/>
      <c r="TZP31" s="71"/>
      <c r="TZQ31" s="71"/>
      <c r="TZR31" s="71"/>
      <c r="TZS31" s="71"/>
      <c r="TZT31" s="71"/>
      <c r="TZU31" s="71"/>
      <c r="TZV31" s="71"/>
      <c r="TZW31" s="71"/>
      <c r="TZX31" s="71"/>
      <c r="TZY31" s="71"/>
      <c r="TZZ31" s="71"/>
      <c r="UAA31" s="71"/>
      <c r="UAB31" s="71"/>
      <c r="UAC31" s="71"/>
      <c r="UAD31" s="71"/>
      <c r="UAE31" s="71"/>
      <c r="UAF31" s="71"/>
      <c r="UAG31" s="71"/>
      <c r="UAH31" s="71"/>
      <c r="UAI31" s="71"/>
      <c r="UAJ31" s="71"/>
      <c r="UAK31" s="71"/>
      <c r="UAL31" s="71"/>
      <c r="UAM31" s="71"/>
      <c r="UAN31" s="71"/>
      <c r="UAO31" s="71"/>
      <c r="UAP31" s="71"/>
      <c r="UAQ31" s="71"/>
      <c r="UAR31" s="71"/>
      <c r="UAS31" s="71"/>
      <c r="UAT31" s="71"/>
      <c r="UAU31" s="71"/>
      <c r="UAV31" s="71"/>
      <c r="UAW31" s="71"/>
      <c r="UAX31" s="71"/>
      <c r="UAY31" s="71"/>
      <c r="UAZ31" s="71"/>
      <c r="UBA31" s="71"/>
      <c r="UBB31" s="71"/>
      <c r="UBC31" s="71"/>
      <c r="UBD31" s="71"/>
      <c r="UBE31" s="71"/>
      <c r="UBF31" s="71"/>
      <c r="UBG31" s="71"/>
      <c r="UBH31" s="71"/>
      <c r="UBI31" s="71"/>
      <c r="UBJ31" s="71"/>
      <c r="UBK31" s="71"/>
      <c r="UBL31" s="71"/>
      <c r="UBM31" s="71"/>
      <c r="UBN31" s="71"/>
      <c r="UBO31" s="71"/>
      <c r="UBP31" s="71"/>
      <c r="UBQ31" s="71"/>
      <c r="UBR31" s="71"/>
      <c r="UBS31" s="71"/>
      <c r="UBT31" s="71"/>
      <c r="UBU31" s="71"/>
      <c r="UBV31" s="71"/>
      <c r="UBW31" s="71"/>
      <c r="UBX31" s="71"/>
      <c r="UBY31" s="71"/>
      <c r="UBZ31" s="71"/>
      <c r="UCA31" s="71"/>
      <c r="UCB31" s="71"/>
      <c r="UCC31" s="71"/>
      <c r="UCD31" s="71"/>
      <c r="UCE31" s="71"/>
      <c r="UCF31" s="71"/>
      <c r="UCG31" s="71"/>
      <c r="UCH31" s="71"/>
      <c r="UCI31" s="71"/>
      <c r="UCJ31" s="71"/>
      <c r="UCK31" s="71"/>
      <c r="UCL31" s="71"/>
      <c r="UCM31" s="71"/>
      <c r="UCN31" s="71"/>
      <c r="UCO31" s="71"/>
      <c r="UCP31" s="71"/>
      <c r="UCQ31" s="71"/>
      <c r="UCR31" s="71"/>
      <c r="UCS31" s="71"/>
      <c r="UCT31" s="71"/>
      <c r="UCU31" s="71"/>
      <c r="UCV31" s="71"/>
      <c r="UCW31" s="71"/>
      <c r="UCX31" s="71"/>
      <c r="UCY31" s="71"/>
      <c r="UCZ31" s="71"/>
      <c r="UDA31" s="71"/>
      <c r="UDB31" s="71"/>
      <c r="UDC31" s="71"/>
      <c r="UDD31" s="71"/>
      <c r="UDE31" s="71"/>
      <c r="UDF31" s="71"/>
      <c r="UDG31" s="71"/>
      <c r="UDH31" s="71"/>
      <c r="UDI31" s="71"/>
      <c r="UDJ31" s="71"/>
      <c r="UDK31" s="71"/>
      <c r="UDL31" s="71"/>
      <c r="UDM31" s="71"/>
      <c r="UDN31" s="71"/>
      <c r="UDO31" s="71"/>
      <c r="UDP31" s="71"/>
      <c r="UDQ31" s="71"/>
      <c r="UDR31" s="71"/>
      <c r="UDS31" s="71"/>
      <c r="UDT31" s="71"/>
      <c r="UDU31" s="71"/>
      <c r="UDV31" s="71"/>
      <c r="UDW31" s="71"/>
      <c r="UDX31" s="71"/>
      <c r="UDY31" s="71"/>
      <c r="UDZ31" s="71"/>
      <c r="UEA31" s="71"/>
      <c r="UEB31" s="71"/>
      <c r="UEC31" s="71"/>
      <c r="UED31" s="71"/>
      <c r="UEE31" s="71"/>
      <c r="UEF31" s="71"/>
      <c r="UEG31" s="71"/>
      <c r="UEH31" s="71"/>
      <c r="UEI31" s="71"/>
      <c r="UEJ31" s="71"/>
      <c r="UEK31" s="71"/>
      <c r="UEL31" s="71"/>
      <c r="UEM31" s="71"/>
      <c r="UEN31" s="71"/>
      <c r="UEO31" s="71"/>
      <c r="UEP31" s="71"/>
      <c r="UEQ31" s="71"/>
      <c r="UER31" s="71"/>
      <c r="UES31" s="71"/>
      <c r="UET31" s="71"/>
      <c r="UEU31" s="71"/>
      <c r="UEV31" s="71"/>
      <c r="UEW31" s="71"/>
      <c r="UEX31" s="71"/>
      <c r="UEY31" s="71"/>
      <c r="UEZ31" s="71"/>
      <c r="UFA31" s="71"/>
      <c r="UFB31" s="71"/>
      <c r="UFC31" s="71"/>
      <c r="UFD31" s="71"/>
      <c r="UFE31" s="71"/>
      <c r="UFF31" s="71"/>
      <c r="UFG31" s="71"/>
      <c r="UFH31" s="71"/>
      <c r="UFI31" s="71"/>
      <c r="UFJ31" s="71"/>
      <c r="UFK31" s="71"/>
      <c r="UFL31" s="71"/>
      <c r="UFM31" s="71"/>
      <c r="UFN31" s="71"/>
      <c r="UFO31" s="71"/>
      <c r="UFP31" s="71"/>
      <c r="UFQ31" s="71"/>
      <c r="UFR31" s="71"/>
      <c r="UFS31" s="71"/>
      <c r="UFT31" s="71"/>
      <c r="UFU31" s="71"/>
      <c r="UFV31" s="71"/>
      <c r="UFW31" s="71"/>
      <c r="UFX31" s="71"/>
      <c r="UFY31" s="71"/>
      <c r="UFZ31" s="71"/>
      <c r="UGA31" s="71"/>
      <c r="UGB31" s="71"/>
      <c r="UGC31" s="71"/>
      <c r="UGD31" s="71"/>
      <c r="UGE31" s="71"/>
      <c r="UGF31" s="71"/>
      <c r="UGG31" s="71"/>
      <c r="UGH31" s="71"/>
      <c r="UGI31" s="71"/>
      <c r="UGJ31" s="71"/>
      <c r="UGK31" s="71"/>
      <c r="UGL31" s="71"/>
      <c r="UGM31" s="71"/>
      <c r="UGN31" s="71"/>
      <c r="UGO31" s="71"/>
      <c r="UGP31" s="71"/>
      <c r="UGQ31" s="71"/>
      <c r="UGR31" s="71"/>
      <c r="UGS31" s="71"/>
      <c r="UGT31" s="71"/>
      <c r="UGU31" s="71"/>
      <c r="UGV31" s="71"/>
      <c r="UGW31" s="71"/>
      <c r="UGX31" s="71"/>
      <c r="UGY31" s="71"/>
      <c r="UGZ31" s="71"/>
      <c r="UHA31" s="71"/>
      <c r="UHB31" s="71"/>
      <c r="UHC31" s="71"/>
      <c r="UHD31" s="71"/>
      <c r="UHE31" s="71"/>
      <c r="UHF31" s="71"/>
      <c r="UHG31" s="71"/>
      <c r="UHH31" s="71"/>
      <c r="UHI31" s="71"/>
      <c r="UHJ31" s="71"/>
      <c r="UHK31" s="71"/>
      <c r="UHL31" s="71"/>
      <c r="UHM31" s="71"/>
      <c r="UHN31" s="71"/>
      <c r="UHO31" s="71"/>
      <c r="UHP31" s="71"/>
      <c r="UHQ31" s="71"/>
      <c r="UHR31" s="71"/>
      <c r="UHS31" s="71"/>
      <c r="UHT31" s="71"/>
      <c r="UHU31" s="71"/>
      <c r="UHV31" s="71"/>
      <c r="UHW31" s="71"/>
      <c r="UHX31" s="71"/>
      <c r="UHY31" s="71"/>
      <c r="UHZ31" s="71"/>
      <c r="UIA31" s="71"/>
      <c r="UIB31" s="71"/>
      <c r="UIC31" s="71"/>
      <c r="UID31" s="71"/>
      <c r="UIE31" s="71"/>
      <c r="UIF31" s="71"/>
      <c r="UIG31" s="71"/>
      <c r="UIH31" s="71"/>
      <c r="UII31" s="71"/>
      <c r="UIJ31" s="71"/>
      <c r="UIK31" s="71"/>
      <c r="UIL31" s="71"/>
      <c r="UIM31" s="71"/>
      <c r="UIN31" s="71"/>
      <c r="UIO31" s="71"/>
      <c r="UIP31" s="71"/>
      <c r="UIQ31" s="71"/>
      <c r="UIR31" s="71"/>
      <c r="UIS31" s="71"/>
      <c r="UIT31" s="71"/>
      <c r="UIU31" s="71"/>
      <c r="UIV31" s="71"/>
      <c r="UIW31" s="71"/>
      <c r="UIX31" s="71"/>
      <c r="UIY31" s="71"/>
      <c r="UIZ31" s="71"/>
      <c r="UJA31" s="71"/>
      <c r="UJB31" s="71"/>
      <c r="UJC31" s="71"/>
      <c r="UJD31" s="71"/>
      <c r="UJE31" s="71"/>
      <c r="UJF31" s="71"/>
      <c r="UJG31" s="71"/>
      <c r="UJH31" s="71"/>
      <c r="UJI31" s="71"/>
      <c r="UJJ31" s="71"/>
      <c r="UJK31" s="71"/>
      <c r="UJL31" s="71"/>
      <c r="UJM31" s="71"/>
      <c r="UJN31" s="71"/>
      <c r="UJO31" s="71"/>
      <c r="UJP31" s="71"/>
      <c r="UJQ31" s="71"/>
      <c r="UJR31" s="71"/>
      <c r="UJS31" s="71"/>
      <c r="UJT31" s="71"/>
      <c r="UJU31" s="71"/>
      <c r="UJV31" s="71"/>
      <c r="UJW31" s="71"/>
      <c r="UJX31" s="71"/>
      <c r="UJY31" s="71"/>
      <c r="UJZ31" s="71"/>
      <c r="UKA31" s="71"/>
      <c r="UKB31" s="71"/>
      <c r="UKC31" s="71"/>
      <c r="UKD31" s="71"/>
      <c r="UKE31" s="71"/>
      <c r="UKF31" s="71"/>
      <c r="UKG31" s="71"/>
      <c r="UKH31" s="71"/>
      <c r="UKI31" s="71"/>
      <c r="UKJ31" s="71"/>
      <c r="UKK31" s="71"/>
      <c r="UKL31" s="71"/>
      <c r="UKM31" s="71"/>
      <c r="UKN31" s="71"/>
      <c r="UKO31" s="71"/>
      <c r="UKP31" s="71"/>
      <c r="UKQ31" s="71"/>
      <c r="UKR31" s="71"/>
      <c r="UKS31" s="71"/>
      <c r="UKT31" s="71"/>
      <c r="UKU31" s="71"/>
      <c r="UKV31" s="71"/>
      <c r="UKW31" s="71"/>
      <c r="UKX31" s="71"/>
      <c r="UKY31" s="71"/>
      <c r="UKZ31" s="71"/>
      <c r="ULA31" s="71"/>
      <c r="ULB31" s="71"/>
      <c r="ULC31" s="71"/>
      <c r="ULD31" s="71"/>
      <c r="ULE31" s="71"/>
      <c r="ULF31" s="71"/>
      <c r="ULG31" s="71"/>
      <c r="ULH31" s="71"/>
      <c r="ULI31" s="71"/>
      <c r="ULJ31" s="71"/>
      <c r="ULK31" s="71"/>
      <c r="ULL31" s="71"/>
      <c r="ULM31" s="71"/>
      <c r="ULN31" s="71"/>
      <c r="ULO31" s="71"/>
      <c r="ULP31" s="71"/>
      <c r="ULQ31" s="71"/>
      <c r="ULR31" s="71"/>
      <c r="ULS31" s="71"/>
      <c r="ULT31" s="71"/>
      <c r="ULU31" s="71"/>
      <c r="ULV31" s="71"/>
      <c r="ULW31" s="71"/>
      <c r="ULX31" s="71"/>
      <c r="ULY31" s="71"/>
      <c r="ULZ31" s="71"/>
      <c r="UMA31" s="71"/>
      <c r="UMB31" s="71"/>
      <c r="UMC31" s="71"/>
      <c r="UMD31" s="71"/>
      <c r="UME31" s="71"/>
      <c r="UMF31" s="71"/>
      <c r="UMG31" s="71"/>
      <c r="UMH31" s="71"/>
      <c r="UMI31" s="71"/>
      <c r="UMJ31" s="71"/>
      <c r="UMK31" s="71"/>
      <c r="UML31" s="71"/>
      <c r="UMM31" s="71"/>
      <c r="UMN31" s="71"/>
      <c r="UMO31" s="71"/>
      <c r="UMP31" s="71"/>
      <c r="UMQ31" s="71"/>
      <c r="UMR31" s="71"/>
      <c r="UMS31" s="71"/>
      <c r="UMT31" s="71"/>
      <c r="UMU31" s="71"/>
      <c r="UMV31" s="71"/>
      <c r="UMW31" s="71"/>
      <c r="UMX31" s="71"/>
      <c r="UMY31" s="71"/>
      <c r="UMZ31" s="71"/>
      <c r="UNA31" s="71"/>
      <c r="UNB31" s="71"/>
      <c r="UNC31" s="71"/>
      <c r="UND31" s="71"/>
      <c r="UNE31" s="71"/>
      <c r="UNF31" s="71"/>
      <c r="UNG31" s="71"/>
      <c r="UNH31" s="71"/>
      <c r="UNI31" s="71"/>
      <c r="UNJ31" s="71"/>
      <c r="UNK31" s="71"/>
      <c r="UNL31" s="71"/>
      <c r="UNM31" s="71"/>
      <c r="UNN31" s="71"/>
      <c r="UNO31" s="71"/>
      <c r="UNP31" s="71"/>
      <c r="UNQ31" s="71"/>
      <c r="UNR31" s="71"/>
      <c r="UNS31" s="71"/>
      <c r="UNT31" s="71"/>
      <c r="UNU31" s="71"/>
      <c r="UNV31" s="71"/>
      <c r="UNW31" s="71"/>
      <c r="UNX31" s="71"/>
      <c r="UNY31" s="71"/>
      <c r="UNZ31" s="71"/>
      <c r="UOA31" s="71"/>
      <c r="UOB31" s="71"/>
      <c r="UOC31" s="71"/>
      <c r="UOD31" s="71"/>
      <c r="UOE31" s="71"/>
      <c r="UOF31" s="71"/>
      <c r="UOG31" s="71"/>
      <c r="UOH31" s="71"/>
      <c r="UOI31" s="71"/>
      <c r="UOJ31" s="71"/>
      <c r="UOK31" s="71"/>
      <c r="UOL31" s="71"/>
      <c r="UOM31" s="71"/>
      <c r="UON31" s="71"/>
      <c r="UOO31" s="71"/>
      <c r="UOP31" s="71"/>
      <c r="UOQ31" s="71"/>
      <c r="UOR31" s="71"/>
      <c r="UOS31" s="71"/>
      <c r="UOT31" s="71"/>
      <c r="UOU31" s="71"/>
      <c r="UOV31" s="71"/>
      <c r="UOW31" s="71"/>
      <c r="UOX31" s="71"/>
      <c r="UOY31" s="71"/>
      <c r="UOZ31" s="71"/>
      <c r="UPA31" s="71"/>
      <c r="UPB31" s="71"/>
      <c r="UPC31" s="71"/>
      <c r="UPD31" s="71"/>
      <c r="UPE31" s="71"/>
      <c r="UPF31" s="71"/>
      <c r="UPG31" s="71"/>
      <c r="UPH31" s="71"/>
      <c r="UPI31" s="71"/>
      <c r="UPJ31" s="71"/>
      <c r="UPK31" s="71"/>
      <c r="UPL31" s="71"/>
      <c r="UPM31" s="71"/>
      <c r="UPN31" s="71"/>
      <c r="UPO31" s="71"/>
      <c r="UPP31" s="71"/>
      <c r="UPQ31" s="71"/>
      <c r="UPR31" s="71"/>
      <c r="UPS31" s="71"/>
      <c r="UPT31" s="71"/>
      <c r="UPU31" s="71"/>
      <c r="UPV31" s="71"/>
      <c r="UPW31" s="71"/>
      <c r="UPX31" s="71"/>
      <c r="UPY31" s="71"/>
      <c r="UPZ31" s="71"/>
      <c r="UQA31" s="71"/>
      <c r="UQB31" s="71"/>
      <c r="UQC31" s="71"/>
      <c r="UQD31" s="71"/>
      <c r="UQE31" s="71"/>
      <c r="UQF31" s="71"/>
      <c r="UQG31" s="71"/>
      <c r="UQH31" s="71"/>
      <c r="UQI31" s="71"/>
      <c r="UQJ31" s="71"/>
      <c r="UQK31" s="71"/>
      <c r="UQL31" s="71"/>
      <c r="UQM31" s="71"/>
      <c r="UQN31" s="71"/>
      <c r="UQO31" s="71"/>
      <c r="UQP31" s="71"/>
      <c r="UQQ31" s="71"/>
      <c r="UQR31" s="71"/>
      <c r="UQS31" s="71"/>
      <c r="UQT31" s="71"/>
      <c r="UQU31" s="71"/>
      <c r="UQV31" s="71"/>
      <c r="UQW31" s="71"/>
      <c r="UQX31" s="71"/>
      <c r="UQY31" s="71"/>
      <c r="UQZ31" s="71"/>
      <c r="URA31" s="71"/>
      <c r="URB31" s="71"/>
      <c r="URC31" s="71"/>
      <c r="URD31" s="71"/>
      <c r="URE31" s="71"/>
      <c r="URF31" s="71"/>
      <c r="URG31" s="71"/>
      <c r="URH31" s="71"/>
      <c r="URI31" s="71"/>
      <c r="URJ31" s="71"/>
      <c r="URK31" s="71"/>
      <c r="URL31" s="71"/>
      <c r="URM31" s="71"/>
      <c r="URN31" s="71"/>
      <c r="URO31" s="71"/>
      <c r="URP31" s="71"/>
      <c r="URQ31" s="71"/>
      <c r="URR31" s="71"/>
      <c r="URS31" s="71"/>
      <c r="URT31" s="71"/>
      <c r="URU31" s="71"/>
      <c r="URV31" s="71"/>
      <c r="URW31" s="71"/>
      <c r="URX31" s="71"/>
      <c r="URY31" s="71"/>
      <c r="URZ31" s="71"/>
      <c r="USA31" s="71"/>
      <c r="USB31" s="71"/>
      <c r="USC31" s="71"/>
      <c r="USD31" s="71"/>
      <c r="USE31" s="71"/>
      <c r="USF31" s="71"/>
      <c r="USG31" s="71"/>
      <c r="USH31" s="71"/>
      <c r="USI31" s="71"/>
      <c r="USJ31" s="71"/>
      <c r="USK31" s="71"/>
      <c r="USL31" s="71"/>
      <c r="USM31" s="71"/>
      <c r="USN31" s="71"/>
      <c r="USO31" s="71"/>
      <c r="USP31" s="71"/>
      <c r="USQ31" s="71"/>
      <c r="USR31" s="71"/>
      <c r="USS31" s="71"/>
      <c r="UST31" s="71"/>
      <c r="USU31" s="71"/>
      <c r="USV31" s="71"/>
      <c r="USW31" s="71"/>
      <c r="USX31" s="71"/>
      <c r="USY31" s="71"/>
      <c r="USZ31" s="71"/>
      <c r="UTA31" s="71"/>
      <c r="UTB31" s="71"/>
      <c r="UTC31" s="71"/>
      <c r="UTD31" s="71"/>
      <c r="UTE31" s="71"/>
      <c r="UTF31" s="71"/>
      <c r="UTG31" s="71"/>
      <c r="UTH31" s="71"/>
      <c r="UTI31" s="71"/>
      <c r="UTJ31" s="71"/>
      <c r="UTK31" s="71"/>
      <c r="UTL31" s="71"/>
      <c r="UTM31" s="71"/>
      <c r="UTN31" s="71"/>
      <c r="UTO31" s="71"/>
      <c r="UTP31" s="71"/>
      <c r="UTQ31" s="71"/>
      <c r="UTR31" s="71"/>
      <c r="UTS31" s="71"/>
      <c r="UTT31" s="71"/>
      <c r="UTU31" s="71"/>
      <c r="UTV31" s="71"/>
      <c r="UTW31" s="71"/>
      <c r="UTX31" s="71"/>
      <c r="UTY31" s="71"/>
      <c r="UTZ31" s="71"/>
      <c r="UUA31" s="71"/>
      <c r="UUB31" s="71"/>
      <c r="UUC31" s="71"/>
      <c r="UUD31" s="71"/>
      <c r="UUE31" s="71"/>
      <c r="UUF31" s="71"/>
      <c r="UUG31" s="71"/>
      <c r="UUH31" s="71"/>
      <c r="UUI31" s="71"/>
      <c r="UUJ31" s="71"/>
      <c r="UUK31" s="71"/>
      <c r="UUL31" s="71"/>
      <c r="UUM31" s="71"/>
      <c r="UUN31" s="71"/>
      <c r="UUO31" s="71"/>
      <c r="UUP31" s="71"/>
      <c r="UUQ31" s="71"/>
      <c r="UUR31" s="71"/>
      <c r="UUS31" s="71"/>
      <c r="UUT31" s="71"/>
      <c r="UUU31" s="71"/>
      <c r="UUV31" s="71"/>
      <c r="UUW31" s="71"/>
      <c r="UUX31" s="71"/>
      <c r="UUY31" s="71"/>
      <c r="UUZ31" s="71"/>
      <c r="UVA31" s="71"/>
      <c r="UVB31" s="71"/>
      <c r="UVC31" s="71"/>
      <c r="UVD31" s="71"/>
      <c r="UVE31" s="71"/>
      <c r="UVF31" s="71"/>
      <c r="UVG31" s="71"/>
      <c r="UVH31" s="71"/>
      <c r="UVI31" s="71"/>
      <c r="UVJ31" s="71"/>
      <c r="UVK31" s="71"/>
      <c r="UVL31" s="71"/>
      <c r="UVM31" s="71"/>
      <c r="UVN31" s="71"/>
      <c r="UVO31" s="71"/>
      <c r="UVP31" s="71"/>
      <c r="UVQ31" s="71"/>
      <c r="UVR31" s="71"/>
      <c r="UVS31" s="71"/>
      <c r="UVT31" s="71"/>
      <c r="UVU31" s="71"/>
      <c r="UVV31" s="71"/>
      <c r="UVW31" s="71"/>
      <c r="UVX31" s="71"/>
      <c r="UVY31" s="71"/>
      <c r="UVZ31" s="71"/>
      <c r="UWA31" s="71"/>
      <c r="UWB31" s="71"/>
      <c r="UWC31" s="71"/>
      <c r="UWD31" s="71"/>
      <c r="UWE31" s="71"/>
      <c r="UWF31" s="71"/>
      <c r="UWG31" s="71"/>
      <c r="UWH31" s="71"/>
      <c r="UWI31" s="71"/>
      <c r="UWJ31" s="71"/>
      <c r="UWK31" s="71"/>
      <c r="UWL31" s="71"/>
      <c r="UWM31" s="71"/>
      <c r="UWN31" s="71"/>
      <c r="UWO31" s="71"/>
      <c r="UWP31" s="71"/>
      <c r="UWQ31" s="71"/>
      <c r="UWR31" s="71"/>
      <c r="UWS31" s="71"/>
      <c r="UWT31" s="71"/>
      <c r="UWU31" s="71"/>
      <c r="UWV31" s="71"/>
      <c r="UWW31" s="71"/>
      <c r="UWX31" s="71"/>
      <c r="UWY31" s="71"/>
      <c r="UWZ31" s="71"/>
      <c r="UXA31" s="71"/>
      <c r="UXB31" s="71"/>
      <c r="UXC31" s="71"/>
      <c r="UXD31" s="71"/>
      <c r="UXE31" s="71"/>
      <c r="UXF31" s="71"/>
      <c r="UXG31" s="71"/>
      <c r="UXH31" s="71"/>
      <c r="UXI31" s="71"/>
      <c r="UXJ31" s="71"/>
      <c r="UXK31" s="71"/>
      <c r="UXL31" s="71"/>
      <c r="UXM31" s="71"/>
      <c r="UXN31" s="71"/>
      <c r="UXO31" s="71"/>
      <c r="UXP31" s="71"/>
      <c r="UXQ31" s="71"/>
      <c r="UXR31" s="71"/>
      <c r="UXS31" s="71"/>
      <c r="UXT31" s="71"/>
      <c r="UXU31" s="71"/>
      <c r="UXV31" s="71"/>
      <c r="UXW31" s="71"/>
      <c r="UXX31" s="71"/>
      <c r="UXY31" s="71"/>
      <c r="UXZ31" s="71"/>
      <c r="UYA31" s="71"/>
      <c r="UYB31" s="71"/>
      <c r="UYC31" s="71"/>
      <c r="UYD31" s="71"/>
      <c r="UYE31" s="71"/>
      <c r="UYF31" s="71"/>
      <c r="UYG31" s="71"/>
      <c r="UYH31" s="71"/>
      <c r="UYI31" s="71"/>
      <c r="UYJ31" s="71"/>
      <c r="UYK31" s="71"/>
      <c r="UYL31" s="71"/>
      <c r="UYM31" s="71"/>
      <c r="UYN31" s="71"/>
      <c r="UYO31" s="71"/>
      <c r="UYP31" s="71"/>
      <c r="UYQ31" s="71"/>
      <c r="UYR31" s="71"/>
      <c r="UYS31" s="71"/>
      <c r="UYT31" s="71"/>
      <c r="UYU31" s="71"/>
      <c r="UYV31" s="71"/>
      <c r="UYW31" s="71"/>
      <c r="UYX31" s="71"/>
      <c r="UYY31" s="71"/>
      <c r="UYZ31" s="71"/>
      <c r="UZA31" s="71"/>
      <c r="UZB31" s="71"/>
      <c r="UZC31" s="71"/>
      <c r="UZD31" s="71"/>
      <c r="UZE31" s="71"/>
      <c r="UZF31" s="71"/>
      <c r="UZG31" s="71"/>
      <c r="UZH31" s="71"/>
      <c r="UZI31" s="71"/>
      <c r="UZJ31" s="71"/>
      <c r="UZK31" s="71"/>
      <c r="UZL31" s="71"/>
      <c r="UZM31" s="71"/>
      <c r="UZN31" s="71"/>
      <c r="UZO31" s="71"/>
      <c r="UZP31" s="71"/>
      <c r="UZQ31" s="71"/>
      <c r="UZR31" s="71"/>
      <c r="UZS31" s="71"/>
      <c r="UZT31" s="71"/>
      <c r="UZU31" s="71"/>
      <c r="UZV31" s="71"/>
      <c r="UZW31" s="71"/>
      <c r="UZX31" s="71"/>
      <c r="UZY31" s="71"/>
      <c r="UZZ31" s="71"/>
      <c r="VAA31" s="71"/>
      <c r="VAB31" s="71"/>
      <c r="VAC31" s="71"/>
      <c r="VAD31" s="71"/>
      <c r="VAE31" s="71"/>
      <c r="VAF31" s="71"/>
      <c r="VAG31" s="71"/>
      <c r="VAH31" s="71"/>
      <c r="VAI31" s="71"/>
      <c r="VAJ31" s="71"/>
      <c r="VAK31" s="71"/>
      <c r="VAL31" s="71"/>
      <c r="VAM31" s="71"/>
      <c r="VAN31" s="71"/>
      <c r="VAO31" s="71"/>
      <c r="VAP31" s="71"/>
      <c r="VAQ31" s="71"/>
      <c r="VAR31" s="71"/>
      <c r="VAS31" s="71"/>
      <c r="VAT31" s="71"/>
      <c r="VAU31" s="71"/>
      <c r="VAV31" s="71"/>
      <c r="VAW31" s="71"/>
      <c r="VAX31" s="71"/>
      <c r="VAY31" s="71"/>
      <c r="VAZ31" s="71"/>
      <c r="VBA31" s="71"/>
      <c r="VBB31" s="71"/>
      <c r="VBC31" s="71"/>
      <c r="VBD31" s="71"/>
      <c r="VBE31" s="71"/>
      <c r="VBF31" s="71"/>
      <c r="VBG31" s="71"/>
      <c r="VBH31" s="71"/>
      <c r="VBI31" s="71"/>
      <c r="VBJ31" s="71"/>
      <c r="VBK31" s="71"/>
      <c r="VBL31" s="71"/>
      <c r="VBM31" s="71"/>
      <c r="VBN31" s="71"/>
      <c r="VBO31" s="71"/>
      <c r="VBP31" s="71"/>
      <c r="VBQ31" s="71"/>
      <c r="VBR31" s="71"/>
      <c r="VBS31" s="71"/>
      <c r="VBT31" s="71"/>
      <c r="VBU31" s="71"/>
      <c r="VBV31" s="71"/>
      <c r="VBW31" s="71"/>
      <c r="VBX31" s="71"/>
      <c r="VBY31" s="71"/>
      <c r="VBZ31" s="71"/>
      <c r="VCA31" s="71"/>
      <c r="VCB31" s="71"/>
      <c r="VCC31" s="71"/>
      <c r="VCD31" s="71"/>
      <c r="VCE31" s="71"/>
      <c r="VCF31" s="71"/>
      <c r="VCG31" s="71"/>
      <c r="VCH31" s="71"/>
      <c r="VCI31" s="71"/>
      <c r="VCJ31" s="71"/>
      <c r="VCK31" s="71"/>
      <c r="VCL31" s="71"/>
      <c r="VCM31" s="71"/>
      <c r="VCN31" s="71"/>
      <c r="VCO31" s="71"/>
      <c r="VCP31" s="71"/>
      <c r="VCQ31" s="71"/>
      <c r="VCR31" s="71"/>
      <c r="VCS31" s="71"/>
      <c r="VCT31" s="71"/>
      <c r="VCU31" s="71"/>
      <c r="VCV31" s="71"/>
      <c r="VCW31" s="71"/>
      <c r="VCX31" s="71"/>
      <c r="VCY31" s="71"/>
      <c r="VCZ31" s="71"/>
      <c r="VDA31" s="71"/>
      <c r="VDB31" s="71"/>
      <c r="VDC31" s="71"/>
      <c r="VDD31" s="71"/>
      <c r="VDE31" s="71"/>
      <c r="VDF31" s="71"/>
      <c r="VDG31" s="71"/>
      <c r="VDH31" s="71"/>
      <c r="VDI31" s="71"/>
      <c r="VDJ31" s="71"/>
      <c r="VDK31" s="71"/>
      <c r="VDL31" s="71"/>
      <c r="VDM31" s="71"/>
      <c r="VDN31" s="71"/>
      <c r="VDO31" s="71"/>
      <c r="VDP31" s="71"/>
      <c r="VDQ31" s="71"/>
      <c r="VDR31" s="71"/>
      <c r="VDS31" s="71"/>
      <c r="VDT31" s="71"/>
      <c r="VDU31" s="71"/>
      <c r="VDV31" s="71"/>
      <c r="VDW31" s="71"/>
      <c r="VDX31" s="71"/>
      <c r="VDY31" s="71"/>
      <c r="VDZ31" s="71"/>
      <c r="VEA31" s="71"/>
      <c r="VEB31" s="71"/>
      <c r="VEC31" s="71"/>
      <c r="VED31" s="71"/>
      <c r="VEE31" s="71"/>
      <c r="VEF31" s="71"/>
      <c r="VEG31" s="71"/>
      <c r="VEH31" s="71"/>
      <c r="VEI31" s="71"/>
      <c r="VEJ31" s="71"/>
      <c r="VEK31" s="71"/>
      <c r="VEL31" s="71"/>
      <c r="VEM31" s="71"/>
      <c r="VEN31" s="71"/>
      <c r="VEO31" s="71"/>
      <c r="VEP31" s="71"/>
      <c r="VEQ31" s="71"/>
      <c r="VER31" s="71"/>
      <c r="VES31" s="71"/>
      <c r="VET31" s="71"/>
      <c r="VEU31" s="71"/>
      <c r="VEV31" s="71"/>
      <c r="VEW31" s="71"/>
      <c r="VEX31" s="71"/>
      <c r="VEY31" s="71"/>
      <c r="VEZ31" s="71"/>
      <c r="VFA31" s="71"/>
      <c r="VFB31" s="71"/>
      <c r="VFC31" s="71"/>
      <c r="VFD31" s="71"/>
      <c r="VFE31" s="71"/>
      <c r="VFF31" s="71"/>
      <c r="VFG31" s="71"/>
      <c r="VFH31" s="71"/>
      <c r="VFI31" s="71"/>
      <c r="VFJ31" s="71"/>
      <c r="VFK31" s="71"/>
      <c r="VFL31" s="71"/>
      <c r="VFM31" s="71"/>
      <c r="VFN31" s="71"/>
      <c r="VFO31" s="71"/>
      <c r="VFP31" s="71"/>
      <c r="VFQ31" s="71"/>
      <c r="VFR31" s="71"/>
      <c r="VFS31" s="71"/>
      <c r="VFT31" s="71"/>
      <c r="VFU31" s="71"/>
      <c r="VFV31" s="71"/>
      <c r="VFW31" s="71"/>
      <c r="VFX31" s="71"/>
      <c r="VFY31" s="71"/>
      <c r="VFZ31" s="71"/>
      <c r="VGA31" s="71"/>
      <c r="VGB31" s="71"/>
      <c r="VGC31" s="71"/>
      <c r="VGD31" s="71"/>
      <c r="VGE31" s="71"/>
      <c r="VGF31" s="71"/>
      <c r="VGG31" s="71"/>
      <c r="VGH31" s="71"/>
      <c r="VGI31" s="71"/>
      <c r="VGJ31" s="71"/>
    </row>
    <row r="32" spans="1:15112" x14ac:dyDescent="0.25">
      <c r="B32" s="15"/>
      <c r="C32" s="14" t="s">
        <v>75</v>
      </c>
      <c r="D32" s="241">
        <f>D33+D34</f>
        <v>21429000</v>
      </c>
      <c r="E32" s="20" t="s">
        <v>14</v>
      </c>
      <c r="F32" s="33">
        <f>'[7]01 '!$Q$17</f>
        <v>591593</v>
      </c>
      <c r="G32" s="33">
        <v>564467</v>
      </c>
      <c r="H32" s="33">
        <v>641245</v>
      </c>
      <c r="I32" s="33">
        <v>536407</v>
      </c>
      <c r="J32" s="33">
        <v>596711</v>
      </c>
      <c r="K32" s="33">
        <v>602775</v>
      </c>
      <c r="L32" s="33"/>
      <c r="M32" s="33">
        <v>28866</v>
      </c>
      <c r="N32" s="33">
        <v>240533</v>
      </c>
      <c r="O32" s="33">
        <v>233007</v>
      </c>
      <c r="P32" s="33">
        <v>458470</v>
      </c>
      <c r="Q32" s="33">
        <v>253649</v>
      </c>
      <c r="R32" s="33">
        <v>543620</v>
      </c>
      <c r="S32" s="33">
        <v>809346</v>
      </c>
      <c r="T32" s="33">
        <v>0</v>
      </c>
      <c r="U32" s="33">
        <f t="shared" ref="U32:AB32" si="5">U33+U34</f>
        <v>0</v>
      </c>
      <c r="V32" s="33">
        <f t="shared" si="5"/>
        <v>0</v>
      </c>
      <c r="W32" s="33">
        <f t="shared" si="5"/>
        <v>0</v>
      </c>
      <c r="X32" s="33">
        <f t="shared" si="5"/>
        <v>0</v>
      </c>
      <c r="Y32" s="33">
        <f t="shared" si="5"/>
        <v>0</v>
      </c>
      <c r="Z32" s="33">
        <f t="shared" si="5"/>
        <v>0</v>
      </c>
      <c r="AA32" s="33">
        <f t="shared" si="5"/>
        <v>0</v>
      </c>
      <c r="AB32" s="33">
        <f t="shared" si="5"/>
        <v>0</v>
      </c>
      <c r="AC32" s="33">
        <v>271225</v>
      </c>
      <c r="AD32" s="33">
        <f>'[7]25'!$Q$17</f>
        <v>451846</v>
      </c>
      <c r="AE32" s="33">
        <v>777047</v>
      </c>
      <c r="AF32" s="33">
        <v>786689</v>
      </c>
      <c r="AG32" s="33">
        <v>638913</v>
      </c>
      <c r="AH32" s="33">
        <v>638187</v>
      </c>
      <c r="AI32" s="33">
        <v>926379</v>
      </c>
      <c r="AJ32" s="33">
        <v>1095088</v>
      </c>
      <c r="AL32" s="63">
        <f>SUM(F32:AJ32)</f>
        <v>11686063</v>
      </c>
      <c r="AR32" s="3">
        <f>SUM(AH32:AJ32)</f>
        <v>2659654</v>
      </c>
    </row>
    <row r="33" spans="1:15064" x14ac:dyDescent="0.25">
      <c r="B33" s="15"/>
      <c r="C33" s="73" t="s">
        <v>113</v>
      </c>
      <c r="D33" s="76">
        <v>15000000</v>
      </c>
      <c r="E33" s="74" t="s">
        <v>14</v>
      </c>
      <c r="F33" s="284">
        <f>'[1]01 '!$P$21</f>
        <v>437978</v>
      </c>
      <c r="G33" s="284">
        <f>'[1]02'!$P$21</f>
        <v>502403</v>
      </c>
      <c r="H33" s="284">
        <f>'[1]03'!$P$21</f>
        <v>540182</v>
      </c>
      <c r="I33" s="284">
        <f>'[1]04'!$P$21</f>
        <v>762960</v>
      </c>
      <c r="J33" s="284">
        <f>'[1]05'!$P$21</f>
        <v>360256</v>
      </c>
      <c r="K33" s="284">
        <f>'[7]06'!$P$21</f>
        <v>451075</v>
      </c>
      <c r="L33" s="284">
        <v>210086</v>
      </c>
      <c r="M33" s="284">
        <v>0</v>
      </c>
      <c r="N33" s="284">
        <f>'[1]09'!$P$21</f>
        <v>295995</v>
      </c>
      <c r="O33" s="284">
        <v>0</v>
      </c>
      <c r="P33" s="284">
        <f>'[3]11'!$P$21</f>
        <v>478550</v>
      </c>
      <c r="Q33" s="284">
        <f>'[4]12'!$P$21</f>
        <v>209348</v>
      </c>
      <c r="R33" s="284">
        <f>'[4]13'!$P$21</f>
        <v>245921</v>
      </c>
      <c r="S33" s="284">
        <f>'[4]14'!$P$21</f>
        <v>428023</v>
      </c>
      <c r="T33" s="284">
        <f>'[5]15'!$P$21</f>
        <v>212137</v>
      </c>
      <c r="U33" s="284">
        <v>0</v>
      </c>
      <c r="V33" s="284">
        <v>0</v>
      </c>
      <c r="W33" s="284">
        <v>0</v>
      </c>
      <c r="X33" s="284">
        <v>0</v>
      </c>
      <c r="Y33" s="284">
        <v>0</v>
      </c>
      <c r="Z33" s="284">
        <v>0</v>
      </c>
      <c r="AA33" s="284">
        <v>0</v>
      </c>
      <c r="AB33" s="284">
        <v>0</v>
      </c>
      <c r="AC33" s="284">
        <v>0</v>
      </c>
      <c r="AD33" s="284">
        <f>'[13]25'!$P$21</f>
        <v>202447</v>
      </c>
      <c r="AE33" s="284">
        <f>'[8]26'!$P$21</f>
        <v>500561</v>
      </c>
      <c r="AF33" s="284">
        <f>'[8]27'!$P$21</f>
        <v>492337</v>
      </c>
      <c r="AG33" s="284">
        <f>'[8]28'!$P$21</f>
        <v>482763</v>
      </c>
      <c r="AH33" s="284">
        <f>'[9]29'!$P$21</f>
        <v>458502</v>
      </c>
      <c r="AI33" s="284">
        <f>'[10]30'!$P$21</f>
        <v>687238</v>
      </c>
      <c r="AJ33" s="284">
        <f>'[11]31 Stock Opname'!$P$21</f>
        <v>668717</v>
      </c>
      <c r="AL33" s="66">
        <f>SUM(F33:AJ33)</f>
        <v>8627479</v>
      </c>
      <c r="AR33" s="3">
        <f>SUM(AH33:AJ33)</f>
        <v>1814457</v>
      </c>
    </row>
    <row r="34" spans="1:15064" x14ac:dyDescent="0.25">
      <c r="B34" s="15"/>
      <c r="C34" s="73" t="s">
        <v>73</v>
      </c>
      <c r="D34" s="76">
        <v>6429000</v>
      </c>
      <c r="E34" s="74" t="s">
        <v>14</v>
      </c>
      <c r="F34" s="284">
        <f>'[1]01 '!$P$29</f>
        <v>198816</v>
      </c>
      <c r="G34" s="284">
        <f>'[1]02'!$P$29</f>
        <v>203229</v>
      </c>
      <c r="H34" s="284">
        <v>214354</v>
      </c>
      <c r="I34" s="284">
        <f>'[7]04'!$P$30</f>
        <v>231602</v>
      </c>
      <c r="J34" s="284">
        <f>'[7]05'!$P$30</f>
        <v>316794</v>
      </c>
      <c r="K34" s="284">
        <f>'[1]06'!$P$28</f>
        <v>182848</v>
      </c>
      <c r="L34" s="284">
        <f>'[1]07'!$P$28</f>
        <v>106305</v>
      </c>
      <c r="M34" s="284">
        <v>0</v>
      </c>
      <c r="N34" s="284">
        <f>'[1]09'!$P$28</f>
        <v>96081</v>
      </c>
      <c r="O34" s="284">
        <v>1306</v>
      </c>
      <c r="P34" s="284">
        <f>'[3]11'!$P$28</f>
        <v>169774</v>
      </c>
      <c r="Q34" s="284">
        <f>'[4]12'!$P$28</f>
        <v>111127</v>
      </c>
      <c r="R34" s="284">
        <f>'[4]13'!$P$30</f>
        <v>83059</v>
      </c>
      <c r="S34" s="284">
        <f>'[4]14'!$P$30</f>
        <v>191480</v>
      </c>
      <c r="T34" s="284">
        <f>'[5]15'!$P$29</f>
        <v>137546</v>
      </c>
      <c r="U34" s="284">
        <v>0</v>
      </c>
      <c r="V34" s="284">
        <v>0</v>
      </c>
      <c r="W34" s="284">
        <v>0</v>
      </c>
      <c r="X34" s="284">
        <v>0</v>
      </c>
      <c r="Y34" s="284">
        <v>0</v>
      </c>
      <c r="Z34" s="284">
        <v>0</v>
      </c>
      <c r="AA34" s="284">
        <v>0</v>
      </c>
      <c r="AB34" s="284">
        <v>0</v>
      </c>
      <c r="AC34" s="284">
        <v>0</v>
      </c>
      <c r="AD34" s="284">
        <v>106690</v>
      </c>
      <c r="AE34" s="284">
        <f>'[8]26'!$P$27</f>
        <v>196065</v>
      </c>
      <c r="AF34" s="284">
        <f>'[8]27'!$P$27</f>
        <v>198863</v>
      </c>
      <c r="AG34" s="284">
        <f>'[8]28'!$P$27</f>
        <v>180437</v>
      </c>
      <c r="AH34" s="284">
        <f>'[9]29'!$P$27</f>
        <v>179685</v>
      </c>
      <c r="AI34" s="284">
        <f>'[10]30'!$P$30</f>
        <v>227514</v>
      </c>
      <c r="AJ34" s="284">
        <f>'[11]31 Stock Opname'!$P$27</f>
        <v>245249</v>
      </c>
      <c r="AL34" s="66">
        <f>SUM(F34:AJ34)</f>
        <v>3578824</v>
      </c>
      <c r="AR34" s="3">
        <f>SUM(AH34:AJ34)</f>
        <v>652448</v>
      </c>
    </row>
    <row r="35" spans="1:15064" x14ac:dyDescent="0.25">
      <c r="B35" s="15"/>
      <c r="C35" s="242" t="s">
        <v>72</v>
      </c>
      <c r="D35" s="245"/>
      <c r="E35" s="244"/>
      <c r="F35" s="103"/>
      <c r="G35" s="103"/>
      <c r="H35" s="103"/>
      <c r="I35" s="287"/>
      <c r="J35" s="287"/>
      <c r="K35" s="287"/>
      <c r="L35" s="287"/>
      <c r="M35" s="287"/>
      <c r="N35" s="287"/>
      <c r="O35" s="287"/>
      <c r="P35" s="287"/>
      <c r="Q35" s="287"/>
      <c r="R35" s="287"/>
      <c r="S35" s="287"/>
      <c r="T35" s="287"/>
      <c r="U35" s="287"/>
      <c r="V35" s="287"/>
      <c r="W35" s="287"/>
      <c r="X35" s="287"/>
      <c r="Y35" s="287"/>
      <c r="Z35" s="287"/>
      <c r="AA35" s="287"/>
      <c r="AB35" s="287"/>
      <c r="AC35" s="287"/>
      <c r="AD35" s="287"/>
      <c r="AE35" s="287"/>
      <c r="AF35" s="287"/>
      <c r="AG35" s="287"/>
      <c r="AH35" s="287"/>
      <c r="AI35" s="287"/>
      <c r="AJ35" s="287"/>
      <c r="AL35" s="75" t="s">
        <v>61</v>
      </c>
    </row>
    <row r="36" spans="1:15064" s="82" customFormat="1" x14ac:dyDescent="0.2">
      <c r="A36" s="16"/>
      <c r="B36" s="17"/>
      <c r="C36" s="11" t="s">
        <v>71</v>
      </c>
      <c r="D36" s="268"/>
      <c r="E36" s="12" t="s">
        <v>14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16"/>
      <c r="AL36" s="63">
        <f t="shared" ref="AL36:AL41" si="6">SUM(F36:AJ36)</f>
        <v>0</v>
      </c>
      <c r="AM36" s="154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49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54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6"/>
      <c r="AIM36" s="16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  <c r="VBO36" s="16"/>
      <c r="VBP36" s="16"/>
      <c r="VBQ36" s="16"/>
      <c r="VBR36" s="16"/>
      <c r="VBS36" s="16"/>
      <c r="VBT36" s="16"/>
      <c r="VBU36" s="16"/>
      <c r="VBV36" s="16"/>
      <c r="VBW36" s="16"/>
      <c r="VBX36" s="16"/>
      <c r="VBY36" s="16"/>
      <c r="VBZ36" s="16"/>
      <c r="VCA36" s="16"/>
      <c r="VCB36" s="16"/>
      <c r="VCC36" s="16"/>
      <c r="VCD36" s="16"/>
      <c r="VCE36" s="16"/>
      <c r="VCF36" s="16"/>
      <c r="VCG36" s="16"/>
      <c r="VCH36" s="16"/>
      <c r="VCI36" s="16"/>
      <c r="VCJ36" s="16"/>
      <c r="VCK36" s="16"/>
      <c r="VCL36" s="16"/>
      <c r="VCM36" s="16"/>
      <c r="VCN36" s="16"/>
      <c r="VCO36" s="16"/>
      <c r="VCP36" s="16"/>
      <c r="VCQ36" s="16"/>
      <c r="VCR36" s="16"/>
      <c r="VCS36" s="16"/>
      <c r="VCT36" s="16"/>
      <c r="VCU36" s="16"/>
      <c r="VCV36" s="16"/>
      <c r="VCW36" s="16"/>
      <c r="VCX36" s="16"/>
      <c r="VCY36" s="16"/>
      <c r="VCZ36" s="16"/>
      <c r="VDA36" s="16"/>
      <c r="VDB36" s="16"/>
      <c r="VDC36" s="16"/>
      <c r="VDD36" s="16"/>
      <c r="VDE36" s="16"/>
      <c r="VDF36" s="16"/>
      <c r="VDG36" s="16"/>
      <c r="VDH36" s="16"/>
      <c r="VDI36" s="16"/>
      <c r="VDJ36" s="16"/>
      <c r="VDK36" s="16"/>
      <c r="VDL36" s="16"/>
      <c r="VDM36" s="16"/>
      <c r="VDN36" s="16"/>
      <c r="VDO36" s="16"/>
      <c r="VDP36" s="16"/>
      <c r="VDQ36" s="16"/>
      <c r="VDR36" s="16"/>
      <c r="VDS36" s="16"/>
      <c r="VDT36" s="16"/>
      <c r="VDU36" s="16"/>
      <c r="VDV36" s="16"/>
      <c r="VDW36" s="16"/>
      <c r="VDX36" s="16"/>
      <c r="VDY36" s="16"/>
      <c r="VDZ36" s="16"/>
      <c r="VEA36" s="16"/>
      <c r="VEB36" s="16"/>
      <c r="VEC36" s="16"/>
      <c r="VED36" s="16"/>
      <c r="VEE36" s="16"/>
      <c r="VEF36" s="16"/>
      <c r="VEG36" s="16"/>
      <c r="VEH36" s="16"/>
      <c r="VEI36" s="16"/>
      <c r="VEJ36" s="16"/>
      <c r="VEK36" s="16"/>
      <c r="VEL36" s="16"/>
      <c r="VEM36" s="16"/>
      <c r="VEN36" s="16"/>
      <c r="VEO36" s="16"/>
      <c r="VEP36" s="16"/>
      <c r="VEQ36" s="16"/>
      <c r="VER36" s="16"/>
      <c r="VES36" s="16"/>
      <c r="VET36" s="16"/>
      <c r="VEU36" s="16"/>
      <c r="VEV36" s="16"/>
      <c r="VEW36" s="16"/>
      <c r="VEX36" s="16"/>
      <c r="VEY36" s="16"/>
      <c r="VEZ36" s="16"/>
      <c r="VFA36" s="16"/>
      <c r="VFB36" s="16"/>
      <c r="VFC36" s="16"/>
      <c r="VFD36" s="16"/>
      <c r="VFE36" s="16"/>
      <c r="VFF36" s="16"/>
      <c r="VFG36" s="16"/>
      <c r="VFH36" s="16"/>
      <c r="VFI36" s="16"/>
      <c r="VFJ36" s="16"/>
      <c r="VFK36" s="16"/>
      <c r="VFL36" s="16"/>
      <c r="VFM36" s="16"/>
      <c r="VFN36" s="16"/>
      <c r="VFO36" s="16"/>
      <c r="VFP36" s="16"/>
      <c r="VFQ36" s="16"/>
      <c r="VFR36" s="16"/>
      <c r="VFS36" s="16"/>
      <c r="VFT36" s="16"/>
      <c r="VFU36" s="16"/>
      <c r="VFV36" s="16"/>
      <c r="VFW36" s="16"/>
      <c r="VFX36" s="16"/>
      <c r="VFY36" s="16"/>
      <c r="VFZ36" s="16"/>
      <c r="VGA36" s="16"/>
      <c r="VGB36" s="16"/>
      <c r="VGC36" s="16"/>
      <c r="VGD36" s="16"/>
      <c r="VGE36" s="16"/>
      <c r="VGF36" s="16"/>
      <c r="VGG36" s="16"/>
      <c r="VGH36" s="16"/>
      <c r="VGI36" s="16"/>
      <c r="VGJ36" s="16"/>
    </row>
    <row r="37" spans="1:15064" s="1" customFormat="1" x14ac:dyDescent="0.25">
      <c r="B37" s="15"/>
      <c r="C37" s="14" t="s">
        <v>70</v>
      </c>
      <c r="D37" s="267"/>
      <c r="E37" s="20" t="s">
        <v>14</v>
      </c>
      <c r="F37" s="33">
        <f>F39+F40</f>
        <v>0</v>
      </c>
      <c r="G37" s="33">
        <f t="shared" ref="G37:AJ37" si="7">G39+G40</f>
        <v>0</v>
      </c>
      <c r="H37" s="33">
        <f t="shared" si="7"/>
        <v>0</v>
      </c>
      <c r="I37" s="33">
        <f t="shared" si="7"/>
        <v>0</v>
      </c>
      <c r="J37" s="33">
        <f t="shared" si="7"/>
        <v>0</v>
      </c>
      <c r="K37" s="33">
        <f t="shared" si="7"/>
        <v>0</v>
      </c>
      <c r="L37" s="33">
        <f t="shared" si="7"/>
        <v>0</v>
      </c>
      <c r="M37" s="33">
        <f t="shared" si="7"/>
        <v>0</v>
      </c>
      <c r="N37" s="33">
        <f t="shared" si="7"/>
        <v>0</v>
      </c>
      <c r="O37" s="33">
        <f t="shared" si="7"/>
        <v>0</v>
      </c>
      <c r="P37" s="33">
        <f t="shared" si="7"/>
        <v>0</v>
      </c>
      <c r="Q37" s="33">
        <f t="shared" si="7"/>
        <v>0</v>
      </c>
      <c r="R37" s="33">
        <f t="shared" si="7"/>
        <v>0</v>
      </c>
      <c r="S37" s="33">
        <f t="shared" si="7"/>
        <v>0</v>
      </c>
      <c r="T37" s="33">
        <f t="shared" si="7"/>
        <v>0</v>
      </c>
      <c r="U37" s="33">
        <f t="shared" si="7"/>
        <v>0</v>
      </c>
      <c r="V37" s="33">
        <f t="shared" si="7"/>
        <v>0</v>
      </c>
      <c r="W37" s="33">
        <f t="shared" si="7"/>
        <v>0</v>
      </c>
      <c r="X37" s="33">
        <f t="shared" si="7"/>
        <v>0</v>
      </c>
      <c r="Y37" s="33">
        <f t="shared" si="7"/>
        <v>0</v>
      </c>
      <c r="Z37" s="33">
        <f t="shared" si="7"/>
        <v>0</v>
      </c>
      <c r="AA37" s="33">
        <f t="shared" si="7"/>
        <v>0</v>
      </c>
      <c r="AB37" s="33">
        <f t="shared" si="7"/>
        <v>0</v>
      </c>
      <c r="AC37" s="33">
        <f t="shared" si="7"/>
        <v>0</v>
      </c>
      <c r="AD37" s="33">
        <f t="shared" si="7"/>
        <v>0</v>
      </c>
      <c r="AE37" s="33">
        <f t="shared" si="7"/>
        <v>0</v>
      </c>
      <c r="AF37" s="33">
        <f t="shared" si="7"/>
        <v>0</v>
      </c>
      <c r="AG37" s="33">
        <f t="shared" si="7"/>
        <v>0</v>
      </c>
      <c r="AH37" s="33">
        <f t="shared" si="7"/>
        <v>0</v>
      </c>
      <c r="AI37" s="33">
        <f t="shared" si="7"/>
        <v>0</v>
      </c>
      <c r="AJ37" s="33">
        <f t="shared" si="7"/>
        <v>0</v>
      </c>
      <c r="AL37" s="63">
        <f t="shared" si="6"/>
        <v>0</v>
      </c>
      <c r="AM37" s="154"/>
      <c r="BN37" s="155"/>
      <c r="CU37" s="152"/>
    </row>
    <row r="38" spans="1:15064" s="1" customFormat="1" x14ac:dyDescent="0.25">
      <c r="B38" s="15"/>
      <c r="C38" s="73" t="s">
        <v>69</v>
      </c>
      <c r="D38" s="267"/>
      <c r="E38" s="74" t="s">
        <v>14</v>
      </c>
      <c r="F38" s="284">
        <v>0</v>
      </c>
      <c r="G38" s="284">
        <v>0</v>
      </c>
      <c r="H38" s="284">
        <v>0</v>
      </c>
      <c r="I38" s="284">
        <v>0</v>
      </c>
      <c r="J38" s="284">
        <v>0</v>
      </c>
      <c r="K38" s="284">
        <v>0</v>
      </c>
      <c r="L38" s="284">
        <v>0</v>
      </c>
      <c r="M38" s="284">
        <v>0</v>
      </c>
      <c r="N38" s="284">
        <v>0</v>
      </c>
      <c r="O38" s="284">
        <v>0</v>
      </c>
      <c r="P38" s="284">
        <v>0</v>
      </c>
      <c r="Q38" s="284">
        <v>0</v>
      </c>
      <c r="R38" s="284">
        <v>0</v>
      </c>
      <c r="S38" s="284">
        <v>0</v>
      </c>
      <c r="T38" s="284">
        <v>0</v>
      </c>
      <c r="U38" s="284">
        <v>0</v>
      </c>
      <c r="V38" s="284">
        <v>0</v>
      </c>
      <c r="W38" s="284">
        <v>0</v>
      </c>
      <c r="X38" s="284">
        <v>0</v>
      </c>
      <c r="Y38" s="284">
        <v>0</v>
      </c>
      <c r="Z38" s="284">
        <v>0</v>
      </c>
      <c r="AA38" s="284">
        <v>0</v>
      </c>
      <c r="AB38" s="284">
        <v>0</v>
      </c>
      <c r="AC38" s="284">
        <v>0</v>
      </c>
      <c r="AD38" s="284">
        <v>0</v>
      </c>
      <c r="AE38" s="284">
        <v>0</v>
      </c>
      <c r="AF38" s="284">
        <v>0</v>
      </c>
      <c r="AG38" s="284">
        <v>0</v>
      </c>
      <c r="AH38" s="284">
        <v>0</v>
      </c>
      <c r="AI38" s="284">
        <v>0</v>
      </c>
      <c r="AJ38" s="284">
        <v>0</v>
      </c>
      <c r="AL38" s="66">
        <f t="shared" si="6"/>
        <v>0</v>
      </c>
      <c r="AM38" s="152"/>
      <c r="CU38" s="152"/>
    </row>
    <row r="39" spans="1:15064" s="1" customFormat="1" x14ac:dyDescent="0.25">
      <c r="B39" s="15"/>
      <c r="C39" s="73" t="s">
        <v>68</v>
      </c>
      <c r="D39" s="267"/>
      <c r="E39" s="74" t="s">
        <v>14</v>
      </c>
      <c r="F39" s="284">
        <v>0</v>
      </c>
      <c r="G39" s="284">
        <v>0</v>
      </c>
      <c r="H39" s="284">
        <v>0</v>
      </c>
      <c r="I39" s="284">
        <v>0</v>
      </c>
      <c r="J39" s="284">
        <v>0</v>
      </c>
      <c r="K39" s="284">
        <v>0</v>
      </c>
      <c r="L39" s="284">
        <v>0</v>
      </c>
      <c r="M39" s="284">
        <v>0</v>
      </c>
      <c r="N39" s="284">
        <v>0</v>
      </c>
      <c r="O39" s="284">
        <v>0</v>
      </c>
      <c r="P39" s="284">
        <v>0</v>
      </c>
      <c r="Q39" s="284">
        <v>0</v>
      </c>
      <c r="R39" s="284">
        <v>0</v>
      </c>
      <c r="S39" s="284">
        <v>0</v>
      </c>
      <c r="T39" s="284">
        <v>0</v>
      </c>
      <c r="U39" s="284">
        <v>0</v>
      </c>
      <c r="V39" s="284">
        <v>0</v>
      </c>
      <c r="W39" s="284">
        <v>0</v>
      </c>
      <c r="X39" s="284">
        <v>0</v>
      </c>
      <c r="Y39" s="284">
        <v>0</v>
      </c>
      <c r="Z39" s="284">
        <v>0</v>
      </c>
      <c r="AA39" s="284">
        <v>0</v>
      </c>
      <c r="AB39" s="284">
        <v>0</v>
      </c>
      <c r="AC39" s="284">
        <v>0</v>
      </c>
      <c r="AD39" s="284">
        <v>0</v>
      </c>
      <c r="AE39" s="284">
        <v>0</v>
      </c>
      <c r="AF39" s="284">
        <v>0</v>
      </c>
      <c r="AG39" s="284">
        <v>0</v>
      </c>
      <c r="AH39" s="284">
        <v>0</v>
      </c>
      <c r="AI39" s="284">
        <v>0</v>
      </c>
      <c r="AJ39" s="284">
        <v>0</v>
      </c>
      <c r="AL39" s="66">
        <f t="shared" si="6"/>
        <v>0</v>
      </c>
      <c r="AM39" s="156"/>
      <c r="BN39" s="152"/>
      <c r="CU39" s="152"/>
    </row>
    <row r="40" spans="1:15064" s="1" customFormat="1" x14ac:dyDescent="0.25">
      <c r="B40" s="15"/>
      <c r="C40" s="73" t="s">
        <v>67</v>
      </c>
      <c r="D40" s="267"/>
      <c r="E40" s="74" t="s">
        <v>14</v>
      </c>
      <c r="F40" s="284">
        <v>0</v>
      </c>
      <c r="G40" s="284">
        <v>0</v>
      </c>
      <c r="H40" s="284">
        <v>0</v>
      </c>
      <c r="I40" s="284">
        <v>0</v>
      </c>
      <c r="J40" s="284">
        <v>0</v>
      </c>
      <c r="K40" s="284">
        <v>0</v>
      </c>
      <c r="L40" s="284">
        <v>0</v>
      </c>
      <c r="M40" s="284">
        <v>0</v>
      </c>
      <c r="N40" s="284">
        <v>0</v>
      </c>
      <c r="O40" s="284">
        <v>0</v>
      </c>
      <c r="P40" s="284">
        <v>0</v>
      </c>
      <c r="Q40" s="284">
        <v>0</v>
      </c>
      <c r="R40" s="284">
        <v>0</v>
      </c>
      <c r="S40" s="284">
        <v>0</v>
      </c>
      <c r="T40" s="284">
        <v>0</v>
      </c>
      <c r="U40" s="284">
        <v>0</v>
      </c>
      <c r="V40" s="284">
        <v>0</v>
      </c>
      <c r="W40" s="284">
        <v>0</v>
      </c>
      <c r="X40" s="284">
        <v>0</v>
      </c>
      <c r="Y40" s="284">
        <v>0</v>
      </c>
      <c r="Z40" s="284">
        <v>0</v>
      </c>
      <c r="AA40" s="284">
        <v>0</v>
      </c>
      <c r="AB40" s="284">
        <v>0</v>
      </c>
      <c r="AC40" s="284">
        <v>0</v>
      </c>
      <c r="AD40" s="284">
        <v>0</v>
      </c>
      <c r="AE40" s="284">
        <v>0</v>
      </c>
      <c r="AF40" s="284">
        <v>0</v>
      </c>
      <c r="AG40" s="284">
        <v>0</v>
      </c>
      <c r="AH40" s="284">
        <v>0</v>
      </c>
      <c r="AI40" s="284">
        <v>0</v>
      </c>
      <c r="AJ40" s="284">
        <v>0</v>
      </c>
      <c r="AL40" s="66">
        <f t="shared" si="6"/>
        <v>0</v>
      </c>
      <c r="CU40" s="152"/>
    </row>
    <row r="41" spans="1:15064" s="1" customFormat="1" x14ac:dyDescent="0.25">
      <c r="B41" s="15"/>
      <c r="C41" s="83" t="s">
        <v>114</v>
      </c>
      <c r="D41" s="267"/>
      <c r="E41" s="13" t="s">
        <v>25</v>
      </c>
      <c r="F41" s="288">
        <v>0</v>
      </c>
      <c r="G41" s="288"/>
      <c r="H41" s="288"/>
      <c r="I41" s="288"/>
      <c r="J41" s="288"/>
      <c r="K41" s="288"/>
      <c r="L41" s="288"/>
      <c r="M41" s="288"/>
      <c r="N41" s="288"/>
      <c r="O41" s="288"/>
      <c r="P41" s="288"/>
      <c r="Q41" s="288"/>
      <c r="R41" s="288"/>
      <c r="S41" s="288"/>
      <c r="T41" s="288"/>
      <c r="U41" s="288"/>
      <c r="V41" s="288"/>
      <c r="W41" s="288"/>
      <c r="X41" s="288"/>
      <c r="Y41" s="288"/>
      <c r="Z41" s="288"/>
      <c r="AA41" s="288"/>
      <c r="AB41" s="288"/>
      <c r="AC41" s="288"/>
      <c r="AD41" s="288"/>
      <c r="AE41" s="288"/>
      <c r="AF41" s="288"/>
      <c r="AG41" s="288"/>
      <c r="AH41" s="288"/>
      <c r="AI41" s="288"/>
      <c r="AJ41" s="288"/>
      <c r="AK41" s="71"/>
      <c r="AL41" s="66">
        <f t="shared" si="6"/>
        <v>0</v>
      </c>
      <c r="CU41" s="152"/>
    </row>
    <row r="42" spans="1:15064" x14ac:dyDescent="0.25">
      <c r="B42" s="8"/>
      <c r="C42" s="84" t="s">
        <v>66</v>
      </c>
      <c r="D42" s="85"/>
      <c r="E42" s="86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L42" s="87" t="s">
        <v>129</v>
      </c>
    </row>
    <row r="43" spans="1:15064" x14ac:dyDescent="0.25">
      <c r="B43" s="15"/>
      <c r="C43" s="83" t="s">
        <v>65</v>
      </c>
      <c r="D43" s="136">
        <v>94.2</v>
      </c>
      <c r="E43" s="78" t="s">
        <v>25</v>
      </c>
      <c r="F43" s="289">
        <f t="shared" ref="F43:AJ43" si="8">(F16/(F9))*100</f>
        <v>89.234373620965869</v>
      </c>
      <c r="G43" s="289">
        <f t="shared" si="8"/>
        <v>81.20562901062334</v>
      </c>
      <c r="H43" s="289">
        <f t="shared" si="8"/>
        <v>78.023245004106741</v>
      </c>
      <c r="I43" s="289">
        <f t="shared" si="8"/>
        <v>71.29482662223873</v>
      </c>
      <c r="J43" s="289">
        <f t="shared" si="8"/>
        <v>0</v>
      </c>
      <c r="K43" s="289">
        <f t="shared" si="8"/>
        <v>95.868243623888191</v>
      </c>
      <c r="L43" s="289">
        <f t="shared" si="8"/>
        <v>0</v>
      </c>
      <c r="M43" s="289">
        <f t="shared" si="8"/>
        <v>76.694549494276984</v>
      </c>
      <c r="N43" s="289">
        <f t="shared" si="8"/>
        <v>42.76589450552104</v>
      </c>
      <c r="O43" s="289">
        <f t="shared" si="8"/>
        <v>95.222053381761711</v>
      </c>
      <c r="P43" s="289">
        <f t="shared" si="8"/>
        <v>86.004978869279753</v>
      </c>
      <c r="Q43" s="289">
        <f t="shared" si="8"/>
        <v>93.645362963356973</v>
      </c>
      <c r="R43" s="289">
        <f t="shared" si="8"/>
        <v>93.761326487882641</v>
      </c>
      <c r="S43" s="289">
        <f t="shared" si="8"/>
        <v>115.67380055624356</v>
      </c>
      <c r="T43" s="289" t="e">
        <f t="shared" si="8"/>
        <v>#DIV/0!</v>
      </c>
      <c r="U43" s="289" t="e">
        <f t="shared" si="8"/>
        <v>#DIV/0!</v>
      </c>
      <c r="V43" s="289" t="e">
        <f t="shared" si="8"/>
        <v>#DIV/0!</v>
      </c>
      <c r="W43" s="289" t="e">
        <f t="shared" si="8"/>
        <v>#DIV/0!</v>
      </c>
      <c r="X43" s="289" t="e">
        <f t="shared" si="8"/>
        <v>#DIV/0!</v>
      </c>
      <c r="Y43" s="289" t="e">
        <f t="shared" si="8"/>
        <v>#DIV/0!</v>
      </c>
      <c r="Z43" s="289" t="e">
        <f t="shared" si="8"/>
        <v>#DIV/0!</v>
      </c>
      <c r="AA43" s="289" t="e">
        <f t="shared" si="8"/>
        <v>#DIV/0!</v>
      </c>
      <c r="AB43" s="289" t="e">
        <f t="shared" si="8"/>
        <v>#DIV/0!</v>
      </c>
      <c r="AC43" s="289">
        <f t="shared" si="8"/>
        <v>0</v>
      </c>
      <c r="AD43" s="289">
        <f t="shared" si="8"/>
        <v>94.925611116944253</v>
      </c>
      <c r="AE43" s="289">
        <f t="shared" si="8"/>
        <v>95.968010478485368</v>
      </c>
      <c r="AF43" s="289">
        <f t="shared" si="8"/>
        <v>95.782504687604103</v>
      </c>
      <c r="AG43" s="289">
        <f t="shared" si="8"/>
        <v>94.793675052409128</v>
      </c>
      <c r="AH43" s="289">
        <f t="shared" si="8"/>
        <v>96.605253077001606</v>
      </c>
      <c r="AI43" s="289">
        <f t="shared" si="8"/>
        <v>96.128352415852476</v>
      </c>
      <c r="AJ43" s="289">
        <f t="shared" si="8"/>
        <v>91.512871310940696</v>
      </c>
      <c r="AK43" s="71"/>
      <c r="AL43" s="318">
        <f t="shared" ref="AL43:AQ43" si="9">(AL16/(AL9))*100</f>
        <v>90.001937359460953</v>
      </c>
      <c r="AM43" s="318">
        <f t="shared" si="9"/>
        <v>0</v>
      </c>
      <c r="AN43" s="318">
        <f t="shared" si="9"/>
        <v>0</v>
      </c>
      <c r="AO43" s="318" t="e">
        <f t="shared" si="9"/>
        <v>#DIV/0!</v>
      </c>
      <c r="AP43" s="318" t="e">
        <f t="shared" si="9"/>
        <v>#DIV/0!</v>
      </c>
      <c r="AQ43" s="318" t="e">
        <f t="shared" si="9"/>
        <v>#DIV/0!</v>
      </c>
      <c r="AS43" s="318"/>
    </row>
    <row r="44" spans="1:15064" x14ac:dyDescent="0.25">
      <c r="B44" s="15"/>
      <c r="C44" s="83" t="s">
        <v>64</v>
      </c>
      <c r="D44" s="136">
        <v>5</v>
      </c>
      <c r="E44" s="78" t="s">
        <v>25</v>
      </c>
      <c r="F44" s="289">
        <f t="shared" ref="F44:AJ44" si="10">(F17/(F9))*100</f>
        <v>4.6577588304988193</v>
      </c>
      <c r="G44" s="289">
        <f t="shared" si="10"/>
        <v>4.35542593812949</v>
      </c>
      <c r="H44" s="289">
        <f t="shared" si="10"/>
        <v>4.4985322122623286</v>
      </c>
      <c r="I44" s="289">
        <f t="shared" si="10"/>
        <v>4.5654017463480159</v>
      </c>
      <c r="J44" s="289">
        <f t="shared" si="10"/>
        <v>39.277008882462297</v>
      </c>
      <c r="K44" s="289">
        <f t="shared" si="10"/>
        <v>5.2712021332357937</v>
      </c>
      <c r="L44" s="289">
        <f t="shared" si="10"/>
        <v>4.6242728693982178</v>
      </c>
      <c r="M44" s="289">
        <f t="shared" si="10"/>
        <v>9.9414344495496305</v>
      </c>
      <c r="N44" s="289">
        <f t="shared" si="10"/>
        <v>3.8825397400370685</v>
      </c>
      <c r="O44" s="289">
        <f t="shared" si="10"/>
        <v>3.9844181278735658</v>
      </c>
      <c r="P44" s="289">
        <f t="shared" si="10"/>
        <v>5.2770119529138624</v>
      </c>
      <c r="Q44" s="289">
        <f t="shared" si="10"/>
        <v>5.2535794818798527</v>
      </c>
      <c r="R44" s="289">
        <f t="shared" si="10"/>
        <v>4.5399202615253067</v>
      </c>
      <c r="S44" s="289">
        <f t="shared" si="10"/>
        <v>4.6871768896365369</v>
      </c>
      <c r="T44" s="289" t="e">
        <f t="shared" si="10"/>
        <v>#DIV/0!</v>
      </c>
      <c r="U44" s="289" t="e">
        <f t="shared" si="10"/>
        <v>#DIV/0!</v>
      </c>
      <c r="V44" s="289" t="e">
        <f t="shared" si="10"/>
        <v>#DIV/0!</v>
      </c>
      <c r="W44" s="289" t="e">
        <f t="shared" si="10"/>
        <v>#DIV/0!</v>
      </c>
      <c r="X44" s="289" t="e">
        <f t="shared" si="10"/>
        <v>#DIV/0!</v>
      </c>
      <c r="Y44" s="289" t="e">
        <f t="shared" si="10"/>
        <v>#DIV/0!</v>
      </c>
      <c r="Z44" s="289" t="e">
        <f t="shared" si="10"/>
        <v>#DIV/0!</v>
      </c>
      <c r="AA44" s="289" t="e">
        <f t="shared" si="10"/>
        <v>#DIV/0!</v>
      </c>
      <c r="AB44" s="289" t="e">
        <f t="shared" si="10"/>
        <v>#DIV/0!</v>
      </c>
      <c r="AC44" s="289">
        <f t="shared" si="10"/>
        <v>1.5399933377992041</v>
      </c>
      <c r="AD44" s="289">
        <f t="shared" si="10"/>
        <v>3.7766428918510417</v>
      </c>
      <c r="AE44" s="289">
        <f t="shared" si="10"/>
        <v>3.706586896020204</v>
      </c>
      <c r="AF44" s="289">
        <f t="shared" si="10"/>
        <v>4.4685319788193265</v>
      </c>
      <c r="AG44" s="289">
        <f t="shared" si="10"/>
        <v>4.1668104358773892</v>
      </c>
      <c r="AH44" s="289">
        <f t="shared" si="10"/>
        <v>3.7230291126827444</v>
      </c>
      <c r="AI44" s="289">
        <f t="shared" si="10"/>
        <v>3.5688666707445242</v>
      </c>
      <c r="AJ44" s="289">
        <f t="shared" si="10"/>
        <v>4.3771175358271277</v>
      </c>
      <c r="AK44" s="71"/>
      <c r="AL44" s="318">
        <f>(AL17/(AL9))*100</f>
        <v>4.4613156077341589</v>
      </c>
      <c r="AS44" s="318"/>
      <c r="BJ44" s="3"/>
    </row>
    <row r="45" spans="1:15064" x14ac:dyDescent="0.25">
      <c r="B45" s="15"/>
      <c r="C45" s="83" t="s">
        <v>63</v>
      </c>
      <c r="D45" s="136">
        <v>82</v>
      </c>
      <c r="E45" s="78" t="s">
        <v>25</v>
      </c>
      <c r="F45" s="289" t="e">
        <f>(F20/F19)*100</f>
        <v>#DIV/0!</v>
      </c>
      <c r="G45" s="289" t="e">
        <f t="shared" ref="G45:AJ45" si="11">(G20/G19)*100</f>
        <v>#DIV/0!</v>
      </c>
      <c r="H45" s="289" t="e">
        <f t="shared" si="11"/>
        <v>#DIV/0!</v>
      </c>
      <c r="I45" s="289" t="e">
        <f t="shared" si="11"/>
        <v>#DIV/0!</v>
      </c>
      <c r="J45" s="289" t="e">
        <f t="shared" si="11"/>
        <v>#DIV/0!</v>
      </c>
      <c r="K45" s="289" t="e">
        <f t="shared" si="11"/>
        <v>#DIV/0!</v>
      </c>
      <c r="L45" s="289" t="e">
        <f t="shared" si="11"/>
        <v>#DIV/0!</v>
      </c>
      <c r="M45" s="289" t="e">
        <f t="shared" si="11"/>
        <v>#DIV/0!</v>
      </c>
      <c r="N45" s="289" t="e">
        <f t="shared" si="11"/>
        <v>#DIV/0!</v>
      </c>
      <c r="O45" s="289" t="e">
        <f t="shared" si="11"/>
        <v>#DIV/0!</v>
      </c>
      <c r="P45" s="289" t="e">
        <f t="shared" si="11"/>
        <v>#DIV/0!</v>
      </c>
      <c r="Q45" s="289" t="e">
        <f t="shared" si="11"/>
        <v>#DIV/0!</v>
      </c>
      <c r="R45" s="289" t="e">
        <f t="shared" si="11"/>
        <v>#DIV/0!</v>
      </c>
      <c r="S45" s="289" t="e">
        <f t="shared" si="11"/>
        <v>#DIV/0!</v>
      </c>
      <c r="T45" s="289" t="e">
        <f t="shared" si="11"/>
        <v>#DIV/0!</v>
      </c>
      <c r="U45" s="289" t="e">
        <f t="shared" si="11"/>
        <v>#DIV/0!</v>
      </c>
      <c r="V45" s="289" t="e">
        <f t="shared" si="11"/>
        <v>#DIV/0!</v>
      </c>
      <c r="W45" s="289" t="e">
        <f t="shared" si="11"/>
        <v>#DIV/0!</v>
      </c>
      <c r="X45" s="289" t="e">
        <f t="shared" si="11"/>
        <v>#DIV/0!</v>
      </c>
      <c r="Y45" s="289" t="e">
        <f t="shared" si="11"/>
        <v>#DIV/0!</v>
      </c>
      <c r="Z45" s="289" t="e">
        <f t="shared" si="11"/>
        <v>#DIV/0!</v>
      </c>
      <c r="AA45" s="289" t="e">
        <f t="shared" si="11"/>
        <v>#DIV/0!</v>
      </c>
      <c r="AB45" s="289" t="e">
        <f t="shared" si="11"/>
        <v>#DIV/0!</v>
      </c>
      <c r="AC45" s="289" t="e">
        <f t="shared" si="11"/>
        <v>#DIV/0!</v>
      </c>
      <c r="AD45" s="289">
        <f t="shared" si="11"/>
        <v>84.35162094763092</v>
      </c>
      <c r="AE45" s="289" t="e">
        <f t="shared" si="11"/>
        <v>#DIV/0!</v>
      </c>
      <c r="AF45" s="289" t="e">
        <f t="shared" si="11"/>
        <v>#DIV/0!</v>
      </c>
      <c r="AG45" s="289" t="e">
        <f t="shared" si="11"/>
        <v>#DIV/0!</v>
      </c>
      <c r="AH45" s="289" t="e">
        <f t="shared" si="11"/>
        <v>#DIV/0!</v>
      </c>
      <c r="AI45" s="289" t="e">
        <f t="shared" si="11"/>
        <v>#DIV/0!</v>
      </c>
      <c r="AJ45" s="289" t="e">
        <f t="shared" si="11"/>
        <v>#DIV/0!</v>
      </c>
      <c r="AK45" s="71"/>
      <c r="AL45" s="318">
        <f>AL20/AL19*100</f>
        <v>84.35162094763092</v>
      </c>
      <c r="AS45" s="318"/>
    </row>
    <row r="46" spans="1:15064" x14ac:dyDescent="0.25">
      <c r="B46" s="15"/>
      <c r="C46" s="83" t="s">
        <v>62</v>
      </c>
      <c r="D46" s="136">
        <v>18</v>
      </c>
      <c r="E46" s="78" t="s">
        <v>25</v>
      </c>
      <c r="F46" s="289" t="e">
        <f>(F21/F19)*100</f>
        <v>#DIV/0!</v>
      </c>
      <c r="G46" s="289" t="e">
        <f t="shared" ref="G46:AJ46" si="12">(G21/G19)*100</f>
        <v>#DIV/0!</v>
      </c>
      <c r="H46" s="289" t="e">
        <f t="shared" si="12"/>
        <v>#DIV/0!</v>
      </c>
      <c r="I46" s="289" t="e">
        <f t="shared" si="12"/>
        <v>#DIV/0!</v>
      </c>
      <c r="J46" s="289" t="e">
        <f t="shared" si="12"/>
        <v>#DIV/0!</v>
      </c>
      <c r="K46" s="289" t="e">
        <f t="shared" si="12"/>
        <v>#DIV/0!</v>
      </c>
      <c r="L46" s="289" t="e">
        <f t="shared" si="12"/>
        <v>#DIV/0!</v>
      </c>
      <c r="M46" s="289" t="e">
        <f t="shared" si="12"/>
        <v>#DIV/0!</v>
      </c>
      <c r="N46" s="289" t="e">
        <f t="shared" si="12"/>
        <v>#DIV/0!</v>
      </c>
      <c r="O46" s="289" t="e">
        <f t="shared" si="12"/>
        <v>#DIV/0!</v>
      </c>
      <c r="P46" s="289" t="e">
        <f t="shared" si="12"/>
        <v>#DIV/0!</v>
      </c>
      <c r="Q46" s="289" t="e">
        <f t="shared" si="12"/>
        <v>#DIV/0!</v>
      </c>
      <c r="R46" s="289" t="e">
        <f t="shared" si="12"/>
        <v>#DIV/0!</v>
      </c>
      <c r="S46" s="289" t="e">
        <f t="shared" si="12"/>
        <v>#DIV/0!</v>
      </c>
      <c r="T46" s="289" t="e">
        <f t="shared" si="12"/>
        <v>#DIV/0!</v>
      </c>
      <c r="U46" s="289" t="e">
        <f t="shared" si="12"/>
        <v>#DIV/0!</v>
      </c>
      <c r="V46" s="289" t="e">
        <f t="shared" si="12"/>
        <v>#DIV/0!</v>
      </c>
      <c r="W46" s="289" t="e">
        <f t="shared" si="12"/>
        <v>#DIV/0!</v>
      </c>
      <c r="X46" s="289" t="e">
        <f t="shared" si="12"/>
        <v>#DIV/0!</v>
      </c>
      <c r="Y46" s="289" t="e">
        <f t="shared" si="12"/>
        <v>#DIV/0!</v>
      </c>
      <c r="Z46" s="289" t="e">
        <f t="shared" si="12"/>
        <v>#DIV/0!</v>
      </c>
      <c r="AA46" s="289" t="e">
        <f t="shared" si="12"/>
        <v>#DIV/0!</v>
      </c>
      <c r="AB46" s="289" t="e">
        <f t="shared" si="12"/>
        <v>#DIV/0!</v>
      </c>
      <c r="AC46" s="289" t="e">
        <f t="shared" si="12"/>
        <v>#DIV/0!</v>
      </c>
      <c r="AD46" s="289">
        <f t="shared" si="12"/>
        <v>15.648379052369076</v>
      </c>
      <c r="AE46" s="289" t="e">
        <f t="shared" si="12"/>
        <v>#DIV/0!</v>
      </c>
      <c r="AF46" s="289" t="e">
        <f t="shared" si="12"/>
        <v>#DIV/0!</v>
      </c>
      <c r="AG46" s="289" t="e">
        <f t="shared" si="12"/>
        <v>#DIV/0!</v>
      </c>
      <c r="AH46" s="289" t="e">
        <f t="shared" si="12"/>
        <v>#DIV/0!</v>
      </c>
      <c r="AI46" s="289" t="e">
        <f t="shared" si="12"/>
        <v>#DIV/0!</v>
      </c>
      <c r="AJ46" s="289" t="e">
        <f t="shared" si="12"/>
        <v>#DIV/0!</v>
      </c>
      <c r="AK46" s="71"/>
      <c r="AL46" s="318" t="e">
        <f>AL25/AL23*100</f>
        <v>#DIV/0!</v>
      </c>
      <c r="AS46" s="318"/>
    </row>
    <row r="47" spans="1:15064" x14ac:dyDescent="0.25">
      <c r="B47" s="15"/>
      <c r="C47" s="83" t="s">
        <v>107</v>
      </c>
      <c r="D47" s="136">
        <v>75</v>
      </c>
      <c r="E47" s="88"/>
      <c r="F47" s="289" t="e">
        <f>(F24/F23)*100</f>
        <v>#DIV/0!</v>
      </c>
      <c r="G47" s="289" t="e">
        <f t="shared" ref="G47:AJ47" si="13">(G24/G23)*100</f>
        <v>#DIV/0!</v>
      </c>
      <c r="H47" s="289" t="e">
        <f t="shared" si="13"/>
        <v>#DIV/0!</v>
      </c>
      <c r="I47" s="289" t="e">
        <f t="shared" si="13"/>
        <v>#DIV/0!</v>
      </c>
      <c r="J47" s="289" t="e">
        <f t="shared" si="13"/>
        <v>#DIV/0!</v>
      </c>
      <c r="K47" s="289" t="e">
        <f t="shared" si="13"/>
        <v>#DIV/0!</v>
      </c>
      <c r="L47" s="289" t="e">
        <f t="shared" si="13"/>
        <v>#DIV/0!</v>
      </c>
      <c r="M47" s="289" t="e">
        <f t="shared" si="13"/>
        <v>#DIV/0!</v>
      </c>
      <c r="N47" s="289" t="e">
        <f t="shared" si="13"/>
        <v>#DIV/0!</v>
      </c>
      <c r="O47" s="289" t="e">
        <f t="shared" si="13"/>
        <v>#DIV/0!</v>
      </c>
      <c r="P47" s="289" t="e">
        <f t="shared" si="13"/>
        <v>#DIV/0!</v>
      </c>
      <c r="Q47" s="289" t="e">
        <f t="shared" si="13"/>
        <v>#DIV/0!</v>
      </c>
      <c r="R47" s="289" t="e">
        <f t="shared" si="13"/>
        <v>#DIV/0!</v>
      </c>
      <c r="S47" s="289" t="e">
        <f t="shared" si="13"/>
        <v>#DIV/0!</v>
      </c>
      <c r="T47" s="289" t="e">
        <f t="shared" si="13"/>
        <v>#DIV/0!</v>
      </c>
      <c r="U47" s="289" t="e">
        <f t="shared" si="13"/>
        <v>#DIV/0!</v>
      </c>
      <c r="V47" s="289" t="e">
        <f t="shared" si="13"/>
        <v>#DIV/0!</v>
      </c>
      <c r="W47" s="289" t="e">
        <f t="shared" si="13"/>
        <v>#DIV/0!</v>
      </c>
      <c r="X47" s="289" t="e">
        <f t="shared" si="13"/>
        <v>#DIV/0!</v>
      </c>
      <c r="Y47" s="289" t="e">
        <f t="shared" si="13"/>
        <v>#DIV/0!</v>
      </c>
      <c r="Z47" s="289" t="e">
        <f t="shared" si="13"/>
        <v>#DIV/0!</v>
      </c>
      <c r="AA47" s="289" t="e">
        <f t="shared" si="13"/>
        <v>#DIV/0!</v>
      </c>
      <c r="AB47" s="289" t="e">
        <f t="shared" si="13"/>
        <v>#DIV/0!</v>
      </c>
      <c r="AC47" s="289" t="e">
        <f t="shared" si="13"/>
        <v>#DIV/0!</v>
      </c>
      <c r="AD47" s="289" t="e">
        <f t="shared" si="13"/>
        <v>#DIV/0!</v>
      </c>
      <c r="AE47" s="289" t="e">
        <f t="shared" si="13"/>
        <v>#DIV/0!</v>
      </c>
      <c r="AF47" s="289" t="e">
        <f t="shared" si="13"/>
        <v>#DIV/0!</v>
      </c>
      <c r="AG47" s="289" t="e">
        <f t="shared" si="13"/>
        <v>#DIV/0!</v>
      </c>
      <c r="AH47" s="289" t="e">
        <f t="shared" si="13"/>
        <v>#DIV/0!</v>
      </c>
      <c r="AI47" s="289" t="e">
        <f t="shared" si="13"/>
        <v>#DIV/0!</v>
      </c>
      <c r="AJ47" s="289" t="e">
        <f t="shared" si="13"/>
        <v>#DIV/0!</v>
      </c>
      <c r="AK47" s="71"/>
      <c r="AL47" s="318" t="e">
        <f>(AL29/AL28)*100</f>
        <v>#DIV/0!</v>
      </c>
      <c r="AS47" s="318"/>
    </row>
    <row r="48" spans="1:15064" x14ac:dyDescent="0.25">
      <c r="B48" s="15"/>
      <c r="C48" s="83" t="s">
        <v>62</v>
      </c>
      <c r="D48" s="136">
        <v>25</v>
      </c>
      <c r="E48" s="88"/>
      <c r="F48" s="289" t="e">
        <f>(F25/F23)*100</f>
        <v>#DIV/0!</v>
      </c>
      <c r="G48" s="289" t="e">
        <f t="shared" ref="G48:AJ48" si="14">(G25/G23)*100</f>
        <v>#DIV/0!</v>
      </c>
      <c r="H48" s="289" t="e">
        <f t="shared" si="14"/>
        <v>#DIV/0!</v>
      </c>
      <c r="I48" s="289" t="e">
        <f t="shared" si="14"/>
        <v>#DIV/0!</v>
      </c>
      <c r="J48" s="289" t="e">
        <f t="shared" si="14"/>
        <v>#DIV/0!</v>
      </c>
      <c r="K48" s="289" t="e">
        <f t="shared" si="14"/>
        <v>#DIV/0!</v>
      </c>
      <c r="L48" s="289" t="e">
        <f t="shared" si="14"/>
        <v>#DIV/0!</v>
      </c>
      <c r="M48" s="289" t="e">
        <f t="shared" si="14"/>
        <v>#DIV/0!</v>
      </c>
      <c r="N48" s="289" t="e">
        <f t="shared" si="14"/>
        <v>#DIV/0!</v>
      </c>
      <c r="O48" s="289" t="e">
        <f t="shared" si="14"/>
        <v>#DIV/0!</v>
      </c>
      <c r="P48" s="289" t="e">
        <f t="shared" si="14"/>
        <v>#DIV/0!</v>
      </c>
      <c r="Q48" s="289" t="e">
        <f t="shared" si="14"/>
        <v>#DIV/0!</v>
      </c>
      <c r="R48" s="289" t="e">
        <f t="shared" si="14"/>
        <v>#DIV/0!</v>
      </c>
      <c r="S48" s="289" t="e">
        <f t="shared" si="14"/>
        <v>#DIV/0!</v>
      </c>
      <c r="T48" s="289" t="e">
        <f t="shared" si="14"/>
        <v>#DIV/0!</v>
      </c>
      <c r="U48" s="289" t="e">
        <f t="shared" si="14"/>
        <v>#DIV/0!</v>
      </c>
      <c r="V48" s="289" t="e">
        <f t="shared" si="14"/>
        <v>#DIV/0!</v>
      </c>
      <c r="W48" s="289" t="e">
        <f t="shared" si="14"/>
        <v>#DIV/0!</v>
      </c>
      <c r="X48" s="289" t="e">
        <f t="shared" si="14"/>
        <v>#DIV/0!</v>
      </c>
      <c r="Y48" s="289" t="e">
        <f t="shared" si="14"/>
        <v>#DIV/0!</v>
      </c>
      <c r="Z48" s="289" t="e">
        <f t="shared" si="14"/>
        <v>#DIV/0!</v>
      </c>
      <c r="AA48" s="289" t="e">
        <f t="shared" si="14"/>
        <v>#DIV/0!</v>
      </c>
      <c r="AB48" s="289" t="e">
        <f t="shared" si="14"/>
        <v>#DIV/0!</v>
      </c>
      <c r="AC48" s="289" t="e">
        <f t="shared" si="14"/>
        <v>#DIV/0!</v>
      </c>
      <c r="AD48" s="289" t="e">
        <f t="shared" si="14"/>
        <v>#DIV/0!</v>
      </c>
      <c r="AE48" s="289" t="e">
        <f t="shared" si="14"/>
        <v>#DIV/0!</v>
      </c>
      <c r="AF48" s="289" t="e">
        <f t="shared" si="14"/>
        <v>#DIV/0!</v>
      </c>
      <c r="AG48" s="289" t="e">
        <f t="shared" si="14"/>
        <v>#DIV/0!</v>
      </c>
      <c r="AH48" s="289" t="e">
        <f t="shared" si="14"/>
        <v>#DIV/0!</v>
      </c>
      <c r="AI48" s="289" t="e">
        <f t="shared" si="14"/>
        <v>#DIV/0!</v>
      </c>
      <c r="AJ48" s="289" t="e">
        <f t="shared" si="14"/>
        <v>#DIV/0!</v>
      </c>
      <c r="AK48" s="71"/>
      <c r="AL48" s="318" t="e">
        <f>(AL30/AL28)*100</f>
        <v>#DIV/0!</v>
      </c>
      <c r="AS48" s="318"/>
    </row>
    <row r="49" spans="2:99 15065:15078" x14ac:dyDescent="0.25">
      <c r="B49" s="15"/>
      <c r="C49" s="83" t="s">
        <v>109</v>
      </c>
      <c r="D49" s="136">
        <v>75</v>
      </c>
      <c r="E49" s="78" t="s">
        <v>25</v>
      </c>
      <c r="F49" s="289" t="e">
        <f>F29/F28*100</f>
        <v>#DIV/0!</v>
      </c>
      <c r="G49" s="289" t="e">
        <f t="shared" ref="G49:AJ49" si="15">G29/G28*100</f>
        <v>#DIV/0!</v>
      </c>
      <c r="H49" s="289" t="e">
        <f t="shared" si="15"/>
        <v>#DIV/0!</v>
      </c>
      <c r="I49" s="289" t="e">
        <f t="shared" si="15"/>
        <v>#DIV/0!</v>
      </c>
      <c r="J49" s="289" t="e">
        <f t="shared" si="15"/>
        <v>#DIV/0!</v>
      </c>
      <c r="K49" s="289" t="e">
        <f t="shared" si="15"/>
        <v>#DIV/0!</v>
      </c>
      <c r="L49" s="289" t="e">
        <f t="shared" si="15"/>
        <v>#DIV/0!</v>
      </c>
      <c r="M49" s="289" t="e">
        <f t="shared" si="15"/>
        <v>#DIV/0!</v>
      </c>
      <c r="N49" s="289" t="e">
        <f t="shared" si="15"/>
        <v>#DIV/0!</v>
      </c>
      <c r="O49" s="289" t="e">
        <f t="shared" si="15"/>
        <v>#DIV/0!</v>
      </c>
      <c r="P49" s="289" t="e">
        <f t="shared" si="15"/>
        <v>#DIV/0!</v>
      </c>
      <c r="Q49" s="289" t="e">
        <f t="shared" si="15"/>
        <v>#DIV/0!</v>
      </c>
      <c r="R49" s="289" t="e">
        <f t="shared" si="15"/>
        <v>#DIV/0!</v>
      </c>
      <c r="S49" s="289" t="e">
        <f t="shared" si="15"/>
        <v>#DIV/0!</v>
      </c>
      <c r="T49" s="289" t="e">
        <f t="shared" si="15"/>
        <v>#DIV/0!</v>
      </c>
      <c r="U49" s="289" t="e">
        <f t="shared" si="15"/>
        <v>#DIV/0!</v>
      </c>
      <c r="V49" s="289" t="e">
        <f t="shared" si="15"/>
        <v>#DIV/0!</v>
      </c>
      <c r="W49" s="289" t="e">
        <f t="shared" si="15"/>
        <v>#DIV/0!</v>
      </c>
      <c r="X49" s="289" t="e">
        <f t="shared" si="15"/>
        <v>#DIV/0!</v>
      </c>
      <c r="Y49" s="289" t="e">
        <f t="shared" si="15"/>
        <v>#DIV/0!</v>
      </c>
      <c r="Z49" s="289" t="e">
        <f t="shared" si="15"/>
        <v>#DIV/0!</v>
      </c>
      <c r="AA49" s="289" t="e">
        <f t="shared" si="15"/>
        <v>#DIV/0!</v>
      </c>
      <c r="AB49" s="289" t="e">
        <f t="shared" si="15"/>
        <v>#DIV/0!</v>
      </c>
      <c r="AC49" s="289" t="e">
        <f t="shared" si="15"/>
        <v>#DIV/0!</v>
      </c>
      <c r="AD49" s="289" t="e">
        <f t="shared" si="15"/>
        <v>#DIV/0!</v>
      </c>
      <c r="AE49" s="289" t="e">
        <f t="shared" si="15"/>
        <v>#DIV/0!</v>
      </c>
      <c r="AF49" s="289" t="e">
        <f t="shared" si="15"/>
        <v>#DIV/0!</v>
      </c>
      <c r="AG49" s="289" t="e">
        <f t="shared" si="15"/>
        <v>#DIV/0!</v>
      </c>
      <c r="AH49" s="289" t="e">
        <f t="shared" si="15"/>
        <v>#DIV/0!</v>
      </c>
      <c r="AI49" s="289" t="e">
        <f t="shared" si="15"/>
        <v>#DIV/0!</v>
      </c>
      <c r="AJ49" s="289" t="e">
        <f t="shared" si="15"/>
        <v>#DIV/0!</v>
      </c>
      <c r="AK49" s="71"/>
      <c r="AL49" s="318" t="e">
        <f>AL29/AL28*100</f>
        <v>#DIV/0!</v>
      </c>
      <c r="AS49" s="318"/>
      <c r="BJ49" s="3"/>
    </row>
    <row r="50" spans="2:99 15065:15078" x14ac:dyDescent="0.25">
      <c r="B50" s="15"/>
      <c r="C50" s="83" t="s">
        <v>62</v>
      </c>
      <c r="D50" s="136">
        <v>25</v>
      </c>
      <c r="E50" s="78" t="s">
        <v>25</v>
      </c>
      <c r="F50" s="289" t="e">
        <f>F30/F28*100</f>
        <v>#DIV/0!</v>
      </c>
      <c r="G50" s="289" t="e">
        <f t="shared" ref="G50:AJ50" si="16">G30/G28*100</f>
        <v>#DIV/0!</v>
      </c>
      <c r="H50" s="289" t="e">
        <f t="shared" si="16"/>
        <v>#DIV/0!</v>
      </c>
      <c r="I50" s="289" t="e">
        <f t="shared" si="16"/>
        <v>#DIV/0!</v>
      </c>
      <c r="J50" s="289" t="e">
        <f t="shared" si="16"/>
        <v>#DIV/0!</v>
      </c>
      <c r="K50" s="289" t="e">
        <f t="shared" si="16"/>
        <v>#DIV/0!</v>
      </c>
      <c r="L50" s="289" t="e">
        <f t="shared" si="16"/>
        <v>#DIV/0!</v>
      </c>
      <c r="M50" s="289" t="e">
        <f t="shared" si="16"/>
        <v>#DIV/0!</v>
      </c>
      <c r="N50" s="289" t="e">
        <f t="shared" si="16"/>
        <v>#DIV/0!</v>
      </c>
      <c r="O50" s="289" t="e">
        <f t="shared" si="16"/>
        <v>#DIV/0!</v>
      </c>
      <c r="P50" s="289" t="e">
        <f t="shared" si="16"/>
        <v>#DIV/0!</v>
      </c>
      <c r="Q50" s="289" t="e">
        <f t="shared" si="16"/>
        <v>#DIV/0!</v>
      </c>
      <c r="R50" s="289" t="e">
        <f t="shared" si="16"/>
        <v>#DIV/0!</v>
      </c>
      <c r="S50" s="289" t="e">
        <f t="shared" si="16"/>
        <v>#DIV/0!</v>
      </c>
      <c r="T50" s="289" t="e">
        <f t="shared" si="16"/>
        <v>#DIV/0!</v>
      </c>
      <c r="U50" s="289" t="e">
        <f t="shared" si="16"/>
        <v>#DIV/0!</v>
      </c>
      <c r="V50" s="289" t="e">
        <f t="shared" si="16"/>
        <v>#DIV/0!</v>
      </c>
      <c r="W50" s="289" t="e">
        <f t="shared" si="16"/>
        <v>#DIV/0!</v>
      </c>
      <c r="X50" s="289" t="e">
        <f t="shared" si="16"/>
        <v>#DIV/0!</v>
      </c>
      <c r="Y50" s="289" t="e">
        <f t="shared" si="16"/>
        <v>#DIV/0!</v>
      </c>
      <c r="Z50" s="289" t="e">
        <f t="shared" si="16"/>
        <v>#DIV/0!</v>
      </c>
      <c r="AA50" s="289" t="e">
        <f t="shared" si="16"/>
        <v>#DIV/0!</v>
      </c>
      <c r="AB50" s="289" t="e">
        <f t="shared" si="16"/>
        <v>#DIV/0!</v>
      </c>
      <c r="AC50" s="289" t="e">
        <f t="shared" si="16"/>
        <v>#DIV/0!</v>
      </c>
      <c r="AD50" s="289" t="e">
        <f t="shared" si="16"/>
        <v>#DIV/0!</v>
      </c>
      <c r="AE50" s="289" t="e">
        <f t="shared" si="16"/>
        <v>#DIV/0!</v>
      </c>
      <c r="AF50" s="289" t="e">
        <f t="shared" si="16"/>
        <v>#DIV/0!</v>
      </c>
      <c r="AG50" s="289" t="e">
        <f t="shared" si="16"/>
        <v>#DIV/0!</v>
      </c>
      <c r="AH50" s="289" t="e">
        <f t="shared" si="16"/>
        <v>#DIV/0!</v>
      </c>
      <c r="AI50" s="289" t="e">
        <f t="shared" si="16"/>
        <v>#DIV/0!</v>
      </c>
      <c r="AJ50" s="289" t="e">
        <f t="shared" si="16"/>
        <v>#DIV/0!</v>
      </c>
      <c r="AK50" s="18"/>
      <c r="AL50" s="318" t="e">
        <f>AL30/AL28*100</f>
        <v>#DIV/0!</v>
      </c>
      <c r="AS50" s="318"/>
    </row>
    <row r="51" spans="2:99 15065:15078" x14ac:dyDescent="0.25">
      <c r="B51" s="15"/>
      <c r="C51" s="83" t="s">
        <v>112</v>
      </c>
      <c r="D51" s="136">
        <v>70</v>
      </c>
      <c r="E51" s="78" t="s">
        <v>25</v>
      </c>
      <c r="F51" s="289">
        <f>F33/(F34+F33)*100</f>
        <v>68.778600300882232</v>
      </c>
      <c r="G51" s="289">
        <f t="shared" ref="G51:AJ51" si="17">G33/(G34+G33)*100</f>
        <v>71.199010248968293</v>
      </c>
      <c r="H51" s="289">
        <f t="shared" si="17"/>
        <v>71.591282589564969</v>
      </c>
      <c r="I51" s="289">
        <f t="shared" si="17"/>
        <v>76.713166197783551</v>
      </c>
      <c r="J51" s="289">
        <f t="shared" si="17"/>
        <v>53.209659552470278</v>
      </c>
      <c r="K51" s="289">
        <f t="shared" si="17"/>
        <v>71.156118329828701</v>
      </c>
      <c r="L51" s="289">
        <f t="shared" si="17"/>
        <v>66.400750969528204</v>
      </c>
      <c r="M51" s="289" t="e">
        <f t="shared" si="17"/>
        <v>#DIV/0!</v>
      </c>
      <c r="N51" s="289">
        <f t="shared" si="17"/>
        <v>75.49429192299452</v>
      </c>
      <c r="O51" s="289">
        <f t="shared" si="17"/>
        <v>0</v>
      </c>
      <c r="P51" s="289">
        <f t="shared" si="17"/>
        <v>73.813401941004813</v>
      </c>
      <c r="Q51" s="289">
        <f t="shared" si="17"/>
        <v>65.324284265543326</v>
      </c>
      <c r="R51" s="289">
        <f t="shared" si="17"/>
        <v>74.752568545200319</v>
      </c>
      <c r="S51" s="289">
        <f t="shared" si="17"/>
        <v>69.09135226140954</v>
      </c>
      <c r="T51" s="289">
        <f t="shared" si="17"/>
        <v>60.665517054017492</v>
      </c>
      <c r="U51" s="289" t="e">
        <f t="shared" si="17"/>
        <v>#DIV/0!</v>
      </c>
      <c r="V51" s="289" t="e">
        <f t="shared" si="17"/>
        <v>#DIV/0!</v>
      </c>
      <c r="W51" s="289" t="e">
        <f t="shared" si="17"/>
        <v>#DIV/0!</v>
      </c>
      <c r="X51" s="289" t="e">
        <f t="shared" si="17"/>
        <v>#DIV/0!</v>
      </c>
      <c r="Y51" s="289" t="e">
        <f t="shared" si="17"/>
        <v>#DIV/0!</v>
      </c>
      <c r="Z51" s="289" t="e">
        <f t="shared" si="17"/>
        <v>#DIV/0!</v>
      </c>
      <c r="AA51" s="289" t="e">
        <f t="shared" si="17"/>
        <v>#DIV/0!</v>
      </c>
      <c r="AB51" s="289" t="e">
        <f t="shared" si="17"/>
        <v>#DIV/0!</v>
      </c>
      <c r="AC51" s="289" t="e">
        <f t="shared" si="17"/>
        <v>#DIV/0!</v>
      </c>
      <c r="AD51" s="289">
        <f t="shared" si="17"/>
        <v>65.487793437860887</v>
      </c>
      <c r="AE51" s="289">
        <f t="shared" si="17"/>
        <v>71.855055653966403</v>
      </c>
      <c r="AF51" s="289">
        <f t="shared" si="17"/>
        <v>71.229311342592595</v>
      </c>
      <c r="AG51" s="289">
        <f t="shared" si="17"/>
        <v>72.792973462002408</v>
      </c>
      <c r="AH51" s="289">
        <f t="shared" si="17"/>
        <v>71.844459382594763</v>
      </c>
      <c r="AI51" s="289">
        <f t="shared" si="17"/>
        <v>75.128340796193939</v>
      </c>
      <c r="AJ51" s="289">
        <f t="shared" si="17"/>
        <v>73.166507288017286</v>
      </c>
      <c r="AK51" s="18"/>
      <c r="AL51" s="396">
        <f t="shared" ref="AL51" si="18">AL33/(AL34+AL33)*100</f>
        <v>70.680524643702526</v>
      </c>
      <c r="AS51" s="318"/>
    </row>
    <row r="52" spans="2:99 15065:15078" x14ac:dyDescent="0.25">
      <c r="B52" s="15"/>
      <c r="C52" s="83" t="s">
        <v>62</v>
      </c>
      <c r="D52" s="136">
        <v>30</v>
      </c>
      <c r="E52" s="78" t="s">
        <v>25</v>
      </c>
      <c r="F52" s="289">
        <f>F34/(F34+F33)*100</f>
        <v>31.221399699117768</v>
      </c>
      <c r="G52" s="289">
        <f t="shared" ref="G52:AJ52" si="19">G34/(G34+G33)*100</f>
        <v>28.800989751031697</v>
      </c>
      <c r="H52" s="289">
        <f t="shared" si="19"/>
        <v>28.408717410435024</v>
      </c>
      <c r="I52" s="289">
        <f t="shared" si="19"/>
        <v>23.286833802216453</v>
      </c>
      <c r="J52" s="289">
        <f t="shared" si="19"/>
        <v>46.790340447529729</v>
      </c>
      <c r="K52" s="289">
        <f t="shared" si="19"/>
        <v>28.843881670171299</v>
      </c>
      <c r="L52" s="289">
        <f t="shared" si="19"/>
        <v>33.599249030471789</v>
      </c>
      <c r="M52" s="289" t="e">
        <f t="shared" si="19"/>
        <v>#DIV/0!</v>
      </c>
      <c r="N52" s="289">
        <f t="shared" si="19"/>
        <v>24.50570807700548</v>
      </c>
      <c r="O52" s="289">
        <v>0</v>
      </c>
      <c r="P52" s="289">
        <f t="shared" si="19"/>
        <v>26.186598058995191</v>
      </c>
      <c r="Q52" s="289">
        <f t="shared" si="19"/>
        <v>34.675715734456666</v>
      </c>
      <c r="R52" s="289">
        <f t="shared" si="19"/>
        <v>25.247431454799685</v>
      </c>
      <c r="S52" s="289">
        <f t="shared" si="19"/>
        <v>30.908647738590449</v>
      </c>
      <c r="T52" s="289">
        <f t="shared" si="19"/>
        <v>39.334482945982501</v>
      </c>
      <c r="U52" s="289" t="e">
        <f t="shared" si="19"/>
        <v>#DIV/0!</v>
      </c>
      <c r="V52" s="289" t="e">
        <f t="shared" si="19"/>
        <v>#DIV/0!</v>
      </c>
      <c r="W52" s="289" t="e">
        <f t="shared" si="19"/>
        <v>#DIV/0!</v>
      </c>
      <c r="X52" s="289" t="e">
        <f t="shared" si="19"/>
        <v>#DIV/0!</v>
      </c>
      <c r="Y52" s="289" t="e">
        <f t="shared" si="19"/>
        <v>#DIV/0!</v>
      </c>
      <c r="Z52" s="289" t="e">
        <f t="shared" si="19"/>
        <v>#DIV/0!</v>
      </c>
      <c r="AA52" s="289" t="e">
        <f t="shared" si="19"/>
        <v>#DIV/0!</v>
      </c>
      <c r="AB52" s="289" t="e">
        <f t="shared" si="19"/>
        <v>#DIV/0!</v>
      </c>
      <c r="AC52" s="289" t="e">
        <f t="shared" si="19"/>
        <v>#DIV/0!</v>
      </c>
      <c r="AD52" s="289">
        <f t="shared" si="19"/>
        <v>34.512206562139113</v>
      </c>
      <c r="AE52" s="289">
        <f t="shared" si="19"/>
        <v>28.144944346033597</v>
      </c>
      <c r="AF52" s="289">
        <f t="shared" si="19"/>
        <v>28.770688657407405</v>
      </c>
      <c r="AG52" s="289">
        <f t="shared" si="19"/>
        <v>27.207026537997585</v>
      </c>
      <c r="AH52" s="289">
        <f t="shared" si="19"/>
        <v>28.155540617405244</v>
      </c>
      <c r="AI52" s="289">
        <f t="shared" si="19"/>
        <v>24.871659203806061</v>
      </c>
      <c r="AJ52" s="289">
        <f t="shared" si="19"/>
        <v>26.833492711982721</v>
      </c>
      <c r="AK52" s="18"/>
      <c r="AL52" s="396">
        <f t="shared" ref="AL52" si="20">AL34/(AL34+AL33)*100</f>
        <v>29.319475356297481</v>
      </c>
      <c r="AS52" s="318"/>
    </row>
    <row r="53" spans="2:99 15065:15078" x14ac:dyDescent="0.25">
      <c r="B53" s="15"/>
      <c r="C53" s="83" t="s">
        <v>61</v>
      </c>
      <c r="D53" s="136">
        <v>60</v>
      </c>
      <c r="E53" s="78" t="s">
        <v>25</v>
      </c>
      <c r="F53" s="289" t="e">
        <f>F38/F37*100</f>
        <v>#DIV/0!</v>
      </c>
      <c r="G53" s="289" t="e">
        <f t="shared" ref="G53:AJ53" si="21">G38/G37*100</f>
        <v>#DIV/0!</v>
      </c>
      <c r="H53" s="289" t="e">
        <f t="shared" si="21"/>
        <v>#DIV/0!</v>
      </c>
      <c r="I53" s="289" t="e">
        <f t="shared" si="21"/>
        <v>#DIV/0!</v>
      </c>
      <c r="J53" s="289" t="e">
        <f t="shared" si="21"/>
        <v>#DIV/0!</v>
      </c>
      <c r="K53" s="289" t="e">
        <f t="shared" si="21"/>
        <v>#DIV/0!</v>
      </c>
      <c r="L53" s="289" t="e">
        <f t="shared" si="21"/>
        <v>#DIV/0!</v>
      </c>
      <c r="M53" s="289" t="e">
        <f t="shared" si="21"/>
        <v>#DIV/0!</v>
      </c>
      <c r="N53" s="289" t="e">
        <f t="shared" si="21"/>
        <v>#DIV/0!</v>
      </c>
      <c r="O53" s="289" t="e">
        <f t="shared" si="21"/>
        <v>#DIV/0!</v>
      </c>
      <c r="P53" s="289" t="e">
        <f t="shared" si="21"/>
        <v>#DIV/0!</v>
      </c>
      <c r="Q53" s="289" t="e">
        <f t="shared" si="21"/>
        <v>#DIV/0!</v>
      </c>
      <c r="R53" s="289" t="e">
        <f t="shared" si="21"/>
        <v>#DIV/0!</v>
      </c>
      <c r="S53" s="289" t="e">
        <f t="shared" si="21"/>
        <v>#DIV/0!</v>
      </c>
      <c r="T53" s="289" t="e">
        <f t="shared" si="21"/>
        <v>#DIV/0!</v>
      </c>
      <c r="U53" s="289" t="e">
        <f t="shared" si="21"/>
        <v>#DIV/0!</v>
      </c>
      <c r="V53" s="289" t="e">
        <f t="shared" si="21"/>
        <v>#DIV/0!</v>
      </c>
      <c r="W53" s="289" t="e">
        <f t="shared" si="21"/>
        <v>#DIV/0!</v>
      </c>
      <c r="X53" s="289" t="e">
        <f t="shared" si="21"/>
        <v>#DIV/0!</v>
      </c>
      <c r="Y53" s="289" t="e">
        <f t="shared" si="21"/>
        <v>#DIV/0!</v>
      </c>
      <c r="Z53" s="289" t="e">
        <f t="shared" si="21"/>
        <v>#DIV/0!</v>
      </c>
      <c r="AA53" s="289" t="e">
        <f t="shared" si="21"/>
        <v>#DIV/0!</v>
      </c>
      <c r="AB53" s="289" t="e">
        <f t="shared" si="21"/>
        <v>#DIV/0!</v>
      </c>
      <c r="AC53" s="289" t="e">
        <f t="shared" si="21"/>
        <v>#DIV/0!</v>
      </c>
      <c r="AD53" s="289" t="e">
        <f t="shared" si="21"/>
        <v>#DIV/0!</v>
      </c>
      <c r="AE53" s="289" t="e">
        <f t="shared" si="21"/>
        <v>#DIV/0!</v>
      </c>
      <c r="AF53" s="289" t="e">
        <f t="shared" si="21"/>
        <v>#DIV/0!</v>
      </c>
      <c r="AG53" s="289" t="e">
        <f t="shared" si="21"/>
        <v>#DIV/0!</v>
      </c>
      <c r="AH53" s="289" t="e">
        <f t="shared" si="21"/>
        <v>#DIV/0!</v>
      </c>
      <c r="AI53" s="289" t="e">
        <f t="shared" si="21"/>
        <v>#DIV/0!</v>
      </c>
      <c r="AJ53" s="289" t="e">
        <f t="shared" si="21"/>
        <v>#DIV/0!</v>
      </c>
      <c r="AK53" s="71"/>
      <c r="AL53" s="318" t="e">
        <f>(AL39+AL38)/AL37*100</f>
        <v>#DIV/0!</v>
      </c>
      <c r="AS53" s="318"/>
    </row>
    <row r="54" spans="2:99 15065:15078" ht="15.75" thickBot="1" x14ac:dyDescent="0.3">
      <c r="B54" s="19"/>
      <c r="C54" s="83" t="s">
        <v>60</v>
      </c>
      <c r="D54" s="136">
        <v>40</v>
      </c>
      <c r="E54" s="78" t="s">
        <v>25</v>
      </c>
      <c r="F54" s="289" t="e">
        <f>F40/F37*100</f>
        <v>#DIV/0!</v>
      </c>
      <c r="G54" s="289" t="e">
        <f t="shared" ref="G54:AJ54" si="22">G40/G37*100</f>
        <v>#DIV/0!</v>
      </c>
      <c r="H54" s="289" t="e">
        <f t="shared" si="22"/>
        <v>#DIV/0!</v>
      </c>
      <c r="I54" s="289" t="e">
        <f t="shared" si="22"/>
        <v>#DIV/0!</v>
      </c>
      <c r="J54" s="289" t="e">
        <f t="shared" si="22"/>
        <v>#DIV/0!</v>
      </c>
      <c r="K54" s="289" t="e">
        <f t="shared" si="22"/>
        <v>#DIV/0!</v>
      </c>
      <c r="L54" s="289" t="e">
        <f t="shared" si="22"/>
        <v>#DIV/0!</v>
      </c>
      <c r="M54" s="289" t="e">
        <f t="shared" si="22"/>
        <v>#DIV/0!</v>
      </c>
      <c r="N54" s="289" t="e">
        <f t="shared" si="22"/>
        <v>#DIV/0!</v>
      </c>
      <c r="O54" s="289" t="e">
        <f t="shared" si="22"/>
        <v>#DIV/0!</v>
      </c>
      <c r="P54" s="289" t="e">
        <f t="shared" si="22"/>
        <v>#DIV/0!</v>
      </c>
      <c r="Q54" s="289" t="e">
        <f t="shared" si="22"/>
        <v>#DIV/0!</v>
      </c>
      <c r="R54" s="289" t="e">
        <f t="shared" si="22"/>
        <v>#DIV/0!</v>
      </c>
      <c r="S54" s="289" t="e">
        <f t="shared" si="22"/>
        <v>#DIV/0!</v>
      </c>
      <c r="T54" s="289" t="e">
        <f t="shared" si="22"/>
        <v>#DIV/0!</v>
      </c>
      <c r="U54" s="289" t="e">
        <f t="shared" si="22"/>
        <v>#DIV/0!</v>
      </c>
      <c r="V54" s="289" t="e">
        <f t="shared" si="22"/>
        <v>#DIV/0!</v>
      </c>
      <c r="W54" s="289" t="e">
        <f t="shared" si="22"/>
        <v>#DIV/0!</v>
      </c>
      <c r="X54" s="289" t="e">
        <f t="shared" si="22"/>
        <v>#DIV/0!</v>
      </c>
      <c r="Y54" s="289" t="e">
        <f t="shared" si="22"/>
        <v>#DIV/0!</v>
      </c>
      <c r="Z54" s="289" t="e">
        <f t="shared" si="22"/>
        <v>#DIV/0!</v>
      </c>
      <c r="AA54" s="289" t="e">
        <f t="shared" si="22"/>
        <v>#DIV/0!</v>
      </c>
      <c r="AB54" s="289" t="e">
        <f t="shared" si="22"/>
        <v>#DIV/0!</v>
      </c>
      <c r="AC54" s="289" t="e">
        <f t="shared" si="22"/>
        <v>#DIV/0!</v>
      </c>
      <c r="AD54" s="289" t="e">
        <f t="shared" si="22"/>
        <v>#DIV/0!</v>
      </c>
      <c r="AE54" s="289" t="e">
        <f t="shared" si="22"/>
        <v>#DIV/0!</v>
      </c>
      <c r="AF54" s="289" t="e">
        <f t="shared" si="22"/>
        <v>#DIV/0!</v>
      </c>
      <c r="AG54" s="289" t="e">
        <f t="shared" si="22"/>
        <v>#DIV/0!</v>
      </c>
      <c r="AH54" s="289" t="e">
        <f t="shared" si="22"/>
        <v>#DIV/0!</v>
      </c>
      <c r="AI54" s="289" t="e">
        <f t="shared" si="22"/>
        <v>#DIV/0!</v>
      </c>
      <c r="AJ54" s="289" t="e">
        <f t="shared" si="22"/>
        <v>#DIV/0!</v>
      </c>
      <c r="AK54" s="18"/>
      <c r="AL54" s="318" t="e">
        <f>AL40/AL37*100</f>
        <v>#DIV/0!</v>
      </c>
      <c r="AS54" s="318"/>
    </row>
    <row r="55" spans="2:99 15065:15078" x14ac:dyDescent="0.25">
      <c r="B55" s="8">
        <v>2</v>
      </c>
      <c r="C55" s="89" t="s">
        <v>59</v>
      </c>
      <c r="D55" s="85"/>
      <c r="E55" s="86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L55" s="90" t="s">
        <v>130</v>
      </c>
    </row>
    <row r="56" spans="2:99 15065:15078" x14ac:dyDescent="0.25">
      <c r="B56" s="8"/>
      <c r="C56" s="247" t="s">
        <v>58</v>
      </c>
      <c r="D56" s="264">
        <v>8</v>
      </c>
      <c r="E56" s="248" t="s">
        <v>56</v>
      </c>
      <c r="F56" s="290">
        <v>7096</v>
      </c>
      <c r="G56" s="290">
        <v>10494</v>
      </c>
      <c r="H56" s="290">
        <v>9008</v>
      </c>
      <c r="I56" s="290">
        <v>9356</v>
      </c>
      <c r="J56" s="290">
        <v>280</v>
      </c>
      <c r="K56" s="290">
        <v>5099</v>
      </c>
      <c r="L56" s="290">
        <v>1205</v>
      </c>
      <c r="M56" s="290">
        <v>2788</v>
      </c>
      <c r="N56" s="290">
        <v>2079</v>
      </c>
      <c r="O56" s="290">
        <v>5395</v>
      </c>
      <c r="P56" s="290">
        <v>4274</v>
      </c>
      <c r="Q56" s="290">
        <v>7474</v>
      </c>
      <c r="R56" s="290">
        <v>8184</v>
      </c>
      <c r="S56" s="290">
        <v>6386</v>
      </c>
      <c r="T56" s="290">
        <v>0</v>
      </c>
      <c r="U56" s="290">
        <v>0</v>
      </c>
      <c r="V56" s="290"/>
      <c r="W56" s="290"/>
      <c r="X56" s="290"/>
      <c r="Y56" s="290"/>
      <c r="Z56" s="290"/>
      <c r="AA56" s="290"/>
      <c r="AB56" s="290"/>
      <c r="AC56" s="290">
        <v>0</v>
      </c>
      <c r="AD56" s="290">
        <f>17375+2805</f>
        <v>20180</v>
      </c>
      <c r="AE56" s="290">
        <v>16136</v>
      </c>
      <c r="AF56" s="290">
        <v>13332</v>
      </c>
      <c r="AG56" s="290">
        <v>9538</v>
      </c>
      <c r="AH56" s="290">
        <v>10328</v>
      </c>
      <c r="AI56" s="290">
        <v>6881</v>
      </c>
      <c r="AJ56" s="290">
        <v>6963</v>
      </c>
      <c r="AL56" s="91">
        <f>SUM(F56:AJ56)</f>
        <v>162476</v>
      </c>
      <c r="AM56" s="3"/>
    </row>
    <row r="57" spans="2:99 15065:15078" x14ac:dyDescent="0.25">
      <c r="B57" s="15"/>
      <c r="C57" s="21"/>
      <c r="D57" s="266"/>
      <c r="E57" s="20" t="s">
        <v>25</v>
      </c>
      <c r="F57" s="291">
        <f t="shared" ref="F57:AJ57" si="23">F56/(F10)*100</f>
        <v>0.94890920907294141</v>
      </c>
      <c r="G57" s="291">
        <f t="shared" si="23"/>
        <v>1.2261465767445774</v>
      </c>
      <c r="H57" s="291">
        <f t="shared" si="23"/>
        <v>0.86332562461244755</v>
      </c>
      <c r="I57" s="291">
        <f t="shared" si="23"/>
        <v>0.87767683931271789</v>
      </c>
      <c r="J57" s="291">
        <f t="shared" si="23"/>
        <v>1.1567857880603181</v>
      </c>
      <c r="K57" s="291">
        <f t="shared" si="23"/>
        <v>0.832621656001032</v>
      </c>
      <c r="L57" s="291">
        <f t="shared" si="23"/>
        <v>0.95628090057059412</v>
      </c>
      <c r="M57" s="291">
        <f t="shared" si="23"/>
        <v>1.0791854240292944</v>
      </c>
      <c r="N57" s="291">
        <f t="shared" si="23"/>
        <v>1.2551391882346548</v>
      </c>
      <c r="O57" s="291">
        <f t="shared" si="23"/>
        <v>1.0523810731360956</v>
      </c>
      <c r="P57" s="291">
        <f t="shared" si="23"/>
        <v>0.96902036892605148</v>
      </c>
      <c r="Q57" s="291">
        <f t="shared" si="23"/>
        <v>1.4198247350414037</v>
      </c>
      <c r="R57" s="291">
        <f t="shared" si="23"/>
        <v>1.4399375041787044</v>
      </c>
      <c r="S57" s="291">
        <f t="shared" si="23"/>
        <v>1.4837808762811144</v>
      </c>
      <c r="T57" s="291" t="e">
        <f t="shared" si="23"/>
        <v>#DIV/0!</v>
      </c>
      <c r="U57" s="291" t="e">
        <f t="shared" si="23"/>
        <v>#DIV/0!</v>
      </c>
      <c r="V57" s="291" t="e">
        <f t="shared" si="23"/>
        <v>#DIV/0!</v>
      </c>
      <c r="W57" s="291" t="e">
        <f t="shared" si="23"/>
        <v>#DIV/0!</v>
      </c>
      <c r="X57" s="291" t="e">
        <f t="shared" si="23"/>
        <v>#DIV/0!</v>
      </c>
      <c r="Y57" s="291" t="e">
        <f t="shared" si="23"/>
        <v>#DIV/0!</v>
      </c>
      <c r="Z57" s="291" t="e">
        <f t="shared" si="23"/>
        <v>#DIV/0!</v>
      </c>
      <c r="AA57" s="291" t="e">
        <f t="shared" si="23"/>
        <v>#DIV/0!</v>
      </c>
      <c r="AB57" s="291" t="e">
        <f t="shared" si="23"/>
        <v>#DIV/0!</v>
      </c>
      <c r="AC57" s="291">
        <f t="shared" si="23"/>
        <v>0</v>
      </c>
      <c r="AD57" s="291">
        <f t="shared" si="23"/>
        <v>1.2318789266903845</v>
      </c>
      <c r="AE57" s="291">
        <f t="shared" si="23"/>
        <v>0.89403997360432297</v>
      </c>
      <c r="AF57" s="291">
        <f t="shared" si="23"/>
        <v>1.0574473417874128</v>
      </c>
      <c r="AG57" s="291">
        <f t="shared" si="23"/>
        <v>0.80269506255854217</v>
      </c>
      <c r="AH57" s="291">
        <f t="shared" si="23"/>
        <v>0.96733194152924229</v>
      </c>
      <c r="AI57" s="291">
        <f t="shared" si="23"/>
        <v>0.95658193991091744</v>
      </c>
      <c r="AJ57" s="291">
        <f t="shared" si="23"/>
        <v>1.0466301305619605</v>
      </c>
      <c r="AL57" s="319">
        <f>AL56/(AL10)*100</f>
        <v>1.0157289957319953</v>
      </c>
      <c r="AM57" s="150">
        <f>AL57*10</f>
        <v>10.157289957319954</v>
      </c>
      <c r="AN57" s="150">
        <f>AI57*10</f>
        <v>9.5658193991091736</v>
      </c>
      <c r="AO57" s="150">
        <f>AD57*10</f>
        <v>12.318789266903845</v>
      </c>
      <c r="BI57" s="150" t="e">
        <v>#DIV/0!</v>
      </c>
      <c r="BJ57" s="150" t="e">
        <v>#DIV/0!</v>
      </c>
    </row>
    <row r="58" spans="2:99 15065:15078" s="1" customFormat="1" x14ac:dyDescent="0.25">
      <c r="B58" s="8"/>
      <c r="C58" s="249" t="s">
        <v>57</v>
      </c>
      <c r="D58" s="269">
        <v>18</v>
      </c>
      <c r="E58" s="250" t="s">
        <v>56</v>
      </c>
      <c r="F58" s="292">
        <v>0</v>
      </c>
      <c r="G58" s="292">
        <v>0</v>
      </c>
      <c r="H58" s="292">
        <v>0</v>
      </c>
      <c r="I58" s="292">
        <v>0</v>
      </c>
      <c r="J58" s="292">
        <v>0</v>
      </c>
      <c r="K58" s="292">
        <v>0</v>
      </c>
      <c r="L58" s="292">
        <v>0</v>
      </c>
      <c r="M58" s="292">
        <v>0</v>
      </c>
      <c r="N58" s="292">
        <v>0</v>
      </c>
      <c r="O58" s="292">
        <v>0</v>
      </c>
      <c r="P58" s="292">
        <v>0</v>
      </c>
      <c r="Q58" s="292">
        <v>0</v>
      </c>
      <c r="R58" s="292">
        <v>0</v>
      </c>
      <c r="S58" s="292">
        <v>0</v>
      </c>
      <c r="T58" s="292">
        <v>0</v>
      </c>
      <c r="U58" s="292">
        <v>0</v>
      </c>
      <c r="V58" s="292">
        <v>0</v>
      </c>
      <c r="W58" s="292">
        <v>0</v>
      </c>
      <c r="X58" s="292">
        <v>0</v>
      </c>
      <c r="Y58" s="292">
        <v>0</v>
      </c>
      <c r="Z58" s="292">
        <v>0</v>
      </c>
      <c r="AA58" s="292">
        <v>0</v>
      </c>
      <c r="AB58" s="292">
        <v>0</v>
      </c>
      <c r="AC58" s="292">
        <v>0</v>
      </c>
      <c r="AD58" s="292">
        <v>0</v>
      </c>
      <c r="AE58" s="292">
        <v>0</v>
      </c>
      <c r="AF58" s="292">
        <v>0</v>
      </c>
      <c r="AG58" s="292">
        <v>0</v>
      </c>
      <c r="AH58" s="292">
        <v>0</v>
      </c>
      <c r="AI58" s="292">
        <v>0</v>
      </c>
      <c r="AJ58" s="292">
        <v>0</v>
      </c>
      <c r="AL58" s="91">
        <f>SUM(F58:AJ58)</f>
        <v>0</v>
      </c>
      <c r="CU58" s="151"/>
      <c r="VGK58" s="50"/>
      <c r="VGL58" s="50"/>
      <c r="VGM58" s="50"/>
      <c r="VGN58" s="50"/>
      <c r="VGO58" s="50"/>
      <c r="VGP58" s="50"/>
      <c r="VGQ58" s="50"/>
      <c r="VGR58" s="50"/>
      <c r="VGS58" s="50"/>
      <c r="VGT58" s="50"/>
      <c r="VGU58" s="50"/>
      <c r="VGV58" s="50"/>
      <c r="VGW58" s="50"/>
      <c r="VGX58" s="50"/>
    </row>
    <row r="59" spans="2:99 15065:15078" s="1" customFormat="1" x14ac:dyDescent="0.25">
      <c r="B59" s="15"/>
      <c r="C59" s="22"/>
      <c r="D59" s="270"/>
      <c r="E59" s="23" t="s">
        <v>25</v>
      </c>
      <c r="F59" s="293" t="e">
        <f t="shared" ref="F59:AJ59" si="24">F58/(F11)*100</f>
        <v>#DIV/0!</v>
      </c>
      <c r="G59" s="293" t="e">
        <f t="shared" si="24"/>
        <v>#DIV/0!</v>
      </c>
      <c r="H59" s="293" t="e">
        <f t="shared" si="24"/>
        <v>#DIV/0!</v>
      </c>
      <c r="I59" s="293" t="e">
        <f t="shared" si="24"/>
        <v>#DIV/0!</v>
      </c>
      <c r="J59" s="293" t="e">
        <f t="shared" si="24"/>
        <v>#DIV/0!</v>
      </c>
      <c r="K59" s="293" t="e">
        <f t="shared" si="24"/>
        <v>#DIV/0!</v>
      </c>
      <c r="L59" s="293" t="e">
        <f t="shared" si="24"/>
        <v>#DIV/0!</v>
      </c>
      <c r="M59" s="293" t="e">
        <f t="shared" si="24"/>
        <v>#DIV/0!</v>
      </c>
      <c r="N59" s="293" t="e">
        <f t="shared" si="24"/>
        <v>#DIV/0!</v>
      </c>
      <c r="O59" s="293" t="e">
        <f t="shared" si="24"/>
        <v>#DIV/0!</v>
      </c>
      <c r="P59" s="293" t="e">
        <f t="shared" si="24"/>
        <v>#DIV/0!</v>
      </c>
      <c r="Q59" s="293" t="e">
        <f t="shared" si="24"/>
        <v>#DIV/0!</v>
      </c>
      <c r="R59" s="293" t="e">
        <f t="shared" si="24"/>
        <v>#DIV/0!</v>
      </c>
      <c r="S59" s="293" t="e">
        <f t="shared" si="24"/>
        <v>#DIV/0!</v>
      </c>
      <c r="T59" s="293" t="e">
        <f t="shared" si="24"/>
        <v>#DIV/0!</v>
      </c>
      <c r="U59" s="293" t="e">
        <f t="shared" si="24"/>
        <v>#DIV/0!</v>
      </c>
      <c r="V59" s="293" t="e">
        <f t="shared" si="24"/>
        <v>#DIV/0!</v>
      </c>
      <c r="W59" s="293" t="e">
        <f t="shared" si="24"/>
        <v>#DIV/0!</v>
      </c>
      <c r="X59" s="293" t="e">
        <f t="shared" si="24"/>
        <v>#DIV/0!</v>
      </c>
      <c r="Y59" s="293" t="e">
        <f t="shared" si="24"/>
        <v>#DIV/0!</v>
      </c>
      <c r="Z59" s="293" t="e">
        <f t="shared" si="24"/>
        <v>#DIV/0!</v>
      </c>
      <c r="AA59" s="293" t="e">
        <f t="shared" si="24"/>
        <v>#DIV/0!</v>
      </c>
      <c r="AB59" s="293" t="e">
        <f t="shared" si="24"/>
        <v>#DIV/0!</v>
      </c>
      <c r="AC59" s="293" t="e">
        <f t="shared" si="24"/>
        <v>#DIV/0!</v>
      </c>
      <c r="AD59" s="293" t="e">
        <f t="shared" si="24"/>
        <v>#DIV/0!</v>
      </c>
      <c r="AE59" s="293" t="e">
        <f t="shared" si="24"/>
        <v>#DIV/0!</v>
      </c>
      <c r="AF59" s="293" t="e">
        <f t="shared" si="24"/>
        <v>#DIV/0!</v>
      </c>
      <c r="AG59" s="293" t="e">
        <f t="shared" si="24"/>
        <v>#DIV/0!</v>
      </c>
      <c r="AH59" s="293" t="e">
        <f t="shared" si="24"/>
        <v>#DIV/0!</v>
      </c>
      <c r="AI59" s="293" t="e">
        <f t="shared" si="24"/>
        <v>#DIV/0!</v>
      </c>
      <c r="AJ59" s="293" t="e">
        <f t="shared" si="24"/>
        <v>#DIV/0!</v>
      </c>
      <c r="AL59" s="319" t="e">
        <f>AL58/(AL11)*100</f>
        <v>#DIV/0!</v>
      </c>
      <c r="CU59" s="151"/>
      <c r="VGK59" s="50"/>
      <c r="VGL59" s="50"/>
      <c r="VGM59" s="50"/>
      <c r="VGN59" s="50"/>
      <c r="VGO59" s="50"/>
      <c r="VGP59" s="50"/>
      <c r="VGQ59" s="50"/>
      <c r="VGR59" s="50"/>
      <c r="VGS59" s="50"/>
      <c r="VGT59" s="50"/>
      <c r="VGU59" s="50"/>
      <c r="VGV59" s="50"/>
      <c r="VGW59" s="50"/>
      <c r="VGX59" s="50"/>
    </row>
    <row r="60" spans="2:99 15065:15078" x14ac:dyDescent="0.25">
      <c r="B60" s="15"/>
      <c r="C60" s="247" t="s">
        <v>55</v>
      </c>
      <c r="D60" s="264">
        <v>0.6</v>
      </c>
      <c r="E60" s="248" t="s">
        <v>14</v>
      </c>
      <c r="F60" s="257">
        <v>315.98599999999999</v>
      </c>
      <c r="G60" s="257">
        <v>398.73200000000003</v>
      </c>
      <c r="H60" s="257">
        <v>486.214</v>
      </c>
      <c r="I60" s="257">
        <v>494.38400000000001</v>
      </c>
      <c r="J60" s="257">
        <v>17.489999999999998</v>
      </c>
      <c r="K60" s="257">
        <v>277.50799999999998</v>
      </c>
      <c r="L60" s="257">
        <v>61.798000000000002</v>
      </c>
      <c r="M60" s="257">
        <v>129.422</v>
      </c>
      <c r="N60" s="257">
        <v>80.45</v>
      </c>
      <c r="O60" s="257">
        <v>227.37</v>
      </c>
      <c r="P60" s="257">
        <v>186.56</v>
      </c>
      <c r="Q60" s="257">
        <v>286.83600000000001</v>
      </c>
      <c r="R60" s="257">
        <v>281.00599999999997</v>
      </c>
      <c r="S60" s="257">
        <v>228.536</v>
      </c>
      <c r="T60" s="257">
        <v>0</v>
      </c>
      <c r="U60" s="257"/>
      <c r="V60" s="257"/>
      <c r="W60" s="257"/>
      <c r="X60" s="257"/>
      <c r="Y60" s="257"/>
      <c r="Z60" s="257"/>
      <c r="AA60" s="257"/>
      <c r="AB60" s="257"/>
      <c r="AC60" s="257"/>
      <c r="AD60" s="257">
        <f>811.536+114.268</f>
        <v>925.80399999999997</v>
      </c>
      <c r="AE60" s="257">
        <v>902.48400000000004</v>
      </c>
      <c r="AF60" s="257">
        <v>647.13</v>
      </c>
      <c r="AG60" s="257">
        <v>613.31399999999996</v>
      </c>
      <c r="AH60" s="257">
        <v>559.67399999999998</v>
      </c>
      <c r="AI60" s="257">
        <v>373.11399999999998</v>
      </c>
      <c r="AJ60" s="257">
        <v>329.97</v>
      </c>
      <c r="AK60" s="324"/>
      <c r="AL60" s="325">
        <f>SUM(F60:AJ60)</f>
        <v>7823.7820000000002</v>
      </c>
      <c r="AM60" s="324"/>
      <c r="AN60" s="324"/>
      <c r="AO60" s="324"/>
      <c r="AP60" s="324"/>
      <c r="AQ60" s="324"/>
      <c r="AR60" s="324"/>
      <c r="AS60" s="324"/>
      <c r="AT60" s="324"/>
      <c r="AU60" s="324"/>
      <c r="AV60" s="324"/>
      <c r="AW60" s="324"/>
      <c r="AX60" s="324"/>
      <c r="AY60" s="324"/>
      <c r="AZ60" s="324"/>
      <c r="BA60" s="324"/>
      <c r="BB60" s="324"/>
      <c r="BC60" s="324"/>
      <c r="BD60" s="324"/>
      <c r="BE60" s="324"/>
    </row>
    <row r="61" spans="2:99 15065:15078" ht="15.75" thickBot="1" x14ac:dyDescent="0.3">
      <c r="B61" s="19"/>
      <c r="C61" s="24"/>
      <c r="D61" s="266"/>
      <c r="E61" s="25" t="s">
        <v>25</v>
      </c>
      <c r="F61" s="294">
        <f t="shared" ref="F61:AJ61" si="25">F60/(F9)*100</f>
        <v>4.2255076851482873E-2</v>
      </c>
      <c r="G61" s="294">
        <f t="shared" si="25"/>
        <v>4.6588896211027138E-2</v>
      </c>
      <c r="H61" s="294">
        <f t="shared" si="25"/>
        <v>4.6598690635581322E-2</v>
      </c>
      <c r="I61" s="294">
        <f t="shared" si="25"/>
        <v>4.6377659953695888E-2</v>
      </c>
      <c r="J61" s="294">
        <f t="shared" si="25"/>
        <v>7.2257797975624871E-2</v>
      </c>
      <c r="K61" s="294">
        <f t="shared" si="25"/>
        <v>4.531460492518815E-2</v>
      </c>
      <c r="L61" s="294">
        <f t="shared" si="25"/>
        <v>4.9042528708266871E-2</v>
      </c>
      <c r="M61" s="294">
        <f t="shared" si="25"/>
        <v>5.0096964113600907E-2</v>
      </c>
      <c r="N61" s="294">
        <f t="shared" si="25"/>
        <v>4.8569479410042325E-2</v>
      </c>
      <c r="O61" s="294">
        <f t="shared" si="25"/>
        <v>4.4352156552169425E-2</v>
      </c>
      <c r="P61" s="294">
        <f t="shared" si="25"/>
        <v>4.2297716431175525E-2</v>
      </c>
      <c r="Q61" s="294">
        <f t="shared" si="25"/>
        <v>5.4489811038310958E-2</v>
      </c>
      <c r="R61" s="294">
        <f t="shared" si="25"/>
        <v>4.9441725109877925E-2</v>
      </c>
      <c r="S61" s="294">
        <f t="shared" si="25"/>
        <v>5.3100116871559785E-2</v>
      </c>
      <c r="T61" s="294" t="e">
        <f t="shared" si="25"/>
        <v>#DIV/0!</v>
      </c>
      <c r="U61" s="294" t="e">
        <f t="shared" si="25"/>
        <v>#DIV/0!</v>
      </c>
      <c r="V61" s="294" t="e">
        <f t="shared" si="25"/>
        <v>#DIV/0!</v>
      </c>
      <c r="W61" s="294" t="e">
        <f t="shared" si="25"/>
        <v>#DIV/0!</v>
      </c>
      <c r="X61" s="294" t="e">
        <f t="shared" si="25"/>
        <v>#DIV/0!</v>
      </c>
      <c r="Y61" s="294" t="e">
        <f t="shared" si="25"/>
        <v>#DIV/0!</v>
      </c>
      <c r="Z61" s="294" t="e">
        <f t="shared" si="25"/>
        <v>#DIV/0!</v>
      </c>
      <c r="AA61" s="294" t="e">
        <f t="shared" si="25"/>
        <v>#DIV/0!</v>
      </c>
      <c r="AB61" s="294" t="e">
        <f t="shared" si="25"/>
        <v>#DIV/0!</v>
      </c>
      <c r="AC61" s="294">
        <f t="shared" si="25"/>
        <v>0</v>
      </c>
      <c r="AD61" s="294">
        <f t="shared" si="25"/>
        <v>5.6515284333283677E-2</v>
      </c>
      <c r="AE61" s="294">
        <f t="shared" si="25"/>
        <v>5.0003518315463805E-2</v>
      </c>
      <c r="AF61" s="294">
        <f t="shared" si="25"/>
        <v>5.1328075179334562E-2</v>
      </c>
      <c r="AG61" s="294">
        <f t="shared" si="25"/>
        <v>5.1615026168801606E-2</v>
      </c>
      <c r="AH61" s="294">
        <f t="shared" si="25"/>
        <v>5.2419687939914521E-2</v>
      </c>
      <c r="AI61" s="294">
        <f t="shared" si="25"/>
        <v>5.1869512269716908E-2</v>
      </c>
      <c r="AJ61" s="294">
        <f t="shared" si="25"/>
        <v>4.9598814330249916E-2</v>
      </c>
      <c r="AL61" s="320">
        <f>AL60/(AL9)*100</f>
        <v>4.8910868273997765E-2</v>
      </c>
      <c r="AM61" s="150">
        <f>AL61*10</f>
        <v>0.48910868273997765</v>
      </c>
      <c r="AN61" s="150">
        <f>AI61*10</f>
        <v>0.51869512269716911</v>
      </c>
      <c r="AO61" s="150">
        <f>AD61*10</f>
        <v>0.56515284333283677</v>
      </c>
    </row>
    <row r="62" spans="2:99 15065:15078" s="147" customFormat="1" x14ac:dyDescent="0.25">
      <c r="B62" s="148">
        <v>3</v>
      </c>
      <c r="C62" s="251" t="s">
        <v>171</v>
      </c>
      <c r="D62" s="252">
        <v>0.8</v>
      </c>
      <c r="E62" s="253" t="s">
        <v>25</v>
      </c>
      <c r="F62" s="295">
        <f t="shared" ref="F62:AJ62" si="26">((SUM(F16:F17))-(SUM(F9)))/(SUM(F9))*100</f>
        <v>-6.1078675485353155</v>
      </c>
      <c r="G62" s="295">
        <f t="shared" si="26"/>
        <v>-14.438945051247179</v>
      </c>
      <c r="H62" s="295">
        <f t="shared" si="26"/>
        <v>-17.47822278363093</v>
      </c>
      <c r="I62" s="295">
        <f t="shared" si="26"/>
        <v>-24.13977163141325</v>
      </c>
      <c r="J62" s="295">
        <f t="shared" si="26"/>
        <v>-60.722991117537696</v>
      </c>
      <c r="K62" s="295">
        <f t="shared" si="26"/>
        <v>1.1394457571239853</v>
      </c>
      <c r="L62" s="295">
        <f t="shared" si="26"/>
        <v>-95.375727130601788</v>
      </c>
      <c r="M62" s="295">
        <f t="shared" si="26"/>
        <v>-13.36401605617338</v>
      </c>
      <c r="N62" s="295">
        <f t="shared" si="26"/>
        <v>-53.351565754441886</v>
      </c>
      <c r="O62" s="295">
        <f t="shared" si="26"/>
        <v>-0.79352849036471496</v>
      </c>
      <c r="P62" s="295">
        <f t="shared" si="26"/>
        <v>-8.718009177806394</v>
      </c>
      <c r="Q62" s="295">
        <f t="shared" si="26"/>
        <v>-1.1010575547631758</v>
      </c>
      <c r="R62" s="295">
        <f t="shared" si="26"/>
        <v>-1.6987532505920566</v>
      </c>
      <c r="S62" s="295">
        <f t="shared" si="26"/>
        <v>20.360977445880106</v>
      </c>
      <c r="T62" s="295" t="e">
        <f t="shared" si="26"/>
        <v>#DIV/0!</v>
      </c>
      <c r="U62" s="295" t="e">
        <f t="shared" si="26"/>
        <v>#DIV/0!</v>
      </c>
      <c r="V62" s="295" t="e">
        <f t="shared" si="26"/>
        <v>#DIV/0!</v>
      </c>
      <c r="W62" s="295" t="e">
        <f t="shared" si="26"/>
        <v>#DIV/0!</v>
      </c>
      <c r="X62" s="295" t="e">
        <f t="shared" si="26"/>
        <v>#DIV/0!</v>
      </c>
      <c r="Y62" s="295" t="e">
        <f t="shared" si="26"/>
        <v>#DIV/0!</v>
      </c>
      <c r="Z62" s="295" t="e">
        <f t="shared" si="26"/>
        <v>#DIV/0!</v>
      </c>
      <c r="AA62" s="295" t="e">
        <f t="shared" si="26"/>
        <v>#DIV/0!</v>
      </c>
      <c r="AB62" s="295" t="e">
        <f t="shared" si="26"/>
        <v>#DIV/0!</v>
      </c>
      <c r="AC62" s="295">
        <f t="shared" si="26"/>
        <v>-98.460006662200797</v>
      </c>
      <c r="AD62" s="295">
        <f t="shared" si="26"/>
        <v>-1.297745991204702</v>
      </c>
      <c r="AE62" s="295">
        <f t="shared" si="26"/>
        <v>-0.32540262549443416</v>
      </c>
      <c r="AF62" s="295">
        <f t="shared" si="26"/>
        <v>0.25103666642342948</v>
      </c>
      <c r="AG62" s="295">
        <f t="shared" si="26"/>
        <v>-1.0395145117134736</v>
      </c>
      <c r="AH62" s="295">
        <f t="shared" si="26"/>
        <v>0.32828218968435269</v>
      </c>
      <c r="AI62" s="295">
        <f t="shared" si="26"/>
        <v>-0.30278091340299057</v>
      </c>
      <c r="AJ62" s="295">
        <f t="shared" si="26"/>
        <v>-4.1100111532321826</v>
      </c>
      <c r="AL62" s="321">
        <f>((SUM(AL16+AL17))-(SUM(AL9)))/(SUM(AL9))*100</f>
        <v>-5.5367470328048913</v>
      </c>
      <c r="CU62" s="157"/>
    </row>
    <row r="63" spans="2:99 15065:15078" s="147" customFormat="1" x14ac:dyDescent="0.25">
      <c r="B63" s="148"/>
      <c r="C63" s="330"/>
      <c r="D63" s="331"/>
      <c r="E63" s="332" t="s">
        <v>14</v>
      </c>
      <c r="F63" s="333">
        <f t="shared" ref="F63:AJ63" si="27">F62%*F9</f>
        <v>-45675</v>
      </c>
      <c r="G63" s="333">
        <f t="shared" si="27"/>
        <v>-123576</v>
      </c>
      <c r="H63" s="333">
        <f t="shared" si="27"/>
        <v>-182368.99999999997</v>
      </c>
      <c r="I63" s="333">
        <f t="shared" si="27"/>
        <v>-257329</v>
      </c>
      <c r="J63" s="333">
        <f t="shared" si="27"/>
        <v>-14697.999999999998</v>
      </c>
      <c r="K63" s="333">
        <f t="shared" si="27"/>
        <v>6977.9999999999991</v>
      </c>
      <c r="L63" s="333">
        <f t="shared" si="27"/>
        <v>-120182</v>
      </c>
      <c r="M63" s="333">
        <f t="shared" si="27"/>
        <v>-34525</v>
      </c>
      <c r="N63" s="333">
        <f t="shared" si="27"/>
        <v>-88371</v>
      </c>
      <c r="O63" s="333">
        <f t="shared" si="27"/>
        <v>-4068</v>
      </c>
      <c r="P63" s="333">
        <f t="shared" si="27"/>
        <v>-38451.999999999993</v>
      </c>
      <c r="Q63" s="333">
        <f t="shared" si="27"/>
        <v>-5796</v>
      </c>
      <c r="R63" s="333">
        <f t="shared" si="27"/>
        <v>-9655</v>
      </c>
      <c r="S63" s="333">
        <f t="shared" si="27"/>
        <v>87631.000000000015</v>
      </c>
      <c r="T63" s="333" t="e">
        <f t="shared" si="27"/>
        <v>#DIV/0!</v>
      </c>
      <c r="U63" s="333" t="e">
        <f t="shared" si="27"/>
        <v>#DIV/0!</v>
      </c>
      <c r="V63" s="333" t="e">
        <f t="shared" si="27"/>
        <v>#DIV/0!</v>
      </c>
      <c r="W63" s="333" t="e">
        <f t="shared" si="27"/>
        <v>#DIV/0!</v>
      </c>
      <c r="X63" s="333" t="e">
        <f t="shared" si="27"/>
        <v>#DIV/0!</v>
      </c>
      <c r="Y63" s="333" t="e">
        <f t="shared" si="27"/>
        <v>#DIV/0!</v>
      </c>
      <c r="Z63" s="333" t="e">
        <f t="shared" si="27"/>
        <v>#DIV/0!</v>
      </c>
      <c r="AA63" s="333" t="e">
        <f t="shared" si="27"/>
        <v>#DIV/0!</v>
      </c>
      <c r="AB63" s="333" t="e">
        <f t="shared" si="27"/>
        <v>#DIV/0!</v>
      </c>
      <c r="AC63" s="333">
        <f t="shared" si="27"/>
        <v>-268976</v>
      </c>
      <c r="AD63" s="333">
        <f t="shared" si="27"/>
        <v>-21259</v>
      </c>
      <c r="AE63" s="333">
        <f t="shared" si="27"/>
        <v>-5873.0000000000009</v>
      </c>
      <c r="AF63" s="333">
        <f t="shared" si="27"/>
        <v>3165</v>
      </c>
      <c r="AG63" s="333">
        <f t="shared" si="27"/>
        <v>-12351.999999999998</v>
      </c>
      <c r="AH63" s="333">
        <f t="shared" si="27"/>
        <v>3505</v>
      </c>
      <c r="AI63" s="333">
        <f t="shared" si="27"/>
        <v>-2178.0000000000005</v>
      </c>
      <c r="AJ63" s="333">
        <f t="shared" si="27"/>
        <v>-27343</v>
      </c>
      <c r="AL63" s="334">
        <f>AL62%*AL9</f>
        <v>-885658.00000000012</v>
      </c>
      <c r="CU63" s="157"/>
    </row>
    <row r="64" spans="2:99 15065:15078" s="71" customFormat="1" x14ac:dyDescent="0.25">
      <c r="B64" s="77"/>
      <c r="C64" s="247" t="s">
        <v>54</v>
      </c>
      <c r="D64" s="271">
        <v>22</v>
      </c>
      <c r="E64" s="248" t="s">
        <v>25</v>
      </c>
      <c r="F64" s="296">
        <v>21.85</v>
      </c>
      <c r="G64" s="257">
        <v>21.96</v>
      </c>
      <c r="H64" s="257">
        <v>21.92</v>
      </c>
      <c r="I64" s="257">
        <v>21.87</v>
      </c>
      <c r="J64" s="257">
        <v>21.9</v>
      </c>
      <c r="K64" s="257">
        <v>21.9</v>
      </c>
      <c r="L64" s="257">
        <v>21.9</v>
      </c>
      <c r="M64" s="257">
        <v>21.87</v>
      </c>
      <c r="N64" s="257">
        <v>22</v>
      </c>
      <c r="O64" s="257">
        <v>22.17</v>
      </c>
      <c r="P64" s="257">
        <v>22.21</v>
      </c>
      <c r="Q64" s="257">
        <v>21.99</v>
      </c>
      <c r="R64" s="257">
        <v>22.17</v>
      </c>
      <c r="S64" s="257">
        <v>22.03</v>
      </c>
      <c r="T64" s="257">
        <v>0</v>
      </c>
      <c r="U64" s="257">
        <v>0</v>
      </c>
      <c r="V64" s="257">
        <v>0</v>
      </c>
      <c r="W64" s="257"/>
      <c r="X64" s="257"/>
      <c r="Y64" s="257"/>
      <c r="Z64" s="257"/>
      <c r="AA64" s="257"/>
      <c r="AB64" s="257"/>
      <c r="AC64" s="257">
        <v>21.97</v>
      </c>
      <c r="AD64" s="257">
        <v>21.86</v>
      </c>
      <c r="AE64" s="257">
        <v>21.99</v>
      </c>
      <c r="AF64" s="257">
        <v>21.48</v>
      </c>
      <c r="AG64" s="257">
        <v>21.62</v>
      </c>
      <c r="AH64" s="257">
        <v>21.72</v>
      </c>
      <c r="AI64" s="257">
        <v>21.84</v>
      </c>
      <c r="AJ64" s="257">
        <v>21.86</v>
      </c>
      <c r="AL64" s="93">
        <f>SUM(F64:AJ64)/AL6</f>
        <v>21.912727272727277</v>
      </c>
      <c r="CU64" s="153"/>
    </row>
    <row r="65" spans="2:99 15065:15457" s="71" customFormat="1" ht="15.75" thickBot="1" x14ac:dyDescent="0.3">
      <c r="B65" s="94"/>
      <c r="C65" s="95" t="s">
        <v>53</v>
      </c>
      <c r="D65" s="266"/>
      <c r="E65" s="96" t="s">
        <v>14</v>
      </c>
      <c r="F65" s="291">
        <f>SUM(F56,F58)+(F64%*SUM(F56,F58))</f>
        <v>8646.4760000000006</v>
      </c>
      <c r="G65" s="291">
        <f>SUM(G56,G58)+(G64%*SUM(G56,G58))</f>
        <v>12798.482400000001</v>
      </c>
      <c r="H65" s="291">
        <f t="shared" ref="H65:AJ65" si="28">SUM(H56,H58)+(H64%*SUM(H56,H58))</f>
        <v>10982.553599999999</v>
      </c>
      <c r="I65" s="291">
        <f t="shared" si="28"/>
        <v>11402.1572</v>
      </c>
      <c r="J65" s="291">
        <f t="shared" si="28"/>
        <v>341.32</v>
      </c>
      <c r="K65" s="291">
        <f t="shared" si="28"/>
        <v>6215.6809999999996</v>
      </c>
      <c r="L65" s="291">
        <f t="shared" si="28"/>
        <v>1468.895</v>
      </c>
      <c r="M65" s="291">
        <f t="shared" si="28"/>
        <v>3397.7356</v>
      </c>
      <c r="N65" s="291">
        <f t="shared" si="28"/>
        <v>2536.38</v>
      </c>
      <c r="O65" s="291">
        <f t="shared" si="28"/>
        <v>6591.0715</v>
      </c>
      <c r="P65" s="291">
        <f t="shared" si="28"/>
        <v>5223.2554</v>
      </c>
      <c r="Q65" s="291">
        <f t="shared" si="28"/>
        <v>9117.5326000000005</v>
      </c>
      <c r="R65" s="291">
        <f t="shared" si="28"/>
        <v>9998.3927999999996</v>
      </c>
      <c r="S65" s="291">
        <f t="shared" si="28"/>
        <v>7792.8357999999998</v>
      </c>
      <c r="T65" s="291">
        <f t="shared" si="28"/>
        <v>0</v>
      </c>
      <c r="U65" s="291">
        <f t="shared" si="28"/>
        <v>0</v>
      </c>
      <c r="V65" s="291">
        <f t="shared" si="28"/>
        <v>0</v>
      </c>
      <c r="W65" s="291">
        <f t="shared" si="28"/>
        <v>0</v>
      </c>
      <c r="X65" s="291">
        <f t="shared" si="28"/>
        <v>0</v>
      </c>
      <c r="Y65" s="291">
        <f t="shared" si="28"/>
        <v>0</v>
      </c>
      <c r="Z65" s="291">
        <f t="shared" si="28"/>
        <v>0</v>
      </c>
      <c r="AA65" s="291">
        <f t="shared" si="28"/>
        <v>0</v>
      </c>
      <c r="AB65" s="291">
        <f t="shared" si="28"/>
        <v>0</v>
      </c>
      <c r="AC65" s="291">
        <f t="shared" si="28"/>
        <v>0</v>
      </c>
      <c r="AD65" s="291">
        <f t="shared" si="28"/>
        <v>24591.347999999998</v>
      </c>
      <c r="AE65" s="291">
        <f>SUM(AE56,AE58)+(AE64%*SUM(AE56,AE58))</f>
        <v>19684.306400000001</v>
      </c>
      <c r="AF65" s="291">
        <f t="shared" si="28"/>
        <v>16195.713599999999</v>
      </c>
      <c r="AG65" s="291">
        <f t="shared" si="28"/>
        <v>11600.115600000001</v>
      </c>
      <c r="AH65" s="291">
        <f t="shared" si="28"/>
        <v>12571.241599999999</v>
      </c>
      <c r="AI65" s="291">
        <f t="shared" si="28"/>
        <v>8383.8104000000003</v>
      </c>
      <c r="AJ65" s="291">
        <f t="shared" si="28"/>
        <v>8485.1118000000006</v>
      </c>
      <c r="AL65" s="93">
        <f>SUM(AL56,AL58)+(AL64%*SUM(AL56,AL58))</f>
        <v>198078.92276363636</v>
      </c>
      <c r="CU65" s="153"/>
    </row>
    <row r="66" spans="2:99 15065:15457" hidden="1" x14ac:dyDescent="0.25">
      <c r="B66" s="8">
        <v>4</v>
      </c>
      <c r="C66" s="53" t="s">
        <v>52</v>
      </c>
      <c r="D66" s="54"/>
      <c r="E66" s="55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3"/>
      <c r="AL66" s="87" t="s">
        <v>131</v>
      </c>
    </row>
    <row r="67" spans="2:99 15065:15457" s="2" customFormat="1" hidden="1" x14ac:dyDescent="0.25">
      <c r="B67" s="8"/>
      <c r="C67" s="26" t="s">
        <v>51</v>
      </c>
      <c r="D67" s="97"/>
      <c r="E67" s="12" t="s">
        <v>14</v>
      </c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297"/>
      <c r="AB67" s="297"/>
      <c r="AC67" s="297"/>
      <c r="AD67" s="297"/>
      <c r="AE67" s="297"/>
      <c r="AF67" s="297"/>
      <c r="AG67" s="297"/>
      <c r="AH67" s="297"/>
      <c r="AI67" s="297"/>
      <c r="AJ67" s="297"/>
      <c r="AK67" s="27"/>
      <c r="AL67" s="98">
        <v>0</v>
      </c>
      <c r="BA67" s="27"/>
      <c r="CU67" s="156"/>
    </row>
    <row r="68" spans="2:99 15065:15457" s="1" customFormat="1" hidden="1" x14ac:dyDescent="0.25">
      <c r="B68" s="15"/>
      <c r="C68" s="28" t="s">
        <v>46</v>
      </c>
      <c r="D68" s="99"/>
      <c r="E68" s="20" t="s">
        <v>14</v>
      </c>
      <c r="F68" s="298"/>
      <c r="G68" s="29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"/>
      <c r="AL68" s="98">
        <v>0</v>
      </c>
      <c r="CU68" s="152"/>
    </row>
    <row r="69" spans="2:99 15065:15457" s="1" customFormat="1" hidden="1" x14ac:dyDescent="0.25">
      <c r="B69" s="15"/>
      <c r="C69" s="30" t="s">
        <v>39</v>
      </c>
      <c r="D69" s="69"/>
      <c r="E69" s="20" t="s">
        <v>14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>
        <v>0</v>
      </c>
      <c r="X69" s="34">
        <v>0</v>
      </c>
      <c r="Y69" s="34">
        <v>0</v>
      </c>
      <c r="Z69" s="34">
        <v>0</v>
      </c>
      <c r="AA69" s="34">
        <v>0</v>
      </c>
      <c r="AB69" s="34">
        <v>0</v>
      </c>
      <c r="AC69" s="34">
        <v>0</v>
      </c>
      <c r="AD69" s="34">
        <v>0</v>
      </c>
      <c r="AE69" s="34">
        <v>0</v>
      </c>
      <c r="AF69" s="34">
        <v>0</v>
      </c>
      <c r="AG69" s="34">
        <v>0</v>
      </c>
      <c r="AH69" s="34">
        <v>0</v>
      </c>
      <c r="AI69" s="34"/>
      <c r="AJ69" s="34">
        <v>0</v>
      </c>
      <c r="AL69" s="67">
        <v>0</v>
      </c>
      <c r="CU69" s="152"/>
    </row>
    <row r="70" spans="2:99 15065:15457" s="1" customFormat="1" hidden="1" x14ac:dyDescent="0.25">
      <c r="B70" s="15"/>
      <c r="C70" s="30" t="s">
        <v>38</v>
      </c>
      <c r="D70" s="69"/>
      <c r="E70" s="20" t="s">
        <v>14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  <c r="X70" s="34">
        <v>0</v>
      </c>
      <c r="Y70" s="34">
        <v>0</v>
      </c>
      <c r="Z70" s="34">
        <v>0</v>
      </c>
      <c r="AA70" s="34">
        <v>0</v>
      </c>
      <c r="AB70" s="34">
        <v>0</v>
      </c>
      <c r="AC70" s="34">
        <v>0</v>
      </c>
      <c r="AD70" s="34">
        <v>0</v>
      </c>
      <c r="AE70" s="34">
        <v>0</v>
      </c>
      <c r="AF70" s="34">
        <v>0</v>
      </c>
      <c r="AG70" s="34">
        <v>0</v>
      </c>
      <c r="AH70" s="34">
        <v>0</v>
      </c>
      <c r="AI70" s="34"/>
      <c r="AJ70" s="34">
        <v>0</v>
      </c>
      <c r="AL70" s="67">
        <v>0</v>
      </c>
      <c r="CU70" s="152"/>
    </row>
    <row r="71" spans="2:99 15065:15457" s="1" customFormat="1" hidden="1" x14ac:dyDescent="0.25">
      <c r="B71" s="15"/>
      <c r="C71" s="30" t="s">
        <v>50</v>
      </c>
      <c r="D71" s="69"/>
      <c r="E71" s="13" t="s">
        <v>14</v>
      </c>
      <c r="F71" s="34">
        <v>0</v>
      </c>
      <c r="G71" s="34"/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  <c r="U71" s="34">
        <v>0</v>
      </c>
      <c r="V71" s="34">
        <v>0</v>
      </c>
      <c r="W71" s="34">
        <v>0</v>
      </c>
      <c r="X71" s="34">
        <v>0</v>
      </c>
      <c r="Y71" s="34">
        <v>0</v>
      </c>
      <c r="Z71" s="34">
        <v>0</v>
      </c>
      <c r="AA71" s="34">
        <v>0</v>
      </c>
      <c r="AB71" s="34">
        <v>0</v>
      </c>
      <c r="AC71" s="34">
        <v>0</v>
      </c>
      <c r="AD71" s="34">
        <v>0</v>
      </c>
      <c r="AE71" s="34">
        <v>0</v>
      </c>
      <c r="AF71" s="34">
        <v>0</v>
      </c>
      <c r="AG71" s="34">
        <v>0</v>
      </c>
      <c r="AH71" s="34">
        <v>0</v>
      </c>
      <c r="AI71" s="34"/>
      <c r="AJ71" s="34">
        <v>0</v>
      </c>
      <c r="AL71" s="67">
        <v>0</v>
      </c>
      <c r="CU71" s="152"/>
    </row>
    <row r="72" spans="2:99 15065:15457" s="1" customFormat="1" hidden="1" x14ac:dyDescent="0.25">
      <c r="B72" s="15"/>
      <c r="C72" s="30" t="s">
        <v>29</v>
      </c>
      <c r="D72" s="69"/>
      <c r="E72" s="1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L72" s="72" t="s">
        <v>29</v>
      </c>
      <c r="CU72" s="152"/>
    </row>
    <row r="73" spans="2:99 15065:15457" s="16" customFormat="1" hidden="1" x14ac:dyDescent="0.2">
      <c r="B73" s="17"/>
      <c r="C73" s="31" t="s">
        <v>49</v>
      </c>
      <c r="D73" s="62"/>
      <c r="E73" s="32" t="s">
        <v>31</v>
      </c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L73" s="63">
        <v>0</v>
      </c>
      <c r="CU73" s="158"/>
    </row>
    <row r="74" spans="2:99 15065:15457" s="16" customFormat="1" hidden="1" x14ac:dyDescent="0.2">
      <c r="B74" s="17"/>
      <c r="C74" s="31" t="s">
        <v>48</v>
      </c>
      <c r="D74" s="62"/>
      <c r="E74" s="32" t="s">
        <v>31</v>
      </c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L74" s="63">
        <v>0</v>
      </c>
      <c r="CU74" s="158"/>
    </row>
    <row r="75" spans="2:99 15065:15457" s="1" customFormat="1" hidden="1" x14ac:dyDescent="0.25">
      <c r="B75" s="15"/>
      <c r="C75" s="30" t="s">
        <v>28</v>
      </c>
      <c r="D75" s="69"/>
      <c r="E75" s="1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L75" s="72" t="s">
        <v>28</v>
      </c>
      <c r="CU75" s="152"/>
    </row>
    <row r="76" spans="2:99 15065:15457" s="1" customFormat="1" hidden="1" x14ac:dyDescent="0.25">
      <c r="B76" s="15"/>
      <c r="C76" s="14" t="s">
        <v>49</v>
      </c>
      <c r="D76" s="69"/>
      <c r="E76" s="20" t="s">
        <v>28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  <c r="AA76" s="33">
        <v>0</v>
      </c>
      <c r="AB76" s="33">
        <v>0</v>
      </c>
      <c r="AC76" s="33">
        <v>0</v>
      </c>
      <c r="AD76" s="33">
        <v>0</v>
      </c>
      <c r="AE76" s="33">
        <v>0</v>
      </c>
      <c r="AF76" s="33">
        <v>0</v>
      </c>
      <c r="AG76" s="33">
        <v>0</v>
      </c>
      <c r="AH76" s="33">
        <v>0</v>
      </c>
      <c r="AI76" s="33"/>
      <c r="AJ76" s="33">
        <v>0</v>
      </c>
      <c r="AL76" s="63">
        <v>0</v>
      </c>
      <c r="CU76" s="152"/>
    </row>
    <row r="77" spans="2:99 15065:15457" s="1" customFormat="1" hidden="1" x14ac:dyDescent="0.25">
      <c r="B77" s="15"/>
      <c r="C77" s="14" t="s">
        <v>48</v>
      </c>
      <c r="D77" s="69"/>
      <c r="E77" s="20" t="s">
        <v>28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  <c r="AC77" s="33">
        <v>0</v>
      </c>
      <c r="AD77" s="33">
        <v>0</v>
      </c>
      <c r="AE77" s="33">
        <v>0</v>
      </c>
      <c r="AF77" s="33">
        <v>0</v>
      </c>
      <c r="AG77" s="33">
        <v>0</v>
      </c>
      <c r="AH77" s="33">
        <v>0</v>
      </c>
      <c r="AI77" s="33"/>
      <c r="AJ77" s="33">
        <v>0</v>
      </c>
      <c r="AL77" s="63">
        <v>0</v>
      </c>
      <c r="CU77" s="152"/>
    </row>
    <row r="78" spans="2:99 15065:15457" s="1" customFormat="1" hidden="1" x14ac:dyDescent="0.25">
      <c r="B78" s="15"/>
      <c r="C78" s="30" t="s">
        <v>36</v>
      </c>
      <c r="D78" s="69"/>
      <c r="E78" s="20" t="s">
        <v>35</v>
      </c>
      <c r="F78" s="300">
        <v>0</v>
      </c>
      <c r="G78" s="301">
        <v>0</v>
      </c>
      <c r="H78" s="301">
        <v>0</v>
      </c>
      <c r="I78" s="301">
        <v>0</v>
      </c>
      <c r="J78" s="301">
        <v>0</v>
      </c>
      <c r="K78" s="301">
        <v>0</v>
      </c>
      <c r="L78" s="301">
        <v>0</v>
      </c>
      <c r="M78" s="301">
        <v>0</v>
      </c>
      <c r="N78" s="301">
        <v>0</v>
      </c>
      <c r="O78" s="301">
        <v>0</v>
      </c>
      <c r="P78" s="301">
        <v>0</v>
      </c>
      <c r="Q78" s="301">
        <v>0</v>
      </c>
      <c r="R78" s="301">
        <v>0</v>
      </c>
      <c r="S78" s="301">
        <v>0</v>
      </c>
      <c r="T78" s="301">
        <v>0</v>
      </c>
      <c r="U78" s="301">
        <v>0</v>
      </c>
      <c r="V78" s="301">
        <v>0</v>
      </c>
      <c r="W78" s="301">
        <v>0</v>
      </c>
      <c r="X78" s="301">
        <v>0</v>
      </c>
      <c r="Y78" s="301">
        <v>0</v>
      </c>
      <c r="Z78" s="301">
        <v>0</v>
      </c>
      <c r="AA78" s="301">
        <v>0</v>
      </c>
      <c r="AB78" s="301">
        <v>0</v>
      </c>
      <c r="AC78" s="301">
        <v>0</v>
      </c>
      <c r="AD78" s="301">
        <v>0</v>
      </c>
      <c r="AE78" s="301">
        <v>0</v>
      </c>
      <c r="AF78" s="301">
        <v>0</v>
      </c>
      <c r="AG78" s="301">
        <v>0</v>
      </c>
      <c r="AH78" s="301">
        <v>0</v>
      </c>
      <c r="AI78" s="301"/>
      <c r="AJ78" s="301">
        <v>0</v>
      </c>
      <c r="AL78" s="63">
        <v>0</v>
      </c>
      <c r="CU78" s="152"/>
    </row>
    <row r="79" spans="2:99 15065:15457" s="1" customFormat="1" hidden="1" x14ac:dyDescent="0.25">
      <c r="B79" s="15"/>
      <c r="C79" s="30" t="s">
        <v>34</v>
      </c>
      <c r="D79" s="69"/>
      <c r="E79" s="20" t="s">
        <v>33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Z79" s="33">
        <v>0</v>
      </c>
      <c r="AA79" s="33">
        <v>0</v>
      </c>
      <c r="AB79" s="33">
        <v>0</v>
      </c>
      <c r="AC79" s="33">
        <v>0</v>
      </c>
      <c r="AD79" s="33">
        <v>0</v>
      </c>
      <c r="AE79" s="33">
        <v>0</v>
      </c>
      <c r="AF79" s="33">
        <v>0</v>
      </c>
      <c r="AG79" s="33">
        <v>0</v>
      </c>
      <c r="AH79" s="33">
        <v>0</v>
      </c>
      <c r="AI79" s="33"/>
      <c r="AJ79" s="33">
        <v>0</v>
      </c>
      <c r="AL79" s="63">
        <v>0</v>
      </c>
      <c r="CU79" s="152"/>
    </row>
    <row r="80" spans="2:99 15065:15457" s="1" customFormat="1" hidden="1" x14ac:dyDescent="0.25">
      <c r="B80" s="8"/>
      <c r="C80" s="53" t="s">
        <v>32</v>
      </c>
      <c r="D80" s="54"/>
      <c r="E80" s="55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3"/>
      <c r="AL80" s="87" t="s">
        <v>132</v>
      </c>
      <c r="CU80" s="151"/>
      <c r="VGK80" s="50"/>
      <c r="VGL80" s="50"/>
      <c r="VGM80" s="50"/>
      <c r="VGN80" s="50"/>
      <c r="VGO80" s="50"/>
      <c r="VGP80" s="50"/>
      <c r="VGQ80" s="50"/>
      <c r="VGR80" s="50"/>
      <c r="VGS80" s="50"/>
      <c r="VGT80" s="50"/>
      <c r="VGU80" s="50"/>
      <c r="VGV80" s="50"/>
      <c r="VGW80" s="50"/>
      <c r="VGX80" s="50"/>
      <c r="VGY80" s="50"/>
      <c r="VGZ80" s="50"/>
      <c r="VHA80" s="50"/>
      <c r="VHB80" s="50"/>
      <c r="VHC80" s="50"/>
      <c r="VHD80" s="50"/>
      <c r="VHE80" s="50"/>
      <c r="VHF80" s="50"/>
      <c r="VHG80" s="50"/>
      <c r="VHH80" s="50"/>
      <c r="VHI80" s="50"/>
      <c r="VHJ80" s="50"/>
      <c r="VHK80" s="50"/>
      <c r="VHL80" s="50"/>
      <c r="VHM80" s="50"/>
      <c r="VHN80" s="50"/>
      <c r="VHO80" s="50"/>
      <c r="VHP80" s="50"/>
      <c r="VHQ80" s="50"/>
      <c r="VHR80" s="50"/>
      <c r="VHS80" s="50"/>
      <c r="VHT80" s="50"/>
      <c r="VHU80" s="50"/>
      <c r="VHV80" s="50"/>
      <c r="VHW80" s="50"/>
      <c r="VHX80" s="50"/>
      <c r="VHY80" s="50"/>
      <c r="VHZ80" s="50"/>
      <c r="VIA80" s="50"/>
      <c r="VIB80" s="50"/>
      <c r="VIC80" s="50"/>
      <c r="VID80" s="50"/>
      <c r="VIE80" s="50"/>
      <c r="VIF80" s="50"/>
      <c r="VIG80" s="50"/>
      <c r="VIH80" s="50"/>
      <c r="VII80" s="50"/>
      <c r="VIJ80" s="50"/>
      <c r="VIK80" s="50"/>
      <c r="VIL80" s="50"/>
      <c r="VIM80" s="50"/>
      <c r="VIN80" s="50"/>
      <c r="VIO80" s="50"/>
      <c r="VIP80" s="50"/>
      <c r="VIQ80" s="50"/>
      <c r="VIR80" s="50"/>
      <c r="VIS80" s="50"/>
      <c r="VIT80" s="50"/>
      <c r="VIU80" s="50"/>
      <c r="VIV80" s="50"/>
      <c r="VIW80" s="50"/>
      <c r="VIX80" s="50"/>
      <c r="VIY80" s="50"/>
      <c r="VIZ80" s="50"/>
      <c r="VJA80" s="50"/>
      <c r="VJB80" s="50"/>
      <c r="VJC80" s="50"/>
      <c r="VJD80" s="50"/>
      <c r="VJE80" s="50"/>
      <c r="VJF80" s="50"/>
      <c r="VJG80" s="50"/>
      <c r="VJH80" s="50"/>
      <c r="VJI80" s="50"/>
      <c r="VJJ80" s="50"/>
      <c r="VJK80" s="50"/>
      <c r="VJL80" s="50"/>
      <c r="VJM80" s="50"/>
      <c r="VJN80" s="50"/>
      <c r="VJO80" s="50"/>
      <c r="VJP80" s="50"/>
      <c r="VJQ80" s="50"/>
      <c r="VJR80" s="50"/>
      <c r="VJS80" s="50"/>
      <c r="VJT80" s="50"/>
      <c r="VJU80" s="50"/>
      <c r="VJV80" s="50"/>
      <c r="VJW80" s="50"/>
      <c r="VJX80" s="50"/>
      <c r="VJY80" s="50"/>
      <c r="VJZ80" s="50"/>
      <c r="VKA80" s="50"/>
      <c r="VKB80" s="50"/>
      <c r="VKC80" s="50"/>
      <c r="VKD80" s="50"/>
      <c r="VKE80" s="50"/>
      <c r="VKF80" s="50"/>
      <c r="VKG80" s="50"/>
      <c r="VKH80" s="50"/>
      <c r="VKI80" s="50"/>
      <c r="VKJ80" s="50"/>
      <c r="VKK80" s="50"/>
      <c r="VKL80" s="50"/>
      <c r="VKM80" s="50"/>
      <c r="VKN80" s="50"/>
      <c r="VKO80" s="50"/>
      <c r="VKP80" s="50"/>
      <c r="VKQ80" s="50"/>
      <c r="VKR80" s="50"/>
      <c r="VKS80" s="50"/>
      <c r="VKT80" s="50"/>
      <c r="VKU80" s="50"/>
      <c r="VKV80" s="50"/>
      <c r="VKW80" s="50"/>
      <c r="VKX80" s="50"/>
      <c r="VKY80" s="50"/>
      <c r="VKZ80" s="50"/>
      <c r="VLA80" s="50"/>
      <c r="VLB80" s="50"/>
      <c r="VLC80" s="50"/>
      <c r="VLD80" s="50"/>
      <c r="VLE80" s="50"/>
      <c r="VLF80" s="50"/>
      <c r="VLG80" s="50"/>
      <c r="VLH80" s="50"/>
      <c r="VLI80" s="50"/>
      <c r="VLJ80" s="50"/>
      <c r="VLK80" s="50"/>
      <c r="VLL80" s="50"/>
      <c r="VLM80" s="50"/>
      <c r="VLN80" s="50"/>
      <c r="VLO80" s="50"/>
      <c r="VLP80" s="50"/>
      <c r="VLQ80" s="50"/>
      <c r="VLR80" s="50"/>
      <c r="VLS80" s="50"/>
      <c r="VLT80" s="50"/>
      <c r="VLU80" s="50"/>
      <c r="VLV80" s="50"/>
      <c r="VLW80" s="50"/>
      <c r="VLX80" s="50"/>
      <c r="VLY80" s="50"/>
      <c r="VLZ80" s="50"/>
      <c r="VMA80" s="50"/>
      <c r="VMB80" s="50"/>
      <c r="VMC80" s="50"/>
      <c r="VMD80" s="50"/>
      <c r="VME80" s="50"/>
      <c r="VMF80" s="50"/>
      <c r="VMG80" s="50"/>
      <c r="VMH80" s="50"/>
      <c r="VMI80" s="50"/>
      <c r="VMJ80" s="50"/>
      <c r="VMK80" s="50"/>
      <c r="VML80" s="50"/>
      <c r="VMM80" s="50"/>
      <c r="VMN80" s="50"/>
      <c r="VMO80" s="50"/>
      <c r="VMP80" s="50"/>
      <c r="VMQ80" s="50"/>
      <c r="VMR80" s="50"/>
      <c r="VMS80" s="50"/>
      <c r="VMT80" s="50"/>
      <c r="VMU80" s="50"/>
      <c r="VMV80" s="50"/>
      <c r="VMW80" s="50"/>
      <c r="VMX80" s="50"/>
      <c r="VMY80" s="50"/>
      <c r="VMZ80" s="50"/>
      <c r="VNA80" s="50"/>
      <c r="VNB80" s="50"/>
      <c r="VNC80" s="50"/>
      <c r="VND80" s="50"/>
      <c r="VNE80" s="50"/>
      <c r="VNF80" s="50"/>
      <c r="VNG80" s="50"/>
      <c r="VNH80" s="50"/>
      <c r="VNI80" s="50"/>
      <c r="VNJ80" s="50"/>
      <c r="VNK80" s="50"/>
      <c r="VNL80" s="50"/>
      <c r="VNM80" s="50"/>
      <c r="VNN80" s="50"/>
      <c r="VNO80" s="50"/>
      <c r="VNP80" s="50"/>
      <c r="VNQ80" s="50"/>
      <c r="VNR80" s="50"/>
      <c r="VNS80" s="50"/>
      <c r="VNT80" s="50"/>
      <c r="VNU80" s="50"/>
      <c r="VNV80" s="50"/>
      <c r="VNW80" s="50"/>
      <c r="VNX80" s="50"/>
      <c r="VNY80" s="50"/>
      <c r="VNZ80" s="50"/>
      <c r="VOA80" s="50"/>
      <c r="VOB80" s="50"/>
      <c r="VOC80" s="50"/>
      <c r="VOD80" s="50"/>
      <c r="VOE80" s="50"/>
      <c r="VOF80" s="50"/>
      <c r="VOG80" s="50"/>
      <c r="VOH80" s="50"/>
      <c r="VOI80" s="50"/>
      <c r="VOJ80" s="50"/>
      <c r="VOK80" s="50"/>
      <c r="VOL80" s="50"/>
      <c r="VOM80" s="50"/>
      <c r="VON80" s="50"/>
      <c r="VOO80" s="50"/>
      <c r="VOP80" s="50"/>
      <c r="VOQ80" s="50"/>
      <c r="VOR80" s="50"/>
      <c r="VOS80" s="50"/>
      <c r="VOT80" s="50"/>
      <c r="VOU80" s="50"/>
      <c r="VOV80" s="50"/>
      <c r="VOW80" s="50"/>
      <c r="VOX80" s="50"/>
      <c r="VOY80" s="50"/>
      <c r="VOZ80" s="50"/>
      <c r="VPA80" s="50"/>
      <c r="VPB80" s="50"/>
      <c r="VPC80" s="50"/>
      <c r="VPD80" s="50"/>
      <c r="VPE80" s="50"/>
      <c r="VPF80" s="50"/>
      <c r="VPG80" s="50"/>
      <c r="VPH80" s="50"/>
      <c r="VPI80" s="50"/>
      <c r="VPJ80" s="50"/>
      <c r="VPK80" s="50"/>
      <c r="VPL80" s="50"/>
      <c r="VPM80" s="50"/>
      <c r="VPN80" s="50"/>
      <c r="VPO80" s="50"/>
      <c r="VPP80" s="50"/>
      <c r="VPQ80" s="50"/>
      <c r="VPR80" s="50"/>
      <c r="VPS80" s="50"/>
      <c r="VPT80" s="50"/>
      <c r="VPU80" s="50"/>
      <c r="VPV80" s="50"/>
      <c r="VPW80" s="50"/>
      <c r="VPX80" s="50"/>
      <c r="VPY80" s="50"/>
      <c r="VPZ80" s="50"/>
      <c r="VQA80" s="50"/>
      <c r="VQB80" s="50"/>
      <c r="VQC80" s="50"/>
      <c r="VQD80" s="50"/>
      <c r="VQE80" s="50"/>
      <c r="VQF80" s="50"/>
      <c r="VQG80" s="50"/>
      <c r="VQH80" s="50"/>
      <c r="VQI80" s="50"/>
      <c r="VQJ80" s="50"/>
      <c r="VQK80" s="50"/>
      <c r="VQL80" s="50"/>
      <c r="VQM80" s="50"/>
      <c r="VQN80" s="50"/>
      <c r="VQO80" s="50"/>
      <c r="VQP80" s="50"/>
      <c r="VQQ80" s="50"/>
      <c r="VQR80" s="50"/>
      <c r="VQS80" s="50"/>
      <c r="VQT80" s="50"/>
      <c r="VQU80" s="50"/>
      <c r="VQV80" s="50"/>
      <c r="VQW80" s="50"/>
      <c r="VQX80" s="50"/>
      <c r="VQY80" s="50"/>
      <c r="VQZ80" s="50"/>
      <c r="VRA80" s="50"/>
      <c r="VRB80" s="50"/>
      <c r="VRC80" s="50"/>
      <c r="VRD80" s="50"/>
      <c r="VRE80" s="50"/>
      <c r="VRF80" s="50"/>
      <c r="VRG80" s="50"/>
      <c r="VRH80" s="50"/>
      <c r="VRI80" s="50"/>
      <c r="VRJ80" s="50"/>
      <c r="VRK80" s="50"/>
      <c r="VRL80" s="50"/>
      <c r="VRM80" s="50"/>
      <c r="VRN80" s="50"/>
      <c r="VRO80" s="50"/>
      <c r="VRP80" s="50"/>
      <c r="VRQ80" s="50"/>
      <c r="VRR80" s="50"/>
      <c r="VRS80" s="50"/>
      <c r="VRT80" s="50"/>
      <c r="VRU80" s="50"/>
      <c r="VRV80" s="50"/>
      <c r="VRW80" s="50"/>
      <c r="VRX80" s="50"/>
      <c r="VRY80" s="50"/>
      <c r="VRZ80" s="50"/>
      <c r="VSA80" s="50"/>
      <c r="VSB80" s="50"/>
      <c r="VSC80" s="50"/>
      <c r="VSD80" s="50"/>
      <c r="VSE80" s="50"/>
      <c r="VSF80" s="50"/>
      <c r="VSG80" s="50"/>
      <c r="VSH80" s="50"/>
      <c r="VSI80" s="50"/>
      <c r="VSJ80" s="50"/>
      <c r="VSK80" s="50"/>
      <c r="VSL80" s="50"/>
      <c r="VSM80" s="50"/>
      <c r="VSN80" s="50"/>
      <c r="VSO80" s="50"/>
      <c r="VSP80" s="50"/>
      <c r="VSQ80" s="50"/>
      <c r="VSR80" s="50"/>
      <c r="VSS80" s="50"/>
      <c r="VST80" s="50"/>
      <c r="VSU80" s="50"/>
      <c r="VSV80" s="50"/>
      <c r="VSW80" s="50"/>
      <c r="VSX80" s="50"/>
      <c r="VSY80" s="50"/>
      <c r="VSZ80" s="50"/>
      <c r="VTA80" s="50"/>
      <c r="VTB80" s="50"/>
      <c r="VTC80" s="50"/>
      <c r="VTD80" s="50"/>
      <c r="VTE80" s="50"/>
      <c r="VTF80" s="50"/>
      <c r="VTG80" s="50"/>
      <c r="VTH80" s="50"/>
      <c r="VTI80" s="50"/>
      <c r="VTJ80" s="50"/>
      <c r="VTK80" s="50"/>
      <c r="VTL80" s="50"/>
      <c r="VTM80" s="50"/>
      <c r="VTN80" s="50"/>
      <c r="VTO80" s="50"/>
      <c r="VTP80" s="50"/>
      <c r="VTQ80" s="50"/>
      <c r="VTR80" s="50"/>
      <c r="VTS80" s="50"/>
      <c r="VTT80" s="50"/>
      <c r="VTU80" s="50"/>
      <c r="VTV80" s="50"/>
      <c r="VTW80" s="50"/>
      <c r="VTX80" s="50"/>
      <c r="VTY80" s="50"/>
      <c r="VTZ80" s="50"/>
      <c r="VUA80" s="50"/>
      <c r="VUB80" s="50"/>
      <c r="VUC80" s="50"/>
      <c r="VUD80" s="50"/>
      <c r="VUE80" s="50"/>
      <c r="VUF80" s="50"/>
      <c r="VUG80" s="50"/>
      <c r="VUH80" s="50"/>
      <c r="VUI80" s="50"/>
      <c r="VUJ80" s="50"/>
      <c r="VUK80" s="50"/>
      <c r="VUL80" s="50"/>
      <c r="VUM80" s="50"/>
      <c r="VUN80" s="50"/>
      <c r="VUO80" s="50"/>
      <c r="VUP80" s="50"/>
      <c r="VUQ80" s="50"/>
      <c r="VUR80" s="50"/>
      <c r="VUS80" s="50"/>
      <c r="VUT80" s="50"/>
      <c r="VUU80" s="50"/>
      <c r="VUV80" s="50"/>
      <c r="VUW80" s="50"/>
      <c r="VUX80" s="50"/>
      <c r="VUY80" s="50"/>
      <c r="VUZ80" s="50"/>
      <c r="VVA80" s="50"/>
      <c r="VVB80" s="50"/>
      <c r="VVC80" s="50"/>
      <c r="VVD80" s="50"/>
      <c r="VVE80" s="50"/>
      <c r="VVF80" s="50"/>
      <c r="VVG80" s="50"/>
      <c r="VVH80" s="50"/>
      <c r="VVI80" s="50"/>
      <c r="VVJ80" s="50"/>
      <c r="VVK80" s="50"/>
      <c r="VVL80" s="50"/>
      <c r="VVM80" s="50"/>
    </row>
    <row r="81" spans="2:99 15065:15457" s="1" customFormat="1" hidden="1" x14ac:dyDescent="0.25">
      <c r="B81" s="15"/>
      <c r="C81" s="30" t="s">
        <v>29</v>
      </c>
      <c r="D81" s="69"/>
      <c r="E81" s="1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L81" s="72" t="s">
        <v>29</v>
      </c>
      <c r="CU81" s="152"/>
    </row>
    <row r="82" spans="2:99 15065:15457" s="1" customFormat="1" hidden="1" x14ac:dyDescent="0.25">
      <c r="B82" s="15"/>
      <c r="C82" s="14" t="s">
        <v>49</v>
      </c>
      <c r="D82" s="69"/>
      <c r="E82" s="20" t="s">
        <v>31</v>
      </c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L82" s="63">
        <v>0</v>
      </c>
      <c r="CU82" s="152"/>
    </row>
    <row r="83" spans="2:99 15065:15457" s="1" customFormat="1" hidden="1" x14ac:dyDescent="0.25">
      <c r="B83" s="15"/>
      <c r="C83" s="14" t="s">
        <v>48</v>
      </c>
      <c r="D83" s="69"/>
      <c r="E83" s="20" t="s">
        <v>31</v>
      </c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L83" s="63">
        <v>0</v>
      </c>
      <c r="CU83" s="152"/>
    </row>
    <row r="84" spans="2:99 15065:15457" s="1" customFormat="1" hidden="1" x14ac:dyDescent="0.25">
      <c r="B84" s="15"/>
      <c r="C84" s="30" t="s">
        <v>28</v>
      </c>
      <c r="D84" s="69"/>
      <c r="E84" s="1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L84" s="72" t="s">
        <v>28</v>
      </c>
      <c r="CC84" s="152"/>
      <c r="CD84" s="152"/>
      <c r="CE84" s="152"/>
      <c r="CF84" s="152"/>
      <c r="CG84" s="152"/>
      <c r="CH84" s="152"/>
      <c r="CI84" s="152"/>
      <c r="CJ84" s="152"/>
      <c r="CK84" s="152"/>
      <c r="CL84" s="152"/>
      <c r="CU84" s="152"/>
    </row>
    <row r="85" spans="2:99 15065:15457" s="1" customFormat="1" hidden="1" x14ac:dyDescent="0.25">
      <c r="B85" s="15"/>
      <c r="C85" s="14" t="s">
        <v>49</v>
      </c>
      <c r="D85" s="69"/>
      <c r="E85" s="20" t="s">
        <v>28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0</v>
      </c>
      <c r="AG85" s="33">
        <v>0</v>
      </c>
      <c r="AH85" s="33">
        <v>0</v>
      </c>
      <c r="AI85" s="33"/>
      <c r="AJ85" s="33">
        <v>0</v>
      </c>
      <c r="AL85" s="63">
        <v>0</v>
      </c>
      <c r="CC85" s="156"/>
      <c r="CD85" s="152"/>
      <c r="CE85" s="152"/>
      <c r="CF85" s="152"/>
      <c r="CG85" s="159"/>
      <c r="CH85" s="152"/>
      <c r="CI85" s="152"/>
      <c r="CJ85" s="152"/>
      <c r="CK85" s="152"/>
      <c r="CL85" s="152"/>
      <c r="CU85" s="152"/>
    </row>
    <row r="86" spans="2:99 15065:15457" s="1" customFormat="1" hidden="1" x14ac:dyDescent="0.25">
      <c r="B86" s="15"/>
      <c r="C86" s="14" t="s">
        <v>48</v>
      </c>
      <c r="D86" s="69"/>
      <c r="E86" s="20" t="s">
        <v>28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0</v>
      </c>
      <c r="AG86" s="33">
        <v>0</v>
      </c>
      <c r="AH86" s="33">
        <v>0</v>
      </c>
      <c r="AI86" s="33"/>
      <c r="AJ86" s="33">
        <v>0</v>
      </c>
      <c r="AL86" s="63">
        <v>0</v>
      </c>
      <c r="CC86" s="151"/>
      <c r="CD86" s="152"/>
      <c r="CE86" s="152"/>
      <c r="CF86" s="152"/>
      <c r="CG86" s="152"/>
      <c r="CH86" s="152"/>
      <c r="CI86" s="152"/>
      <c r="CJ86" s="152"/>
      <c r="CK86" s="152"/>
      <c r="CL86" s="152"/>
      <c r="CU86" s="152"/>
    </row>
    <row r="87" spans="2:99 15065:15457" hidden="1" x14ac:dyDescent="0.25">
      <c r="B87" s="8"/>
      <c r="C87" s="53" t="s">
        <v>30</v>
      </c>
      <c r="D87" s="54"/>
      <c r="E87" s="55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3"/>
      <c r="AL87" s="87" t="s">
        <v>132</v>
      </c>
      <c r="CC87" s="151"/>
      <c r="CD87" s="151"/>
      <c r="CE87" s="151"/>
      <c r="CF87" s="151"/>
      <c r="CG87" s="151"/>
      <c r="CH87" s="151"/>
      <c r="CI87" s="151"/>
      <c r="CJ87" s="151"/>
      <c r="CK87" s="151"/>
      <c r="CL87" s="151"/>
    </row>
    <row r="88" spans="2:99 15065:15457" s="1" customFormat="1" hidden="1" x14ac:dyDescent="0.25">
      <c r="B88" s="15"/>
      <c r="C88" s="30" t="s">
        <v>29</v>
      </c>
      <c r="D88" s="69"/>
      <c r="E88" s="1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L88" s="72" t="s">
        <v>29</v>
      </c>
      <c r="CC88" s="152"/>
      <c r="CD88" s="152"/>
      <c r="CE88" s="152"/>
      <c r="CF88" s="152"/>
      <c r="CG88" s="152"/>
      <c r="CH88" s="152"/>
      <c r="CI88" s="152"/>
      <c r="CJ88" s="152"/>
      <c r="CK88" s="152"/>
      <c r="CL88" s="152"/>
      <c r="CU88" s="152"/>
    </row>
    <row r="89" spans="2:99 15065:15457" s="1" customFormat="1" hidden="1" x14ac:dyDescent="0.25">
      <c r="B89" s="15"/>
      <c r="C89" s="14" t="s">
        <v>49</v>
      </c>
      <c r="D89" s="136">
        <v>0.3</v>
      </c>
      <c r="E89" s="20" t="s">
        <v>25</v>
      </c>
      <c r="F89" s="34" t="e">
        <v>#DIV/0!</v>
      </c>
      <c r="G89" s="34" t="e">
        <v>#DIV/0!</v>
      </c>
      <c r="H89" s="34" t="e">
        <v>#DIV/0!</v>
      </c>
      <c r="I89" s="34" t="e">
        <v>#DIV/0!</v>
      </c>
      <c r="J89" s="34" t="e">
        <v>#DIV/0!</v>
      </c>
      <c r="K89" s="34" t="e">
        <v>#DIV/0!</v>
      </c>
      <c r="L89" s="34" t="e">
        <v>#DIV/0!</v>
      </c>
      <c r="M89" s="34" t="e">
        <v>#DIV/0!</v>
      </c>
      <c r="N89" s="34" t="e">
        <v>#DIV/0!</v>
      </c>
      <c r="O89" s="34" t="e">
        <v>#DIV/0!</v>
      </c>
      <c r="P89" s="34" t="e">
        <v>#DIV/0!</v>
      </c>
      <c r="Q89" s="34" t="e">
        <v>#DIV/0!</v>
      </c>
      <c r="R89" s="34" t="e">
        <v>#DIV/0!</v>
      </c>
      <c r="S89" s="34" t="e">
        <v>#DIV/0!</v>
      </c>
      <c r="T89" s="34" t="e">
        <v>#DIV/0!</v>
      </c>
      <c r="U89" s="34" t="e">
        <v>#DIV/0!</v>
      </c>
      <c r="V89" s="34" t="e">
        <v>#DIV/0!</v>
      </c>
      <c r="W89" s="34" t="e">
        <v>#DIV/0!</v>
      </c>
      <c r="X89" s="34" t="e">
        <v>#DIV/0!</v>
      </c>
      <c r="Y89" s="34" t="e">
        <v>#DIV/0!</v>
      </c>
      <c r="Z89" s="34" t="e">
        <v>#DIV/0!</v>
      </c>
      <c r="AA89" s="34" t="e">
        <v>#DIV/0!</v>
      </c>
      <c r="AB89" s="34" t="e">
        <v>#DIV/0!</v>
      </c>
      <c r="AC89" s="34" t="e">
        <v>#DIV/0!</v>
      </c>
      <c r="AD89" s="34" t="e">
        <v>#DIV/0!</v>
      </c>
      <c r="AE89" s="34" t="e">
        <v>#DIV/0!</v>
      </c>
      <c r="AF89" s="34" t="e">
        <v>#DIV/0!</v>
      </c>
      <c r="AG89" s="34" t="e">
        <v>#DIV/0!</v>
      </c>
      <c r="AH89" s="34" t="e">
        <v>#DIV/0!</v>
      </c>
      <c r="AI89" s="34"/>
      <c r="AJ89" s="34" t="e">
        <v>#DIV/0!</v>
      </c>
      <c r="AL89" s="67" t="e">
        <v>#DIV/0!</v>
      </c>
      <c r="CC89" s="152"/>
      <c r="CD89" s="152"/>
      <c r="CE89" s="152"/>
      <c r="CF89" s="152"/>
      <c r="CG89" s="152"/>
      <c r="CH89" s="152"/>
      <c r="CI89" s="152"/>
      <c r="CJ89" s="152"/>
      <c r="CK89" s="152"/>
      <c r="CL89" s="152"/>
      <c r="CU89" s="152"/>
    </row>
    <row r="90" spans="2:99 15065:15457" s="1" customFormat="1" hidden="1" x14ac:dyDescent="0.25">
      <c r="B90" s="15"/>
      <c r="C90" s="14" t="s">
        <v>48</v>
      </c>
      <c r="D90" s="136">
        <v>0.3</v>
      </c>
      <c r="E90" s="20" t="s">
        <v>25</v>
      </c>
      <c r="F90" s="34" t="e">
        <v>#DIV/0!</v>
      </c>
      <c r="G90" s="34" t="e">
        <v>#DIV/0!</v>
      </c>
      <c r="H90" s="34" t="e">
        <v>#DIV/0!</v>
      </c>
      <c r="I90" s="34" t="e">
        <v>#DIV/0!</v>
      </c>
      <c r="J90" s="34" t="e">
        <v>#DIV/0!</v>
      </c>
      <c r="K90" s="34" t="e">
        <v>#DIV/0!</v>
      </c>
      <c r="L90" s="34" t="e">
        <v>#DIV/0!</v>
      </c>
      <c r="M90" s="34" t="e">
        <v>#DIV/0!</v>
      </c>
      <c r="N90" s="34" t="e">
        <v>#DIV/0!</v>
      </c>
      <c r="O90" s="34" t="e">
        <v>#DIV/0!</v>
      </c>
      <c r="P90" s="34" t="e">
        <v>#DIV/0!</v>
      </c>
      <c r="Q90" s="34" t="e">
        <v>#DIV/0!</v>
      </c>
      <c r="R90" s="34" t="e">
        <v>#DIV/0!</v>
      </c>
      <c r="S90" s="34" t="e">
        <v>#DIV/0!</v>
      </c>
      <c r="T90" s="34" t="e">
        <v>#DIV/0!</v>
      </c>
      <c r="U90" s="34" t="e">
        <v>#DIV/0!</v>
      </c>
      <c r="V90" s="34" t="e">
        <v>#DIV/0!</v>
      </c>
      <c r="W90" s="34" t="e">
        <v>#DIV/0!</v>
      </c>
      <c r="X90" s="34" t="e">
        <v>#DIV/0!</v>
      </c>
      <c r="Y90" s="34" t="e">
        <v>#DIV/0!</v>
      </c>
      <c r="Z90" s="34" t="e">
        <v>#DIV/0!</v>
      </c>
      <c r="AA90" s="34" t="e">
        <v>#DIV/0!</v>
      </c>
      <c r="AB90" s="34" t="e">
        <v>#DIV/0!</v>
      </c>
      <c r="AC90" s="34" t="e">
        <v>#DIV/0!</v>
      </c>
      <c r="AD90" s="34" t="e">
        <v>#DIV/0!</v>
      </c>
      <c r="AE90" s="34" t="e">
        <v>#DIV/0!</v>
      </c>
      <c r="AF90" s="34" t="e">
        <v>#DIV/0!</v>
      </c>
      <c r="AG90" s="34" t="e">
        <v>#DIV/0!</v>
      </c>
      <c r="AH90" s="34" t="e">
        <v>#DIV/0!</v>
      </c>
      <c r="AI90" s="34"/>
      <c r="AJ90" s="34" t="e">
        <v>#DIV/0!</v>
      </c>
      <c r="AL90" s="67" t="e">
        <v>#DIV/0!</v>
      </c>
      <c r="CC90" s="152"/>
      <c r="CD90" s="152"/>
      <c r="CE90" s="152"/>
      <c r="CF90" s="152"/>
      <c r="CG90" s="152"/>
      <c r="CH90" s="152"/>
      <c r="CI90" s="152"/>
      <c r="CJ90" s="152"/>
      <c r="CK90" s="152"/>
      <c r="CL90" s="152"/>
      <c r="CU90" s="152"/>
    </row>
    <row r="91" spans="2:99 15065:15457" s="1" customFormat="1" hidden="1" x14ac:dyDescent="0.25">
      <c r="B91" s="15"/>
      <c r="C91" s="30" t="s">
        <v>28</v>
      </c>
      <c r="D91" s="136"/>
      <c r="E91" s="13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L91" s="72" t="s">
        <v>28</v>
      </c>
      <c r="CC91" s="152"/>
      <c r="CD91" s="152"/>
      <c r="CE91" s="152"/>
      <c r="CF91" s="152"/>
      <c r="CG91" s="152"/>
      <c r="CH91" s="152"/>
      <c r="CI91" s="152"/>
      <c r="CJ91" s="152"/>
      <c r="CK91" s="152"/>
      <c r="CL91" s="152"/>
      <c r="CU91" s="152"/>
    </row>
    <row r="92" spans="2:99 15065:15457" s="1" customFormat="1" hidden="1" x14ac:dyDescent="0.25">
      <c r="B92" s="15"/>
      <c r="C92" s="14" t="s">
        <v>49</v>
      </c>
      <c r="D92" s="136">
        <v>0.5</v>
      </c>
      <c r="E92" s="20" t="s">
        <v>25</v>
      </c>
      <c r="F92" s="34" t="e">
        <v>#DIV/0!</v>
      </c>
      <c r="G92" s="34" t="e">
        <v>#DIV/0!</v>
      </c>
      <c r="H92" s="34" t="e">
        <v>#DIV/0!</v>
      </c>
      <c r="I92" s="34" t="e">
        <v>#DIV/0!</v>
      </c>
      <c r="J92" s="34" t="e">
        <v>#DIV/0!</v>
      </c>
      <c r="K92" s="34" t="e">
        <v>#DIV/0!</v>
      </c>
      <c r="L92" s="34" t="e">
        <v>#DIV/0!</v>
      </c>
      <c r="M92" s="34" t="e">
        <v>#DIV/0!</v>
      </c>
      <c r="N92" s="34" t="e">
        <v>#DIV/0!</v>
      </c>
      <c r="O92" s="34" t="e">
        <v>#DIV/0!</v>
      </c>
      <c r="P92" s="34" t="e">
        <v>#DIV/0!</v>
      </c>
      <c r="Q92" s="34" t="e">
        <v>#DIV/0!</v>
      </c>
      <c r="R92" s="34" t="e">
        <v>#DIV/0!</v>
      </c>
      <c r="S92" s="34" t="e">
        <v>#DIV/0!</v>
      </c>
      <c r="T92" s="34" t="e">
        <v>#DIV/0!</v>
      </c>
      <c r="U92" s="34" t="e">
        <v>#DIV/0!</v>
      </c>
      <c r="V92" s="34" t="e">
        <v>#DIV/0!</v>
      </c>
      <c r="W92" s="34" t="e">
        <v>#DIV/0!</v>
      </c>
      <c r="X92" s="34" t="e">
        <v>#DIV/0!</v>
      </c>
      <c r="Y92" s="34" t="e">
        <v>#DIV/0!</v>
      </c>
      <c r="Z92" s="34" t="e">
        <v>#DIV/0!</v>
      </c>
      <c r="AA92" s="34" t="e">
        <v>#DIV/0!</v>
      </c>
      <c r="AB92" s="34" t="e">
        <v>#DIV/0!</v>
      </c>
      <c r="AC92" s="34" t="e">
        <v>#DIV/0!</v>
      </c>
      <c r="AD92" s="34" t="e">
        <v>#DIV/0!</v>
      </c>
      <c r="AE92" s="34" t="e">
        <v>#DIV/0!</v>
      </c>
      <c r="AF92" s="34" t="e">
        <v>#DIV/0!</v>
      </c>
      <c r="AG92" s="34" t="e">
        <v>#DIV/0!</v>
      </c>
      <c r="AH92" s="34" t="e">
        <v>#DIV/0!</v>
      </c>
      <c r="AI92" s="34"/>
      <c r="AJ92" s="34" t="e">
        <v>#DIV/0!</v>
      </c>
      <c r="AL92" s="67" t="e">
        <v>#DIV/0!</v>
      </c>
      <c r="CC92" s="152"/>
      <c r="CD92" s="152"/>
      <c r="CE92" s="152"/>
      <c r="CF92" s="152"/>
      <c r="CG92" s="152"/>
      <c r="CH92" s="152"/>
      <c r="CI92" s="152"/>
      <c r="CJ92" s="152"/>
      <c r="CK92" s="152"/>
      <c r="CL92" s="152"/>
      <c r="CU92" s="152"/>
    </row>
    <row r="93" spans="2:99 15065:15457" s="1" customFormat="1" ht="15.75" hidden="1" thickBot="1" x14ac:dyDescent="0.3">
      <c r="B93" s="19"/>
      <c r="C93" s="14" t="s">
        <v>48</v>
      </c>
      <c r="D93" s="136">
        <v>0.5</v>
      </c>
      <c r="E93" s="20" t="s">
        <v>25</v>
      </c>
      <c r="F93" s="34" t="e">
        <v>#DIV/0!</v>
      </c>
      <c r="G93" s="34" t="e">
        <v>#DIV/0!</v>
      </c>
      <c r="H93" s="34" t="e">
        <v>#DIV/0!</v>
      </c>
      <c r="I93" s="34" t="e">
        <v>#DIV/0!</v>
      </c>
      <c r="J93" s="34" t="e">
        <v>#DIV/0!</v>
      </c>
      <c r="K93" s="34" t="e">
        <v>#DIV/0!</v>
      </c>
      <c r="L93" s="34" t="e">
        <v>#DIV/0!</v>
      </c>
      <c r="M93" s="34" t="e">
        <v>#DIV/0!</v>
      </c>
      <c r="N93" s="34" t="e">
        <v>#DIV/0!</v>
      </c>
      <c r="O93" s="34" t="e">
        <v>#DIV/0!</v>
      </c>
      <c r="P93" s="34" t="e">
        <v>#DIV/0!</v>
      </c>
      <c r="Q93" s="34" t="e">
        <v>#DIV/0!</v>
      </c>
      <c r="R93" s="34" t="e">
        <v>#DIV/0!</v>
      </c>
      <c r="S93" s="34" t="e">
        <v>#DIV/0!</v>
      </c>
      <c r="T93" s="34" t="e">
        <v>#DIV/0!</v>
      </c>
      <c r="U93" s="34" t="e">
        <v>#DIV/0!</v>
      </c>
      <c r="V93" s="34" t="e">
        <v>#DIV/0!</v>
      </c>
      <c r="W93" s="34" t="e">
        <v>#DIV/0!</v>
      </c>
      <c r="X93" s="34" t="e">
        <v>#DIV/0!</v>
      </c>
      <c r="Y93" s="34" t="e">
        <v>#DIV/0!</v>
      </c>
      <c r="Z93" s="34" t="e">
        <v>#DIV/0!</v>
      </c>
      <c r="AA93" s="34" t="e">
        <v>#DIV/0!</v>
      </c>
      <c r="AB93" s="34" t="e">
        <v>#DIV/0!</v>
      </c>
      <c r="AC93" s="34" t="e">
        <v>#DIV/0!</v>
      </c>
      <c r="AD93" s="34" t="e">
        <v>#DIV/0!</v>
      </c>
      <c r="AE93" s="34" t="e">
        <v>#DIV/0!</v>
      </c>
      <c r="AF93" s="34" t="e">
        <v>#DIV/0!</v>
      </c>
      <c r="AG93" s="34" t="e">
        <v>#DIV/0!</v>
      </c>
      <c r="AH93" s="34" t="e">
        <v>#DIV/0!</v>
      </c>
      <c r="AI93" s="34"/>
      <c r="AJ93" s="34" t="e">
        <v>#DIV/0!</v>
      </c>
      <c r="AL93" s="67" t="e">
        <v>#DIV/0!</v>
      </c>
      <c r="CC93" s="152"/>
      <c r="CD93" s="152"/>
      <c r="CE93" s="152"/>
      <c r="CF93" s="152"/>
      <c r="CG93" s="152"/>
      <c r="CH93" s="152"/>
      <c r="CI93" s="152"/>
      <c r="CJ93" s="152"/>
      <c r="CK93" s="152"/>
      <c r="CL93" s="152"/>
      <c r="CU93" s="152"/>
    </row>
    <row r="94" spans="2:99 15065:15457" s="1" customFormat="1" hidden="1" x14ac:dyDescent="0.25">
      <c r="B94" s="8">
        <v>5</v>
      </c>
      <c r="C94" s="53" t="s">
        <v>47</v>
      </c>
      <c r="D94" s="54"/>
      <c r="E94" s="55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3"/>
      <c r="AL94" s="87" t="s">
        <v>131</v>
      </c>
      <c r="CC94" s="151"/>
      <c r="CD94" s="151"/>
      <c r="CE94" s="152"/>
      <c r="CF94" s="152"/>
      <c r="CG94" s="151"/>
      <c r="CH94" s="152"/>
      <c r="CI94" s="151"/>
      <c r="CJ94" s="151"/>
      <c r="CK94" s="151"/>
      <c r="CL94" s="151"/>
      <c r="CU94" s="151"/>
      <c r="VGK94" s="50"/>
      <c r="VGL94" s="50"/>
      <c r="VGM94" s="50"/>
      <c r="VGN94" s="50"/>
      <c r="VGO94" s="50"/>
      <c r="VGP94" s="50"/>
      <c r="VGQ94" s="50"/>
      <c r="VGR94" s="50"/>
      <c r="VGS94" s="50"/>
      <c r="VGT94" s="50"/>
      <c r="VGU94" s="50"/>
      <c r="VGV94" s="50"/>
      <c r="VGW94" s="50"/>
      <c r="VGX94" s="50"/>
      <c r="VGY94" s="50"/>
      <c r="VGZ94" s="50"/>
      <c r="VHA94" s="50"/>
      <c r="VHB94" s="50"/>
      <c r="VHC94" s="50"/>
      <c r="VHD94" s="50"/>
      <c r="VHE94" s="50"/>
      <c r="VHF94" s="50"/>
      <c r="VHG94" s="50"/>
      <c r="VHH94" s="50"/>
      <c r="VHI94" s="50"/>
      <c r="VHJ94" s="50"/>
      <c r="VHK94" s="50"/>
      <c r="VHL94" s="50"/>
      <c r="VHM94" s="50"/>
      <c r="VHN94" s="50"/>
      <c r="VHO94" s="50"/>
      <c r="VHP94" s="50"/>
      <c r="VHQ94" s="50"/>
      <c r="VHR94" s="50"/>
      <c r="VHS94" s="50"/>
      <c r="VHT94" s="50"/>
      <c r="VHU94" s="50"/>
      <c r="VHV94" s="50"/>
      <c r="VHW94" s="50"/>
      <c r="VHX94" s="50"/>
      <c r="VHY94" s="50"/>
      <c r="VHZ94" s="50"/>
      <c r="VIA94" s="50"/>
      <c r="VIB94" s="50"/>
      <c r="VIC94" s="50"/>
      <c r="VID94" s="50"/>
      <c r="VIE94" s="50"/>
      <c r="VIF94" s="50"/>
      <c r="VIG94" s="50"/>
      <c r="VIH94" s="50"/>
      <c r="VII94" s="50"/>
      <c r="VIJ94" s="50"/>
      <c r="VIK94" s="50"/>
      <c r="VIL94" s="50"/>
      <c r="VIM94" s="50"/>
      <c r="VIN94" s="50"/>
      <c r="VIO94" s="50"/>
      <c r="VIP94" s="50"/>
      <c r="VIQ94" s="50"/>
      <c r="VIR94" s="50"/>
      <c r="VIS94" s="50"/>
      <c r="VIT94" s="50"/>
      <c r="VIU94" s="50"/>
      <c r="VIV94" s="50"/>
      <c r="VIW94" s="50"/>
      <c r="VIX94" s="50"/>
      <c r="VIY94" s="50"/>
      <c r="VIZ94" s="50"/>
      <c r="VJA94" s="50"/>
      <c r="VJB94" s="50"/>
      <c r="VJC94" s="50"/>
      <c r="VJD94" s="50"/>
      <c r="VJE94" s="50"/>
      <c r="VJF94" s="50"/>
      <c r="VJG94" s="50"/>
      <c r="VJH94" s="50"/>
      <c r="VJI94" s="50"/>
      <c r="VJJ94" s="50"/>
      <c r="VJK94" s="50"/>
      <c r="VJL94" s="50"/>
      <c r="VJM94" s="50"/>
      <c r="VJN94" s="50"/>
      <c r="VJO94" s="50"/>
      <c r="VJP94" s="50"/>
      <c r="VJQ94" s="50"/>
      <c r="VJR94" s="50"/>
      <c r="VJS94" s="50"/>
      <c r="VJT94" s="50"/>
      <c r="VJU94" s="50"/>
      <c r="VJV94" s="50"/>
      <c r="VJW94" s="50"/>
      <c r="VJX94" s="50"/>
      <c r="VJY94" s="50"/>
      <c r="VJZ94" s="50"/>
      <c r="VKA94" s="50"/>
      <c r="VKB94" s="50"/>
      <c r="VKC94" s="50"/>
      <c r="VKD94" s="50"/>
      <c r="VKE94" s="50"/>
      <c r="VKF94" s="50"/>
      <c r="VKG94" s="50"/>
      <c r="VKH94" s="50"/>
      <c r="VKI94" s="50"/>
      <c r="VKJ94" s="50"/>
      <c r="VKK94" s="50"/>
      <c r="VKL94" s="50"/>
      <c r="VKM94" s="50"/>
      <c r="VKN94" s="50"/>
      <c r="VKO94" s="50"/>
      <c r="VKP94" s="50"/>
      <c r="VKQ94" s="50"/>
      <c r="VKR94" s="50"/>
      <c r="VKS94" s="50"/>
      <c r="VKT94" s="50"/>
      <c r="VKU94" s="50"/>
      <c r="VKV94" s="50"/>
      <c r="VKW94" s="50"/>
      <c r="VKX94" s="50"/>
      <c r="VKY94" s="50"/>
      <c r="VKZ94" s="50"/>
      <c r="VLA94" s="50"/>
      <c r="VLB94" s="50"/>
      <c r="VLC94" s="50"/>
      <c r="VLD94" s="50"/>
      <c r="VLE94" s="50"/>
      <c r="VLF94" s="50"/>
      <c r="VLG94" s="50"/>
      <c r="VLH94" s="50"/>
      <c r="VLI94" s="50"/>
      <c r="VLJ94" s="50"/>
      <c r="VLK94" s="50"/>
      <c r="VLL94" s="50"/>
      <c r="VLM94" s="50"/>
      <c r="VLN94" s="50"/>
      <c r="VLO94" s="50"/>
      <c r="VLP94" s="50"/>
      <c r="VLQ94" s="50"/>
      <c r="VLR94" s="50"/>
      <c r="VLS94" s="50"/>
      <c r="VLT94" s="50"/>
      <c r="VLU94" s="50"/>
      <c r="VLV94" s="50"/>
      <c r="VLW94" s="50"/>
      <c r="VLX94" s="50"/>
      <c r="VLY94" s="50"/>
      <c r="VLZ94" s="50"/>
      <c r="VMA94" s="50"/>
      <c r="VMB94" s="50"/>
      <c r="VMC94" s="50"/>
      <c r="VMD94" s="50"/>
      <c r="VME94" s="50"/>
      <c r="VMF94" s="50"/>
      <c r="VMG94" s="50"/>
      <c r="VMH94" s="50"/>
      <c r="VMI94" s="50"/>
      <c r="VMJ94" s="50"/>
      <c r="VMK94" s="50"/>
      <c r="VML94" s="50"/>
      <c r="VMM94" s="50"/>
      <c r="VMN94" s="50"/>
      <c r="VMO94" s="50"/>
      <c r="VMP94" s="50"/>
      <c r="VMQ94" s="50"/>
      <c r="VMR94" s="50"/>
      <c r="VMS94" s="50"/>
      <c r="VMT94" s="50"/>
      <c r="VMU94" s="50"/>
      <c r="VMV94" s="50"/>
      <c r="VMW94" s="50"/>
      <c r="VMX94" s="50"/>
      <c r="VMY94" s="50"/>
      <c r="VMZ94" s="50"/>
      <c r="VNA94" s="50"/>
      <c r="VNB94" s="50"/>
      <c r="VNC94" s="50"/>
      <c r="VND94" s="50"/>
      <c r="VNE94" s="50"/>
      <c r="VNF94" s="50"/>
      <c r="VNG94" s="50"/>
      <c r="VNH94" s="50"/>
      <c r="VNI94" s="50"/>
      <c r="VNJ94" s="50"/>
      <c r="VNK94" s="50"/>
      <c r="VNL94" s="50"/>
      <c r="VNM94" s="50"/>
      <c r="VNN94" s="50"/>
      <c r="VNO94" s="50"/>
      <c r="VNP94" s="50"/>
      <c r="VNQ94" s="50"/>
      <c r="VNR94" s="50"/>
      <c r="VNS94" s="50"/>
      <c r="VNT94" s="50"/>
      <c r="VNU94" s="50"/>
      <c r="VNV94" s="50"/>
      <c r="VNW94" s="50"/>
      <c r="VNX94" s="50"/>
      <c r="VNY94" s="50"/>
      <c r="VNZ94" s="50"/>
      <c r="VOA94" s="50"/>
      <c r="VOB94" s="50"/>
      <c r="VOC94" s="50"/>
      <c r="VOD94" s="50"/>
      <c r="VOE94" s="50"/>
      <c r="VOF94" s="50"/>
      <c r="VOG94" s="50"/>
      <c r="VOH94" s="50"/>
      <c r="VOI94" s="50"/>
      <c r="VOJ94" s="50"/>
      <c r="VOK94" s="50"/>
      <c r="VOL94" s="50"/>
      <c r="VOM94" s="50"/>
      <c r="VON94" s="50"/>
      <c r="VOO94" s="50"/>
      <c r="VOP94" s="50"/>
      <c r="VOQ94" s="50"/>
      <c r="VOR94" s="50"/>
      <c r="VOS94" s="50"/>
      <c r="VOT94" s="50"/>
      <c r="VOU94" s="50"/>
      <c r="VOV94" s="50"/>
      <c r="VOW94" s="50"/>
      <c r="VOX94" s="50"/>
      <c r="VOY94" s="50"/>
      <c r="VOZ94" s="50"/>
      <c r="VPA94" s="50"/>
      <c r="VPB94" s="50"/>
      <c r="VPC94" s="50"/>
      <c r="VPD94" s="50"/>
      <c r="VPE94" s="50"/>
      <c r="VPF94" s="50"/>
      <c r="VPG94" s="50"/>
      <c r="VPH94" s="50"/>
      <c r="VPI94" s="50"/>
      <c r="VPJ94" s="50"/>
      <c r="VPK94" s="50"/>
      <c r="VPL94" s="50"/>
      <c r="VPM94" s="50"/>
      <c r="VPN94" s="50"/>
      <c r="VPO94" s="50"/>
      <c r="VPP94" s="50"/>
      <c r="VPQ94" s="50"/>
      <c r="VPR94" s="50"/>
      <c r="VPS94" s="50"/>
      <c r="VPT94" s="50"/>
      <c r="VPU94" s="50"/>
      <c r="VPV94" s="50"/>
      <c r="VPW94" s="50"/>
      <c r="VPX94" s="50"/>
      <c r="VPY94" s="50"/>
      <c r="VPZ94" s="50"/>
      <c r="VQA94" s="50"/>
      <c r="VQB94" s="50"/>
      <c r="VQC94" s="50"/>
      <c r="VQD94" s="50"/>
      <c r="VQE94" s="50"/>
      <c r="VQF94" s="50"/>
      <c r="VQG94" s="50"/>
      <c r="VQH94" s="50"/>
      <c r="VQI94" s="50"/>
      <c r="VQJ94" s="50"/>
      <c r="VQK94" s="50"/>
      <c r="VQL94" s="50"/>
      <c r="VQM94" s="50"/>
      <c r="VQN94" s="50"/>
      <c r="VQO94" s="50"/>
      <c r="VQP94" s="50"/>
      <c r="VQQ94" s="50"/>
      <c r="VQR94" s="50"/>
      <c r="VQS94" s="50"/>
      <c r="VQT94" s="50"/>
      <c r="VQU94" s="50"/>
      <c r="VQV94" s="50"/>
      <c r="VQW94" s="50"/>
      <c r="VQX94" s="50"/>
      <c r="VQY94" s="50"/>
      <c r="VQZ94" s="50"/>
      <c r="VRA94" s="50"/>
      <c r="VRB94" s="50"/>
      <c r="VRC94" s="50"/>
      <c r="VRD94" s="50"/>
      <c r="VRE94" s="50"/>
      <c r="VRF94" s="50"/>
      <c r="VRG94" s="50"/>
      <c r="VRH94" s="50"/>
      <c r="VRI94" s="50"/>
      <c r="VRJ94" s="50"/>
      <c r="VRK94" s="50"/>
      <c r="VRL94" s="50"/>
      <c r="VRM94" s="50"/>
      <c r="VRN94" s="50"/>
      <c r="VRO94" s="50"/>
      <c r="VRP94" s="50"/>
      <c r="VRQ94" s="50"/>
      <c r="VRR94" s="50"/>
      <c r="VRS94" s="50"/>
      <c r="VRT94" s="50"/>
      <c r="VRU94" s="50"/>
      <c r="VRV94" s="50"/>
      <c r="VRW94" s="50"/>
      <c r="VRX94" s="50"/>
      <c r="VRY94" s="50"/>
      <c r="VRZ94" s="50"/>
      <c r="VSA94" s="50"/>
      <c r="VSB94" s="50"/>
      <c r="VSC94" s="50"/>
      <c r="VSD94" s="50"/>
      <c r="VSE94" s="50"/>
      <c r="VSF94" s="50"/>
      <c r="VSG94" s="50"/>
      <c r="VSH94" s="50"/>
      <c r="VSI94" s="50"/>
      <c r="VSJ94" s="50"/>
      <c r="VSK94" s="50"/>
      <c r="VSL94" s="50"/>
      <c r="VSM94" s="50"/>
      <c r="VSN94" s="50"/>
      <c r="VSO94" s="50"/>
      <c r="VSP94" s="50"/>
      <c r="VSQ94" s="50"/>
      <c r="VSR94" s="50"/>
      <c r="VSS94" s="50"/>
      <c r="VST94" s="50"/>
      <c r="VSU94" s="50"/>
      <c r="VSV94" s="50"/>
      <c r="VSW94" s="50"/>
      <c r="VSX94" s="50"/>
      <c r="VSY94" s="50"/>
      <c r="VSZ94" s="50"/>
      <c r="VTA94" s="50"/>
      <c r="VTB94" s="50"/>
      <c r="VTC94" s="50"/>
      <c r="VTD94" s="50"/>
      <c r="VTE94" s="50"/>
      <c r="VTF94" s="50"/>
      <c r="VTG94" s="50"/>
      <c r="VTH94" s="50"/>
      <c r="VTI94" s="50"/>
      <c r="VTJ94" s="50"/>
      <c r="VTK94" s="50"/>
      <c r="VTL94" s="50"/>
      <c r="VTM94" s="50"/>
      <c r="VTN94" s="50"/>
      <c r="VTO94" s="50"/>
      <c r="VTP94" s="50"/>
      <c r="VTQ94" s="50"/>
      <c r="VTR94" s="50"/>
      <c r="VTS94" s="50"/>
      <c r="VTT94" s="50"/>
      <c r="VTU94" s="50"/>
      <c r="VTV94" s="50"/>
      <c r="VTW94" s="50"/>
      <c r="VTX94" s="50"/>
      <c r="VTY94" s="50"/>
      <c r="VTZ94" s="50"/>
      <c r="VUA94" s="50"/>
      <c r="VUB94" s="50"/>
      <c r="VUC94" s="50"/>
      <c r="VUD94" s="50"/>
      <c r="VUE94" s="50"/>
      <c r="VUF94" s="50"/>
      <c r="VUG94" s="50"/>
      <c r="VUH94" s="50"/>
      <c r="VUI94" s="50"/>
      <c r="VUJ94" s="50"/>
      <c r="VUK94" s="50"/>
      <c r="VUL94" s="50"/>
      <c r="VUM94" s="50"/>
      <c r="VUN94" s="50"/>
      <c r="VUO94" s="50"/>
      <c r="VUP94" s="50"/>
      <c r="VUQ94" s="50"/>
      <c r="VUR94" s="50"/>
      <c r="VUS94" s="50"/>
      <c r="VUT94" s="50"/>
      <c r="VUU94" s="50"/>
      <c r="VUV94" s="50"/>
      <c r="VUW94" s="50"/>
      <c r="VUX94" s="50"/>
      <c r="VUY94" s="50"/>
      <c r="VUZ94" s="50"/>
      <c r="VVA94" s="50"/>
      <c r="VVB94" s="50"/>
      <c r="VVC94" s="50"/>
      <c r="VVD94" s="50"/>
      <c r="VVE94" s="50"/>
      <c r="VVF94" s="50"/>
      <c r="VVG94" s="50"/>
      <c r="VVH94" s="50"/>
      <c r="VVI94" s="50"/>
      <c r="VVJ94" s="50"/>
      <c r="VVK94" s="50"/>
      <c r="VVL94" s="50"/>
      <c r="VVM94" s="50"/>
    </row>
    <row r="95" spans="2:99 15065:15457" s="1" customFormat="1" hidden="1" x14ac:dyDescent="0.25">
      <c r="B95" s="15"/>
      <c r="C95" s="28" t="s">
        <v>46</v>
      </c>
      <c r="D95" s="99"/>
      <c r="E95" s="20" t="s">
        <v>14</v>
      </c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2"/>
      <c r="AL95" s="98">
        <v>0</v>
      </c>
      <c r="CC95" s="151"/>
      <c r="CD95" s="152"/>
      <c r="CE95" s="152"/>
      <c r="CF95" s="152"/>
      <c r="CG95" s="151"/>
      <c r="CH95" s="152"/>
      <c r="CI95" s="152"/>
      <c r="CJ95" s="152"/>
      <c r="CK95" s="152"/>
      <c r="CL95" s="152"/>
      <c r="CU95" s="152"/>
    </row>
    <row r="96" spans="2:99 15065:15457" s="1" customFormat="1" hidden="1" x14ac:dyDescent="0.25">
      <c r="B96" s="15"/>
      <c r="C96" s="30" t="s">
        <v>39</v>
      </c>
      <c r="D96" s="69"/>
      <c r="E96" s="20" t="s">
        <v>14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/>
      <c r="AJ96" s="34">
        <v>0</v>
      </c>
      <c r="AL96" s="67">
        <v>0</v>
      </c>
      <c r="CC96" s="160"/>
      <c r="CD96" s="156"/>
      <c r="CE96" s="156"/>
      <c r="CF96" s="156"/>
      <c r="CG96" s="156"/>
      <c r="CH96" s="156"/>
      <c r="CI96" s="152"/>
      <c r="CJ96" s="152"/>
      <c r="CK96" s="152"/>
      <c r="CL96" s="152"/>
      <c r="CU96" s="152"/>
    </row>
    <row r="97" spans="2:99 15065:15457" s="1" customFormat="1" hidden="1" x14ac:dyDescent="0.25">
      <c r="B97" s="15"/>
      <c r="C97" s="30" t="s">
        <v>38</v>
      </c>
      <c r="D97" s="69"/>
      <c r="E97" s="20" t="s">
        <v>14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/>
      <c r="AJ97" s="34">
        <v>0</v>
      </c>
      <c r="AL97" s="67">
        <v>0</v>
      </c>
      <c r="CC97" s="152"/>
      <c r="CD97" s="152"/>
      <c r="CE97" s="152"/>
      <c r="CF97" s="152"/>
      <c r="CG97" s="152"/>
      <c r="CH97" s="152"/>
      <c r="CI97" s="152"/>
      <c r="CJ97" s="152"/>
      <c r="CK97" s="152"/>
      <c r="CL97" s="152"/>
      <c r="CU97" s="152"/>
    </row>
    <row r="98" spans="2:99 15065:15457" s="1" customFormat="1" hidden="1" x14ac:dyDescent="0.25">
      <c r="B98" s="15"/>
      <c r="C98" s="30" t="s">
        <v>50</v>
      </c>
      <c r="D98" s="69"/>
      <c r="E98" s="13" t="s">
        <v>14</v>
      </c>
      <c r="F98" s="34">
        <v>0</v>
      </c>
      <c r="G98" s="34"/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0</v>
      </c>
      <c r="AH98" s="34">
        <v>0</v>
      </c>
      <c r="AI98" s="34"/>
      <c r="AJ98" s="34">
        <v>0</v>
      </c>
      <c r="AL98" s="67">
        <v>0</v>
      </c>
      <c r="CU98" s="152"/>
    </row>
    <row r="99" spans="2:99 15065:15457" s="1" customFormat="1" hidden="1" x14ac:dyDescent="0.25">
      <c r="B99" s="15"/>
      <c r="C99" s="30" t="s">
        <v>29</v>
      </c>
      <c r="D99" s="69"/>
      <c r="E99" s="1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L99" s="72" t="s">
        <v>29</v>
      </c>
      <c r="CC99" s="152"/>
      <c r="CD99" s="152"/>
      <c r="CE99" s="152"/>
      <c r="CF99" s="152"/>
      <c r="CG99" s="152"/>
      <c r="CH99" s="152"/>
      <c r="CI99" s="152"/>
      <c r="CJ99" s="152"/>
      <c r="CK99" s="152"/>
      <c r="CL99" s="152"/>
      <c r="CU99" s="152"/>
    </row>
    <row r="100" spans="2:99 15065:15457" s="16" customFormat="1" hidden="1" x14ac:dyDescent="0.25">
      <c r="B100" s="17"/>
      <c r="C100" s="11" t="s">
        <v>45</v>
      </c>
      <c r="D100" s="62"/>
      <c r="E100" s="32" t="s">
        <v>31</v>
      </c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L100" s="100">
        <v>0</v>
      </c>
      <c r="CC100" s="158"/>
      <c r="CD100" s="158"/>
      <c r="CE100" s="158"/>
      <c r="CF100" s="158"/>
      <c r="CG100" s="158"/>
      <c r="CH100" s="158"/>
      <c r="CI100" s="158"/>
      <c r="CJ100" s="158"/>
      <c r="CK100" s="158"/>
      <c r="CL100" s="158"/>
      <c r="CU100" s="158"/>
    </row>
    <row r="101" spans="2:99 15065:15457" s="16" customFormat="1" hidden="1" x14ac:dyDescent="0.25">
      <c r="B101" s="17"/>
      <c r="C101" s="11" t="s">
        <v>44</v>
      </c>
      <c r="D101" s="62"/>
      <c r="E101" s="32" t="s">
        <v>31</v>
      </c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L101" s="100">
        <v>0</v>
      </c>
      <c r="CC101" s="158"/>
      <c r="CD101" s="158"/>
      <c r="CE101" s="158"/>
      <c r="CF101" s="158"/>
      <c r="CG101" s="158"/>
      <c r="CH101" s="158"/>
      <c r="CI101" s="158"/>
      <c r="CJ101" s="158"/>
      <c r="CK101" s="158"/>
      <c r="CL101" s="158"/>
      <c r="CU101" s="158"/>
    </row>
    <row r="102" spans="2:99 15065:15457" s="1" customFormat="1" hidden="1" x14ac:dyDescent="0.25">
      <c r="B102" s="15"/>
      <c r="C102" s="30" t="s">
        <v>28</v>
      </c>
      <c r="D102" s="69"/>
      <c r="E102" s="1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L102" s="72" t="s">
        <v>28</v>
      </c>
      <c r="CC102" s="152"/>
      <c r="CD102" s="152"/>
      <c r="CE102" s="152"/>
      <c r="CF102" s="152"/>
      <c r="CG102" s="152"/>
      <c r="CH102" s="152"/>
      <c r="CI102" s="152"/>
      <c r="CJ102" s="152"/>
      <c r="CK102" s="152"/>
      <c r="CL102" s="152"/>
      <c r="CU102" s="152"/>
    </row>
    <row r="103" spans="2:99 15065:15457" s="1" customFormat="1" hidden="1" x14ac:dyDescent="0.25">
      <c r="B103" s="15"/>
      <c r="C103" s="11" t="s">
        <v>45</v>
      </c>
      <c r="D103" s="69"/>
      <c r="E103" s="20" t="s">
        <v>28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  <c r="AC103" s="33">
        <v>0</v>
      </c>
      <c r="AD103" s="33">
        <v>0</v>
      </c>
      <c r="AE103" s="33">
        <v>0</v>
      </c>
      <c r="AF103" s="33">
        <v>0</v>
      </c>
      <c r="AG103" s="33">
        <v>0</v>
      </c>
      <c r="AH103" s="33">
        <v>0</v>
      </c>
      <c r="AI103" s="33"/>
      <c r="AJ103" s="33">
        <v>0</v>
      </c>
      <c r="AL103" s="63">
        <v>0</v>
      </c>
      <c r="CC103" s="152"/>
      <c r="CD103" s="152"/>
      <c r="CE103" s="152"/>
      <c r="CF103" s="152"/>
      <c r="CG103" s="152"/>
      <c r="CH103" s="152"/>
      <c r="CI103" s="152"/>
      <c r="CJ103" s="152"/>
      <c r="CK103" s="152"/>
      <c r="CL103" s="152"/>
      <c r="CU103" s="152"/>
    </row>
    <row r="104" spans="2:99 15065:15457" s="1" customFormat="1" hidden="1" x14ac:dyDescent="0.25">
      <c r="B104" s="15"/>
      <c r="C104" s="11" t="s">
        <v>44</v>
      </c>
      <c r="D104" s="69"/>
      <c r="E104" s="20" t="s">
        <v>28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  <c r="AC104" s="33">
        <v>0</v>
      </c>
      <c r="AD104" s="33">
        <v>0</v>
      </c>
      <c r="AE104" s="33">
        <v>0</v>
      </c>
      <c r="AF104" s="33">
        <v>0</v>
      </c>
      <c r="AG104" s="33">
        <v>0</v>
      </c>
      <c r="AH104" s="33">
        <v>0</v>
      </c>
      <c r="AI104" s="33"/>
      <c r="AJ104" s="33">
        <v>0</v>
      </c>
      <c r="AL104" s="63">
        <v>0</v>
      </c>
      <c r="CC104" s="152"/>
      <c r="CD104" s="152"/>
      <c r="CE104" s="152"/>
      <c r="CF104" s="152"/>
      <c r="CG104" s="152"/>
      <c r="CH104" s="152"/>
      <c r="CI104" s="152"/>
      <c r="CJ104" s="152"/>
      <c r="CK104" s="152"/>
      <c r="CL104" s="152"/>
      <c r="CU104" s="152"/>
    </row>
    <row r="105" spans="2:99 15065:15457" s="1" customFormat="1" hidden="1" x14ac:dyDescent="0.25">
      <c r="B105" s="15"/>
      <c r="C105" s="30" t="s">
        <v>36</v>
      </c>
      <c r="D105" s="69"/>
      <c r="E105" s="20" t="s">
        <v>35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/>
      <c r="AJ105" s="33">
        <v>0</v>
      </c>
      <c r="AL105" s="63">
        <v>0</v>
      </c>
      <c r="CC105" s="152"/>
      <c r="CD105" s="152"/>
      <c r="CE105" s="152"/>
      <c r="CF105" s="152"/>
      <c r="CG105" s="152"/>
      <c r="CH105" s="152"/>
      <c r="CI105" s="152"/>
      <c r="CJ105" s="152"/>
      <c r="CK105" s="152"/>
      <c r="CL105" s="152"/>
      <c r="CU105" s="152"/>
    </row>
    <row r="106" spans="2:99 15065:15457" s="1" customFormat="1" hidden="1" x14ac:dyDescent="0.25">
      <c r="B106" s="15"/>
      <c r="C106" s="30" t="s">
        <v>34</v>
      </c>
      <c r="D106" s="69"/>
      <c r="E106" s="20" t="s">
        <v>33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0</v>
      </c>
      <c r="AD106" s="33">
        <v>0</v>
      </c>
      <c r="AE106" s="33">
        <v>0</v>
      </c>
      <c r="AF106" s="33">
        <v>0</v>
      </c>
      <c r="AG106" s="33">
        <v>0</v>
      </c>
      <c r="AH106" s="33">
        <v>0</v>
      </c>
      <c r="AI106" s="33"/>
      <c r="AJ106" s="33">
        <v>0</v>
      </c>
      <c r="AL106" s="63">
        <v>0</v>
      </c>
      <c r="CC106" s="152"/>
      <c r="CD106" s="152"/>
      <c r="CE106" s="152"/>
      <c r="CF106" s="152"/>
      <c r="CG106" s="152"/>
      <c r="CH106" s="152"/>
      <c r="CI106" s="152"/>
      <c r="CJ106" s="152"/>
      <c r="CK106" s="152"/>
      <c r="CL106" s="152"/>
      <c r="CU106" s="152"/>
    </row>
    <row r="107" spans="2:99 15065:15457" s="1" customFormat="1" hidden="1" x14ac:dyDescent="0.25">
      <c r="B107" s="8"/>
      <c r="C107" s="53" t="s">
        <v>32</v>
      </c>
      <c r="D107" s="54"/>
      <c r="E107" s="55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3"/>
      <c r="AL107" s="87" t="s">
        <v>132</v>
      </c>
      <c r="CC107" s="151"/>
      <c r="CD107" s="151"/>
      <c r="CE107" s="151"/>
      <c r="CF107" s="151"/>
      <c r="CG107" s="151"/>
      <c r="CH107" s="151"/>
      <c r="CI107" s="151"/>
      <c r="CJ107" s="151"/>
      <c r="CK107" s="151"/>
      <c r="CL107" s="151"/>
      <c r="CU107" s="151"/>
      <c r="VGK107" s="50"/>
      <c r="VGL107" s="50"/>
      <c r="VGM107" s="50"/>
      <c r="VGN107" s="50"/>
      <c r="VGO107" s="50"/>
      <c r="VGP107" s="50"/>
      <c r="VGQ107" s="50"/>
      <c r="VGR107" s="50"/>
      <c r="VGS107" s="50"/>
      <c r="VGT107" s="50"/>
      <c r="VGU107" s="50"/>
      <c r="VGV107" s="50"/>
      <c r="VGW107" s="50"/>
      <c r="VGX107" s="50"/>
      <c r="VGY107" s="50"/>
      <c r="VGZ107" s="50"/>
      <c r="VHA107" s="50"/>
      <c r="VHB107" s="50"/>
      <c r="VHC107" s="50"/>
      <c r="VHD107" s="50"/>
      <c r="VHE107" s="50"/>
      <c r="VHF107" s="50"/>
      <c r="VHG107" s="50"/>
      <c r="VHH107" s="50"/>
      <c r="VHI107" s="50"/>
      <c r="VHJ107" s="50"/>
      <c r="VHK107" s="50"/>
      <c r="VHL107" s="50"/>
      <c r="VHM107" s="50"/>
      <c r="VHN107" s="50"/>
      <c r="VHO107" s="50"/>
      <c r="VHP107" s="50"/>
      <c r="VHQ107" s="50"/>
      <c r="VHR107" s="50"/>
      <c r="VHS107" s="50"/>
      <c r="VHT107" s="50"/>
      <c r="VHU107" s="50"/>
      <c r="VHV107" s="50"/>
      <c r="VHW107" s="50"/>
      <c r="VHX107" s="50"/>
      <c r="VHY107" s="50"/>
      <c r="VHZ107" s="50"/>
      <c r="VIA107" s="50"/>
      <c r="VIB107" s="50"/>
      <c r="VIC107" s="50"/>
      <c r="VID107" s="50"/>
      <c r="VIE107" s="50"/>
      <c r="VIF107" s="50"/>
      <c r="VIG107" s="50"/>
      <c r="VIH107" s="50"/>
      <c r="VII107" s="50"/>
      <c r="VIJ107" s="50"/>
      <c r="VIK107" s="50"/>
      <c r="VIL107" s="50"/>
      <c r="VIM107" s="50"/>
      <c r="VIN107" s="50"/>
      <c r="VIO107" s="50"/>
      <c r="VIP107" s="50"/>
      <c r="VIQ107" s="50"/>
      <c r="VIR107" s="50"/>
      <c r="VIS107" s="50"/>
      <c r="VIT107" s="50"/>
      <c r="VIU107" s="50"/>
      <c r="VIV107" s="50"/>
      <c r="VIW107" s="50"/>
      <c r="VIX107" s="50"/>
      <c r="VIY107" s="50"/>
      <c r="VIZ107" s="50"/>
      <c r="VJA107" s="50"/>
      <c r="VJB107" s="50"/>
      <c r="VJC107" s="50"/>
      <c r="VJD107" s="50"/>
      <c r="VJE107" s="50"/>
      <c r="VJF107" s="50"/>
      <c r="VJG107" s="50"/>
      <c r="VJH107" s="50"/>
      <c r="VJI107" s="50"/>
      <c r="VJJ107" s="50"/>
      <c r="VJK107" s="50"/>
      <c r="VJL107" s="50"/>
      <c r="VJM107" s="50"/>
      <c r="VJN107" s="50"/>
      <c r="VJO107" s="50"/>
      <c r="VJP107" s="50"/>
      <c r="VJQ107" s="50"/>
      <c r="VJR107" s="50"/>
      <c r="VJS107" s="50"/>
      <c r="VJT107" s="50"/>
      <c r="VJU107" s="50"/>
      <c r="VJV107" s="50"/>
      <c r="VJW107" s="50"/>
      <c r="VJX107" s="50"/>
      <c r="VJY107" s="50"/>
      <c r="VJZ107" s="50"/>
      <c r="VKA107" s="50"/>
      <c r="VKB107" s="50"/>
      <c r="VKC107" s="50"/>
      <c r="VKD107" s="50"/>
      <c r="VKE107" s="50"/>
      <c r="VKF107" s="50"/>
      <c r="VKG107" s="50"/>
      <c r="VKH107" s="50"/>
      <c r="VKI107" s="50"/>
      <c r="VKJ107" s="50"/>
      <c r="VKK107" s="50"/>
      <c r="VKL107" s="50"/>
      <c r="VKM107" s="50"/>
      <c r="VKN107" s="50"/>
      <c r="VKO107" s="50"/>
      <c r="VKP107" s="50"/>
      <c r="VKQ107" s="50"/>
      <c r="VKR107" s="50"/>
      <c r="VKS107" s="50"/>
      <c r="VKT107" s="50"/>
      <c r="VKU107" s="50"/>
      <c r="VKV107" s="50"/>
      <c r="VKW107" s="50"/>
      <c r="VKX107" s="50"/>
      <c r="VKY107" s="50"/>
      <c r="VKZ107" s="50"/>
      <c r="VLA107" s="50"/>
      <c r="VLB107" s="50"/>
      <c r="VLC107" s="50"/>
      <c r="VLD107" s="50"/>
      <c r="VLE107" s="50"/>
      <c r="VLF107" s="50"/>
      <c r="VLG107" s="50"/>
      <c r="VLH107" s="50"/>
      <c r="VLI107" s="50"/>
      <c r="VLJ107" s="50"/>
      <c r="VLK107" s="50"/>
      <c r="VLL107" s="50"/>
      <c r="VLM107" s="50"/>
      <c r="VLN107" s="50"/>
      <c r="VLO107" s="50"/>
      <c r="VLP107" s="50"/>
      <c r="VLQ107" s="50"/>
      <c r="VLR107" s="50"/>
      <c r="VLS107" s="50"/>
      <c r="VLT107" s="50"/>
      <c r="VLU107" s="50"/>
      <c r="VLV107" s="50"/>
      <c r="VLW107" s="50"/>
      <c r="VLX107" s="50"/>
      <c r="VLY107" s="50"/>
      <c r="VLZ107" s="50"/>
      <c r="VMA107" s="50"/>
      <c r="VMB107" s="50"/>
      <c r="VMC107" s="50"/>
      <c r="VMD107" s="50"/>
      <c r="VME107" s="50"/>
      <c r="VMF107" s="50"/>
      <c r="VMG107" s="50"/>
      <c r="VMH107" s="50"/>
      <c r="VMI107" s="50"/>
      <c r="VMJ107" s="50"/>
      <c r="VMK107" s="50"/>
      <c r="VML107" s="50"/>
      <c r="VMM107" s="50"/>
      <c r="VMN107" s="50"/>
      <c r="VMO107" s="50"/>
      <c r="VMP107" s="50"/>
      <c r="VMQ107" s="50"/>
      <c r="VMR107" s="50"/>
      <c r="VMS107" s="50"/>
      <c r="VMT107" s="50"/>
      <c r="VMU107" s="50"/>
      <c r="VMV107" s="50"/>
      <c r="VMW107" s="50"/>
      <c r="VMX107" s="50"/>
      <c r="VMY107" s="50"/>
      <c r="VMZ107" s="50"/>
      <c r="VNA107" s="50"/>
      <c r="VNB107" s="50"/>
      <c r="VNC107" s="50"/>
      <c r="VND107" s="50"/>
      <c r="VNE107" s="50"/>
      <c r="VNF107" s="50"/>
      <c r="VNG107" s="50"/>
      <c r="VNH107" s="50"/>
      <c r="VNI107" s="50"/>
      <c r="VNJ107" s="50"/>
      <c r="VNK107" s="50"/>
      <c r="VNL107" s="50"/>
      <c r="VNM107" s="50"/>
      <c r="VNN107" s="50"/>
      <c r="VNO107" s="50"/>
      <c r="VNP107" s="50"/>
      <c r="VNQ107" s="50"/>
      <c r="VNR107" s="50"/>
      <c r="VNS107" s="50"/>
      <c r="VNT107" s="50"/>
      <c r="VNU107" s="50"/>
      <c r="VNV107" s="50"/>
      <c r="VNW107" s="50"/>
      <c r="VNX107" s="50"/>
      <c r="VNY107" s="50"/>
      <c r="VNZ107" s="50"/>
      <c r="VOA107" s="50"/>
      <c r="VOB107" s="50"/>
      <c r="VOC107" s="50"/>
      <c r="VOD107" s="50"/>
      <c r="VOE107" s="50"/>
      <c r="VOF107" s="50"/>
      <c r="VOG107" s="50"/>
      <c r="VOH107" s="50"/>
      <c r="VOI107" s="50"/>
      <c r="VOJ107" s="50"/>
      <c r="VOK107" s="50"/>
      <c r="VOL107" s="50"/>
      <c r="VOM107" s="50"/>
      <c r="VON107" s="50"/>
      <c r="VOO107" s="50"/>
      <c r="VOP107" s="50"/>
      <c r="VOQ107" s="50"/>
      <c r="VOR107" s="50"/>
      <c r="VOS107" s="50"/>
      <c r="VOT107" s="50"/>
      <c r="VOU107" s="50"/>
      <c r="VOV107" s="50"/>
      <c r="VOW107" s="50"/>
      <c r="VOX107" s="50"/>
      <c r="VOY107" s="50"/>
      <c r="VOZ107" s="50"/>
      <c r="VPA107" s="50"/>
      <c r="VPB107" s="50"/>
      <c r="VPC107" s="50"/>
      <c r="VPD107" s="50"/>
      <c r="VPE107" s="50"/>
      <c r="VPF107" s="50"/>
      <c r="VPG107" s="50"/>
      <c r="VPH107" s="50"/>
      <c r="VPI107" s="50"/>
      <c r="VPJ107" s="50"/>
      <c r="VPK107" s="50"/>
      <c r="VPL107" s="50"/>
      <c r="VPM107" s="50"/>
      <c r="VPN107" s="50"/>
      <c r="VPO107" s="50"/>
      <c r="VPP107" s="50"/>
      <c r="VPQ107" s="50"/>
      <c r="VPR107" s="50"/>
      <c r="VPS107" s="50"/>
      <c r="VPT107" s="50"/>
      <c r="VPU107" s="50"/>
      <c r="VPV107" s="50"/>
      <c r="VPW107" s="50"/>
      <c r="VPX107" s="50"/>
      <c r="VPY107" s="50"/>
      <c r="VPZ107" s="50"/>
      <c r="VQA107" s="50"/>
      <c r="VQB107" s="50"/>
      <c r="VQC107" s="50"/>
      <c r="VQD107" s="50"/>
      <c r="VQE107" s="50"/>
      <c r="VQF107" s="50"/>
      <c r="VQG107" s="50"/>
      <c r="VQH107" s="50"/>
      <c r="VQI107" s="50"/>
      <c r="VQJ107" s="50"/>
      <c r="VQK107" s="50"/>
      <c r="VQL107" s="50"/>
      <c r="VQM107" s="50"/>
      <c r="VQN107" s="50"/>
      <c r="VQO107" s="50"/>
      <c r="VQP107" s="50"/>
      <c r="VQQ107" s="50"/>
      <c r="VQR107" s="50"/>
      <c r="VQS107" s="50"/>
      <c r="VQT107" s="50"/>
      <c r="VQU107" s="50"/>
      <c r="VQV107" s="50"/>
      <c r="VQW107" s="50"/>
      <c r="VQX107" s="50"/>
      <c r="VQY107" s="50"/>
      <c r="VQZ107" s="50"/>
      <c r="VRA107" s="50"/>
      <c r="VRB107" s="50"/>
      <c r="VRC107" s="50"/>
      <c r="VRD107" s="50"/>
      <c r="VRE107" s="50"/>
      <c r="VRF107" s="50"/>
      <c r="VRG107" s="50"/>
      <c r="VRH107" s="50"/>
      <c r="VRI107" s="50"/>
      <c r="VRJ107" s="50"/>
      <c r="VRK107" s="50"/>
      <c r="VRL107" s="50"/>
      <c r="VRM107" s="50"/>
      <c r="VRN107" s="50"/>
      <c r="VRO107" s="50"/>
      <c r="VRP107" s="50"/>
      <c r="VRQ107" s="50"/>
      <c r="VRR107" s="50"/>
      <c r="VRS107" s="50"/>
      <c r="VRT107" s="50"/>
      <c r="VRU107" s="50"/>
      <c r="VRV107" s="50"/>
      <c r="VRW107" s="50"/>
      <c r="VRX107" s="50"/>
      <c r="VRY107" s="50"/>
      <c r="VRZ107" s="50"/>
      <c r="VSA107" s="50"/>
      <c r="VSB107" s="50"/>
      <c r="VSC107" s="50"/>
      <c r="VSD107" s="50"/>
      <c r="VSE107" s="50"/>
      <c r="VSF107" s="50"/>
      <c r="VSG107" s="50"/>
      <c r="VSH107" s="50"/>
      <c r="VSI107" s="50"/>
      <c r="VSJ107" s="50"/>
      <c r="VSK107" s="50"/>
      <c r="VSL107" s="50"/>
      <c r="VSM107" s="50"/>
      <c r="VSN107" s="50"/>
      <c r="VSO107" s="50"/>
      <c r="VSP107" s="50"/>
      <c r="VSQ107" s="50"/>
      <c r="VSR107" s="50"/>
      <c r="VSS107" s="50"/>
      <c r="VST107" s="50"/>
      <c r="VSU107" s="50"/>
      <c r="VSV107" s="50"/>
      <c r="VSW107" s="50"/>
      <c r="VSX107" s="50"/>
      <c r="VSY107" s="50"/>
      <c r="VSZ107" s="50"/>
      <c r="VTA107" s="50"/>
      <c r="VTB107" s="50"/>
      <c r="VTC107" s="50"/>
      <c r="VTD107" s="50"/>
      <c r="VTE107" s="50"/>
      <c r="VTF107" s="50"/>
      <c r="VTG107" s="50"/>
      <c r="VTH107" s="50"/>
      <c r="VTI107" s="50"/>
      <c r="VTJ107" s="50"/>
      <c r="VTK107" s="50"/>
      <c r="VTL107" s="50"/>
      <c r="VTM107" s="50"/>
      <c r="VTN107" s="50"/>
      <c r="VTO107" s="50"/>
      <c r="VTP107" s="50"/>
      <c r="VTQ107" s="50"/>
      <c r="VTR107" s="50"/>
      <c r="VTS107" s="50"/>
      <c r="VTT107" s="50"/>
      <c r="VTU107" s="50"/>
      <c r="VTV107" s="50"/>
      <c r="VTW107" s="50"/>
      <c r="VTX107" s="50"/>
      <c r="VTY107" s="50"/>
      <c r="VTZ107" s="50"/>
      <c r="VUA107" s="50"/>
      <c r="VUB107" s="50"/>
      <c r="VUC107" s="50"/>
      <c r="VUD107" s="50"/>
      <c r="VUE107" s="50"/>
      <c r="VUF107" s="50"/>
      <c r="VUG107" s="50"/>
      <c r="VUH107" s="50"/>
      <c r="VUI107" s="50"/>
      <c r="VUJ107" s="50"/>
      <c r="VUK107" s="50"/>
      <c r="VUL107" s="50"/>
      <c r="VUM107" s="50"/>
      <c r="VUN107" s="50"/>
      <c r="VUO107" s="50"/>
      <c r="VUP107" s="50"/>
      <c r="VUQ107" s="50"/>
      <c r="VUR107" s="50"/>
      <c r="VUS107" s="50"/>
      <c r="VUT107" s="50"/>
      <c r="VUU107" s="50"/>
      <c r="VUV107" s="50"/>
      <c r="VUW107" s="50"/>
      <c r="VUX107" s="50"/>
      <c r="VUY107" s="50"/>
      <c r="VUZ107" s="50"/>
      <c r="VVA107" s="50"/>
      <c r="VVB107" s="50"/>
      <c r="VVC107" s="50"/>
      <c r="VVD107" s="50"/>
      <c r="VVE107" s="50"/>
      <c r="VVF107" s="50"/>
      <c r="VVG107" s="50"/>
      <c r="VVH107" s="50"/>
      <c r="VVI107" s="50"/>
      <c r="VVJ107" s="50"/>
      <c r="VVK107" s="50"/>
      <c r="VVL107" s="50"/>
      <c r="VVM107" s="50"/>
    </row>
    <row r="108" spans="2:99 15065:15457" s="1" customFormat="1" hidden="1" x14ac:dyDescent="0.25">
      <c r="B108" s="15"/>
      <c r="C108" s="30" t="s">
        <v>29</v>
      </c>
      <c r="D108" s="69"/>
      <c r="E108" s="1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L108" s="72" t="s">
        <v>29</v>
      </c>
      <c r="CU108" s="152"/>
    </row>
    <row r="109" spans="2:99 15065:15457" s="1" customFormat="1" hidden="1" x14ac:dyDescent="0.25">
      <c r="B109" s="15"/>
      <c r="C109" s="11" t="s">
        <v>45</v>
      </c>
      <c r="D109" s="69"/>
      <c r="E109" s="20" t="s">
        <v>31</v>
      </c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L109" s="63">
        <v>0</v>
      </c>
      <c r="CU109" s="152"/>
    </row>
    <row r="110" spans="2:99 15065:15457" s="1" customFormat="1" hidden="1" x14ac:dyDescent="0.25">
      <c r="B110" s="15"/>
      <c r="C110" s="11" t="s">
        <v>44</v>
      </c>
      <c r="D110" s="69"/>
      <c r="E110" s="20" t="s">
        <v>31</v>
      </c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L110" s="63">
        <v>0</v>
      </c>
      <c r="CU110" s="152"/>
    </row>
    <row r="111" spans="2:99 15065:15457" s="1" customFormat="1" hidden="1" x14ac:dyDescent="0.25">
      <c r="B111" s="15"/>
      <c r="C111" s="30" t="s">
        <v>28</v>
      </c>
      <c r="D111" s="69"/>
      <c r="E111" s="1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L111" s="72" t="s">
        <v>28</v>
      </c>
      <c r="CU111" s="152"/>
    </row>
    <row r="112" spans="2:99 15065:15457" s="1" customFormat="1" hidden="1" x14ac:dyDescent="0.25">
      <c r="B112" s="15"/>
      <c r="C112" s="11" t="s">
        <v>45</v>
      </c>
      <c r="D112" s="69"/>
      <c r="E112" s="20" t="s">
        <v>28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33">
        <v>0</v>
      </c>
      <c r="AH112" s="33">
        <v>0</v>
      </c>
      <c r="AI112" s="33"/>
      <c r="AJ112" s="33">
        <v>0</v>
      </c>
      <c r="AL112" s="63">
        <v>0</v>
      </c>
      <c r="CU112" s="152"/>
    </row>
    <row r="113" spans="2:99 15065:15457" s="1" customFormat="1" hidden="1" x14ac:dyDescent="0.25">
      <c r="B113" s="15"/>
      <c r="C113" s="11" t="s">
        <v>44</v>
      </c>
      <c r="D113" s="69"/>
      <c r="E113" s="20" t="s">
        <v>28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X113" s="33">
        <v>0</v>
      </c>
      <c r="Y113" s="33">
        <v>0</v>
      </c>
      <c r="Z113" s="33">
        <v>0</v>
      </c>
      <c r="AA113" s="33">
        <v>0</v>
      </c>
      <c r="AB113" s="33">
        <v>0</v>
      </c>
      <c r="AC113" s="33">
        <v>0</v>
      </c>
      <c r="AD113" s="33">
        <v>0</v>
      </c>
      <c r="AE113" s="33">
        <v>0</v>
      </c>
      <c r="AF113" s="33">
        <v>0</v>
      </c>
      <c r="AG113" s="33">
        <v>0</v>
      </c>
      <c r="AH113" s="33">
        <v>0</v>
      </c>
      <c r="AI113" s="33"/>
      <c r="AJ113" s="33">
        <v>0</v>
      </c>
      <c r="AL113" s="63">
        <v>0</v>
      </c>
      <c r="CU113" s="152"/>
    </row>
    <row r="114" spans="2:99 15065:15457" s="1" customFormat="1" hidden="1" x14ac:dyDescent="0.25">
      <c r="B114" s="8"/>
      <c r="C114" s="53" t="s">
        <v>30</v>
      </c>
      <c r="D114" s="54"/>
      <c r="E114" s="55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3"/>
      <c r="AL114" s="87" t="s">
        <v>132</v>
      </c>
      <c r="CU114" s="151"/>
      <c r="VGK114" s="50"/>
      <c r="VGL114" s="50"/>
      <c r="VGM114" s="50"/>
      <c r="VGN114" s="50"/>
      <c r="VGO114" s="50"/>
      <c r="VGP114" s="50"/>
      <c r="VGQ114" s="50"/>
      <c r="VGR114" s="50"/>
      <c r="VGS114" s="50"/>
      <c r="VGT114" s="50"/>
      <c r="VGU114" s="50"/>
      <c r="VGV114" s="50"/>
      <c r="VGW114" s="50"/>
      <c r="VGX114" s="50"/>
      <c r="VGY114" s="50"/>
      <c r="VGZ114" s="50"/>
      <c r="VHA114" s="50"/>
      <c r="VHB114" s="50"/>
      <c r="VHC114" s="50"/>
      <c r="VHD114" s="50"/>
      <c r="VHE114" s="50"/>
      <c r="VHF114" s="50"/>
      <c r="VHG114" s="50"/>
      <c r="VHH114" s="50"/>
      <c r="VHI114" s="50"/>
      <c r="VHJ114" s="50"/>
      <c r="VHK114" s="50"/>
      <c r="VHL114" s="50"/>
      <c r="VHM114" s="50"/>
      <c r="VHN114" s="50"/>
      <c r="VHO114" s="50"/>
      <c r="VHP114" s="50"/>
      <c r="VHQ114" s="50"/>
      <c r="VHR114" s="50"/>
      <c r="VHS114" s="50"/>
      <c r="VHT114" s="50"/>
      <c r="VHU114" s="50"/>
      <c r="VHV114" s="50"/>
      <c r="VHW114" s="50"/>
      <c r="VHX114" s="50"/>
      <c r="VHY114" s="50"/>
      <c r="VHZ114" s="50"/>
      <c r="VIA114" s="50"/>
      <c r="VIB114" s="50"/>
      <c r="VIC114" s="50"/>
      <c r="VID114" s="50"/>
      <c r="VIE114" s="50"/>
      <c r="VIF114" s="50"/>
      <c r="VIG114" s="50"/>
      <c r="VIH114" s="50"/>
      <c r="VII114" s="50"/>
      <c r="VIJ114" s="50"/>
      <c r="VIK114" s="50"/>
      <c r="VIL114" s="50"/>
      <c r="VIM114" s="50"/>
      <c r="VIN114" s="50"/>
      <c r="VIO114" s="50"/>
      <c r="VIP114" s="50"/>
      <c r="VIQ114" s="50"/>
      <c r="VIR114" s="50"/>
      <c r="VIS114" s="50"/>
      <c r="VIT114" s="50"/>
      <c r="VIU114" s="50"/>
      <c r="VIV114" s="50"/>
      <c r="VIW114" s="50"/>
      <c r="VIX114" s="50"/>
      <c r="VIY114" s="50"/>
      <c r="VIZ114" s="50"/>
      <c r="VJA114" s="50"/>
      <c r="VJB114" s="50"/>
      <c r="VJC114" s="50"/>
      <c r="VJD114" s="50"/>
      <c r="VJE114" s="50"/>
      <c r="VJF114" s="50"/>
      <c r="VJG114" s="50"/>
      <c r="VJH114" s="50"/>
      <c r="VJI114" s="50"/>
      <c r="VJJ114" s="50"/>
      <c r="VJK114" s="50"/>
      <c r="VJL114" s="50"/>
      <c r="VJM114" s="50"/>
      <c r="VJN114" s="50"/>
      <c r="VJO114" s="50"/>
      <c r="VJP114" s="50"/>
      <c r="VJQ114" s="50"/>
      <c r="VJR114" s="50"/>
      <c r="VJS114" s="50"/>
      <c r="VJT114" s="50"/>
      <c r="VJU114" s="50"/>
      <c r="VJV114" s="50"/>
      <c r="VJW114" s="50"/>
      <c r="VJX114" s="50"/>
      <c r="VJY114" s="50"/>
      <c r="VJZ114" s="50"/>
      <c r="VKA114" s="50"/>
      <c r="VKB114" s="50"/>
      <c r="VKC114" s="50"/>
      <c r="VKD114" s="50"/>
      <c r="VKE114" s="50"/>
      <c r="VKF114" s="50"/>
      <c r="VKG114" s="50"/>
      <c r="VKH114" s="50"/>
      <c r="VKI114" s="50"/>
      <c r="VKJ114" s="50"/>
      <c r="VKK114" s="50"/>
      <c r="VKL114" s="50"/>
      <c r="VKM114" s="50"/>
      <c r="VKN114" s="50"/>
      <c r="VKO114" s="50"/>
      <c r="VKP114" s="50"/>
      <c r="VKQ114" s="50"/>
      <c r="VKR114" s="50"/>
      <c r="VKS114" s="50"/>
      <c r="VKT114" s="50"/>
      <c r="VKU114" s="50"/>
      <c r="VKV114" s="50"/>
      <c r="VKW114" s="50"/>
      <c r="VKX114" s="50"/>
      <c r="VKY114" s="50"/>
      <c r="VKZ114" s="50"/>
      <c r="VLA114" s="50"/>
      <c r="VLB114" s="50"/>
      <c r="VLC114" s="50"/>
      <c r="VLD114" s="50"/>
      <c r="VLE114" s="50"/>
      <c r="VLF114" s="50"/>
      <c r="VLG114" s="50"/>
      <c r="VLH114" s="50"/>
      <c r="VLI114" s="50"/>
      <c r="VLJ114" s="50"/>
      <c r="VLK114" s="50"/>
      <c r="VLL114" s="50"/>
      <c r="VLM114" s="50"/>
      <c r="VLN114" s="50"/>
      <c r="VLO114" s="50"/>
      <c r="VLP114" s="50"/>
      <c r="VLQ114" s="50"/>
      <c r="VLR114" s="50"/>
      <c r="VLS114" s="50"/>
      <c r="VLT114" s="50"/>
      <c r="VLU114" s="50"/>
      <c r="VLV114" s="50"/>
      <c r="VLW114" s="50"/>
      <c r="VLX114" s="50"/>
      <c r="VLY114" s="50"/>
      <c r="VLZ114" s="50"/>
      <c r="VMA114" s="50"/>
      <c r="VMB114" s="50"/>
      <c r="VMC114" s="50"/>
      <c r="VMD114" s="50"/>
      <c r="VME114" s="50"/>
      <c r="VMF114" s="50"/>
      <c r="VMG114" s="50"/>
      <c r="VMH114" s="50"/>
      <c r="VMI114" s="50"/>
      <c r="VMJ114" s="50"/>
      <c r="VMK114" s="50"/>
      <c r="VML114" s="50"/>
      <c r="VMM114" s="50"/>
      <c r="VMN114" s="50"/>
      <c r="VMO114" s="50"/>
      <c r="VMP114" s="50"/>
      <c r="VMQ114" s="50"/>
      <c r="VMR114" s="50"/>
      <c r="VMS114" s="50"/>
      <c r="VMT114" s="50"/>
      <c r="VMU114" s="50"/>
      <c r="VMV114" s="50"/>
      <c r="VMW114" s="50"/>
      <c r="VMX114" s="50"/>
      <c r="VMY114" s="50"/>
      <c r="VMZ114" s="50"/>
      <c r="VNA114" s="50"/>
      <c r="VNB114" s="50"/>
      <c r="VNC114" s="50"/>
      <c r="VND114" s="50"/>
      <c r="VNE114" s="50"/>
      <c r="VNF114" s="50"/>
      <c r="VNG114" s="50"/>
      <c r="VNH114" s="50"/>
      <c r="VNI114" s="50"/>
      <c r="VNJ114" s="50"/>
      <c r="VNK114" s="50"/>
      <c r="VNL114" s="50"/>
      <c r="VNM114" s="50"/>
      <c r="VNN114" s="50"/>
      <c r="VNO114" s="50"/>
      <c r="VNP114" s="50"/>
      <c r="VNQ114" s="50"/>
      <c r="VNR114" s="50"/>
      <c r="VNS114" s="50"/>
      <c r="VNT114" s="50"/>
      <c r="VNU114" s="50"/>
      <c r="VNV114" s="50"/>
      <c r="VNW114" s="50"/>
      <c r="VNX114" s="50"/>
      <c r="VNY114" s="50"/>
      <c r="VNZ114" s="50"/>
      <c r="VOA114" s="50"/>
      <c r="VOB114" s="50"/>
      <c r="VOC114" s="50"/>
      <c r="VOD114" s="50"/>
      <c r="VOE114" s="50"/>
      <c r="VOF114" s="50"/>
      <c r="VOG114" s="50"/>
      <c r="VOH114" s="50"/>
      <c r="VOI114" s="50"/>
      <c r="VOJ114" s="50"/>
      <c r="VOK114" s="50"/>
      <c r="VOL114" s="50"/>
      <c r="VOM114" s="50"/>
      <c r="VON114" s="50"/>
      <c r="VOO114" s="50"/>
      <c r="VOP114" s="50"/>
      <c r="VOQ114" s="50"/>
      <c r="VOR114" s="50"/>
      <c r="VOS114" s="50"/>
      <c r="VOT114" s="50"/>
      <c r="VOU114" s="50"/>
      <c r="VOV114" s="50"/>
      <c r="VOW114" s="50"/>
      <c r="VOX114" s="50"/>
      <c r="VOY114" s="50"/>
      <c r="VOZ114" s="50"/>
      <c r="VPA114" s="50"/>
      <c r="VPB114" s="50"/>
      <c r="VPC114" s="50"/>
      <c r="VPD114" s="50"/>
      <c r="VPE114" s="50"/>
      <c r="VPF114" s="50"/>
      <c r="VPG114" s="50"/>
      <c r="VPH114" s="50"/>
      <c r="VPI114" s="50"/>
      <c r="VPJ114" s="50"/>
      <c r="VPK114" s="50"/>
      <c r="VPL114" s="50"/>
      <c r="VPM114" s="50"/>
      <c r="VPN114" s="50"/>
      <c r="VPO114" s="50"/>
      <c r="VPP114" s="50"/>
      <c r="VPQ114" s="50"/>
      <c r="VPR114" s="50"/>
      <c r="VPS114" s="50"/>
      <c r="VPT114" s="50"/>
      <c r="VPU114" s="50"/>
      <c r="VPV114" s="50"/>
      <c r="VPW114" s="50"/>
      <c r="VPX114" s="50"/>
      <c r="VPY114" s="50"/>
      <c r="VPZ114" s="50"/>
      <c r="VQA114" s="50"/>
      <c r="VQB114" s="50"/>
      <c r="VQC114" s="50"/>
      <c r="VQD114" s="50"/>
      <c r="VQE114" s="50"/>
      <c r="VQF114" s="50"/>
      <c r="VQG114" s="50"/>
      <c r="VQH114" s="50"/>
      <c r="VQI114" s="50"/>
      <c r="VQJ114" s="50"/>
      <c r="VQK114" s="50"/>
      <c r="VQL114" s="50"/>
      <c r="VQM114" s="50"/>
      <c r="VQN114" s="50"/>
      <c r="VQO114" s="50"/>
      <c r="VQP114" s="50"/>
      <c r="VQQ114" s="50"/>
      <c r="VQR114" s="50"/>
      <c r="VQS114" s="50"/>
      <c r="VQT114" s="50"/>
      <c r="VQU114" s="50"/>
      <c r="VQV114" s="50"/>
      <c r="VQW114" s="50"/>
      <c r="VQX114" s="50"/>
      <c r="VQY114" s="50"/>
      <c r="VQZ114" s="50"/>
      <c r="VRA114" s="50"/>
      <c r="VRB114" s="50"/>
      <c r="VRC114" s="50"/>
      <c r="VRD114" s="50"/>
      <c r="VRE114" s="50"/>
      <c r="VRF114" s="50"/>
      <c r="VRG114" s="50"/>
      <c r="VRH114" s="50"/>
      <c r="VRI114" s="50"/>
      <c r="VRJ114" s="50"/>
      <c r="VRK114" s="50"/>
      <c r="VRL114" s="50"/>
      <c r="VRM114" s="50"/>
      <c r="VRN114" s="50"/>
      <c r="VRO114" s="50"/>
      <c r="VRP114" s="50"/>
      <c r="VRQ114" s="50"/>
      <c r="VRR114" s="50"/>
      <c r="VRS114" s="50"/>
      <c r="VRT114" s="50"/>
      <c r="VRU114" s="50"/>
      <c r="VRV114" s="50"/>
      <c r="VRW114" s="50"/>
      <c r="VRX114" s="50"/>
      <c r="VRY114" s="50"/>
      <c r="VRZ114" s="50"/>
      <c r="VSA114" s="50"/>
      <c r="VSB114" s="50"/>
      <c r="VSC114" s="50"/>
      <c r="VSD114" s="50"/>
      <c r="VSE114" s="50"/>
      <c r="VSF114" s="50"/>
      <c r="VSG114" s="50"/>
      <c r="VSH114" s="50"/>
      <c r="VSI114" s="50"/>
      <c r="VSJ114" s="50"/>
      <c r="VSK114" s="50"/>
      <c r="VSL114" s="50"/>
      <c r="VSM114" s="50"/>
      <c r="VSN114" s="50"/>
      <c r="VSO114" s="50"/>
      <c r="VSP114" s="50"/>
      <c r="VSQ114" s="50"/>
      <c r="VSR114" s="50"/>
      <c r="VSS114" s="50"/>
      <c r="VST114" s="50"/>
      <c r="VSU114" s="50"/>
      <c r="VSV114" s="50"/>
      <c r="VSW114" s="50"/>
      <c r="VSX114" s="50"/>
      <c r="VSY114" s="50"/>
      <c r="VSZ114" s="50"/>
      <c r="VTA114" s="50"/>
      <c r="VTB114" s="50"/>
      <c r="VTC114" s="50"/>
      <c r="VTD114" s="50"/>
      <c r="VTE114" s="50"/>
      <c r="VTF114" s="50"/>
      <c r="VTG114" s="50"/>
      <c r="VTH114" s="50"/>
      <c r="VTI114" s="50"/>
      <c r="VTJ114" s="50"/>
      <c r="VTK114" s="50"/>
      <c r="VTL114" s="50"/>
      <c r="VTM114" s="50"/>
      <c r="VTN114" s="50"/>
      <c r="VTO114" s="50"/>
      <c r="VTP114" s="50"/>
      <c r="VTQ114" s="50"/>
      <c r="VTR114" s="50"/>
      <c r="VTS114" s="50"/>
      <c r="VTT114" s="50"/>
      <c r="VTU114" s="50"/>
      <c r="VTV114" s="50"/>
      <c r="VTW114" s="50"/>
      <c r="VTX114" s="50"/>
      <c r="VTY114" s="50"/>
      <c r="VTZ114" s="50"/>
      <c r="VUA114" s="50"/>
      <c r="VUB114" s="50"/>
      <c r="VUC114" s="50"/>
      <c r="VUD114" s="50"/>
      <c r="VUE114" s="50"/>
      <c r="VUF114" s="50"/>
      <c r="VUG114" s="50"/>
      <c r="VUH114" s="50"/>
      <c r="VUI114" s="50"/>
      <c r="VUJ114" s="50"/>
      <c r="VUK114" s="50"/>
      <c r="VUL114" s="50"/>
      <c r="VUM114" s="50"/>
      <c r="VUN114" s="50"/>
      <c r="VUO114" s="50"/>
      <c r="VUP114" s="50"/>
      <c r="VUQ114" s="50"/>
      <c r="VUR114" s="50"/>
      <c r="VUS114" s="50"/>
      <c r="VUT114" s="50"/>
      <c r="VUU114" s="50"/>
      <c r="VUV114" s="50"/>
      <c r="VUW114" s="50"/>
      <c r="VUX114" s="50"/>
      <c r="VUY114" s="50"/>
      <c r="VUZ114" s="50"/>
      <c r="VVA114" s="50"/>
      <c r="VVB114" s="50"/>
      <c r="VVC114" s="50"/>
      <c r="VVD114" s="50"/>
      <c r="VVE114" s="50"/>
      <c r="VVF114" s="50"/>
      <c r="VVG114" s="50"/>
      <c r="VVH114" s="50"/>
      <c r="VVI114" s="50"/>
      <c r="VVJ114" s="50"/>
      <c r="VVK114" s="50"/>
      <c r="VVL114" s="50"/>
      <c r="VVM114" s="50"/>
    </row>
    <row r="115" spans="2:99 15065:15457" s="1" customFormat="1" hidden="1" x14ac:dyDescent="0.25">
      <c r="B115" s="15"/>
      <c r="C115" s="30" t="s">
        <v>29</v>
      </c>
      <c r="D115" s="69"/>
      <c r="E115" s="1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L115" s="72" t="s">
        <v>29</v>
      </c>
      <c r="CU115" s="152"/>
    </row>
    <row r="116" spans="2:99 15065:15457" s="1" customFormat="1" hidden="1" x14ac:dyDescent="0.25">
      <c r="B116" s="15"/>
      <c r="C116" s="11" t="s">
        <v>45</v>
      </c>
      <c r="D116" s="136">
        <v>0.3</v>
      </c>
      <c r="E116" s="20" t="s">
        <v>25</v>
      </c>
      <c r="F116" s="34" t="e">
        <v>#DIV/0!</v>
      </c>
      <c r="G116" s="34" t="e">
        <v>#DIV/0!</v>
      </c>
      <c r="H116" s="34" t="e">
        <v>#DIV/0!</v>
      </c>
      <c r="I116" s="34" t="e">
        <v>#DIV/0!</v>
      </c>
      <c r="J116" s="34" t="e">
        <v>#DIV/0!</v>
      </c>
      <c r="K116" s="34" t="e">
        <v>#DIV/0!</v>
      </c>
      <c r="L116" s="34" t="e">
        <v>#DIV/0!</v>
      </c>
      <c r="M116" s="34" t="e">
        <v>#DIV/0!</v>
      </c>
      <c r="N116" s="34" t="e">
        <v>#DIV/0!</v>
      </c>
      <c r="O116" s="34" t="e">
        <v>#DIV/0!</v>
      </c>
      <c r="P116" s="34" t="e">
        <v>#DIV/0!</v>
      </c>
      <c r="Q116" s="34" t="e">
        <v>#DIV/0!</v>
      </c>
      <c r="R116" s="34" t="e">
        <v>#DIV/0!</v>
      </c>
      <c r="S116" s="34" t="e">
        <v>#DIV/0!</v>
      </c>
      <c r="T116" s="34" t="e">
        <v>#DIV/0!</v>
      </c>
      <c r="U116" s="34" t="e">
        <v>#DIV/0!</v>
      </c>
      <c r="V116" s="34" t="e">
        <v>#DIV/0!</v>
      </c>
      <c r="W116" s="34" t="e">
        <v>#DIV/0!</v>
      </c>
      <c r="X116" s="34" t="e">
        <v>#DIV/0!</v>
      </c>
      <c r="Y116" s="34" t="e">
        <v>#DIV/0!</v>
      </c>
      <c r="Z116" s="34" t="e">
        <v>#DIV/0!</v>
      </c>
      <c r="AA116" s="34" t="e">
        <v>#DIV/0!</v>
      </c>
      <c r="AB116" s="34" t="e">
        <v>#DIV/0!</v>
      </c>
      <c r="AC116" s="34" t="e">
        <v>#DIV/0!</v>
      </c>
      <c r="AD116" s="34" t="e">
        <v>#DIV/0!</v>
      </c>
      <c r="AE116" s="34" t="e">
        <v>#DIV/0!</v>
      </c>
      <c r="AF116" s="34" t="e">
        <v>#DIV/0!</v>
      </c>
      <c r="AG116" s="34" t="e">
        <v>#DIV/0!</v>
      </c>
      <c r="AH116" s="34" t="e">
        <v>#DIV/0!</v>
      </c>
      <c r="AI116" s="34"/>
      <c r="AJ116" s="34" t="e">
        <v>#DIV/0!</v>
      </c>
      <c r="AL116" s="67" t="e">
        <v>#DIV/0!</v>
      </c>
      <c r="CU116" s="152"/>
    </row>
    <row r="117" spans="2:99 15065:15457" s="1" customFormat="1" hidden="1" x14ac:dyDescent="0.25">
      <c r="B117" s="15"/>
      <c r="C117" s="11" t="s">
        <v>44</v>
      </c>
      <c r="D117" s="136">
        <v>0.3</v>
      </c>
      <c r="E117" s="20" t="s">
        <v>25</v>
      </c>
      <c r="F117" s="34" t="e">
        <v>#DIV/0!</v>
      </c>
      <c r="G117" s="34" t="e">
        <v>#DIV/0!</v>
      </c>
      <c r="H117" s="34" t="e">
        <v>#DIV/0!</v>
      </c>
      <c r="I117" s="34" t="e">
        <v>#DIV/0!</v>
      </c>
      <c r="J117" s="34" t="e">
        <v>#DIV/0!</v>
      </c>
      <c r="K117" s="34" t="e">
        <v>#DIV/0!</v>
      </c>
      <c r="L117" s="34" t="e">
        <v>#DIV/0!</v>
      </c>
      <c r="M117" s="34" t="e">
        <v>#DIV/0!</v>
      </c>
      <c r="N117" s="34" t="e">
        <v>#DIV/0!</v>
      </c>
      <c r="O117" s="34" t="e">
        <v>#DIV/0!</v>
      </c>
      <c r="P117" s="34" t="e">
        <v>#DIV/0!</v>
      </c>
      <c r="Q117" s="34" t="e">
        <v>#DIV/0!</v>
      </c>
      <c r="R117" s="34" t="e">
        <v>#DIV/0!</v>
      </c>
      <c r="S117" s="34" t="e">
        <v>#DIV/0!</v>
      </c>
      <c r="T117" s="34" t="e">
        <v>#DIV/0!</v>
      </c>
      <c r="U117" s="34" t="e">
        <v>#DIV/0!</v>
      </c>
      <c r="V117" s="34" t="e">
        <v>#DIV/0!</v>
      </c>
      <c r="W117" s="34" t="e">
        <v>#DIV/0!</v>
      </c>
      <c r="X117" s="34" t="e">
        <v>#DIV/0!</v>
      </c>
      <c r="Y117" s="34" t="e">
        <v>#DIV/0!</v>
      </c>
      <c r="Z117" s="34" t="e">
        <v>#DIV/0!</v>
      </c>
      <c r="AA117" s="34" t="e">
        <v>#DIV/0!</v>
      </c>
      <c r="AB117" s="34" t="e">
        <v>#DIV/0!</v>
      </c>
      <c r="AC117" s="34" t="e">
        <v>#DIV/0!</v>
      </c>
      <c r="AD117" s="34" t="e">
        <v>#DIV/0!</v>
      </c>
      <c r="AE117" s="34" t="e">
        <v>#DIV/0!</v>
      </c>
      <c r="AF117" s="34" t="e">
        <v>#DIV/0!</v>
      </c>
      <c r="AG117" s="34" t="e">
        <v>#DIV/0!</v>
      </c>
      <c r="AH117" s="34" t="e">
        <v>#DIV/0!</v>
      </c>
      <c r="AI117" s="34"/>
      <c r="AJ117" s="34" t="e">
        <v>#DIV/0!</v>
      </c>
      <c r="AL117" s="67" t="e">
        <v>#DIV/0!</v>
      </c>
      <c r="CU117" s="152"/>
    </row>
    <row r="118" spans="2:99 15065:15457" s="1" customFormat="1" hidden="1" x14ac:dyDescent="0.25">
      <c r="B118" s="15"/>
      <c r="C118" s="30" t="s">
        <v>28</v>
      </c>
      <c r="D118" s="136"/>
      <c r="E118" s="13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L118" s="72" t="s">
        <v>28</v>
      </c>
      <c r="CU118" s="152"/>
    </row>
    <row r="119" spans="2:99 15065:15457" s="1" customFormat="1" hidden="1" x14ac:dyDescent="0.25">
      <c r="B119" s="15"/>
      <c r="C119" s="11" t="s">
        <v>45</v>
      </c>
      <c r="D119" s="136">
        <v>0.5</v>
      </c>
      <c r="E119" s="20" t="s">
        <v>25</v>
      </c>
      <c r="F119" s="34" t="e">
        <v>#DIV/0!</v>
      </c>
      <c r="G119" s="34" t="e">
        <v>#DIV/0!</v>
      </c>
      <c r="H119" s="34" t="e">
        <v>#DIV/0!</v>
      </c>
      <c r="I119" s="34" t="e">
        <v>#DIV/0!</v>
      </c>
      <c r="J119" s="34" t="e">
        <v>#DIV/0!</v>
      </c>
      <c r="K119" s="34" t="e">
        <v>#DIV/0!</v>
      </c>
      <c r="L119" s="34" t="e">
        <v>#DIV/0!</v>
      </c>
      <c r="M119" s="34" t="e">
        <v>#DIV/0!</v>
      </c>
      <c r="N119" s="34" t="e">
        <v>#DIV/0!</v>
      </c>
      <c r="O119" s="34" t="e">
        <v>#DIV/0!</v>
      </c>
      <c r="P119" s="34" t="e">
        <v>#DIV/0!</v>
      </c>
      <c r="Q119" s="34" t="e">
        <v>#DIV/0!</v>
      </c>
      <c r="R119" s="34" t="e">
        <v>#DIV/0!</v>
      </c>
      <c r="S119" s="34" t="e">
        <v>#DIV/0!</v>
      </c>
      <c r="T119" s="34" t="e">
        <v>#DIV/0!</v>
      </c>
      <c r="U119" s="34" t="e">
        <v>#DIV/0!</v>
      </c>
      <c r="V119" s="34" t="e">
        <v>#DIV/0!</v>
      </c>
      <c r="W119" s="34" t="e">
        <v>#DIV/0!</v>
      </c>
      <c r="X119" s="34" t="e">
        <v>#DIV/0!</v>
      </c>
      <c r="Y119" s="34" t="e">
        <v>#DIV/0!</v>
      </c>
      <c r="Z119" s="34" t="e">
        <v>#DIV/0!</v>
      </c>
      <c r="AA119" s="34" t="e">
        <v>#DIV/0!</v>
      </c>
      <c r="AB119" s="34" t="e">
        <v>#DIV/0!</v>
      </c>
      <c r="AC119" s="34" t="e">
        <v>#DIV/0!</v>
      </c>
      <c r="AD119" s="34" t="e">
        <v>#DIV/0!</v>
      </c>
      <c r="AE119" s="34" t="e">
        <v>#DIV/0!</v>
      </c>
      <c r="AF119" s="34" t="e">
        <v>#DIV/0!</v>
      </c>
      <c r="AG119" s="34" t="e">
        <v>#DIV/0!</v>
      </c>
      <c r="AH119" s="34" t="e">
        <v>#DIV/0!</v>
      </c>
      <c r="AI119" s="34"/>
      <c r="AJ119" s="34" t="e">
        <v>#DIV/0!</v>
      </c>
      <c r="AL119" s="67" t="e">
        <v>#DIV/0!</v>
      </c>
      <c r="CU119" s="152"/>
    </row>
    <row r="120" spans="2:99 15065:15457" s="1" customFormat="1" hidden="1" x14ac:dyDescent="0.25">
      <c r="B120" s="15"/>
      <c r="C120" s="11" t="s">
        <v>44</v>
      </c>
      <c r="D120" s="136">
        <v>0.5</v>
      </c>
      <c r="E120" s="20" t="s">
        <v>25</v>
      </c>
      <c r="F120" s="34" t="e">
        <v>#DIV/0!</v>
      </c>
      <c r="G120" s="34" t="e">
        <v>#DIV/0!</v>
      </c>
      <c r="H120" s="34" t="e">
        <v>#DIV/0!</v>
      </c>
      <c r="I120" s="34" t="e">
        <v>#DIV/0!</v>
      </c>
      <c r="J120" s="34" t="e">
        <v>#DIV/0!</v>
      </c>
      <c r="K120" s="34" t="e">
        <v>#DIV/0!</v>
      </c>
      <c r="L120" s="34" t="e">
        <v>#DIV/0!</v>
      </c>
      <c r="M120" s="34" t="e">
        <v>#DIV/0!</v>
      </c>
      <c r="N120" s="34" t="e">
        <v>#DIV/0!</v>
      </c>
      <c r="O120" s="34" t="e">
        <v>#DIV/0!</v>
      </c>
      <c r="P120" s="34" t="e">
        <v>#DIV/0!</v>
      </c>
      <c r="Q120" s="34" t="e">
        <v>#DIV/0!</v>
      </c>
      <c r="R120" s="34" t="e">
        <v>#DIV/0!</v>
      </c>
      <c r="S120" s="34" t="e">
        <v>#DIV/0!</v>
      </c>
      <c r="T120" s="34" t="e">
        <v>#DIV/0!</v>
      </c>
      <c r="U120" s="34" t="e">
        <v>#DIV/0!</v>
      </c>
      <c r="V120" s="34" t="e">
        <v>#DIV/0!</v>
      </c>
      <c r="W120" s="34" t="e">
        <v>#DIV/0!</v>
      </c>
      <c r="X120" s="34" t="e">
        <v>#DIV/0!</v>
      </c>
      <c r="Y120" s="34" t="e">
        <v>#DIV/0!</v>
      </c>
      <c r="Z120" s="34" t="e">
        <v>#DIV/0!</v>
      </c>
      <c r="AA120" s="34" t="e">
        <v>#DIV/0!</v>
      </c>
      <c r="AB120" s="34" t="e">
        <v>#DIV/0!</v>
      </c>
      <c r="AC120" s="34" t="e">
        <v>#DIV/0!</v>
      </c>
      <c r="AD120" s="34" t="e">
        <v>#DIV/0!</v>
      </c>
      <c r="AE120" s="34" t="e">
        <v>#DIV/0!</v>
      </c>
      <c r="AF120" s="34" t="e">
        <v>#DIV/0!</v>
      </c>
      <c r="AG120" s="34" t="e">
        <v>#DIV/0!</v>
      </c>
      <c r="AH120" s="34" t="e">
        <v>#DIV/0!</v>
      </c>
      <c r="AI120" s="34"/>
      <c r="AJ120" s="34" t="e">
        <v>#DIV/0!</v>
      </c>
      <c r="AL120" s="67" t="e">
        <v>#DIV/0!</v>
      </c>
      <c r="CU120" s="152"/>
    </row>
    <row r="121" spans="2:99 15065:15457" s="1" customFormat="1" hidden="1" x14ac:dyDescent="0.25">
      <c r="B121" s="15"/>
      <c r="C121" s="53" t="s">
        <v>43</v>
      </c>
      <c r="D121" s="137"/>
      <c r="E121" s="101"/>
      <c r="F121" s="302"/>
      <c r="G121" s="302"/>
      <c r="H121" s="302"/>
      <c r="I121" s="302"/>
      <c r="J121" s="302"/>
      <c r="K121" s="302"/>
      <c r="L121" s="302"/>
      <c r="M121" s="302"/>
      <c r="N121" s="302"/>
      <c r="O121" s="302"/>
      <c r="P121" s="302"/>
      <c r="Q121" s="302"/>
      <c r="R121" s="302"/>
      <c r="S121" s="302"/>
      <c r="T121" s="302"/>
      <c r="U121" s="302"/>
      <c r="V121" s="302"/>
      <c r="W121" s="302"/>
      <c r="X121" s="302"/>
      <c r="Y121" s="302"/>
      <c r="Z121" s="302"/>
      <c r="AA121" s="302"/>
      <c r="AB121" s="302"/>
      <c r="AC121" s="302"/>
      <c r="AD121" s="302"/>
      <c r="AE121" s="302"/>
      <c r="AF121" s="302"/>
      <c r="AG121" s="302"/>
      <c r="AH121" s="302"/>
      <c r="AI121" s="302"/>
      <c r="AJ121" s="302"/>
      <c r="AK121" s="35"/>
      <c r="AL121" s="87" t="s">
        <v>131</v>
      </c>
    </row>
    <row r="122" spans="2:99 15065:15457" s="1" customFormat="1" hidden="1" x14ac:dyDescent="0.25">
      <c r="B122" s="15"/>
      <c r="C122" s="28" t="s">
        <v>115</v>
      </c>
      <c r="D122" s="136"/>
      <c r="E122" s="20" t="s">
        <v>14</v>
      </c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36"/>
      <c r="AL122" s="98">
        <v>0</v>
      </c>
    </row>
    <row r="123" spans="2:99 15065:15457" s="1" customFormat="1" hidden="1" x14ac:dyDescent="0.25">
      <c r="B123" s="15"/>
      <c r="C123" s="28" t="s">
        <v>116</v>
      </c>
      <c r="D123" s="136"/>
      <c r="E123" s="20" t="s">
        <v>14</v>
      </c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7"/>
      <c r="AL123" s="102">
        <v>0</v>
      </c>
    </row>
    <row r="124" spans="2:99 15065:15457" s="1" customFormat="1" hidden="1" x14ac:dyDescent="0.25">
      <c r="B124" s="15"/>
      <c r="C124" s="30" t="s">
        <v>39</v>
      </c>
      <c r="D124" s="136"/>
      <c r="E124" s="20" t="s">
        <v>14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  <c r="N124" s="34">
        <v>0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4">
        <v>0</v>
      </c>
      <c r="U124" s="34">
        <v>0</v>
      </c>
      <c r="V124" s="34">
        <v>0</v>
      </c>
      <c r="W124" s="34">
        <v>0</v>
      </c>
      <c r="X124" s="34">
        <v>0</v>
      </c>
      <c r="Y124" s="34">
        <v>0</v>
      </c>
      <c r="Z124" s="34">
        <v>0</v>
      </c>
      <c r="AA124" s="34">
        <v>0</v>
      </c>
      <c r="AB124" s="34">
        <v>0</v>
      </c>
      <c r="AC124" s="34">
        <v>0</v>
      </c>
      <c r="AD124" s="34">
        <v>0</v>
      </c>
      <c r="AE124" s="34">
        <v>0</v>
      </c>
      <c r="AF124" s="34">
        <v>0</v>
      </c>
      <c r="AG124" s="34">
        <v>0</v>
      </c>
      <c r="AH124" s="34">
        <v>0</v>
      </c>
      <c r="AI124" s="34"/>
      <c r="AJ124" s="34">
        <v>0</v>
      </c>
      <c r="AK124" s="18"/>
      <c r="AL124" s="67">
        <v>0</v>
      </c>
    </row>
    <row r="125" spans="2:99 15065:15457" s="1" customFormat="1" hidden="1" x14ac:dyDescent="0.25">
      <c r="B125" s="15"/>
      <c r="C125" s="30" t="s">
        <v>38</v>
      </c>
      <c r="D125" s="136"/>
      <c r="E125" s="20" t="s">
        <v>14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4">
        <v>0</v>
      </c>
      <c r="U125" s="34">
        <v>0</v>
      </c>
      <c r="V125" s="34">
        <v>0</v>
      </c>
      <c r="W125" s="34">
        <v>0</v>
      </c>
      <c r="X125" s="34">
        <v>0</v>
      </c>
      <c r="Y125" s="34">
        <v>0</v>
      </c>
      <c r="Z125" s="34">
        <v>0</v>
      </c>
      <c r="AA125" s="34">
        <v>0</v>
      </c>
      <c r="AB125" s="34">
        <v>0</v>
      </c>
      <c r="AC125" s="34">
        <v>0</v>
      </c>
      <c r="AD125" s="34">
        <v>0</v>
      </c>
      <c r="AE125" s="34">
        <v>0</v>
      </c>
      <c r="AF125" s="34">
        <v>0</v>
      </c>
      <c r="AG125" s="34">
        <v>0</v>
      </c>
      <c r="AH125" s="34">
        <v>0</v>
      </c>
      <c r="AI125" s="34"/>
      <c r="AJ125" s="34">
        <v>0</v>
      </c>
      <c r="AK125" s="18"/>
      <c r="AL125" s="67">
        <v>0</v>
      </c>
    </row>
    <row r="126" spans="2:99 15065:15457" s="1" customFormat="1" hidden="1" x14ac:dyDescent="0.25">
      <c r="B126" s="15"/>
      <c r="C126" s="30" t="s">
        <v>29</v>
      </c>
      <c r="D126" s="136"/>
      <c r="E126" s="1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6"/>
      <c r="AL126" s="72" t="s">
        <v>29</v>
      </c>
    </row>
    <row r="127" spans="2:99 15065:15457" s="1" customFormat="1" hidden="1" x14ac:dyDescent="0.2">
      <c r="B127" s="15"/>
      <c r="C127" s="11" t="s">
        <v>42</v>
      </c>
      <c r="D127" s="136"/>
      <c r="E127" s="32" t="s">
        <v>31</v>
      </c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8"/>
      <c r="AL127" s="100">
        <v>0</v>
      </c>
    </row>
    <row r="128" spans="2:99 15065:15457" s="1" customFormat="1" hidden="1" x14ac:dyDescent="0.2">
      <c r="B128" s="15"/>
      <c r="C128" s="11" t="s">
        <v>41</v>
      </c>
      <c r="D128" s="136"/>
      <c r="E128" s="32" t="s">
        <v>31</v>
      </c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8"/>
      <c r="AL128" s="100">
        <v>0</v>
      </c>
    </row>
    <row r="129" spans="2:38" s="1" customFormat="1" hidden="1" x14ac:dyDescent="0.25">
      <c r="B129" s="15"/>
      <c r="C129" s="30" t="s">
        <v>28</v>
      </c>
      <c r="D129" s="136"/>
      <c r="E129" s="1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6"/>
      <c r="AL129" s="72" t="s">
        <v>28</v>
      </c>
    </row>
    <row r="130" spans="2:38" s="1" customFormat="1" hidden="1" x14ac:dyDescent="0.25">
      <c r="B130" s="15"/>
      <c r="C130" s="11" t="s">
        <v>42</v>
      </c>
      <c r="D130" s="136"/>
      <c r="E130" s="20" t="s">
        <v>28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33">
        <v>0</v>
      </c>
      <c r="T130" s="33">
        <v>0</v>
      </c>
      <c r="U130" s="33">
        <v>0</v>
      </c>
      <c r="V130" s="33">
        <v>0</v>
      </c>
      <c r="W130" s="33">
        <v>0</v>
      </c>
      <c r="X130" s="33">
        <v>0</v>
      </c>
      <c r="Y130" s="33">
        <v>0</v>
      </c>
      <c r="Z130" s="33">
        <v>0</v>
      </c>
      <c r="AA130" s="33">
        <v>0</v>
      </c>
      <c r="AB130" s="33">
        <v>0</v>
      </c>
      <c r="AC130" s="33">
        <v>0</v>
      </c>
      <c r="AD130" s="33">
        <v>0</v>
      </c>
      <c r="AE130" s="33">
        <v>0</v>
      </c>
      <c r="AF130" s="33">
        <v>0</v>
      </c>
      <c r="AG130" s="33">
        <v>0</v>
      </c>
      <c r="AH130" s="33">
        <v>0</v>
      </c>
      <c r="AI130" s="33"/>
      <c r="AJ130" s="33">
        <v>0</v>
      </c>
      <c r="AK130" s="6"/>
      <c r="AL130" s="63">
        <v>0</v>
      </c>
    </row>
    <row r="131" spans="2:38" s="1" customFormat="1" hidden="1" x14ac:dyDescent="0.25">
      <c r="B131" s="15"/>
      <c r="C131" s="11" t="s">
        <v>41</v>
      </c>
      <c r="D131" s="136"/>
      <c r="E131" s="20" t="s">
        <v>28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0</v>
      </c>
      <c r="V131" s="33">
        <v>0</v>
      </c>
      <c r="W131" s="33">
        <v>0</v>
      </c>
      <c r="X131" s="33">
        <v>0</v>
      </c>
      <c r="Y131" s="33">
        <v>0</v>
      </c>
      <c r="Z131" s="33">
        <v>0</v>
      </c>
      <c r="AA131" s="33">
        <v>0</v>
      </c>
      <c r="AB131" s="33">
        <v>0</v>
      </c>
      <c r="AC131" s="33">
        <v>0</v>
      </c>
      <c r="AD131" s="33">
        <v>0</v>
      </c>
      <c r="AE131" s="33">
        <v>0</v>
      </c>
      <c r="AF131" s="33">
        <v>0</v>
      </c>
      <c r="AG131" s="33">
        <v>0</v>
      </c>
      <c r="AH131" s="33">
        <v>0</v>
      </c>
      <c r="AI131" s="33"/>
      <c r="AJ131" s="33">
        <v>0</v>
      </c>
      <c r="AK131" s="6"/>
      <c r="AL131" s="63">
        <v>0</v>
      </c>
    </row>
    <row r="132" spans="2:38" s="1" customFormat="1" hidden="1" x14ac:dyDescent="0.25">
      <c r="B132" s="15"/>
      <c r="C132" s="30" t="s">
        <v>36</v>
      </c>
      <c r="D132" s="136"/>
      <c r="E132" s="20" t="s">
        <v>35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33">
        <v>0</v>
      </c>
      <c r="T132" s="33">
        <v>0</v>
      </c>
      <c r="U132" s="33">
        <v>0</v>
      </c>
      <c r="V132" s="33">
        <v>0</v>
      </c>
      <c r="W132" s="33">
        <v>0</v>
      </c>
      <c r="X132" s="33">
        <v>0</v>
      </c>
      <c r="Y132" s="33">
        <v>0</v>
      </c>
      <c r="Z132" s="33">
        <v>0</v>
      </c>
      <c r="AA132" s="33">
        <v>0</v>
      </c>
      <c r="AB132" s="33">
        <v>0</v>
      </c>
      <c r="AC132" s="33">
        <v>0</v>
      </c>
      <c r="AD132" s="33">
        <v>0</v>
      </c>
      <c r="AE132" s="33">
        <v>0</v>
      </c>
      <c r="AF132" s="33">
        <v>0</v>
      </c>
      <c r="AG132" s="33">
        <v>0</v>
      </c>
      <c r="AH132" s="33">
        <v>0</v>
      </c>
      <c r="AI132" s="33"/>
      <c r="AJ132" s="33">
        <v>0</v>
      </c>
      <c r="AK132" s="6"/>
      <c r="AL132" s="63">
        <v>0</v>
      </c>
    </row>
    <row r="133" spans="2:38" s="1" customFormat="1" hidden="1" x14ac:dyDescent="0.25">
      <c r="B133" s="15"/>
      <c r="C133" s="30" t="s">
        <v>34</v>
      </c>
      <c r="D133" s="136"/>
      <c r="E133" s="20" t="s">
        <v>33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  <c r="AC133" s="33">
        <v>0</v>
      </c>
      <c r="AD133" s="33">
        <v>0</v>
      </c>
      <c r="AE133" s="33">
        <v>0</v>
      </c>
      <c r="AF133" s="33">
        <v>0</v>
      </c>
      <c r="AG133" s="33">
        <v>0</v>
      </c>
      <c r="AH133" s="33">
        <v>0</v>
      </c>
      <c r="AI133" s="33"/>
      <c r="AJ133" s="33">
        <v>0</v>
      </c>
      <c r="AK133" s="6"/>
      <c r="AL133" s="63">
        <v>0</v>
      </c>
    </row>
    <row r="134" spans="2:38" s="1" customFormat="1" hidden="1" x14ac:dyDescent="0.25">
      <c r="B134" s="15"/>
      <c r="C134" s="53" t="s">
        <v>32</v>
      </c>
      <c r="D134" s="137"/>
      <c r="E134" s="55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35"/>
      <c r="AL134" s="87" t="s">
        <v>132</v>
      </c>
    </row>
    <row r="135" spans="2:38" s="1" customFormat="1" hidden="1" x14ac:dyDescent="0.25">
      <c r="B135" s="15"/>
      <c r="C135" s="30" t="s">
        <v>29</v>
      </c>
      <c r="D135" s="136"/>
      <c r="E135" s="1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18"/>
      <c r="AL135" s="72" t="s">
        <v>29</v>
      </c>
    </row>
    <row r="136" spans="2:38" s="1" customFormat="1" hidden="1" x14ac:dyDescent="0.25">
      <c r="B136" s="15"/>
      <c r="C136" s="11" t="s">
        <v>42</v>
      </c>
      <c r="D136" s="136"/>
      <c r="E136" s="20" t="s">
        <v>31</v>
      </c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18"/>
      <c r="AL136" s="63">
        <v>0</v>
      </c>
    </row>
    <row r="137" spans="2:38" s="1" customFormat="1" hidden="1" x14ac:dyDescent="0.25">
      <c r="B137" s="15"/>
      <c r="C137" s="11" t="s">
        <v>41</v>
      </c>
      <c r="D137" s="136"/>
      <c r="E137" s="20" t="s">
        <v>31</v>
      </c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18"/>
      <c r="AL137" s="63">
        <v>0</v>
      </c>
    </row>
    <row r="138" spans="2:38" s="1" customFormat="1" hidden="1" x14ac:dyDescent="0.25">
      <c r="B138" s="15"/>
      <c r="C138" s="30" t="s">
        <v>28</v>
      </c>
      <c r="D138" s="136"/>
      <c r="E138" s="1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18"/>
      <c r="AL138" s="72" t="s">
        <v>28</v>
      </c>
    </row>
    <row r="139" spans="2:38" s="1" customFormat="1" hidden="1" x14ac:dyDescent="0.25">
      <c r="B139" s="15"/>
      <c r="C139" s="11" t="s">
        <v>42</v>
      </c>
      <c r="D139" s="136"/>
      <c r="E139" s="20" t="s">
        <v>28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</v>
      </c>
      <c r="AC139" s="33">
        <v>0</v>
      </c>
      <c r="AD139" s="33">
        <v>0</v>
      </c>
      <c r="AE139" s="33">
        <v>0</v>
      </c>
      <c r="AF139" s="33">
        <v>0</v>
      </c>
      <c r="AG139" s="33">
        <v>0</v>
      </c>
      <c r="AH139" s="33">
        <v>0</v>
      </c>
      <c r="AI139" s="33"/>
      <c r="AJ139" s="33">
        <v>0</v>
      </c>
      <c r="AK139" s="18"/>
      <c r="AL139" s="63">
        <v>0</v>
      </c>
    </row>
    <row r="140" spans="2:38" s="1" customFormat="1" hidden="1" x14ac:dyDescent="0.25">
      <c r="B140" s="15"/>
      <c r="C140" s="11" t="s">
        <v>41</v>
      </c>
      <c r="D140" s="136"/>
      <c r="E140" s="20" t="s">
        <v>28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0</v>
      </c>
      <c r="AC140" s="33">
        <v>0</v>
      </c>
      <c r="AD140" s="33">
        <v>0</v>
      </c>
      <c r="AE140" s="33">
        <v>0</v>
      </c>
      <c r="AF140" s="33">
        <v>0</v>
      </c>
      <c r="AG140" s="33">
        <v>0</v>
      </c>
      <c r="AH140" s="33">
        <v>0</v>
      </c>
      <c r="AI140" s="33"/>
      <c r="AJ140" s="33">
        <v>0</v>
      </c>
      <c r="AK140" s="18"/>
      <c r="AL140" s="63">
        <v>0</v>
      </c>
    </row>
    <row r="141" spans="2:38" s="1" customFormat="1" hidden="1" x14ac:dyDescent="0.25">
      <c r="B141" s="15"/>
      <c r="C141" s="53" t="s">
        <v>30</v>
      </c>
      <c r="D141" s="137"/>
      <c r="E141" s="101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35"/>
      <c r="AL141" s="104"/>
    </row>
    <row r="142" spans="2:38" s="1" customFormat="1" hidden="1" x14ac:dyDescent="0.25">
      <c r="B142" s="15"/>
      <c r="C142" s="30" t="s">
        <v>29</v>
      </c>
      <c r="D142" s="136"/>
      <c r="E142" s="20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18"/>
      <c r="AL142" s="63"/>
    </row>
    <row r="143" spans="2:38" s="1" customFormat="1" hidden="1" x14ac:dyDescent="0.25">
      <c r="B143" s="15"/>
      <c r="C143" s="11" t="s">
        <v>42</v>
      </c>
      <c r="D143" s="136"/>
      <c r="E143" s="20" t="s">
        <v>25</v>
      </c>
      <c r="F143" s="33" t="e">
        <v>#DIV/0!</v>
      </c>
      <c r="G143" s="33" t="e">
        <v>#DIV/0!</v>
      </c>
      <c r="H143" s="33" t="e">
        <v>#DIV/0!</v>
      </c>
      <c r="I143" s="33" t="e">
        <v>#DIV/0!</v>
      </c>
      <c r="J143" s="33" t="e">
        <v>#DIV/0!</v>
      </c>
      <c r="K143" s="33" t="e">
        <v>#DIV/0!</v>
      </c>
      <c r="L143" s="33" t="e">
        <v>#DIV/0!</v>
      </c>
      <c r="M143" s="33" t="e">
        <v>#DIV/0!</v>
      </c>
      <c r="N143" s="33" t="e">
        <v>#DIV/0!</v>
      </c>
      <c r="O143" s="33" t="e">
        <v>#DIV/0!</v>
      </c>
      <c r="P143" s="33" t="e">
        <v>#DIV/0!</v>
      </c>
      <c r="Q143" s="33" t="e">
        <v>#DIV/0!</v>
      </c>
      <c r="R143" s="33" t="e">
        <v>#DIV/0!</v>
      </c>
      <c r="S143" s="33" t="e">
        <v>#DIV/0!</v>
      </c>
      <c r="T143" s="33" t="e">
        <v>#DIV/0!</v>
      </c>
      <c r="U143" s="33" t="e">
        <v>#DIV/0!</v>
      </c>
      <c r="V143" s="33" t="e">
        <v>#DIV/0!</v>
      </c>
      <c r="W143" s="33" t="e">
        <v>#DIV/0!</v>
      </c>
      <c r="X143" s="33" t="e">
        <v>#DIV/0!</v>
      </c>
      <c r="Y143" s="33" t="e">
        <v>#DIV/0!</v>
      </c>
      <c r="Z143" s="33" t="e">
        <v>#DIV/0!</v>
      </c>
      <c r="AA143" s="33" t="e">
        <v>#DIV/0!</v>
      </c>
      <c r="AB143" s="33" t="e">
        <v>#DIV/0!</v>
      </c>
      <c r="AC143" s="33" t="e">
        <v>#DIV/0!</v>
      </c>
      <c r="AD143" s="33" t="e">
        <v>#DIV/0!</v>
      </c>
      <c r="AE143" s="33" t="e">
        <v>#DIV/0!</v>
      </c>
      <c r="AF143" s="33" t="e">
        <v>#DIV/0!</v>
      </c>
      <c r="AG143" s="33" t="e">
        <v>#DIV/0!</v>
      </c>
      <c r="AH143" s="33" t="e">
        <v>#DIV/0!</v>
      </c>
      <c r="AI143" s="33"/>
      <c r="AJ143" s="33" t="e">
        <v>#DIV/0!</v>
      </c>
      <c r="AK143" s="38"/>
      <c r="AL143" s="63" t="e">
        <v>#DIV/0!</v>
      </c>
    </row>
    <row r="144" spans="2:38" s="1" customFormat="1" hidden="1" x14ac:dyDescent="0.25">
      <c r="B144" s="15"/>
      <c r="C144" s="11" t="s">
        <v>92</v>
      </c>
      <c r="D144" s="136"/>
      <c r="E144" s="20" t="s">
        <v>25</v>
      </c>
      <c r="F144" s="33" t="e">
        <v>#DIV/0!</v>
      </c>
      <c r="G144" s="33" t="e">
        <v>#DIV/0!</v>
      </c>
      <c r="H144" s="33" t="e">
        <v>#DIV/0!</v>
      </c>
      <c r="I144" s="33" t="e">
        <v>#DIV/0!</v>
      </c>
      <c r="J144" s="33" t="e">
        <v>#DIV/0!</v>
      </c>
      <c r="K144" s="33" t="e">
        <v>#DIV/0!</v>
      </c>
      <c r="L144" s="33" t="e">
        <v>#DIV/0!</v>
      </c>
      <c r="M144" s="33" t="e">
        <v>#DIV/0!</v>
      </c>
      <c r="N144" s="33" t="e">
        <v>#DIV/0!</v>
      </c>
      <c r="O144" s="33" t="e">
        <v>#DIV/0!</v>
      </c>
      <c r="P144" s="33" t="e">
        <v>#DIV/0!</v>
      </c>
      <c r="Q144" s="33" t="e">
        <v>#DIV/0!</v>
      </c>
      <c r="R144" s="33" t="e">
        <v>#DIV/0!</v>
      </c>
      <c r="S144" s="33" t="e">
        <v>#DIV/0!</v>
      </c>
      <c r="T144" s="33" t="e">
        <v>#DIV/0!</v>
      </c>
      <c r="U144" s="33" t="e">
        <v>#DIV/0!</v>
      </c>
      <c r="V144" s="33" t="e">
        <v>#DIV/0!</v>
      </c>
      <c r="W144" s="33" t="e">
        <v>#DIV/0!</v>
      </c>
      <c r="X144" s="33" t="e">
        <v>#DIV/0!</v>
      </c>
      <c r="Y144" s="33" t="e">
        <v>#DIV/0!</v>
      </c>
      <c r="Z144" s="33" t="e">
        <v>#DIV/0!</v>
      </c>
      <c r="AA144" s="33" t="e">
        <v>#DIV/0!</v>
      </c>
      <c r="AB144" s="33" t="e">
        <v>#DIV/0!</v>
      </c>
      <c r="AC144" s="33" t="e">
        <v>#DIV/0!</v>
      </c>
      <c r="AD144" s="33" t="e">
        <v>#DIV/0!</v>
      </c>
      <c r="AE144" s="33" t="e">
        <v>#DIV/0!</v>
      </c>
      <c r="AF144" s="33" t="e">
        <v>#DIV/0!</v>
      </c>
      <c r="AG144" s="33" t="e">
        <v>#DIV/0!</v>
      </c>
      <c r="AH144" s="33" t="e">
        <v>#DIV/0!</v>
      </c>
      <c r="AI144" s="33"/>
      <c r="AJ144" s="33" t="e">
        <v>#DIV/0!</v>
      </c>
      <c r="AK144" s="38"/>
      <c r="AL144" s="63" t="e">
        <v>#DIV/0!</v>
      </c>
    </row>
    <row r="145" spans="2:99 15065:15457" s="1" customFormat="1" hidden="1" x14ac:dyDescent="0.25">
      <c r="B145" s="15"/>
      <c r="C145" s="30" t="s">
        <v>28</v>
      </c>
      <c r="D145" s="136"/>
      <c r="E145" s="1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8"/>
      <c r="AL145" s="63"/>
    </row>
    <row r="146" spans="2:99 15065:15457" s="1" customFormat="1" hidden="1" x14ac:dyDescent="0.25">
      <c r="B146" s="15"/>
      <c r="C146" s="11" t="s">
        <v>42</v>
      </c>
      <c r="D146" s="136"/>
      <c r="E146" s="20" t="s">
        <v>25</v>
      </c>
      <c r="F146" s="33" t="e">
        <v>#DIV/0!</v>
      </c>
      <c r="G146" s="33" t="e">
        <v>#DIV/0!</v>
      </c>
      <c r="H146" s="33" t="e">
        <v>#DIV/0!</v>
      </c>
      <c r="I146" s="33" t="e">
        <v>#DIV/0!</v>
      </c>
      <c r="J146" s="33" t="e">
        <v>#DIV/0!</v>
      </c>
      <c r="K146" s="33" t="e">
        <v>#DIV/0!</v>
      </c>
      <c r="L146" s="33" t="e">
        <v>#DIV/0!</v>
      </c>
      <c r="M146" s="33" t="e">
        <v>#DIV/0!</v>
      </c>
      <c r="N146" s="33" t="e">
        <v>#DIV/0!</v>
      </c>
      <c r="O146" s="33" t="e">
        <v>#DIV/0!</v>
      </c>
      <c r="P146" s="33" t="e">
        <v>#DIV/0!</v>
      </c>
      <c r="Q146" s="33" t="e">
        <v>#DIV/0!</v>
      </c>
      <c r="R146" s="33" t="e">
        <v>#DIV/0!</v>
      </c>
      <c r="S146" s="33" t="e">
        <v>#DIV/0!</v>
      </c>
      <c r="T146" s="33" t="e">
        <v>#DIV/0!</v>
      </c>
      <c r="U146" s="33" t="e">
        <v>#DIV/0!</v>
      </c>
      <c r="V146" s="33" t="e">
        <v>#DIV/0!</v>
      </c>
      <c r="W146" s="33" t="e">
        <v>#DIV/0!</v>
      </c>
      <c r="X146" s="33" t="e">
        <v>#DIV/0!</v>
      </c>
      <c r="Y146" s="33" t="e">
        <v>#DIV/0!</v>
      </c>
      <c r="Z146" s="33" t="e">
        <v>#DIV/0!</v>
      </c>
      <c r="AA146" s="33" t="e">
        <v>#DIV/0!</v>
      </c>
      <c r="AB146" s="33" t="e">
        <v>#DIV/0!</v>
      </c>
      <c r="AC146" s="33" t="e">
        <v>#DIV/0!</v>
      </c>
      <c r="AD146" s="33" t="e">
        <v>#DIV/0!</v>
      </c>
      <c r="AE146" s="33" t="e">
        <v>#DIV/0!</v>
      </c>
      <c r="AF146" s="33" t="e">
        <v>#DIV/0!</v>
      </c>
      <c r="AG146" s="33" t="e">
        <v>#DIV/0!</v>
      </c>
      <c r="AH146" s="33" t="e">
        <v>#DIV/0!</v>
      </c>
      <c r="AI146" s="33"/>
      <c r="AJ146" s="33" t="e">
        <v>#DIV/0!</v>
      </c>
      <c r="AK146" s="38"/>
      <c r="AL146" s="63" t="e">
        <v>#DIV/0!</v>
      </c>
    </row>
    <row r="147" spans="2:99 15065:15457" s="1" customFormat="1" ht="15.75" hidden="1" thickBot="1" x14ac:dyDescent="0.3">
      <c r="B147" s="19"/>
      <c r="C147" s="11" t="s">
        <v>92</v>
      </c>
      <c r="D147" s="136"/>
      <c r="E147" s="20" t="s">
        <v>25</v>
      </c>
      <c r="F147" s="33" t="e">
        <v>#DIV/0!</v>
      </c>
      <c r="G147" s="33" t="e">
        <v>#DIV/0!</v>
      </c>
      <c r="H147" s="33" t="e">
        <v>#DIV/0!</v>
      </c>
      <c r="I147" s="33" t="e">
        <v>#DIV/0!</v>
      </c>
      <c r="J147" s="33" t="e">
        <v>#DIV/0!</v>
      </c>
      <c r="K147" s="33" t="e">
        <v>#DIV/0!</v>
      </c>
      <c r="L147" s="33" t="e">
        <v>#DIV/0!</v>
      </c>
      <c r="M147" s="33" t="e">
        <v>#DIV/0!</v>
      </c>
      <c r="N147" s="33" t="e">
        <v>#DIV/0!</v>
      </c>
      <c r="O147" s="33" t="e">
        <v>#DIV/0!</v>
      </c>
      <c r="P147" s="33" t="e">
        <v>#DIV/0!</v>
      </c>
      <c r="Q147" s="33" t="e">
        <v>#DIV/0!</v>
      </c>
      <c r="R147" s="33" t="e">
        <v>#DIV/0!</v>
      </c>
      <c r="S147" s="33" t="e">
        <v>#DIV/0!</v>
      </c>
      <c r="T147" s="33" t="e">
        <v>#DIV/0!</v>
      </c>
      <c r="U147" s="33" t="e">
        <v>#DIV/0!</v>
      </c>
      <c r="V147" s="33" t="e">
        <v>#DIV/0!</v>
      </c>
      <c r="W147" s="33" t="e">
        <v>#DIV/0!</v>
      </c>
      <c r="X147" s="33" t="e">
        <v>#DIV/0!</v>
      </c>
      <c r="Y147" s="33" t="e">
        <v>#DIV/0!</v>
      </c>
      <c r="Z147" s="33" t="e">
        <v>#DIV/0!</v>
      </c>
      <c r="AA147" s="33" t="e">
        <v>#DIV/0!</v>
      </c>
      <c r="AB147" s="33" t="e">
        <v>#DIV/0!</v>
      </c>
      <c r="AC147" s="33" t="e">
        <v>#DIV/0!</v>
      </c>
      <c r="AD147" s="33" t="e">
        <v>#DIV/0!</v>
      </c>
      <c r="AE147" s="33" t="e">
        <v>#DIV/0!</v>
      </c>
      <c r="AF147" s="33" t="e">
        <v>#DIV/0!</v>
      </c>
      <c r="AG147" s="33" t="e">
        <v>#DIV/0!</v>
      </c>
      <c r="AH147" s="33" t="e">
        <v>#DIV/0!</v>
      </c>
      <c r="AI147" s="33"/>
      <c r="AJ147" s="33" t="e">
        <v>#DIV/0!</v>
      </c>
      <c r="AK147" s="38"/>
      <c r="AL147" s="63" t="e">
        <v>#DIV/0!</v>
      </c>
    </row>
    <row r="148" spans="2:99 15065:15457" s="1" customFormat="1" hidden="1" x14ac:dyDescent="0.25">
      <c r="B148" s="8">
        <v>6</v>
      </c>
      <c r="C148" s="53" t="s">
        <v>40</v>
      </c>
      <c r="D148" s="54"/>
      <c r="E148" s="55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3"/>
      <c r="AL148" s="87" t="s">
        <v>131</v>
      </c>
      <c r="CU148" s="151"/>
      <c r="VGK148" s="50"/>
      <c r="VGL148" s="50"/>
      <c r="VGM148" s="50"/>
      <c r="VGN148" s="50"/>
      <c r="VGO148" s="50"/>
      <c r="VGP148" s="50"/>
      <c r="VGQ148" s="50"/>
      <c r="VGR148" s="50"/>
      <c r="VGS148" s="50"/>
      <c r="VGT148" s="50"/>
      <c r="VGU148" s="50"/>
      <c r="VGV148" s="50"/>
      <c r="VGW148" s="50"/>
      <c r="VGX148" s="50"/>
      <c r="VGY148" s="50"/>
      <c r="VGZ148" s="50"/>
      <c r="VHA148" s="50"/>
      <c r="VHB148" s="50"/>
      <c r="VHC148" s="50"/>
      <c r="VHD148" s="50"/>
      <c r="VHE148" s="50"/>
      <c r="VHF148" s="50"/>
      <c r="VHG148" s="50"/>
      <c r="VHH148" s="50"/>
      <c r="VHI148" s="50"/>
      <c r="VHJ148" s="50"/>
      <c r="VHK148" s="50"/>
      <c r="VHL148" s="50"/>
      <c r="VHM148" s="50"/>
      <c r="VHN148" s="50"/>
      <c r="VHO148" s="50"/>
      <c r="VHP148" s="50"/>
      <c r="VHQ148" s="50"/>
      <c r="VHR148" s="50"/>
      <c r="VHS148" s="50"/>
      <c r="VHT148" s="50"/>
      <c r="VHU148" s="50"/>
      <c r="VHV148" s="50"/>
      <c r="VHW148" s="50"/>
      <c r="VHX148" s="50"/>
      <c r="VHY148" s="50"/>
      <c r="VHZ148" s="50"/>
      <c r="VIA148" s="50"/>
      <c r="VIB148" s="50"/>
      <c r="VIC148" s="50"/>
      <c r="VID148" s="50"/>
      <c r="VIE148" s="50"/>
      <c r="VIF148" s="50"/>
      <c r="VIG148" s="50"/>
      <c r="VIH148" s="50"/>
      <c r="VII148" s="50"/>
      <c r="VIJ148" s="50"/>
      <c r="VIK148" s="50"/>
      <c r="VIL148" s="50"/>
      <c r="VIM148" s="50"/>
      <c r="VIN148" s="50"/>
      <c r="VIO148" s="50"/>
      <c r="VIP148" s="50"/>
      <c r="VIQ148" s="50"/>
      <c r="VIR148" s="50"/>
      <c r="VIS148" s="50"/>
      <c r="VIT148" s="50"/>
      <c r="VIU148" s="50"/>
      <c r="VIV148" s="50"/>
      <c r="VIW148" s="50"/>
      <c r="VIX148" s="50"/>
      <c r="VIY148" s="50"/>
      <c r="VIZ148" s="50"/>
      <c r="VJA148" s="50"/>
      <c r="VJB148" s="50"/>
      <c r="VJC148" s="50"/>
      <c r="VJD148" s="50"/>
      <c r="VJE148" s="50"/>
      <c r="VJF148" s="50"/>
      <c r="VJG148" s="50"/>
      <c r="VJH148" s="50"/>
      <c r="VJI148" s="50"/>
      <c r="VJJ148" s="50"/>
      <c r="VJK148" s="50"/>
      <c r="VJL148" s="50"/>
      <c r="VJM148" s="50"/>
      <c r="VJN148" s="50"/>
      <c r="VJO148" s="50"/>
      <c r="VJP148" s="50"/>
      <c r="VJQ148" s="50"/>
      <c r="VJR148" s="50"/>
      <c r="VJS148" s="50"/>
      <c r="VJT148" s="50"/>
      <c r="VJU148" s="50"/>
      <c r="VJV148" s="50"/>
      <c r="VJW148" s="50"/>
      <c r="VJX148" s="50"/>
      <c r="VJY148" s="50"/>
      <c r="VJZ148" s="50"/>
      <c r="VKA148" s="50"/>
      <c r="VKB148" s="50"/>
      <c r="VKC148" s="50"/>
      <c r="VKD148" s="50"/>
      <c r="VKE148" s="50"/>
      <c r="VKF148" s="50"/>
      <c r="VKG148" s="50"/>
      <c r="VKH148" s="50"/>
      <c r="VKI148" s="50"/>
      <c r="VKJ148" s="50"/>
      <c r="VKK148" s="50"/>
      <c r="VKL148" s="50"/>
      <c r="VKM148" s="50"/>
      <c r="VKN148" s="50"/>
      <c r="VKO148" s="50"/>
      <c r="VKP148" s="50"/>
      <c r="VKQ148" s="50"/>
      <c r="VKR148" s="50"/>
      <c r="VKS148" s="50"/>
      <c r="VKT148" s="50"/>
      <c r="VKU148" s="50"/>
      <c r="VKV148" s="50"/>
      <c r="VKW148" s="50"/>
      <c r="VKX148" s="50"/>
      <c r="VKY148" s="50"/>
      <c r="VKZ148" s="50"/>
      <c r="VLA148" s="50"/>
      <c r="VLB148" s="50"/>
      <c r="VLC148" s="50"/>
      <c r="VLD148" s="50"/>
      <c r="VLE148" s="50"/>
      <c r="VLF148" s="50"/>
      <c r="VLG148" s="50"/>
      <c r="VLH148" s="50"/>
      <c r="VLI148" s="50"/>
      <c r="VLJ148" s="50"/>
      <c r="VLK148" s="50"/>
      <c r="VLL148" s="50"/>
      <c r="VLM148" s="50"/>
      <c r="VLN148" s="50"/>
      <c r="VLO148" s="50"/>
      <c r="VLP148" s="50"/>
      <c r="VLQ148" s="50"/>
      <c r="VLR148" s="50"/>
      <c r="VLS148" s="50"/>
      <c r="VLT148" s="50"/>
      <c r="VLU148" s="50"/>
      <c r="VLV148" s="50"/>
      <c r="VLW148" s="50"/>
      <c r="VLX148" s="50"/>
      <c r="VLY148" s="50"/>
      <c r="VLZ148" s="50"/>
      <c r="VMA148" s="50"/>
      <c r="VMB148" s="50"/>
      <c r="VMC148" s="50"/>
      <c r="VMD148" s="50"/>
      <c r="VME148" s="50"/>
      <c r="VMF148" s="50"/>
      <c r="VMG148" s="50"/>
      <c r="VMH148" s="50"/>
      <c r="VMI148" s="50"/>
      <c r="VMJ148" s="50"/>
      <c r="VMK148" s="50"/>
      <c r="VML148" s="50"/>
      <c r="VMM148" s="50"/>
      <c r="VMN148" s="50"/>
      <c r="VMO148" s="50"/>
      <c r="VMP148" s="50"/>
      <c r="VMQ148" s="50"/>
      <c r="VMR148" s="50"/>
      <c r="VMS148" s="50"/>
      <c r="VMT148" s="50"/>
      <c r="VMU148" s="50"/>
      <c r="VMV148" s="50"/>
      <c r="VMW148" s="50"/>
      <c r="VMX148" s="50"/>
      <c r="VMY148" s="50"/>
      <c r="VMZ148" s="50"/>
      <c r="VNA148" s="50"/>
      <c r="VNB148" s="50"/>
      <c r="VNC148" s="50"/>
      <c r="VND148" s="50"/>
      <c r="VNE148" s="50"/>
      <c r="VNF148" s="50"/>
      <c r="VNG148" s="50"/>
      <c r="VNH148" s="50"/>
      <c r="VNI148" s="50"/>
      <c r="VNJ148" s="50"/>
      <c r="VNK148" s="50"/>
      <c r="VNL148" s="50"/>
      <c r="VNM148" s="50"/>
      <c r="VNN148" s="50"/>
      <c r="VNO148" s="50"/>
      <c r="VNP148" s="50"/>
      <c r="VNQ148" s="50"/>
      <c r="VNR148" s="50"/>
      <c r="VNS148" s="50"/>
      <c r="VNT148" s="50"/>
      <c r="VNU148" s="50"/>
      <c r="VNV148" s="50"/>
      <c r="VNW148" s="50"/>
      <c r="VNX148" s="50"/>
      <c r="VNY148" s="50"/>
      <c r="VNZ148" s="50"/>
      <c r="VOA148" s="50"/>
      <c r="VOB148" s="50"/>
      <c r="VOC148" s="50"/>
      <c r="VOD148" s="50"/>
      <c r="VOE148" s="50"/>
      <c r="VOF148" s="50"/>
      <c r="VOG148" s="50"/>
      <c r="VOH148" s="50"/>
      <c r="VOI148" s="50"/>
      <c r="VOJ148" s="50"/>
      <c r="VOK148" s="50"/>
      <c r="VOL148" s="50"/>
      <c r="VOM148" s="50"/>
      <c r="VON148" s="50"/>
      <c r="VOO148" s="50"/>
      <c r="VOP148" s="50"/>
      <c r="VOQ148" s="50"/>
      <c r="VOR148" s="50"/>
      <c r="VOS148" s="50"/>
      <c r="VOT148" s="50"/>
      <c r="VOU148" s="50"/>
      <c r="VOV148" s="50"/>
      <c r="VOW148" s="50"/>
      <c r="VOX148" s="50"/>
      <c r="VOY148" s="50"/>
      <c r="VOZ148" s="50"/>
      <c r="VPA148" s="50"/>
      <c r="VPB148" s="50"/>
      <c r="VPC148" s="50"/>
      <c r="VPD148" s="50"/>
      <c r="VPE148" s="50"/>
      <c r="VPF148" s="50"/>
      <c r="VPG148" s="50"/>
      <c r="VPH148" s="50"/>
      <c r="VPI148" s="50"/>
      <c r="VPJ148" s="50"/>
      <c r="VPK148" s="50"/>
      <c r="VPL148" s="50"/>
      <c r="VPM148" s="50"/>
      <c r="VPN148" s="50"/>
      <c r="VPO148" s="50"/>
      <c r="VPP148" s="50"/>
      <c r="VPQ148" s="50"/>
      <c r="VPR148" s="50"/>
      <c r="VPS148" s="50"/>
      <c r="VPT148" s="50"/>
      <c r="VPU148" s="50"/>
      <c r="VPV148" s="50"/>
      <c r="VPW148" s="50"/>
      <c r="VPX148" s="50"/>
      <c r="VPY148" s="50"/>
      <c r="VPZ148" s="50"/>
      <c r="VQA148" s="50"/>
      <c r="VQB148" s="50"/>
      <c r="VQC148" s="50"/>
      <c r="VQD148" s="50"/>
      <c r="VQE148" s="50"/>
      <c r="VQF148" s="50"/>
      <c r="VQG148" s="50"/>
      <c r="VQH148" s="50"/>
      <c r="VQI148" s="50"/>
      <c r="VQJ148" s="50"/>
      <c r="VQK148" s="50"/>
      <c r="VQL148" s="50"/>
      <c r="VQM148" s="50"/>
      <c r="VQN148" s="50"/>
      <c r="VQO148" s="50"/>
      <c r="VQP148" s="50"/>
      <c r="VQQ148" s="50"/>
      <c r="VQR148" s="50"/>
      <c r="VQS148" s="50"/>
      <c r="VQT148" s="50"/>
      <c r="VQU148" s="50"/>
      <c r="VQV148" s="50"/>
      <c r="VQW148" s="50"/>
      <c r="VQX148" s="50"/>
      <c r="VQY148" s="50"/>
      <c r="VQZ148" s="50"/>
      <c r="VRA148" s="50"/>
      <c r="VRB148" s="50"/>
      <c r="VRC148" s="50"/>
      <c r="VRD148" s="50"/>
      <c r="VRE148" s="50"/>
      <c r="VRF148" s="50"/>
      <c r="VRG148" s="50"/>
      <c r="VRH148" s="50"/>
      <c r="VRI148" s="50"/>
      <c r="VRJ148" s="50"/>
      <c r="VRK148" s="50"/>
      <c r="VRL148" s="50"/>
      <c r="VRM148" s="50"/>
      <c r="VRN148" s="50"/>
      <c r="VRO148" s="50"/>
      <c r="VRP148" s="50"/>
      <c r="VRQ148" s="50"/>
      <c r="VRR148" s="50"/>
      <c r="VRS148" s="50"/>
      <c r="VRT148" s="50"/>
      <c r="VRU148" s="50"/>
      <c r="VRV148" s="50"/>
      <c r="VRW148" s="50"/>
      <c r="VRX148" s="50"/>
      <c r="VRY148" s="50"/>
      <c r="VRZ148" s="50"/>
      <c r="VSA148" s="50"/>
      <c r="VSB148" s="50"/>
      <c r="VSC148" s="50"/>
      <c r="VSD148" s="50"/>
      <c r="VSE148" s="50"/>
      <c r="VSF148" s="50"/>
      <c r="VSG148" s="50"/>
      <c r="VSH148" s="50"/>
      <c r="VSI148" s="50"/>
      <c r="VSJ148" s="50"/>
      <c r="VSK148" s="50"/>
      <c r="VSL148" s="50"/>
      <c r="VSM148" s="50"/>
      <c r="VSN148" s="50"/>
      <c r="VSO148" s="50"/>
      <c r="VSP148" s="50"/>
      <c r="VSQ148" s="50"/>
      <c r="VSR148" s="50"/>
      <c r="VSS148" s="50"/>
      <c r="VST148" s="50"/>
      <c r="VSU148" s="50"/>
      <c r="VSV148" s="50"/>
      <c r="VSW148" s="50"/>
      <c r="VSX148" s="50"/>
      <c r="VSY148" s="50"/>
      <c r="VSZ148" s="50"/>
      <c r="VTA148" s="50"/>
      <c r="VTB148" s="50"/>
      <c r="VTC148" s="50"/>
      <c r="VTD148" s="50"/>
      <c r="VTE148" s="50"/>
      <c r="VTF148" s="50"/>
      <c r="VTG148" s="50"/>
      <c r="VTH148" s="50"/>
      <c r="VTI148" s="50"/>
      <c r="VTJ148" s="50"/>
      <c r="VTK148" s="50"/>
      <c r="VTL148" s="50"/>
      <c r="VTM148" s="50"/>
      <c r="VTN148" s="50"/>
      <c r="VTO148" s="50"/>
      <c r="VTP148" s="50"/>
      <c r="VTQ148" s="50"/>
      <c r="VTR148" s="50"/>
      <c r="VTS148" s="50"/>
      <c r="VTT148" s="50"/>
      <c r="VTU148" s="50"/>
      <c r="VTV148" s="50"/>
      <c r="VTW148" s="50"/>
      <c r="VTX148" s="50"/>
      <c r="VTY148" s="50"/>
      <c r="VTZ148" s="50"/>
      <c r="VUA148" s="50"/>
      <c r="VUB148" s="50"/>
      <c r="VUC148" s="50"/>
      <c r="VUD148" s="50"/>
      <c r="VUE148" s="50"/>
      <c r="VUF148" s="50"/>
      <c r="VUG148" s="50"/>
      <c r="VUH148" s="50"/>
      <c r="VUI148" s="50"/>
      <c r="VUJ148" s="50"/>
      <c r="VUK148" s="50"/>
      <c r="VUL148" s="50"/>
      <c r="VUM148" s="50"/>
      <c r="VUN148" s="50"/>
      <c r="VUO148" s="50"/>
      <c r="VUP148" s="50"/>
      <c r="VUQ148" s="50"/>
      <c r="VUR148" s="50"/>
      <c r="VUS148" s="50"/>
      <c r="VUT148" s="50"/>
      <c r="VUU148" s="50"/>
      <c r="VUV148" s="50"/>
      <c r="VUW148" s="50"/>
      <c r="VUX148" s="50"/>
      <c r="VUY148" s="50"/>
      <c r="VUZ148" s="50"/>
      <c r="VVA148" s="50"/>
      <c r="VVB148" s="50"/>
      <c r="VVC148" s="50"/>
      <c r="VVD148" s="50"/>
      <c r="VVE148" s="50"/>
      <c r="VVF148" s="50"/>
      <c r="VVG148" s="50"/>
      <c r="VVH148" s="50"/>
      <c r="VVI148" s="50"/>
      <c r="VVJ148" s="50"/>
      <c r="VVK148" s="50"/>
      <c r="VVL148" s="50"/>
      <c r="VVM148" s="50"/>
    </row>
    <row r="149" spans="2:99 15065:15457" s="1" customFormat="1" hidden="1" x14ac:dyDescent="0.25">
      <c r="B149" s="15"/>
      <c r="C149" s="28" t="s">
        <v>116</v>
      </c>
      <c r="D149" s="99"/>
      <c r="E149" s="20" t="s">
        <v>14</v>
      </c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2"/>
      <c r="AL149" s="98">
        <v>0</v>
      </c>
      <c r="CU149" s="152"/>
    </row>
    <row r="150" spans="2:99 15065:15457" s="1" customFormat="1" hidden="1" x14ac:dyDescent="0.25">
      <c r="B150" s="15"/>
      <c r="C150" s="30" t="s">
        <v>39</v>
      </c>
      <c r="D150" s="69"/>
      <c r="E150" s="20" t="s">
        <v>14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4">
        <v>0</v>
      </c>
      <c r="U150" s="34">
        <v>0</v>
      </c>
      <c r="V150" s="34">
        <v>0</v>
      </c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4">
        <v>0</v>
      </c>
      <c r="AC150" s="34">
        <v>0</v>
      </c>
      <c r="AD150" s="34">
        <v>0</v>
      </c>
      <c r="AE150" s="34">
        <v>0</v>
      </c>
      <c r="AF150" s="34">
        <v>0</v>
      </c>
      <c r="AG150" s="34">
        <v>0</v>
      </c>
      <c r="AH150" s="34">
        <v>0</v>
      </c>
      <c r="AI150" s="34"/>
      <c r="AJ150" s="34">
        <v>0</v>
      </c>
      <c r="AL150" s="67">
        <v>0</v>
      </c>
      <c r="CU150" s="152"/>
    </row>
    <row r="151" spans="2:99 15065:15457" s="1" customFormat="1" hidden="1" x14ac:dyDescent="0.25">
      <c r="B151" s="15"/>
      <c r="C151" s="30" t="s">
        <v>38</v>
      </c>
      <c r="D151" s="69"/>
      <c r="E151" s="20" t="s">
        <v>14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4">
        <v>0</v>
      </c>
      <c r="U151" s="34">
        <v>0</v>
      </c>
      <c r="V151" s="34">
        <v>0</v>
      </c>
      <c r="W151" s="34">
        <v>0</v>
      </c>
      <c r="X151" s="34">
        <v>0</v>
      </c>
      <c r="Y151" s="34">
        <v>0</v>
      </c>
      <c r="Z151" s="34">
        <v>0</v>
      </c>
      <c r="AA151" s="34">
        <v>0</v>
      </c>
      <c r="AB151" s="34">
        <v>0</v>
      </c>
      <c r="AC151" s="34">
        <v>0</v>
      </c>
      <c r="AD151" s="34">
        <v>0</v>
      </c>
      <c r="AE151" s="34">
        <v>0</v>
      </c>
      <c r="AF151" s="34">
        <v>0</v>
      </c>
      <c r="AG151" s="34">
        <v>0</v>
      </c>
      <c r="AH151" s="34">
        <v>0</v>
      </c>
      <c r="AI151" s="34"/>
      <c r="AJ151" s="34">
        <v>0</v>
      </c>
      <c r="AL151" s="67">
        <v>0</v>
      </c>
      <c r="CU151" s="152"/>
    </row>
    <row r="152" spans="2:99 15065:15457" s="1" customFormat="1" hidden="1" x14ac:dyDescent="0.25">
      <c r="B152" s="15"/>
      <c r="C152" s="30" t="s">
        <v>29</v>
      </c>
      <c r="D152" s="69"/>
      <c r="E152" s="1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L152" s="72" t="s">
        <v>29</v>
      </c>
      <c r="CU152" s="152"/>
    </row>
    <row r="153" spans="2:99 15065:15457" s="1" customFormat="1" hidden="1" x14ac:dyDescent="0.2">
      <c r="B153" s="15"/>
      <c r="C153" s="11" t="s">
        <v>117</v>
      </c>
      <c r="D153" s="69"/>
      <c r="E153" s="32" t="s">
        <v>31</v>
      </c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L153" s="100">
        <v>0</v>
      </c>
      <c r="CU153" s="152"/>
    </row>
    <row r="154" spans="2:99 15065:15457" s="16" customFormat="1" hidden="1" x14ac:dyDescent="0.25">
      <c r="B154" s="17"/>
      <c r="C154" s="11" t="s">
        <v>27</v>
      </c>
      <c r="D154" s="62"/>
      <c r="E154" s="32" t="s">
        <v>31</v>
      </c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L154" s="100">
        <v>0</v>
      </c>
      <c r="CU154" s="158"/>
    </row>
    <row r="155" spans="2:99 15065:15457" s="16" customFormat="1" hidden="1" x14ac:dyDescent="0.25">
      <c r="B155" s="17"/>
      <c r="C155" s="11" t="s">
        <v>26</v>
      </c>
      <c r="D155" s="62"/>
      <c r="E155" s="32" t="s">
        <v>31</v>
      </c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L155" s="100">
        <v>0</v>
      </c>
      <c r="CU155" s="158"/>
    </row>
    <row r="156" spans="2:99 15065:15457" s="16" customFormat="1" hidden="1" x14ac:dyDescent="0.25">
      <c r="B156" s="17"/>
      <c r="C156" s="11" t="s">
        <v>37</v>
      </c>
      <c r="D156" s="62"/>
      <c r="E156" s="32" t="s">
        <v>31</v>
      </c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L156" s="100">
        <v>0</v>
      </c>
      <c r="CU156" s="158"/>
    </row>
    <row r="157" spans="2:99 15065:15457" s="1" customFormat="1" hidden="1" x14ac:dyDescent="0.25">
      <c r="B157" s="15"/>
      <c r="C157" s="30" t="s">
        <v>28</v>
      </c>
      <c r="D157" s="69"/>
      <c r="E157" s="1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L157" s="72" t="s">
        <v>28</v>
      </c>
      <c r="CU157" s="152"/>
    </row>
    <row r="158" spans="2:99 15065:15457" s="1" customFormat="1" hidden="1" x14ac:dyDescent="0.25">
      <c r="B158" s="15"/>
      <c r="C158" s="11" t="s">
        <v>117</v>
      </c>
      <c r="D158" s="69"/>
      <c r="E158" s="20" t="s">
        <v>28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0</v>
      </c>
      <c r="Z158" s="33">
        <v>0</v>
      </c>
      <c r="AA158" s="33">
        <v>0</v>
      </c>
      <c r="AB158" s="33">
        <v>0</v>
      </c>
      <c r="AC158" s="33">
        <v>0</v>
      </c>
      <c r="AD158" s="33">
        <v>0</v>
      </c>
      <c r="AE158" s="33">
        <v>0</v>
      </c>
      <c r="AF158" s="33">
        <v>0</v>
      </c>
      <c r="AG158" s="33">
        <v>0</v>
      </c>
      <c r="AH158" s="33">
        <v>0</v>
      </c>
      <c r="AI158" s="33"/>
      <c r="AJ158" s="33">
        <v>0</v>
      </c>
      <c r="AL158" s="72"/>
      <c r="CU158" s="152"/>
    </row>
    <row r="159" spans="2:99 15065:15457" s="1" customFormat="1" hidden="1" x14ac:dyDescent="0.25">
      <c r="B159" s="15"/>
      <c r="C159" s="11" t="s">
        <v>27</v>
      </c>
      <c r="D159" s="69"/>
      <c r="E159" s="20" t="s">
        <v>28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0</v>
      </c>
      <c r="AC159" s="33">
        <v>0</v>
      </c>
      <c r="AD159" s="33">
        <v>0</v>
      </c>
      <c r="AE159" s="33">
        <v>0</v>
      </c>
      <c r="AF159" s="33">
        <v>0</v>
      </c>
      <c r="AG159" s="33">
        <v>0</v>
      </c>
      <c r="AH159" s="33">
        <v>0</v>
      </c>
      <c r="AI159" s="33"/>
      <c r="AJ159" s="33">
        <v>0</v>
      </c>
      <c r="AL159" s="63">
        <v>0</v>
      </c>
      <c r="CU159" s="152"/>
    </row>
    <row r="160" spans="2:99 15065:15457" s="1" customFormat="1" hidden="1" x14ac:dyDescent="0.25">
      <c r="B160" s="15"/>
      <c r="C160" s="11" t="s">
        <v>26</v>
      </c>
      <c r="D160" s="69"/>
      <c r="E160" s="20" t="s">
        <v>28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0</v>
      </c>
      <c r="Z160" s="33">
        <v>0</v>
      </c>
      <c r="AA160" s="33">
        <v>0</v>
      </c>
      <c r="AB160" s="33">
        <v>0</v>
      </c>
      <c r="AC160" s="33">
        <v>0</v>
      </c>
      <c r="AD160" s="33">
        <v>0</v>
      </c>
      <c r="AE160" s="33">
        <v>0</v>
      </c>
      <c r="AF160" s="33">
        <v>0</v>
      </c>
      <c r="AG160" s="33">
        <v>0</v>
      </c>
      <c r="AH160" s="33">
        <v>0</v>
      </c>
      <c r="AI160" s="33"/>
      <c r="AJ160" s="33">
        <v>0</v>
      </c>
      <c r="AL160" s="63">
        <v>0</v>
      </c>
      <c r="CU160" s="152"/>
    </row>
    <row r="161" spans="2:99 15065:15457" s="1" customFormat="1" hidden="1" x14ac:dyDescent="0.25">
      <c r="B161" s="15"/>
      <c r="C161" s="11" t="s">
        <v>37</v>
      </c>
      <c r="D161" s="69"/>
      <c r="E161" s="20" t="s">
        <v>28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  <c r="AC161" s="33">
        <v>0</v>
      </c>
      <c r="AD161" s="33">
        <v>0</v>
      </c>
      <c r="AE161" s="33">
        <v>0</v>
      </c>
      <c r="AF161" s="33">
        <v>0</v>
      </c>
      <c r="AG161" s="33">
        <v>0</v>
      </c>
      <c r="AH161" s="33">
        <v>0</v>
      </c>
      <c r="AI161" s="33"/>
      <c r="AJ161" s="33">
        <v>0</v>
      </c>
      <c r="AL161" s="63">
        <v>0</v>
      </c>
      <c r="CU161" s="152"/>
    </row>
    <row r="162" spans="2:99 15065:15457" s="1" customFormat="1" hidden="1" x14ac:dyDescent="0.25">
      <c r="B162" s="15"/>
      <c r="C162" s="30" t="s">
        <v>36</v>
      </c>
      <c r="D162" s="69"/>
      <c r="E162" s="20" t="s">
        <v>35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  <c r="AC162" s="33">
        <v>0</v>
      </c>
      <c r="AD162" s="33">
        <v>0</v>
      </c>
      <c r="AE162" s="33">
        <v>0</v>
      </c>
      <c r="AF162" s="33">
        <v>0</v>
      </c>
      <c r="AG162" s="33">
        <v>0</v>
      </c>
      <c r="AH162" s="33">
        <v>0</v>
      </c>
      <c r="AI162" s="33"/>
      <c r="AJ162" s="33">
        <v>0</v>
      </c>
      <c r="AL162" s="63">
        <v>0</v>
      </c>
      <c r="CU162" s="152"/>
    </row>
    <row r="163" spans="2:99 15065:15457" s="1" customFormat="1" hidden="1" x14ac:dyDescent="0.25">
      <c r="B163" s="15"/>
      <c r="C163" s="30" t="s">
        <v>34</v>
      </c>
      <c r="D163" s="69"/>
      <c r="E163" s="20" t="s">
        <v>33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0</v>
      </c>
      <c r="AC163" s="33">
        <v>0</v>
      </c>
      <c r="AD163" s="33">
        <v>0</v>
      </c>
      <c r="AE163" s="33">
        <v>0</v>
      </c>
      <c r="AF163" s="33">
        <v>0</v>
      </c>
      <c r="AG163" s="33">
        <v>0</v>
      </c>
      <c r="AH163" s="33">
        <v>0</v>
      </c>
      <c r="AI163" s="33"/>
      <c r="AJ163" s="33">
        <v>0</v>
      </c>
      <c r="AL163" s="63">
        <v>0</v>
      </c>
      <c r="CU163" s="152"/>
    </row>
    <row r="164" spans="2:99 15065:15457" s="1" customFormat="1" hidden="1" x14ac:dyDescent="0.25">
      <c r="B164" s="8"/>
      <c r="C164" s="53" t="s">
        <v>32</v>
      </c>
      <c r="D164" s="54"/>
      <c r="E164" s="55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3"/>
      <c r="AL164" s="87" t="s">
        <v>132</v>
      </c>
      <c r="CU164" s="151"/>
      <c r="VGK164" s="50"/>
      <c r="VGL164" s="50"/>
      <c r="VGM164" s="50"/>
      <c r="VGN164" s="50"/>
      <c r="VGO164" s="50"/>
      <c r="VGP164" s="50"/>
      <c r="VGQ164" s="50"/>
      <c r="VGR164" s="50"/>
      <c r="VGS164" s="50"/>
      <c r="VGT164" s="50"/>
      <c r="VGU164" s="50"/>
      <c r="VGV164" s="50"/>
      <c r="VGW164" s="50"/>
      <c r="VGX164" s="50"/>
      <c r="VGY164" s="50"/>
      <c r="VGZ164" s="50"/>
      <c r="VHA164" s="50"/>
      <c r="VHB164" s="50"/>
      <c r="VHC164" s="50"/>
      <c r="VHD164" s="50"/>
      <c r="VHE164" s="50"/>
      <c r="VHF164" s="50"/>
      <c r="VHG164" s="50"/>
      <c r="VHH164" s="50"/>
      <c r="VHI164" s="50"/>
      <c r="VHJ164" s="50"/>
      <c r="VHK164" s="50"/>
      <c r="VHL164" s="50"/>
      <c r="VHM164" s="50"/>
      <c r="VHN164" s="50"/>
      <c r="VHO164" s="50"/>
      <c r="VHP164" s="50"/>
      <c r="VHQ164" s="50"/>
      <c r="VHR164" s="50"/>
      <c r="VHS164" s="50"/>
      <c r="VHT164" s="50"/>
      <c r="VHU164" s="50"/>
      <c r="VHV164" s="50"/>
      <c r="VHW164" s="50"/>
      <c r="VHX164" s="50"/>
      <c r="VHY164" s="50"/>
      <c r="VHZ164" s="50"/>
      <c r="VIA164" s="50"/>
      <c r="VIB164" s="50"/>
      <c r="VIC164" s="50"/>
      <c r="VID164" s="50"/>
      <c r="VIE164" s="50"/>
      <c r="VIF164" s="50"/>
      <c r="VIG164" s="50"/>
      <c r="VIH164" s="50"/>
      <c r="VII164" s="50"/>
      <c r="VIJ164" s="50"/>
      <c r="VIK164" s="50"/>
      <c r="VIL164" s="50"/>
      <c r="VIM164" s="50"/>
      <c r="VIN164" s="50"/>
      <c r="VIO164" s="50"/>
      <c r="VIP164" s="50"/>
      <c r="VIQ164" s="50"/>
      <c r="VIR164" s="50"/>
      <c r="VIS164" s="50"/>
      <c r="VIT164" s="50"/>
      <c r="VIU164" s="50"/>
      <c r="VIV164" s="50"/>
      <c r="VIW164" s="50"/>
      <c r="VIX164" s="50"/>
      <c r="VIY164" s="50"/>
      <c r="VIZ164" s="50"/>
      <c r="VJA164" s="50"/>
      <c r="VJB164" s="50"/>
      <c r="VJC164" s="50"/>
      <c r="VJD164" s="50"/>
      <c r="VJE164" s="50"/>
      <c r="VJF164" s="50"/>
      <c r="VJG164" s="50"/>
      <c r="VJH164" s="50"/>
      <c r="VJI164" s="50"/>
      <c r="VJJ164" s="50"/>
      <c r="VJK164" s="50"/>
      <c r="VJL164" s="50"/>
      <c r="VJM164" s="50"/>
      <c r="VJN164" s="50"/>
      <c r="VJO164" s="50"/>
      <c r="VJP164" s="50"/>
      <c r="VJQ164" s="50"/>
      <c r="VJR164" s="50"/>
      <c r="VJS164" s="50"/>
      <c r="VJT164" s="50"/>
      <c r="VJU164" s="50"/>
      <c r="VJV164" s="50"/>
      <c r="VJW164" s="50"/>
      <c r="VJX164" s="50"/>
      <c r="VJY164" s="50"/>
      <c r="VJZ164" s="50"/>
      <c r="VKA164" s="50"/>
      <c r="VKB164" s="50"/>
      <c r="VKC164" s="50"/>
      <c r="VKD164" s="50"/>
      <c r="VKE164" s="50"/>
      <c r="VKF164" s="50"/>
      <c r="VKG164" s="50"/>
      <c r="VKH164" s="50"/>
      <c r="VKI164" s="50"/>
      <c r="VKJ164" s="50"/>
      <c r="VKK164" s="50"/>
      <c r="VKL164" s="50"/>
      <c r="VKM164" s="50"/>
      <c r="VKN164" s="50"/>
      <c r="VKO164" s="50"/>
      <c r="VKP164" s="50"/>
      <c r="VKQ164" s="50"/>
      <c r="VKR164" s="50"/>
      <c r="VKS164" s="50"/>
      <c r="VKT164" s="50"/>
      <c r="VKU164" s="50"/>
      <c r="VKV164" s="50"/>
      <c r="VKW164" s="50"/>
      <c r="VKX164" s="50"/>
      <c r="VKY164" s="50"/>
      <c r="VKZ164" s="50"/>
      <c r="VLA164" s="50"/>
      <c r="VLB164" s="50"/>
      <c r="VLC164" s="50"/>
      <c r="VLD164" s="50"/>
      <c r="VLE164" s="50"/>
      <c r="VLF164" s="50"/>
      <c r="VLG164" s="50"/>
      <c r="VLH164" s="50"/>
      <c r="VLI164" s="50"/>
      <c r="VLJ164" s="50"/>
      <c r="VLK164" s="50"/>
      <c r="VLL164" s="50"/>
      <c r="VLM164" s="50"/>
      <c r="VLN164" s="50"/>
      <c r="VLO164" s="50"/>
      <c r="VLP164" s="50"/>
      <c r="VLQ164" s="50"/>
      <c r="VLR164" s="50"/>
      <c r="VLS164" s="50"/>
      <c r="VLT164" s="50"/>
      <c r="VLU164" s="50"/>
      <c r="VLV164" s="50"/>
      <c r="VLW164" s="50"/>
      <c r="VLX164" s="50"/>
      <c r="VLY164" s="50"/>
      <c r="VLZ164" s="50"/>
      <c r="VMA164" s="50"/>
      <c r="VMB164" s="50"/>
      <c r="VMC164" s="50"/>
      <c r="VMD164" s="50"/>
      <c r="VME164" s="50"/>
      <c r="VMF164" s="50"/>
      <c r="VMG164" s="50"/>
      <c r="VMH164" s="50"/>
      <c r="VMI164" s="50"/>
      <c r="VMJ164" s="50"/>
      <c r="VMK164" s="50"/>
      <c r="VML164" s="50"/>
      <c r="VMM164" s="50"/>
      <c r="VMN164" s="50"/>
      <c r="VMO164" s="50"/>
      <c r="VMP164" s="50"/>
      <c r="VMQ164" s="50"/>
      <c r="VMR164" s="50"/>
      <c r="VMS164" s="50"/>
      <c r="VMT164" s="50"/>
      <c r="VMU164" s="50"/>
      <c r="VMV164" s="50"/>
      <c r="VMW164" s="50"/>
      <c r="VMX164" s="50"/>
      <c r="VMY164" s="50"/>
      <c r="VMZ164" s="50"/>
      <c r="VNA164" s="50"/>
      <c r="VNB164" s="50"/>
      <c r="VNC164" s="50"/>
      <c r="VND164" s="50"/>
      <c r="VNE164" s="50"/>
      <c r="VNF164" s="50"/>
      <c r="VNG164" s="50"/>
      <c r="VNH164" s="50"/>
      <c r="VNI164" s="50"/>
      <c r="VNJ164" s="50"/>
      <c r="VNK164" s="50"/>
      <c r="VNL164" s="50"/>
      <c r="VNM164" s="50"/>
      <c r="VNN164" s="50"/>
      <c r="VNO164" s="50"/>
      <c r="VNP164" s="50"/>
      <c r="VNQ164" s="50"/>
      <c r="VNR164" s="50"/>
      <c r="VNS164" s="50"/>
      <c r="VNT164" s="50"/>
      <c r="VNU164" s="50"/>
      <c r="VNV164" s="50"/>
      <c r="VNW164" s="50"/>
      <c r="VNX164" s="50"/>
      <c r="VNY164" s="50"/>
      <c r="VNZ164" s="50"/>
      <c r="VOA164" s="50"/>
      <c r="VOB164" s="50"/>
      <c r="VOC164" s="50"/>
      <c r="VOD164" s="50"/>
      <c r="VOE164" s="50"/>
      <c r="VOF164" s="50"/>
      <c r="VOG164" s="50"/>
      <c r="VOH164" s="50"/>
      <c r="VOI164" s="50"/>
      <c r="VOJ164" s="50"/>
      <c r="VOK164" s="50"/>
      <c r="VOL164" s="50"/>
      <c r="VOM164" s="50"/>
      <c r="VON164" s="50"/>
      <c r="VOO164" s="50"/>
      <c r="VOP164" s="50"/>
      <c r="VOQ164" s="50"/>
      <c r="VOR164" s="50"/>
      <c r="VOS164" s="50"/>
      <c r="VOT164" s="50"/>
      <c r="VOU164" s="50"/>
      <c r="VOV164" s="50"/>
      <c r="VOW164" s="50"/>
      <c r="VOX164" s="50"/>
      <c r="VOY164" s="50"/>
      <c r="VOZ164" s="50"/>
      <c r="VPA164" s="50"/>
      <c r="VPB164" s="50"/>
      <c r="VPC164" s="50"/>
      <c r="VPD164" s="50"/>
      <c r="VPE164" s="50"/>
      <c r="VPF164" s="50"/>
      <c r="VPG164" s="50"/>
      <c r="VPH164" s="50"/>
      <c r="VPI164" s="50"/>
      <c r="VPJ164" s="50"/>
      <c r="VPK164" s="50"/>
      <c r="VPL164" s="50"/>
      <c r="VPM164" s="50"/>
      <c r="VPN164" s="50"/>
      <c r="VPO164" s="50"/>
      <c r="VPP164" s="50"/>
      <c r="VPQ164" s="50"/>
      <c r="VPR164" s="50"/>
      <c r="VPS164" s="50"/>
      <c r="VPT164" s="50"/>
      <c r="VPU164" s="50"/>
      <c r="VPV164" s="50"/>
      <c r="VPW164" s="50"/>
      <c r="VPX164" s="50"/>
      <c r="VPY164" s="50"/>
      <c r="VPZ164" s="50"/>
      <c r="VQA164" s="50"/>
      <c r="VQB164" s="50"/>
      <c r="VQC164" s="50"/>
      <c r="VQD164" s="50"/>
      <c r="VQE164" s="50"/>
      <c r="VQF164" s="50"/>
      <c r="VQG164" s="50"/>
      <c r="VQH164" s="50"/>
      <c r="VQI164" s="50"/>
      <c r="VQJ164" s="50"/>
      <c r="VQK164" s="50"/>
      <c r="VQL164" s="50"/>
      <c r="VQM164" s="50"/>
      <c r="VQN164" s="50"/>
      <c r="VQO164" s="50"/>
      <c r="VQP164" s="50"/>
      <c r="VQQ164" s="50"/>
      <c r="VQR164" s="50"/>
      <c r="VQS164" s="50"/>
      <c r="VQT164" s="50"/>
      <c r="VQU164" s="50"/>
      <c r="VQV164" s="50"/>
      <c r="VQW164" s="50"/>
      <c r="VQX164" s="50"/>
      <c r="VQY164" s="50"/>
      <c r="VQZ164" s="50"/>
      <c r="VRA164" s="50"/>
      <c r="VRB164" s="50"/>
      <c r="VRC164" s="50"/>
      <c r="VRD164" s="50"/>
      <c r="VRE164" s="50"/>
      <c r="VRF164" s="50"/>
      <c r="VRG164" s="50"/>
      <c r="VRH164" s="50"/>
      <c r="VRI164" s="50"/>
      <c r="VRJ164" s="50"/>
      <c r="VRK164" s="50"/>
      <c r="VRL164" s="50"/>
      <c r="VRM164" s="50"/>
      <c r="VRN164" s="50"/>
      <c r="VRO164" s="50"/>
      <c r="VRP164" s="50"/>
      <c r="VRQ164" s="50"/>
      <c r="VRR164" s="50"/>
      <c r="VRS164" s="50"/>
      <c r="VRT164" s="50"/>
      <c r="VRU164" s="50"/>
      <c r="VRV164" s="50"/>
      <c r="VRW164" s="50"/>
      <c r="VRX164" s="50"/>
      <c r="VRY164" s="50"/>
      <c r="VRZ164" s="50"/>
      <c r="VSA164" s="50"/>
      <c r="VSB164" s="50"/>
      <c r="VSC164" s="50"/>
      <c r="VSD164" s="50"/>
      <c r="VSE164" s="50"/>
      <c r="VSF164" s="50"/>
      <c r="VSG164" s="50"/>
      <c r="VSH164" s="50"/>
      <c r="VSI164" s="50"/>
      <c r="VSJ164" s="50"/>
      <c r="VSK164" s="50"/>
      <c r="VSL164" s="50"/>
      <c r="VSM164" s="50"/>
      <c r="VSN164" s="50"/>
      <c r="VSO164" s="50"/>
      <c r="VSP164" s="50"/>
      <c r="VSQ164" s="50"/>
      <c r="VSR164" s="50"/>
      <c r="VSS164" s="50"/>
      <c r="VST164" s="50"/>
      <c r="VSU164" s="50"/>
      <c r="VSV164" s="50"/>
      <c r="VSW164" s="50"/>
      <c r="VSX164" s="50"/>
      <c r="VSY164" s="50"/>
      <c r="VSZ164" s="50"/>
      <c r="VTA164" s="50"/>
      <c r="VTB164" s="50"/>
      <c r="VTC164" s="50"/>
      <c r="VTD164" s="50"/>
      <c r="VTE164" s="50"/>
      <c r="VTF164" s="50"/>
      <c r="VTG164" s="50"/>
      <c r="VTH164" s="50"/>
      <c r="VTI164" s="50"/>
      <c r="VTJ164" s="50"/>
      <c r="VTK164" s="50"/>
      <c r="VTL164" s="50"/>
      <c r="VTM164" s="50"/>
      <c r="VTN164" s="50"/>
      <c r="VTO164" s="50"/>
      <c r="VTP164" s="50"/>
      <c r="VTQ164" s="50"/>
      <c r="VTR164" s="50"/>
      <c r="VTS164" s="50"/>
      <c r="VTT164" s="50"/>
      <c r="VTU164" s="50"/>
      <c r="VTV164" s="50"/>
      <c r="VTW164" s="50"/>
      <c r="VTX164" s="50"/>
      <c r="VTY164" s="50"/>
      <c r="VTZ164" s="50"/>
      <c r="VUA164" s="50"/>
      <c r="VUB164" s="50"/>
      <c r="VUC164" s="50"/>
      <c r="VUD164" s="50"/>
      <c r="VUE164" s="50"/>
      <c r="VUF164" s="50"/>
      <c r="VUG164" s="50"/>
      <c r="VUH164" s="50"/>
      <c r="VUI164" s="50"/>
      <c r="VUJ164" s="50"/>
      <c r="VUK164" s="50"/>
      <c r="VUL164" s="50"/>
      <c r="VUM164" s="50"/>
      <c r="VUN164" s="50"/>
      <c r="VUO164" s="50"/>
      <c r="VUP164" s="50"/>
      <c r="VUQ164" s="50"/>
      <c r="VUR164" s="50"/>
      <c r="VUS164" s="50"/>
      <c r="VUT164" s="50"/>
      <c r="VUU164" s="50"/>
      <c r="VUV164" s="50"/>
      <c r="VUW164" s="50"/>
      <c r="VUX164" s="50"/>
      <c r="VUY164" s="50"/>
      <c r="VUZ164" s="50"/>
      <c r="VVA164" s="50"/>
      <c r="VVB164" s="50"/>
      <c r="VVC164" s="50"/>
      <c r="VVD164" s="50"/>
      <c r="VVE164" s="50"/>
      <c r="VVF164" s="50"/>
      <c r="VVG164" s="50"/>
      <c r="VVH164" s="50"/>
      <c r="VVI164" s="50"/>
      <c r="VVJ164" s="50"/>
      <c r="VVK164" s="50"/>
      <c r="VVL164" s="50"/>
      <c r="VVM164" s="50"/>
    </row>
    <row r="165" spans="2:99 15065:15457" s="1" customFormat="1" hidden="1" x14ac:dyDescent="0.25">
      <c r="B165" s="15"/>
      <c r="C165" s="30" t="s">
        <v>29</v>
      </c>
      <c r="D165" s="69"/>
      <c r="E165" s="1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L165" s="72" t="s">
        <v>29</v>
      </c>
      <c r="CU165" s="152"/>
    </row>
    <row r="166" spans="2:99 15065:15457" s="1" customFormat="1" hidden="1" x14ac:dyDescent="0.25">
      <c r="B166" s="15"/>
      <c r="C166" s="11" t="s">
        <v>117</v>
      </c>
      <c r="D166" s="69"/>
      <c r="E166" s="20" t="s">
        <v>31</v>
      </c>
      <c r="F166" s="33">
        <v>0</v>
      </c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L166" s="72"/>
      <c r="CU166" s="152"/>
    </row>
    <row r="167" spans="2:99 15065:15457" s="1" customFormat="1" hidden="1" x14ac:dyDescent="0.25">
      <c r="B167" s="15"/>
      <c r="C167" s="11" t="s">
        <v>27</v>
      </c>
      <c r="D167" s="69"/>
      <c r="E167" s="20" t="s">
        <v>31</v>
      </c>
      <c r="F167" s="33">
        <v>0</v>
      </c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L167" s="63">
        <v>0</v>
      </c>
      <c r="CU167" s="152"/>
    </row>
    <row r="168" spans="2:99 15065:15457" s="1" customFormat="1" hidden="1" x14ac:dyDescent="0.25">
      <c r="B168" s="15"/>
      <c r="C168" s="11" t="s">
        <v>26</v>
      </c>
      <c r="D168" s="69"/>
      <c r="E168" s="20" t="s">
        <v>31</v>
      </c>
      <c r="F168" s="33">
        <v>0</v>
      </c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L168" s="63">
        <v>0</v>
      </c>
      <c r="CU168" s="152"/>
    </row>
    <row r="169" spans="2:99 15065:15457" s="1" customFormat="1" hidden="1" x14ac:dyDescent="0.25">
      <c r="B169" s="15"/>
      <c r="C169" s="30" t="s">
        <v>28</v>
      </c>
      <c r="D169" s="69"/>
      <c r="E169" s="1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L169" s="72" t="s">
        <v>28</v>
      </c>
      <c r="CU169" s="152"/>
    </row>
    <row r="170" spans="2:99 15065:15457" s="1" customFormat="1" hidden="1" x14ac:dyDescent="0.25">
      <c r="B170" s="15"/>
      <c r="C170" s="11" t="s">
        <v>117</v>
      </c>
      <c r="D170" s="69"/>
      <c r="E170" s="20" t="s">
        <v>28</v>
      </c>
      <c r="F170" s="33">
        <v>0</v>
      </c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L170" s="72"/>
      <c r="CU170" s="152"/>
    </row>
    <row r="171" spans="2:99 15065:15457" s="1" customFormat="1" hidden="1" x14ac:dyDescent="0.25">
      <c r="B171" s="15"/>
      <c r="C171" s="11" t="s">
        <v>27</v>
      </c>
      <c r="D171" s="69"/>
      <c r="E171" s="20" t="s">
        <v>28</v>
      </c>
      <c r="F171" s="33">
        <v>0</v>
      </c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L171" s="63">
        <v>0</v>
      </c>
      <c r="CU171" s="152"/>
    </row>
    <row r="172" spans="2:99 15065:15457" s="1" customFormat="1" hidden="1" x14ac:dyDescent="0.25">
      <c r="B172" s="15"/>
      <c r="C172" s="11" t="s">
        <v>26</v>
      </c>
      <c r="D172" s="69"/>
      <c r="E172" s="20" t="s">
        <v>28</v>
      </c>
      <c r="F172" s="33">
        <v>0</v>
      </c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L172" s="63">
        <v>0</v>
      </c>
      <c r="CU172" s="152"/>
    </row>
    <row r="173" spans="2:99 15065:15457" s="1" customFormat="1" hidden="1" x14ac:dyDescent="0.25">
      <c r="B173" s="8"/>
      <c r="C173" s="53" t="s">
        <v>30</v>
      </c>
      <c r="D173" s="54"/>
      <c r="E173" s="55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3"/>
      <c r="AL173" s="87" t="s">
        <v>132</v>
      </c>
      <c r="CU173" s="151"/>
      <c r="VGK173" s="50"/>
      <c r="VGL173" s="50"/>
      <c r="VGM173" s="50"/>
      <c r="VGN173" s="50"/>
      <c r="VGO173" s="50"/>
      <c r="VGP173" s="50"/>
      <c r="VGQ173" s="50"/>
      <c r="VGR173" s="50"/>
      <c r="VGS173" s="50"/>
      <c r="VGT173" s="50"/>
      <c r="VGU173" s="50"/>
      <c r="VGV173" s="50"/>
      <c r="VGW173" s="50"/>
      <c r="VGX173" s="50"/>
      <c r="VGY173" s="50"/>
      <c r="VGZ173" s="50"/>
      <c r="VHA173" s="50"/>
      <c r="VHB173" s="50"/>
      <c r="VHC173" s="50"/>
      <c r="VHD173" s="50"/>
      <c r="VHE173" s="50"/>
      <c r="VHF173" s="50"/>
      <c r="VHG173" s="50"/>
      <c r="VHH173" s="50"/>
      <c r="VHI173" s="50"/>
      <c r="VHJ173" s="50"/>
      <c r="VHK173" s="50"/>
      <c r="VHL173" s="50"/>
      <c r="VHM173" s="50"/>
      <c r="VHN173" s="50"/>
      <c r="VHO173" s="50"/>
      <c r="VHP173" s="50"/>
      <c r="VHQ173" s="50"/>
      <c r="VHR173" s="50"/>
      <c r="VHS173" s="50"/>
      <c r="VHT173" s="50"/>
      <c r="VHU173" s="50"/>
      <c r="VHV173" s="50"/>
      <c r="VHW173" s="50"/>
      <c r="VHX173" s="50"/>
      <c r="VHY173" s="50"/>
      <c r="VHZ173" s="50"/>
      <c r="VIA173" s="50"/>
      <c r="VIB173" s="50"/>
      <c r="VIC173" s="50"/>
      <c r="VID173" s="50"/>
      <c r="VIE173" s="50"/>
      <c r="VIF173" s="50"/>
      <c r="VIG173" s="50"/>
      <c r="VIH173" s="50"/>
      <c r="VII173" s="50"/>
      <c r="VIJ173" s="50"/>
      <c r="VIK173" s="50"/>
      <c r="VIL173" s="50"/>
      <c r="VIM173" s="50"/>
      <c r="VIN173" s="50"/>
      <c r="VIO173" s="50"/>
      <c r="VIP173" s="50"/>
      <c r="VIQ173" s="50"/>
      <c r="VIR173" s="50"/>
      <c r="VIS173" s="50"/>
      <c r="VIT173" s="50"/>
      <c r="VIU173" s="50"/>
      <c r="VIV173" s="50"/>
      <c r="VIW173" s="50"/>
      <c r="VIX173" s="50"/>
      <c r="VIY173" s="50"/>
      <c r="VIZ173" s="50"/>
      <c r="VJA173" s="50"/>
      <c r="VJB173" s="50"/>
      <c r="VJC173" s="50"/>
      <c r="VJD173" s="50"/>
      <c r="VJE173" s="50"/>
      <c r="VJF173" s="50"/>
      <c r="VJG173" s="50"/>
      <c r="VJH173" s="50"/>
      <c r="VJI173" s="50"/>
      <c r="VJJ173" s="50"/>
      <c r="VJK173" s="50"/>
      <c r="VJL173" s="50"/>
      <c r="VJM173" s="50"/>
      <c r="VJN173" s="50"/>
      <c r="VJO173" s="50"/>
      <c r="VJP173" s="50"/>
      <c r="VJQ173" s="50"/>
      <c r="VJR173" s="50"/>
      <c r="VJS173" s="50"/>
      <c r="VJT173" s="50"/>
      <c r="VJU173" s="50"/>
      <c r="VJV173" s="50"/>
      <c r="VJW173" s="50"/>
      <c r="VJX173" s="50"/>
      <c r="VJY173" s="50"/>
      <c r="VJZ173" s="50"/>
      <c r="VKA173" s="50"/>
      <c r="VKB173" s="50"/>
      <c r="VKC173" s="50"/>
      <c r="VKD173" s="50"/>
      <c r="VKE173" s="50"/>
      <c r="VKF173" s="50"/>
      <c r="VKG173" s="50"/>
      <c r="VKH173" s="50"/>
      <c r="VKI173" s="50"/>
      <c r="VKJ173" s="50"/>
      <c r="VKK173" s="50"/>
      <c r="VKL173" s="50"/>
      <c r="VKM173" s="50"/>
      <c r="VKN173" s="50"/>
      <c r="VKO173" s="50"/>
      <c r="VKP173" s="50"/>
      <c r="VKQ173" s="50"/>
      <c r="VKR173" s="50"/>
      <c r="VKS173" s="50"/>
      <c r="VKT173" s="50"/>
      <c r="VKU173" s="50"/>
      <c r="VKV173" s="50"/>
      <c r="VKW173" s="50"/>
      <c r="VKX173" s="50"/>
      <c r="VKY173" s="50"/>
      <c r="VKZ173" s="50"/>
      <c r="VLA173" s="50"/>
      <c r="VLB173" s="50"/>
      <c r="VLC173" s="50"/>
      <c r="VLD173" s="50"/>
      <c r="VLE173" s="50"/>
      <c r="VLF173" s="50"/>
      <c r="VLG173" s="50"/>
      <c r="VLH173" s="50"/>
      <c r="VLI173" s="50"/>
      <c r="VLJ173" s="50"/>
      <c r="VLK173" s="50"/>
      <c r="VLL173" s="50"/>
      <c r="VLM173" s="50"/>
      <c r="VLN173" s="50"/>
      <c r="VLO173" s="50"/>
      <c r="VLP173" s="50"/>
      <c r="VLQ173" s="50"/>
      <c r="VLR173" s="50"/>
      <c r="VLS173" s="50"/>
      <c r="VLT173" s="50"/>
      <c r="VLU173" s="50"/>
      <c r="VLV173" s="50"/>
      <c r="VLW173" s="50"/>
      <c r="VLX173" s="50"/>
      <c r="VLY173" s="50"/>
      <c r="VLZ173" s="50"/>
      <c r="VMA173" s="50"/>
      <c r="VMB173" s="50"/>
      <c r="VMC173" s="50"/>
      <c r="VMD173" s="50"/>
      <c r="VME173" s="50"/>
      <c r="VMF173" s="50"/>
      <c r="VMG173" s="50"/>
      <c r="VMH173" s="50"/>
      <c r="VMI173" s="50"/>
      <c r="VMJ173" s="50"/>
      <c r="VMK173" s="50"/>
      <c r="VML173" s="50"/>
      <c r="VMM173" s="50"/>
      <c r="VMN173" s="50"/>
      <c r="VMO173" s="50"/>
      <c r="VMP173" s="50"/>
      <c r="VMQ173" s="50"/>
      <c r="VMR173" s="50"/>
      <c r="VMS173" s="50"/>
      <c r="VMT173" s="50"/>
      <c r="VMU173" s="50"/>
      <c r="VMV173" s="50"/>
      <c r="VMW173" s="50"/>
      <c r="VMX173" s="50"/>
      <c r="VMY173" s="50"/>
      <c r="VMZ173" s="50"/>
      <c r="VNA173" s="50"/>
      <c r="VNB173" s="50"/>
      <c r="VNC173" s="50"/>
      <c r="VND173" s="50"/>
      <c r="VNE173" s="50"/>
      <c r="VNF173" s="50"/>
      <c r="VNG173" s="50"/>
      <c r="VNH173" s="50"/>
      <c r="VNI173" s="50"/>
      <c r="VNJ173" s="50"/>
      <c r="VNK173" s="50"/>
      <c r="VNL173" s="50"/>
      <c r="VNM173" s="50"/>
      <c r="VNN173" s="50"/>
      <c r="VNO173" s="50"/>
      <c r="VNP173" s="50"/>
      <c r="VNQ173" s="50"/>
      <c r="VNR173" s="50"/>
      <c r="VNS173" s="50"/>
      <c r="VNT173" s="50"/>
      <c r="VNU173" s="50"/>
      <c r="VNV173" s="50"/>
      <c r="VNW173" s="50"/>
      <c r="VNX173" s="50"/>
      <c r="VNY173" s="50"/>
      <c r="VNZ173" s="50"/>
      <c r="VOA173" s="50"/>
      <c r="VOB173" s="50"/>
      <c r="VOC173" s="50"/>
      <c r="VOD173" s="50"/>
      <c r="VOE173" s="50"/>
      <c r="VOF173" s="50"/>
      <c r="VOG173" s="50"/>
      <c r="VOH173" s="50"/>
      <c r="VOI173" s="50"/>
      <c r="VOJ173" s="50"/>
      <c r="VOK173" s="50"/>
      <c r="VOL173" s="50"/>
      <c r="VOM173" s="50"/>
      <c r="VON173" s="50"/>
      <c r="VOO173" s="50"/>
      <c r="VOP173" s="50"/>
      <c r="VOQ173" s="50"/>
      <c r="VOR173" s="50"/>
      <c r="VOS173" s="50"/>
      <c r="VOT173" s="50"/>
      <c r="VOU173" s="50"/>
      <c r="VOV173" s="50"/>
      <c r="VOW173" s="50"/>
      <c r="VOX173" s="50"/>
      <c r="VOY173" s="50"/>
      <c r="VOZ173" s="50"/>
      <c r="VPA173" s="50"/>
      <c r="VPB173" s="50"/>
      <c r="VPC173" s="50"/>
      <c r="VPD173" s="50"/>
      <c r="VPE173" s="50"/>
      <c r="VPF173" s="50"/>
      <c r="VPG173" s="50"/>
      <c r="VPH173" s="50"/>
      <c r="VPI173" s="50"/>
      <c r="VPJ173" s="50"/>
      <c r="VPK173" s="50"/>
      <c r="VPL173" s="50"/>
      <c r="VPM173" s="50"/>
      <c r="VPN173" s="50"/>
      <c r="VPO173" s="50"/>
      <c r="VPP173" s="50"/>
      <c r="VPQ173" s="50"/>
      <c r="VPR173" s="50"/>
      <c r="VPS173" s="50"/>
      <c r="VPT173" s="50"/>
      <c r="VPU173" s="50"/>
      <c r="VPV173" s="50"/>
      <c r="VPW173" s="50"/>
      <c r="VPX173" s="50"/>
      <c r="VPY173" s="50"/>
      <c r="VPZ173" s="50"/>
      <c r="VQA173" s="50"/>
      <c r="VQB173" s="50"/>
      <c r="VQC173" s="50"/>
      <c r="VQD173" s="50"/>
      <c r="VQE173" s="50"/>
      <c r="VQF173" s="50"/>
      <c r="VQG173" s="50"/>
      <c r="VQH173" s="50"/>
      <c r="VQI173" s="50"/>
      <c r="VQJ173" s="50"/>
      <c r="VQK173" s="50"/>
      <c r="VQL173" s="50"/>
      <c r="VQM173" s="50"/>
      <c r="VQN173" s="50"/>
      <c r="VQO173" s="50"/>
      <c r="VQP173" s="50"/>
      <c r="VQQ173" s="50"/>
      <c r="VQR173" s="50"/>
      <c r="VQS173" s="50"/>
      <c r="VQT173" s="50"/>
      <c r="VQU173" s="50"/>
      <c r="VQV173" s="50"/>
      <c r="VQW173" s="50"/>
      <c r="VQX173" s="50"/>
      <c r="VQY173" s="50"/>
      <c r="VQZ173" s="50"/>
      <c r="VRA173" s="50"/>
      <c r="VRB173" s="50"/>
      <c r="VRC173" s="50"/>
      <c r="VRD173" s="50"/>
      <c r="VRE173" s="50"/>
      <c r="VRF173" s="50"/>
      <c r="VRG173" s="50"/>
      <c r="VRH173" s="50"/>
      <c r="VRI173" s="50"/>
      <c r="VRJ173" s="50"/>
      <c r="VRK173" s="50"/>
      <c r="VRL173" s="50"/>
      <c r="VRM173" s="50"/>
      <c r="VRN173" s="50"/>
      <c r="VRO173" s="50"/>
      <c r="VRP173" s="50"/>
      <c r="VRQ173" s="50"/>
      <c r="VRR173" s="50"/>
      <c r="VRS173" s="50"/>
      <c r="VRT173" s="50"/>
      <c r="VRU173" s="50"/>
      <c r="VRV173" s="50"/>
      <c r="VRW173" s="50"/>
      <c r="VRX173" s="50"/>
      <c r="VRY173" s="50"/>
      <c r="VRZ173" s="50"/>
      <c r="VSA173" s="50"/>
      <c r="VSB173" s="50"/>
      <c r="VSC173" s="50"/>
      <c r="VSD173" s="50"/>
      <c r="VSE173" s="50"/>
      <c r="VSF173" s="50"/>
      <c r="VSG173" s="50"/>
      <c r="VSH173" s="50"/>
      <c r="VSI173" s="50"/>
      <c r="VSJ173" s="50"/>
      <c r="VSK173" s="50"/>
      <c r="VSL173" s="50"/>
      <c r="VSM173" s="50"/>
      <c r="VSN173" s="50"/>
      <c r="VSO173" s="50"/>
      <c r="VSP173" s="50"/>
      <c r="VSQ173" s="50"/>
      <c r="VSR173" s="50"/>
      <c r="VSS173" s="50"/>
      <c r="VST173" s="50"/>
      <c r="VSU173" s="50"/>
      <c r="VSV173" s="50"/>
      <c r="VSW173" s="50"/>
      <c r="VSX173" s="50"/>
      <c r="VSY173" s="50"/>
      <c r="VSZ173" s="50"/>
      <c r="VTA173" s="50"/>
      <c r="VTB173" s="50"/>
      <c r="VTC173" s="50"/>
      <c r="VTD173" s="50"/>
      <c r="VTE173" s="50"/>
      <c r="VTF173" s="50"/>
      <c r="VTG173" s="50"/>
      <c r="VTH173" s="50"/>
      <c r="VTI173" s="50"/>
      <c r="VTJ173" s="50"/>
      <c r="VTK173" s="50"/>
      <c r="VTL173" s="50"/>
      <c r="VTM173" s="50"/>
      <c r="VTN173" s="50"/>
      <c r="VTO173" s="50"/>
      <c r="VTP173" s="50"/>
      <c r="VTQ173" s="50"/>
      <c r="VTR173" s="50"/>
      <c r="VTS173" s="50"/>
      <c r="VTT173" s="50"/>
      <c r="VTU173" s="50"/>
      <c r="VTV173" s="50"/>
      <c r="VTW173" s="50"/>
      <c r="VTX173" s="50"/>
      <c r="VTY173" s="50"/>
      <c r="VTZ173" s="50"/>
      <c r="VUA173" s="50"/>
      <c r="VUB173" s="50"/>
      <c r="VUC173" s="50"/>
      <c r="VUD173" s="50"/>
      <c r="VUE173" s="50"/>
      <c r="VUF173" s="50"/>
      <c r="VUG173" s="50"/>
      <c r="VUH173" s="50"/>
      <c r="VUI173" s="50"/>
      <c r="VUJ173" s="50"/>
      <c r="VUK173" s="50"/>
      <c r="VUL173" s="50"/>
      <c r="VUM173" s="50"/>
      <c r="VUN173" s="50"/>
      <c r="VUO173" s="50"/>
      <c r="VUP173" s="50"/>
      <c r="VUQ173" s="50"/>
      <c r="VUR173" s="50"/>
      <c r="VUS173" s="50"/>
      <c r="VUT173" s="50"/>
      <c r="VUU173" s="50"/>
      <c r="VUV173" s="50"/>
      <c r="VUW173" s="50"/>
      <c r="VUX173" s="50"/>
      <c r="VUY173" s="50"/>
      <c r="VUZ173" s="50"/>
      <c r="VVA173" s="50"/>
      <c r="VVB173" s="50"/>
      <c r="VVC173" s="50"/>
      <c r="VVD173" s="50"/>
      <c r="VVE173" s="50"/>
      <c r="VVF173" s="50"/>
      <c r="VVG173" s="50"/>
      <c r="VVH173" s="50"/>
      <c r="VVI173" s="50"/>
      <c r="VVJ173" s="50"/>
      <c r="VVK173" s="50"/>
      <c r="VVL173" s="50"/>
      <c r="VVM173" s="50"/>
    </row>
    <row r="174" spans="2:99 15065:15457" s="1" customFormat="1" hidden="1" x14ac:dyDescent="0.25">
      <c r="B174" s="15"/>
      <c r="C174" s="30" t="s">
        <v>29</v>
      </c>
      <c r="D174" s="69"/>
      <c r="E174" s="1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L174" s="72" t="s">
        <v>29</v>
      </c>
      <c r="CU174" s="152"/>
    </row>
    <row r="175" spans="2:99 15065:15457" s="1" customFormat="1" hidden="1" x14ac:dyDescent="0.25">
      <c r="B175" s="15"/>
      <c r="C175" s="11" t="s">
        <v>117</v>
      </c>
      <c r="D175" s="136">
        <v>0.3</v>
      </c>
      <c r="E175" s="20" t="s">
        <v>25</v>
      </c>
      <c r="F175" s="34" t="e">
        <v>#DIV/0!</v>
      </c>
      <c r="G175" s="34" t="e">
        <v>#DIV/0!</v>
      </c>
      <c r="H175" s="34" t="e">
        <v>#DIV/0!</v>
      </c>
      <c r="I175" s="34" t="e">
        <v>#DIV/0!</v>
      </c>
      <c r="J175" s="34" t="e">
        <v>#DIV/0!</v>
      </c>
      <c r="K175" s="34" t="e">
        <v>#DIV/0!</v>
      </c>
      <c r="L175" s="34" t="e">
        <v>#DIV/0!</v>
      </c>
      <c r="M175" s="34" t="e">
        <v>#DIV/0!</v>
      </c>
      <c r="N175" s="34" t="e">
        <v>#DIV/0!</v>
      </c>
      <c r="O175" s="34" t="e">
        <v>#DIV/0!</v>
      </c>
      <c r="P175" s="34" t="e">
        <v>#DIV/0!</v>
      </c>
      <c r="Q175" s="34" t="e">
        <v>#DIV/0!</v>
      </c>
      <c r="R175" s="34" t="e">
        <v>#DIV/0!</v>
      </c>
      <c r="S175" s="34" t="e">
        <v>#DIV/0!</v>
      </c>
      <c r="T175" s="34" t="e">
        <v>#DIV/0!</v>
      </c>
      <c r="U175" s="34" t="e">
        <v>#DIV/0!</v>
      </c>
      <c r="V175" s="34" t="e">
        <v>#DIV/0!</v>
      </c>
      <c r="W175" s="34" t="e">
        <v>#DIV/0!</v>
      </c>
      <c r="X175" s="34" t="e">
        <v>#DIV/0!</v>
      </c>
      <c r="Y175" s="34" t="e">
        <v>#DIV/0!</v>
      </c>
      <c r="Z175" s="34" t="e">
        <v>#DIV/0!</v>
      </c>
      <c r="AA175" s="34" t="e">
        <v>#DIV/0!</v>
      </c>
      <c r="AB175" s="34" t="e">
        <v>#DIV/0!</v>
      </c>
      <c r="AC175" s="34" t="e">
        <v>#DIV/0!</v>
      </c>
      <c r="AD175" s="34" t="e">
        <v>#DIV/0!</v>
      </c>
      <c r="AE175" s="34" t="e">
        <v>#DIV/0!</v>
      </c>
      <c r="AF175" s="34" t="e">
        <v>#DIV/0!</v>
      </c>
      <c r="AG175" s="34" t="e">
        <v>#DIV/0!</v>
      </c>
      <c r="AH175" s="34" t="e">
        <v>#DIV/0!</v>
      </c>
      <c r="AI175" s="34"/>
      <c r="AJ175" s="34" t="e">
        <v>#DIV/0!</v>
      </c>
      <c r="AL175" s="72"/>
      <c r="CU175" s="152"/>
    </row>
    <row r="176" spans="2:99 15065:15457" s="1" customFormat="1" hidden="1" x14ac:dyDescent="0.25">
      <c r="B176" s="15"/>
      <c r="C176" s="11" t="s">
        <v>27</v>
      </c>
      <c r="D176" s="136">
        <v>0.3</v>
      </c>
      <c r="E176" s="20" t="s">
        <v>25</v>
      </c>
      <c r="F176" s="34" t="e">
        <v>#DIV/0!</v>
      </c>
      <c r="G176" s="34" t="e">
        <v>#DIV/0!</v>
      </c>
      <c r="H176" s="34" t="e">
        <v>#DIV/0!</v>
      </c>
      <c r="I176" s="34" t="e">
        <v>#DIV/0!</v>
      </c>
      <c r="J176" s="34" t="e">
        <v>#DIV/0!</v>
      </c>
      <c r="K176" s="34" t="e">
        <v>#DIV/0!</v>
      </c>
      <c r="L176" s="34" t="e">
        <v>#DIV/0!</v>
      </c>
      <c r="M176" s="34" t="e">
        <v>#DIV/0!</v>
      </c>
      <c r="N176" s="34" t="e">
        <v>#DIV/0!</v>
      </c>
      <c r="O176" s="34" t="e">
        <v>#DIV/0!</v>
      </c>
      <c r="P176" s="34" t="e">
        <v>#DIV/0!</v>
      </c>
      <c r="Q176" s="34" t="e">
        <v>#DIV/0!</v>
      </c>
      <c r="R176" s="34" t="e">
        <v>#DIV/0!</v>
      </c>
      <c r="S176" s="34" t="e">
        <v>#DIV/0!</v>
      </c>
      <c r="T176" s="34" t="e">
        <v>#DIV/0!</v>
      </c>
      <c r="U176" s="34" t="e">
        <v>#DIV/0!</v>
      </c>
      <c r="V176" s="34" t="e">
        <v>#DIV/0!</v>
      </c>
      <c r="W176" s="34" t="e">
        <v>#DIV/0!</v>
      </c>
      <c r="X176" s="34" t="e">
        <v>#DIV/0!</v>
      </c>
      <c r="Y176" s="34" t="e">
        <v>#DIV/0!</v>
      </c>
      <c r="Z176" s="34" t="e">
        <v>#DIV/0!</v>
      </c>
      <c r="AA176" s="34" t="e">
        <v>#DIV/0!</v>
      </c>
      <c r="AB176" s="34" t="e">
        <v>#DIV/0!</v>
      </c>
      <c r="AC176" s="34" t="e">
        <v>#DIV/0!</v>
      </c>
      <c r="AD176" s="34" t="e">
        <v>#DIV/0!</v>
      </c>
      <c r="AE176" s="34" t="e">
        <v>#DIV/0!</v>
      </c>
      <c r="AF176" s="34" t="e">
        <v>#DIV/0!</v>
      </c>
      <c r="AG176" s="34" t="e">
        <v>#DIV/0!</v>
      </c>
      <c r="AH176" s="34" t="e">
        <v>#DIV/0!</v>
      </c>
      <c r="AI176" s="34"/>
      <c r="AJ176" s="34" t="e">
        <v>#DIV/0!</v>
      </c>
      <c r="AL176" s="67" t="e">
        <v>#DIV/0!</v>
      </c>
      <c r="CU176" s="152"/>
    </row>
    <row r="177" spans="2:99" s="1" customFormat="1" hidden="1" x14ac:dyDescent="0.25">
      <c r="B177" s="15"/>
      <c r="C177" s="11" t="s">
        <v>26</v>
      </c>
      <c r="D177" s="136">
        <v>0.3</v>
      </c>
      <c r="E177" s="20" t="s">
        <v>25</v>
      </c>
      <c r="F177" s="34" t="e">
        <v>#DIV/0!</v>
      </c>
      <c r="G177" s="34" t="e">
        <v>#DIV/0!</v>
      </c>
      <c r="H177" s="34" t="e">
        <v>#DIV/0!</v>
      </c>
      <c r="I177" s="34" t="e">
        <v>#DIV/0!</v>
      </c>
      <c r="J177" s="34" t="e">
        <v>#DIV/0!</v>
      </c>
      <c r="K177" s="34" t="e">
        <v>#DIV/0!</v>
      </c>
      <c r="L177" s="34" t="e">
        <v>#DIV/0!</v>
      </c>
      <c r="M177" s="34" t="e">
        <v>#DIV/0!</v>
      </c>
      <c r="N177" s="34" t="e">
        <v>#DIV/0!</v>
      </c>
      <c r="O177" s="34" t="e">
        <v>#DIV/0!</v>
      </c>
      <c r="P177" s="34" t="e">
        <v>#DIV/0!</v>
      </c>
      <c r="Q177" s="34" t="e">
        <v>#DIV/0!</v>
      </c>
      <c r="R177" s="34" t="e">
        <v>#DIV/0!</v>
      </c>
      <c r="S177" s="34" t="e">
        <v>#DIV/0!</v>
      </c>
      <c r="T177" s="34" t="e">
        <v>#DIV/0!</v>
      </c>
      <c r="U177" s="34" t="e">
        <v>#DIV/0!</v>
      </c>
      <c r="V177" s="34" t="e">
        <v>#DIV/0!</v>
      </c>
      <c r="W177" s="34" t="e">
        <v>#DIV/0!</v>
      </c>
      <c r="X177" s="34" t="e">
        <v>#DIV/0!</v>
      </c>
      <c r="Y177" s="34" t="e">
        <v>#DIV/0!</v>
      </c>
      <c r="Z177" s="34" t="e">
        <v>#DIV/0!</v>
      </c>
      <c r="AA177" s="34" t="e">
        <v>#DIV/0!</v>
      </c>
      <c r="AB177" s="34" t="e">
        <v>#DIV/0!</v>
      </c>
      <c r="AC177" s="34" t="e">
        <v>#DIV/0!</v>
      </c>
      <c r="AD177" s="34" t="e">
        <v>#DIV/0!</v>
      </c>
      <c r="AE177" s="34" t="e">
        <v>#DIV/0!</v>
      </c>
      <c r="AF177" s="34" t="e">
        <v>#DIV/0!</v>
      </c>
      <c r="AG177" s="34" t="e">
        <v>#DIV/0!</v>
      </c>
      <c r="AH177" s="34" t="e">
        <v>#DIV/0!</v>
      </c>
      <c r="AI177" s="34"/>
      <c r="AJ177" s="34" t="e">
        <v>#DIV/0!</v>
      </c>
      <c r="AL177" s="67" t="e">
        <v>#DIV/0!</v>
      </c>
      <c r="CU177" s="152"/>
    </row>
    <row r="178" spans="2:99" s="1" customFormat="1" hidden="1" x14ac:dyDescent="0.25">
      <c r="B178" s="15"/>
      <c r="C178" s="30" t="s">
        <v>28</v>
      </c>
      <c r="D178" s="136"/>
      <c r="E178" s="13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L178" s="72" t="s">
        <v>28</v>
      </c>
      <c r="CU178" s="152"/>
    </row>
    <row r="179" spans="2:99" s="1" customFormat="1" hidden="1" x14ac:dyDescent="0.25">
      <c r="B179" s="15"/>
      <c r="C179" s="11" t="s">
        <v>117</v>
      </c>
      <c r="D179" s="136">
        <v>0.5</v>
      </c>
      <c r="E179" s="20" t="s">
        <v>25</v>
      </c>
      <c r="F179" s="34" t="e">
        <v>#DIV/0!</v>
      </c>
      <c r="G179" s="34" t="e">
        <v>#DIV/0!</v>
      </c>
      <c r="H179" s="34" t="e">
        <v>#DIV/0!</v>
      </c>
      <c r="I179" s="34" t="e">
        <v>#DIV/0!</v>
      </c>
      <c r="J179" s="34" t="e">
        <v>#DIV/0!</v>
      </c>
      <c r="K179" s="34" t="e">
        <v>#DIV/0!</v>
      </c>
      <c r="L179" s="34" t="e">
        <v>#DIV/0!</v>
      </c>
      <c r="M179" s="34" t="e">
        <v>#DIV/0!</v>
      </c>
      <c r="N179" s="34" t="e">
        <v>#DIV/0!</v>
      </c>
      <c r="O179" s="34" t="e">
        <v>#DIV/0!</v>
      </c>
      <c r="P179" s="34" t="e">
        <v>#DIV/0!</v>
      </c>
      <c r="Q179" s="34" t="e">
        <v>#DIV/0!</v>
      </c>
      <c r="R179" s="34" t="e">
        <v>#DIV/0!</v>
      </c>
      <c r="S179" s="34" t="e">
        <v>#DIV/0!</v>
      </c>
      <c r="T179" s="34" t="e">
        <v>#DIV/0!</v>
      </c>
      <c r="U179" s="34" t="e">
        <v>#DIV/0!</v>
      </c>
      <c r="V179" s="34" t="e">
        <v>#DIV/0!</v>
      </c>
      <c r="W179" s="34" t="e">
        <v>#DIV/0!</v>
      </c>
      <c r="X179" s="34" t="e">
        <v>#DIV/0!</v>
      </c>
      <c r="Y179" s="34" t="e">
        <v>#DIV/0!</v>
      </c>
      <c r="Z179" s="34" t="e">
        <v>#DIV/0!</v>
      </c>
      <c r="AA179" s="34" t="e">
        <v>#DIV/0!</v>
      </c>
      <c r="AB179" s="34" t="e">
        <v>#DIV/0!</v>
      </c>
      <c r="AC179" s="34" t="e">
        <v>#DIV/0!</v>
      </c>
      <c r="AD179" s="34" t="e">
        <v>#DIV/0!</v>
      </c>
      <c r="AE179" s="34" t="e">
        <v>#DIV/0!</v>
      </c>
      <c r="AF179" s="34" t="e">
        <v>#DIV/0!</v>
      </c>
      <c r="AG179" s="34" t="e">
        <v>#DIV/0!</v>
      </c>
      <c r="AH179" s="34" t="e">
        <v>#DIV/0!</v>
      </c>
      <c r="AI179" s="34"/>
      <c r="AJ179" s="34" t="e">
        <v>#DIV/0!</v>
      </c>
      <c r="AL179" s="72"/>
      <c r="CU179" s="152"/>
    </row>
    <row r="180" spans="2:99" s="1" customFormat="1" hidden="1" x14ac:dyDescent="0.25">
      <c r="B180" s="15"/>
      <c r="C180" s="11" t="s">
        <v>27</v>
      </c>
      <c r="D180" s="136">
        <v>0.5</v>
      </c>
      <c r="E180" s="20" t="s">
        <v>25</v>
      </c>
      <c r="F180" s="34" t="e">
        <v>#DIV/0!</v>
      </c>
      <c r="G180" s="34" t="e">
        <v>#DIV/0!</v>
      </c>
      <c r="H180" s="34" t="e">
        <v>#DIV/0!</v>
      </c>
      <c r="I180" s="34" t="e">
        <v>#DIV/0!</v>
      </c>
      <c r="J180" s="34" t="e">
        <v>#DIV/0!</v>
      </c>
      <c r="K180" s="34" t="e">
        <v>#DIV/0!</v>
      </c>
      <c r="L180" s="34" t="e">
        <v>#DIV/0!</v>
      </c>
      <c r="M180" s="34" t="e">
        <v>#DIV/0!</v>
      </c>
      <c r="N180" s="34" t="e">
        <v>#DIV/0!</v>
      </c>
      <c r="O180" s="34" t="e">
        <v>#DIV/0!</v>
      </c>
      <c r="P180" s="34" t="e">
        <v>#DIV/0!</v>
      </c>
      <c r="Q180" s="34" t="e">
        <v>#DIV/0!</v>
      </c>
      <c r="R180" s="34" t="e">
        <v>#DIV/0!</v>
      </c>
      <c r="S180" s="34" t="e">
        <v>#DIV/0!</v>
      </c>
      <c r="T180" s="34" t="e">
        <v>#DIV/0!</v>
      </c>
      <c r="U180" s="34" t="e">
        <v>#DIV/0!</v>
      </c>
      <c r="V180" s="34" t="e">
        <v>#DIV/0!</v>
      </c>
      <c r="W180" s="34" t="e">
        <v>#DIV/0!</v>
      </c>
      <c r="X180" s="34" t="e">
        <v>#DIV/0!</v>
      </c>
      <c r="Y180" s="34" t="e">
        <v>#DIV/0!</v>
      </c>
      <c r="Z180" s="34" t="e">
        <v>#DIV/0!</v>
      </c>
      <c r="AA180" s="34" t="e">
        <v>#DIV/0!</v>
      </c>
      <c r="AB180" s="34" t="e">
        <v>#DIV/0!</v>
      </c>
      <c r="AC180" s="34" t="e">
        <v>#DIV/0!</v>
      </c>
      <c r="AD180" s="34" t="e">
        <v>#DIV/0!</v>
      </c>
      <c r="AE180" s="34" t="e">
        <v>#DIV/0!</v>
      </c>
      <c r="AF180" s="34" t="e">
        <v>#DIV/0!</v>
      </c>
      <c r="AG180" s="34" t="e">
        <v>#DIV/0!</v>
      </c>
      <c r="AH180" s="34" t="e">
        <v>#DIV/0!</v>
      </c>
      <c r="AI180" s="34"/>
      <c r="AJ180" s="34" t="e">
        <v>#DIV/0!</v>
      </c>
      <c r="AL180" s="67" t="e">
        <v>#DIV/0!</v>
      </c>
      <c r="CU180" s="152"/>
    </row>
    <row r="181" spans="2:99" s="1" customFormat="1" ht="15.75" hidden="1" thickBot="1" x14ac:dyDescent="0.3">
      <c r="B181" s="19"/>
      <c r="C181" s="11" t="s">
        <v>26</v>
      </c>
      <c r="D181" s="136">
        <v>0.5</v>
      </c>
      <c r="E181" s="20" t="s">
        <v>25</v>
      </c>
      <c r="F181" s="34" t="e">
        <v>#DIV/0!</v>
      </c>
      <c r="G181" s="34" t="e">
        <v>#DIV/0!</v>
      </c>
      <c r="H181" s="34" t="e">
        <v>#DIV/0!</v>
      </c>
      <c r="I181" s="34" t="e">
        <v>#DIV/0!</v>
      </c>
      <c r="J181" s="34" t="e">
        <v>#DIV/0!</v>
      </c>
      <c r="K181" s="34" t="e">
        <v>#DIV/0!</v>
      </c>
      <c r="L181" s="34" t="e">
        <v>#DIV/0!</v>
      </c>
      <c r="M181" s="34" t="e">
        <v>#DIV/0!</v>
      </c>
      <c r="N181" s="34" t="e">
        <v>#DIV/0!</v>
      </c>
      <c r="O181" s="34" t="e">
        <v>#DIV/0!</v>
      </c>
      <c r="P181" s="34" t="e">
        <v>#DIV/0!</v>
      </c>
      <c r="Q181" s="34" t="e">
        <v>#DIV/0!</v>
      </c>
      <c r="R181" s="34" t="e">
        <v>#DIV/0!</v>
      </c>
      <c r="S181" s="34" t="e">
        <v>#DIV/0!</v>
      </c>
      <c r="T181" s="34" t="e">
        <v>#DIV/0!</v>
      </c>
      <c r="U181" s="34" t="e">
        <v>#DIV/0!</v>
      </c>
      <c r="V181" s="34" t="e">
        <v>#DIV/0!</v>
      </c>
      <c r="W181" s="34" t="e">
        <v>#DIV/0!</v>
      </c>
      <c r="X181" s="34" t="e">
        <v>#DIV/0!</v>
      </c>
      <c r="Y181" s="34" t="e">
        <v>#DIV/0!</v>
      </c>
      <c r="Z181" s="34" t="e">
        <v>#DIV/0!</v>
      </c>
      <c r="AA181" s="34" t="e">
        <v>#DIV/0!</v>
      </c>
      <c r="AB181" s="34" t="e">
        <v>#DIV/0!</v>
      </c>
      <c r="AC181" s="34" t="e">
        <v>#DIV/0!</v>
      </c>
      <c r="AD181" s="34" t="e">
        <v>#DIV/0!</v>
      </c>
      <c r="AE181" s="34" t="e">
        <v>#DIV/0!</v>
      </c>
      <c r="AF181" s="34" t="e">
        <v>#DIV/0!</v>
      </c>
      <c r="AG181" s="34" t="e">
        <v>#DIV/0!</v>
      </c>
      <c r="AH181" s="34" t="e">
        <v>#DIV/0!</v>
      </c>
      <c r="AI181" s="34"/>
      <c r="AJ181" s="34" t="e">
        <v>#DIV/0!</v>
      </c>
      <c r="AL181" s="67" t="e">
        <v>#DIV/0!</v>
      </c>
      <c r="CU181" s="152"/>
    </row>
    <row r="182" spans="2:99" s="1" customFormat="1" hidden="1" x14ac:dyDescent="0.25">
      <c r="B182" s="8">
        <v>7</v>
      </c>
      <c r="C182" s="53" t="s">
        <v>88</v>
      </c>
      <c r="D182" s="137"/>
      <c r="E182" s="138"/>
      <c r="F182" s="303"/>
      <c r="G182" s="303"/>
      <c r="H182" s="303"/>
      <c r="I182" s="303"/>
      <c r="J182" s="303"/>
      <c r="K182" s="303"/>
      <c r="L182" s="303"/>
      <c r="M182" s="303"/>
      <c r="N182" s="303"/>
      <c r="O182" s="303"/>
      <c r="P182" s="303"/>
      <c r="Q182" s="303"/>
      <c r="R182" s="303"/>
      <c r="S182" s="303"/>
      <c r="T182" s="303"/>
      <c r="U182" s="303"/>
      <c r="V182" s="303"/>
      <c r="W182" s="303"/>
      <c r="X182" s="303"/>
      <c r="Y182" s="303"/>
      <c r="Z182" s="303"/>
      <c r="AA182" s="303"/>
      <c r="AB182" s="303"/>
      <c r="AC182" s="303"/>
      <c r="AD182" s="303"/>
      <c r="AE182" s="303"/>
      <c r="AF182" s="303"/>
      <c r="AG182" s="303"/>
      <c r="AH182" s="303"/>
      <c r="AI182" s="303"/>
      <c r="AJ182" s="303"/>
      <c r="AK182" s="139"/>
      <c r="AL182" s="87" t="s">
        <v>131</v>
      </c>
    </row>
    <row r="183" spans="2:99" s="1" customFormat="1" hidden="1" x14ac:dyDescent="0.25">
      <c r="B183" s="15"/>
      <c r="C183" s="26" t="s">
        <v>93</v>
      </c>
      <c r="D183" s="136"/>
      <c r="E183" s="20" t="s">
        <v>14</v>
      </c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18"/>
      <c r="AL183" s="98">
        <v>0</v>
      </c>
    </row>
    <row r="184" spans="2:99" s="1" customFormat="1" hidden="1" x14ac:dyDescent="0.25">
      <c r="B184" s="15"/>
      <c r="C184" s="11" t="s">
        <v>94</v>
      </c>
      <c r="D184" s="136"/>
      <c r="E184" s="20" t="s">
        <v>14</v>
      </c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18"/>
      <c r="AL184" s="98">
        <v>0</v>
      </c>
    </row>
    <row r="185" spans="2:99" s="1" customFormat="1" hidden="1" x14ac:dyDescent="0.25">
      <c r="B185" s="15"/>
      <c r="C185" s="11" t="s">
        <v>39</v>
      </c>
      <c r="D185" s="136"/>
      <c r="E185" s="20" t="s">
        <v>14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4">
        <v>0</v>
      </c>
      <c r="U185" s="34">
        <v>0</v>
      </c>
      <c r="V185" s="34">
        <v>0</v>
      </c>
      <c r="W185" s="34">
        <v>0</v>
      </c>
      <c r="X185" s="34">
        <v>0</v>
      </c>
      <c r="Y185" s="34">
        <v>0</v>
      </c>
      <c r="Z185" s="34">
        <v>0</v>
      </c>
      <c r="AA185" s="34">
        <v>0</v>
      </c>
      <c r="AB185" s="34">
        <v>0</v>
      </c>
      <c r="AC185" s="34">
        <v>0</v>
      </c>
      <c r="AD185" s="34">
        <v>0</v>
      </c>
      <c r="AE185" s="34">
        <v>0</v>
      </c>
      <c r="AF185" s="34">
        <v>0</v>
      </c>
      <c r="AG185" s="34">
        <v>0</v>
      </c>
      <c r="AH185" s="34">
        <v>0</v>
      </c>
      <c r="AI185" s="34"/>
      <c r="AJ185" s="34">
        <v>0</v>
      </c>
      <c r="AK185" s="18"/>
      <c r="AL185" s="98">
        <v>0</v>
      </c>
    </row>
    <row r="186" spans="2:99" s="1" customFormat="1" hidden="1" x14ac:dyDescent="0.25">
      <c r="B186" s="15"/>
      <c r="C186" s="11" t="s">
        <v>38</v>
      </c>
      <c r="D186" s="136"/>
      <c r="E186" s="20" t="s">
        <v>14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4">
        <v>0</v>
      </c>
      <c r="U186" s="34">
        <v>0</v>
      </c>
      <c r="V186" s="34">
        <v>0</v>
      </c>
      <c r="W186" s="34">
        <v>0</v>
      </c>
      <c r="X186" s="34">
        <v>0</v>
      </c>
      <c r="Y186" s="34">
        <v>0</v>
      </c>
      <c r="Z186" s="34">
        <v>0</v>
      </c>
      <c r="AA186" s="34">
        <v>0</v>
      </c>
      <c r="AB186" s="34">
        <v>0</v>
      </c>
      <c r="AC186" s="34">
        <v>0</v>
      </c>
      <c r="AD186" s="34">
        <v>0</v>
      </c>
      <c r="AE186" s="34">
        <v>0</v>
      </c>
      <c r="AF186" s="34">
        <v>0</v>
      </c>
      <c r="AG186" s="34">
        <v>0</v>
      </c>
      <c r="AH186" s="34">
        <v>0</v>
      </c>
      <c r="AI186" s="34"/>
      <c r="AJ186" s="34">
        <v>0</v>
      </c>
      <c r="AK186" s="18"/>
      <c r="AL186" s="98">
        <v>0</v>
      </c>
    </row>
    <row r="187" spans="2:99" s="1" customFormat="1" hidden="1" x14ac:dyDescent="0.25">
      <c r="B187" s="15"/>
      <c r="C187" s="30" t="s">
        <v>50</v>
      </c>
      <c r="D187" s="136"/>
      <c r="E187" s="13" t="s">
        <v>14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4">
        <v>0</v>
      </c>
      <c r="U187" s="34">
        <v>0</v>
      </c>
      <c r="V187" s="34">
        <v>0</v>
      </c>
      <c r="W187" s="34">
        <v>0</v>
      </c>
      <c r="X187" s="34">
        <v>0</v>
      </c>
      <c r="Y187" s="34">
        <v>0</v>
      </c>
      <c r="Z187" s="34">
        <v>0</v>
      </c>
      <c r="AA187" s="34">
        <v>0</v>
      </c>
      <c r="AB187" s="34">
        <v>0</v>
      </c>
      <c r="AC187" s="34">
        <v>0</v>
      </c>
      <c r="AD187" s="34">
        <v>0</v>
      </c>
      <c r="AE187" s="34">
        <v>0</v>
      </c>
      <c r="AF187" s="34">
        <v>0</v>
      </c>
      <c r="AG187" s="34">
        <v>0</v>
      </c>
      <c r="AH187" s="34">
        <v>0</v>
      </c>
      <c r="AI187" s="34"/>
      <c r="AJ187" s="34">
        <v>0</v>
      </c>
      <c r="AK187" s="18"/>
      <c r="AL187" s="67">
        <v>0</v>
      </c>
    </row>
    <row r="188" spans="2:99" s="1" customFormat="1" hidden="1" x14ac:dyDescent="0.25">
      <c r="B188" s="15"/>
      <c r="C188" s="11" t="s">
        <v>29</v>
      </c>
      <c r="D188" s="136"/>
      <c r="E188" s="20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18"/>
      <c r="AL188" s="67" t="s">
        <v>29</v>
      </c>
    </row>
    <row r="189" spans="2:99" s="1" customFormat="1" hidden="1" x14ac:dyDescent="0.25">
      <c r="B189" s="15"/>
      <c r="C189" s="11" t="s">
        <v>89</v>
      </c>
      <c r="D189" s="136"/>
      <c r="E189" s="20" t="s">
        <v>31</v>
      </c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18"/>
      <c r="AL189" s="100">
        <v>0</v>
      </c>
    </row>
    <row r="190" spans="2:99" s="1" customFormat="1" hidden="1" x14ac:dyDescent="0.25">
      <c r="B190" s="15"/>
      <c r="C190" s="11" t="s">
        <v>118</v>
      </c>
      <c r="D190" s="136"/>
      <c r="E190" s="20" t="s">
        <v>31</v>
      </c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18"/>
      <c r="AL190" s="100">
        <v>0</v>
      </c>
    </row>
    <row r="191" spans="2:99" s="1" customFormat="1" hidden="1" x14ac:dyDescent="0.25">
      <c r="B191" s="15"/>
      <c r="C191" s="39" t="s">
        <v>28</v>
      </c>
      <c r="D191" s="136"/>
      <c r="E191" s="20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18"/>
      <c r="AL191" s="67" t="s">
        <v>28</v>
      </c>
    </row>
    <row r="192" spans="2:99" s="1" customFormat="1" hidden="1" x14ac:dyDescent="0.25">
      <c r="B192" s="15"/>
      <c r="C192" s="11" t="s">
        <v>89</v>
      </c>
      <c r="D192" s="136"/>
      <c r="E192" s="20" t="s">
        <v>28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3">
        <v>0</v>
      </c>
      <c r="AH192" s="33">
        <v>0</v>
      </c>
      <c r="AI192" s="33"/>
      <c r="AJ192" s="33">
        <v>0</v>
      </c>
      <c r="AK192" s="6"/>
      <c r="AL192" s="63">
        <v>0</v>
      </c>
    </row>
    <row r="193" spans="2:38" s="1" customFormat="1" hidden="1" x14ac:dyDescent="0.25">
      <c r="B193" s="15"/>
      <c r="C193" s="11" t="s">
        <v>118</v>
      </c>
      <c r="D193" s="136"/>
      <c r="E193" s="20" t="s">
        <v>28</v>
      </c>
      <c r="F193" s="33">
        <v>0</v>
      </c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6"/>
      <c r="AL193" s="63"/>
    </row>
    <row r="194" spans="2:38" s="1" customFormat="1" hidden="1" x14ac:dyDescent="0.25">
      <c r="B194" s="15"/>
      <c r="C194" s="11" t="s">
        <v>36</v>
      </c>
      <c r="D194" s="136"/>
      <c r="E194" s="20" t="s">
        <v>35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33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/>
      <c r="AJ194" s="33">
        <v>0</v>
      </c>
      <c r="AK194" s="6"/>
      <c r="AL194" s="63">
        <v>0</v>
      </c>
    </row>
    <row r="195" spans="2:38" s="1" customFormat="1" hidden="1" x14ac:dyDescent="0.25">
      <c r="B195" s="15"/>
      <c r="C195" s="11" t="s">
        <v>34</v>
      </c>
      <c r="D195" s="136"/>
      <c r="E195" s="20" t="s">
        <v>33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3">
        <v>0</v>
      </c>
      <c r="O195" s="33">
        <v>0</v>
      </c>
      <c r="P195" s="33">
        <v>0</v>
      </c>
      <c r="Q195" s="33">
        <v>0</v>
      </c>
      <c r="R195" s="33">
        <v>0</v>
      </c>
      <c r="S195" s="33">
        <v>0</v>
      </c>
      <c r="T195" s="33">
        <v>0</v>
      </c>
      <c r="U195" s="33">
        <v>0</v>
      </c>
      <c r="V195" s="33">
        <v>0</v>
      </c>
      <c r="W195" s="33">
        <v>0</v>
      </c>
      <c r="X195" s="33">
        <v>0</v>
      </c>
      <c r="Y195" s="33">
        <v>0</v>
      </c>
      <c r="Z195" s="33">
        <v>0</v>
      </c>
      <c r="AA195" s="33">
        <v>0</v>
      </c>
      <c r="AB195" s="33">
        <v>0</v>
      </c>
      <c r="AC195" s="33">
        <v>0</v>
      </c>
      <c r="AD195" s="33">
        <v>0</v>
      </c>
      <c r="AE195" s="33">
        <v>0</v>
      </c>
      <c r="AF195" s="33">
        <v>0</v>
      </c>
      <c r="AG195" s="33">
        <v>0</v>
      </c>
      <c r="AH195" s="33">
        <v>0</v>
      </c>
      <c r="AI195" s="33"/>
      <c r="AJ195" s="33">
        <v>0</v>
      </c>
      <c r="AK195" s="6"/>
      <c r="AL195" s="105">
        <v>0</v>
      </c>
    </row>
    <row r="196" spans="2:38" s="1" customFormat="1" hidden="1" x14ac:dyDescent="0.25">
      <c r="B196" s="15"/>
      <c r="C196" s="53" t="s">
        <v>32</v>
      </c>
      <c r="D196" s="137"/>
      <c r="E196" s="101"/>
      <c r="F196" s="304"/>
      <c r="G196" s="304"/>
      <c r="H196" s="304"/>
      <c r="I196" s="304"/>
      <c r="J196" s="304"/>
      <c r="K196" s="304"/>
      <c r="L196" s="304"/>
      <c r="M196" s="304"/>
      <c r="N196" s="304"/>
      <c r="O196" s="304"/>
      <c r="P196" s="304"/>
      <c r="Q196" s="304"/>
      <c r="R196" s="304"/>
      <c r="S196" s="304"/>
      <c r="T196" s="304"/>
      <c r="U196" s="304"/>
      <c r="V196" s="304"/>
      <c r="W196" s="304"/>
      <c r="X196" s="304"/>
      <c r="Y196" s="304"/>
      <c r="Z196" s="304"/>
      <c r="AA196" s="304"/>
      <c r="AB196" s="304"/>
      <c r="AC196" s="304"/>
      <c r="AD196" s="304"/>
      <c r="AE196" s="304"/>
      <c r="AF196" s="304"/>
      <c r="AG196" s="304"/>
      <c r="AH196" s="304"/>
      <c r="AI196" s="304"/>
      <c r="AJ196" s="304"/>
      <c r="AK196" s="106"/>
      <c r="AL196" s="107" t="s">
        <v>132</v>
      </c>
    </row>
    <row r="197" spans="2:38" s="1" customFormat="1" hidden="1" x14ac:dyDescent="0.25">
      <c r="B197" s="15"/>
      <c r="C197" s="11" t="s">
        <v>29</v>
      </c>
      <c r="D197" s="136"/>
      <c r="E197" s="20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18"/>
      <c r="AL197" s="67"/>
    </row>
    <row r="198" spans="2:38" s="1" customFormat="1" hidden="1" x14ac:dyDescent="0.25">
      <c r="B198" s="15"/>
      <c r="C198" s="11" t="s">
        <v>89</v>
      </c>
      <c r="D198" s="136"/>
      <c r="E198" s="20" t="s">
        <v>31</v>
      </c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18"/>
      <c r="AL198" s="100">
        <v>0</v>
      </c>
    </row>
    <row r="199" spans="2:38" s="1" customFormat="1" hidden="1" x14ac:dyDescent="0.25">
      <c r="B199" s="15"/>
      <c r="C199" s="11" t="s">
        <v>118</v>
      </c>
      <c r="D199" s="136"/>
      <c r="E199" s="20" t="s">
        <v>31</v>
      </c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18"/>
      <c r="AL199" s="100">
        <v>0</v>
      </c>
    </row>
    <row r="200" spans="2:38" s="1" customFormat="1" hidden="1" x14ac:dyDescent="0.25">
      <c r="B200" s="15"/>
      <c r="C200" s="11" t="s">
        <v>28</v>
      </c>
      <c r="D200" s="136"/>
      <c r="E200" s="20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18"/>
      <c r="AL200" s="67"/>
    </row>
    <row r="201" spans="2:38" s="1" customFormat="1" hidden="1" x14ac:dyDescent="0.25">
      <c r="B201" s="15"/>
      <c r="C201" s="11" t="s">
        <v>89</v>
      </c>
      <c r="D201" s="136"/>
      <c r="E201" s="20" t="s">
        <v>28</v>
      </c>
      <c r="F201" s="33">
        <v>0</v>
      </c>
      <c r="G201" s="33">
        <v>0</v>
      </c>
      <c r="H201" s="33">
        <v>0</v>
      </c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18"/>
      <c r="AL201" s="100">
        <v>0</v>
      </c>
    </row>
    <row r="202" spans="2:38" s="1" customFormat="1" hidden="1" x14ac:dyDescent="0.25">
      <c r="B202" s="15"/>
      <c r="C202" s="11" t="s">
        <v>118</v>
      </c>
      <c r="D202" s="136"/>
      <c r="E202" s="20" t="s">
        <v>28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3">
        <v>0</v>
      </c>
      <c r="O202" s="33">
        <v>0</v>
      </c>
      <c r="P202" s="33">
        <v>0</v>
      </c>
      <c r="Q202" s="33">
        <v>0</v>
      </c>
      <c r="R202" s="33">
        <v>0</v>
      </c>
      <c r="S202" s="33">
        <v>0</v>
      </c>
      <c r="T202" s="33">
        <v>0</v>
      </c>
      <c r="U202" s="33">
        <v>0</v>
      </c>
      <c r="V202" s="33">
        <v>0</v>
      </c>
      <c r="W202" s="33">
        <v>0</v>
      </c>
      <c r="X202" s="33">
        <v>0</v>
      </c>
      <c r="Y202" s="33">
        <v>0</v>
      </c>
      <c r="Z202" s="33">
        <v>0</v>
      </c>
      <c r="AA202" s="33">
        <v>0</v>
      </c>
      <c r="AB202" s="33">
        <v>0</v>
      </c>
      <c r="AC202" s="33">
        <v>0</v>
      </c>
      <c r="AD202" s="33">
        <v>0</v>
      </c>
      <c r="AE202" s="33">
        <v>0</v>
      </c>
      <c r="AF202" s="33">
        <v>0</v>
      </c>
      <c r="AG202" s="33">
        <v>0</v>
      </c>
      <c r="AH202" s="33">
        <v>0</v>
      </c>
      <c r="AI202" s="33"/>
      <c r="AJ202" s="33">
        <v>0</v>
      </c>
      <c r="AK202" s="18"/>
      <c r="AL202" s="100">
        <v>0</v>
      </c>
    </row>
    <row r="203" spans="2:38" s="1" customFormat="1" hidden="1" x14ac:dyDescent="0.25">
      <c r="B203" s="15"/>
      <c r="C203" s="53" t="s">
        <v>30</v>
      </c>
      <c r="D203" s="140"/>
      <c r="E203" s="108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86"/>
      <c r="AB203" s="286"/>
      <c r="AC203" s="286"/>
      <c r="AD203" s="286"/>
      <c r="AE203" s="286"/>
      <c r="AF203" s="286"/>
      <c r="AG203" s="286"/>
      <c r="AH203" s="286"/>
      <c r="AI203" s="286"/>
      <c r="AJ203" s="286"/>
      <c r="AK203" s="18"/>
      <c r="AL203" s="87" t="s">
        <v>132</v>
      </c>
    </row>
    <row r="204" spans="2:38" s="1" customFormat="1" hidden="1" x14ac:dyDescent="0.25">
      <c r="B204" s="15"/>
      <c r="C204" s="30" t="s">
        <v>29</v>
      </c>
      <c r="D204" s="136"/>
      <c r="E204" s="20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18"/>
      <c r="AL204" s="100"/>
    </row>
    <row r="205" spans="2:38" s="1" customFormat="1" hidden="1" x14ac:dyDescent="0.25">
      <c r="B205" s="15"/>
      <c r="C205" s="11" t="s">
        <v>89</v>
      </c>
      <c r="D205" s="136">
        <v>0.3</v>
      </c>
      <c r="E205" s="20" t="s">
        <v>25</v>
      </c>
      <c r="F205" s="33" t="e">
        <v>#DIV/0!</v>
      </c>
      <c r="G205" s="33" t="e">
        <v>#DIV/0!</v>
      </c>
      <c r="H205" s="33" t="e">
        <v>#DIV/0!</v>
      </c>
      <c r="I205" s="33" t="e">
        <v>#DIV/0!</v>
      </c>
      <c r="J205" s="33" t="e">
        <v>#DIV/0!</v>
      </c>
      <c r="K205" s="33" t="e">
        <v>#DIV/0!</v>
      </c>
      <c r="L205" s="33" t="e">
        <v>#DIV/0!</v>
      </c>
      <c r="M205" s="33" t="e">
        <v>#DIV/0!</v>
      </c>
      <c r="N205" s="33" t="e">
        <v>#DIV/0!</v>
      </c>
      <c r="O205" s="33" t="e">
        <v>#DIV/0!</v>
      </c>
      <c r="P205" s="33" t="e">
        <v>#DIV/0!</v>
      </c>
      <c r="Q205" s="33" t="e">
        <v>#DIV/0!</v>
      </c>
      <c r="R205" s="33" t="e">
        <v>#DIV/0!</v>
      </c>
      <c r="S205" s="33" t="e">
        <v>#DIV/0!</v>
      </c>
      <c r="T205" s="33" t="e">
        <v>#DIV/0!</v>
      </c>
      <c r="U205" s="33" t="e">
        <v>#DIV/0!</v>
      </c>
      <c r="V205" s="33" t="e">
        <v>#DIV/0!</v>
      </c>
      <c r="W205" s="33" t="e">
        <v>#DIV/0!</v>
      </c>
      <c r="X205" s="33" t="e">
        <v>#DIV/0!</v>
      </c>
      <c r="Y205" s="33" t="e">
        <v>#DIV/0!</v>
      </c>
      <c r="Z205" s="33" t="e">
        <v>#DIV/0!</v>
      </c>
      <c r="AA205" s="33" t="e">
        <v>#DIV/0!</v>
      </c>
      <c r="AB205" s="33" t="e">
        <v>#DIV/0!</v>
      </c>
      <c r="AC205" s="33" t="e">
        <v>#DIV/0!</v>
      </c>
      <c r="AD205" s="33" t="e">
        <v>#DIV/0!</v>
      </c>
      <c r="AE205" s="33" t="e">
        <v>#DIV/0!</v>
      </c>
      <c r="AF205" s="33" t="e">
        <v>#DIV/0!</v>
      </c>
      <c r="AG205" s="33" t="e">
        <v>#DIV/0!</v>
      </c>
      <c r="AH205" s="33" t="e">
        <v>#DIV/0!</v>
      </c>
      <c r="AI205" s="33"/>
      <c r="AJ205" s="33" t="e">
        <v>#DIV/0!</v>
      </c>
      <c r="AK205" s="18"/>
      <c r="AL205" s="109" t="e">
        <v>#DIV/0!</v>
      </c>
    </row>
    <row r="206" spans="2:38" s="1" customFormat="1" hidden="1" x14ac:dyDescent="0.25">
      <c r="B206" s="15"/>
      <c r="C206" s="11" t="s">
        <v>118</v>
      </c>
      <c r="D206" s="136">
        <v>0.3</v>
      </c>
      <c r="E206" s="20" t="s">
        <v>25</v>
      </c>
      <c r="F206" s="33" t="e">
        <v>#DIV/0!</v>
      </c>
      <c r="G206" s="33" t="e">
        <v>#DIV/0!</v>
      </c>
      <c r="H206" s="33" t="e">
        <v>#DIV/0!</v>
      </c>
      <c r="I206" s="33" t="e">
        <v>#DIV/0!</v>
      </c>
      <c r="J206" s="33" t="e">
        <v>#DIV/0!</v>
      </c>
      <c r="K206" s="33" t="e">
        <v>#DIV/0!</v>
      </c>
      <c r="L206" s="33" t="e">
        <v>#DIV/0!</v>
      </c>
      <c r="M206" s="33" t="e">
        <v>#DIV/0!</v>
      </c>
      <c r="N206" s="33" t="e">
        <v>#DIV/0!</v>
      </c>
      <c r="O206" s="33" t="e">
        <v>#DIV/0!</v>
      </c>
      <c r="P206" s="33" t="e">
        <v>#DIV/0!</v>
      </c>
      <c r="Q206" s="33" t="e">
        <v>#DIV/0!</v>
      </c>
      <c r="R206" s="33" t="e">
        <v>#DIV/0!</v>
      </c>
      <c r="S206" s="33" t="e">
        <v>#DIV/0!</v>
      </c>
      <c r="T206" s="33" t="e">
        <v>#DIV/0!</v>
      </c>
      <c r="U206" s="33" t="e">
        <v>#DIV/0!</v>
      </c>
      <c r="V206" s="33" t="e">
        <v>#DIV/0!</v>
      </c>
      <c r="W206" s="33" t="e">
        <v>#DIV/0!</v>
      </c>
      <c r="X206" s="33" t="e">
        <v>#DIV/0!</v>
      </c>
      <c r="Y206" s="33" t="e">
        <v>#DIV/0!</v>
      </c>
      <c r="Z206" s="33" t="e">
        <v>#DIV/0!</v>
      </c>
      <c r="AA206" s="33" t="e">
        <v>#DIV/0!</v>
      </c>
      <c r="AB206" s="33" t="e">
        <v>#DIV/0!</v>
      </c>
      <c r="AC206" s="33" t="e">
        <v>#DIV/0!</v>
      </c>
      <c r="AD206" s="33" t="e">
        <v>#DIV/0!</v>
      </c>
      <c r="AE206" s="33" t="e">
        <v>#DIV/0!</v>
      </c>
      <c r="AF206" s="33" t="e">
        <v>#DIV/0!</v>
      </c>
      <c r="AG206" s="33" t="e">
        <v>#DIV/0!</v>
      </c>
      <c r="AH206" s="33" t="e">
        <v>#DIV/0!</v>
      </c>
      <c r="AI206" s="33"/>
      <c r="AJ206" s="33" t="e">
        <v>#DIV/0!</v>
      </c>
      <c r="AK206" s="18"/>
      <c r="AL206" s="109" t="e">
        <v>#DIV/0!</v>
      </c>
    </row>
    <row r="207" spans="2:38" s="1" customFormat="1" hidden="1" x14ac:dyDescent="0.25">
      <c r="B207" s="15"/>
      <c r="C207" s="30" t="s">
        <v>28</v>
      </c>
      <c r="D207" s="136"/>
      <c r="E207" s="20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18"/>
      <c r="AL207" s="100"/>
    </row>
    <row r="208" spans="2:38" s="1" customFormat="1" hidden="1" x14ac:dyDescent="0.25">
      <c r="B208" s="15"/>
      <c r="C208" s="11" t="s">
        <v>89</v>
      </c>
      <c r="D208" s="136">
        <v>0.5</v>
      </c>
      <c r="E208" s="20" t="s">
        <v>25</v>
      </c>
      <c r="F208" s="33" t="e">
        <v>#DIV/0!</v>
      </c>
      <c r="G208" s="33" t="e">
        <v>#DIV/0!</v>
      </c>
      <c r="H208" s="33" t="e">
        <v>#DIV/0!</v>
      </c>
      <c r="I208" s="33" t="e">
        <v>#DIV/0!</v>
      </c>
      <c r="J208" s="33" t="e">
        <v>#DIV/0!</v>
      </c>
      <c r="K208" s="33" t="e">
        <v>#DIV/0!</v>
      </c>
      <c r="L208" s="33" t="e">
        <v>#DIV/0!</v>
      </c>
      <c r="M208" s="33" t="e">
        <v>#DIV/0!</v>
      </c>
      <c r="N208" s="33" t="e">
        <v>#DIV/0!</v>
      </c>
      <c r="O208" s="33" t="e">
        <v>#DIV/0!</v>
      </c>
      <c r="P208" s="33" t="e">
        <v>#DIV/0!</v>
      </c>
      <c r="Q208" s="33" t="e">
        <v>#DIV/0!</v>
      </c>
      <c r="R208" s="33" t="e">
        <v>#DIV/0!</v>
      </c>
      <c r="S208" s="33" t="e">
        <v>#DIV/0!</v>
      </c>
      <c r="T208" s="33" t="e">
        <v>#DIV/0!</v>
      </c>
      <c r="U208" s="33" t="e">
        <v>#DIV/0!</v>
      </c>
      <c r="V208" s="33" t="e">
        <v>#DIV/0!</v>
      </c>
      <c r="W208" s="33" t="e">
        <v>#DIV/0!</v>
      </c>
      <c r="X208" s="33" t="e">
        <v>#DIV/0!</v>
      </c>
      <c r="Y208" s="33" t="e">
        <v>#DIV/0!</v>
      </c>
      <c r="Z208" s="33" t="e">
        <v>#DIV/0!</v>
      </c>
      <c r="AA208" s="33" t="e">
        <v>#DIV/0!</v>
      </c>
      <c r="AB208" s="33" t="e">
        <v>#DIV/0!</v>
      </c>
      <c r="AC208" s="33" t="e">
        <v>#DIV/0!</v>
      </c>
      <c r="AD208" s="33" t="e">
        <v>#DIV/0!</v>
      </c>
      <c r="AE208" s="33" t="e">
        <v>#DIV/0!</v>
      </c>
      <c r="AF208" s="33" t="e">
        <v>#DIV/0!</v>
      </c>
      <c r="AG208" s="33" t="e">
        <v>#DIV/0!</v>
      </c>
      <c r="AH208" s="33" t="e">
        <v>#DIV/0!</v>
      </c>
      <c r="AI208" s="33"/>
      <c r="AJ208" s="33" t="e">
        <v>#DIV/0!</v>
      </c>
      <c r="AK208" s="18"/>
      <c r="AL208" s="67" t="e">
        <v>#DIV/0!</v>
      </c>
    </row>
    <row r="209" spans="2:99 15065:15457" s="1" customFormat="1" hidden="1" x14ac:dyDescent="0.25">
      <c r="B209" s="15"/>
      <c r="C209" s="11" t="s">
        <v>118</v>
      </c>
      <c r="D209" s="136">
        <v>0.5</v>
      </c>
      <c r="E209" s="20" t="s">
        <v>25</v>
      </c>
      <c r="F209" s="33" t="e">
        <v>#DIV/0!</v>
      </c>
      <c r="G209" s="33" t="e">
        <v>#DIV/0!</v>
      </c>
      <c r="H209" s="33" t="e">
        <v>#DIV/0!</v>
      </c>
      <c r="I209" s="33" t="e">
        <v>#DIV/0!</v>
      </c>
      <c r="J209" s="33" t="e">
        <v>#DIV/0!</v>
      </c>
      <c r="K209" s="33" t="e">
        <v>#DIV/0!</v>
      </c>
      <c r="L209" s="33" t="e">
        <v>#DIV/0!</v>
      </c>
      <c r="M209" s="33" t="e">
        <v>#DIV/0!</v>
      </c>
      <c r="N209" s="33" t="e">
        <v>#DIV/0!</v>
      </c>
      <c r="O209" s="33" t="e">
        <v>#DIV/0!</v>
      </c>
      <c r="P209" s="33" t="e">
        <v>#DIV/0!</v>
      </c>
      <c r="Q209" s="33" t="e">
        <v>#DIV/0!</v>
      </c>
      <c r="R209" s="33" t="e">
        <v>#DIV/0!</v>
      </c>
      <c r="S209" s="33" t="e">
        <v>#DIV/0!</v>
      </c>
      <c r="T209" s="33" t="e">
        <v>#DIV/0!</v>
      </c>
      <c r="U209" s="33" t="e">
        <v>#DIV/0!</v>
      </c>
      <c r="V209" s="33" t="e">
        <v>#DIV/0!</v>
      </c>
      <c r="W209" s="33" t="e">
        <v>#DIV/0!</v>
      </c>
      <c r="X209" s="33" t="e">
        <v>#DIV/0!</v>
      </c>
      <c r="Y209" s="33" t="e">
        <v>#DIV/0!</v>
      </c>
      <c r="Z209" s="33" t="e">
        <v>#DIV/0!</v>
      </c>
      <c r="AA209" s="33" t="e">
        <v>#DIV/0!</v>
      </c>
      <c r="AB209" s="33" t="e">
        <v>#DIV/0!</v>
      </c>
      <c r="AC209" s="33" t="e">
        <v>#DIV/0!</v>
      </c>
      <c r="AD209" s="33" t="e">
        <v>#DIV/0!</v>
      </c>
      <c r="AE209" s="33" t="e">
        <v>#DIV/0!</v>
      </c>
      <c r="AF209" s="33" t="e">
        <v>#DIV/0!</v>
      </c>
      <c r="AG209" s="33" t="e">
        <v>#DIV/0!</v>
      </c>
      <c r="AH209" s="33" t="e">
        <v>#DIV/0!</v>
      </c>
      <c r="AI209" s="33"/>
      <c r="AJ209" s="33" t="e">
        <v>#DIV/0!</v>
      </c>
      <c r="AK209" s="18"/>
      <c r="AL209" s="67" t="e">
        <v>#DIV/0!</v>
      </c>
    </row>
    <row r="210" spans="2:99 15065:15457" s="1" customFormat="1" hidden="1" x14ac:dyDescent="0.25">
      <c r="B210" s="15"/>
      <c r="C210" s="110" t="s">
        <v>95</v>
      </c>
      <c r="D210" s="141"/>
      <c r="E210" s="111" t="s">
        <v>14</v>
      </c>
      <c r="F210" s="305">
        <v>0</v>
      </c>
      <c r="G210" s="305">
        <v>0</v>
      </c>
      <c r="H210" s="305">
        <v>0</v>
      </c>
      <c r="I210" s="305">
        <v>0</v>
      </c>
      <c r="J210" s="305">
        <v>0</v>
      </c>
      <c r="K210" s="305">
        <v>0</v>
      </c>
      <c r="L210" s="305">
        <v>0</v>
      </c>
      <c r="M210" s="305">
        <v>0</v>
      </c>
      <c r="N210" s="305">
        <v>0</v>
      </c>
      <c r="O210" s="305">
        <v>0</v>
      </c>
      <c r="P210" s="305">
        <v>0</v>
      </c>
      <c r="Q210" s="305">
        <v>0</v>
      </c>
      <c r="R210" s="305">
        <v>0</v>
      </c>
      <c r="S210" s="305">
        <v>0</v>
      </c>
      <c r="T210" s="305">
        <v>0</v>
      </c>
      <c r="U210" s="305">
        <v>0</v>
      </c>
      <c r="V210" s="305">
        <v>0</v>
      </c>
      <c r="W210" s="305">
        <v>0</v>
      </c>
      <c r="X210" s="305">
        <v>0</v>
      </c>
      <c r="Y210" s="305">
        <v>0</v>
      </c>
      <c r="Z210" s="305">
        <v>0</v>
      </c>
      <c r="AA210" s="305">
        <v>0</v>
      </c>
      <c r="AB210" s="305">
        <v>0</v>
      </c>
      <c r="AC210" s="305">
        <v>0</v>
      </c>
      <c r="AD210" s="305">
        <v>0</v>
      </c>
      <c r="AE210" s="305">
        <v>0</v>
      </c>
      <c r="AF210" s="305">
        <v>0</v>
      </c>
      <c r="AG210" s="305">
        <v>0</v>
      </c>
      <c r="AH210" s="305">
        <v>0</v>
      </c>
      <c r="AI210" s="305"/>
      <c r="AJ210" s="305">
        <v>0</v>
      </c>
      <c r="AK210" s="142"/>
      <c r="AL210" s="112">
        <v>0</v>
      </c>
    </row>
    <row r="211" spans="2:99 15065:15457" s="1" customFormat="1" hidden="1" x14ac:dyDescent="0.25">
      <c r="B211" s="15"/>
      <c r="C211" s="80" t="s">
        <v>119</v>
      </c>
      <c r="D211" s="143"/>
      <c r="E211" s="74" t="s">
        <v>14</v>
      </c>
      <c r="F211" s="306">
        <v>0</v>
      </c>
      <c r="G211" s="306">
        <v>0</v>
      </c>
      <c r="H211" s="306">
        <v>0</v>
      </c>
      <c r="I211" s="306">
        <v>0</v>
      </c>
      <c r="J211" s="306">
        <v>0</v>
      </c>
      <c r="K211" s="306">
        <v>0</v>
      </c>
      <c r="L211" s="306">
        <v>0</v>
      </c>
      <c r="M211" s="306">
        <v>0</v>
      </c>
      <c r="N211" s="306">
        <v>0</v>
      </c>
      <c r="O211" s="306">
        <v>0</v>
      </c>
      <c r="P211" s="306">
        <v>0</v>
      </c>
      <c r="Q211" s="306">
        <v>0</v>
      </c>
      <c r="R211" s="306">
        <v>0</v>
      </c>
      <c r="S211" s="306">
        <v>0</v>
      </c>
      <c r="T211" s="306">
        <v>0</v>
      </c>
      <c r="U211" s="306">
        <v>0</v>
      </c>
      <c r="V211" s="306">
        <v>0</v>
      </c>
      <c r="W211" s="306">
        <v>0</v>
      </c>
      <c r="X211" s="306">
        <v>0</v>
      </c>
      <c r="Y211" s="306">
        <v>0</v>
      </c>
      <c r="Z211" s="306">
        <v>0</v>
      </c>
      <c r="AA211" s="306">
        <v>0</v>
      </c>
      <c r="AB211" s="306">
        <v>0</v>
      </c>
      <c r="AC211" s="306">
        <v>0</v>
      </c>
      <c r="AD211" s="306">
        <v>0</v>
      </c>
      <c r="AE211" s="306">
        <v>0</v>
      </c>
      <c r="AF211" s="306">
        <v>0</v>
      </c>
      <c r="AG211" s="306">
        <v>0</v>
      </c>
      <c r="AH211" s="306">
        <v>0</v>
      </c>
      <c r="AI211" s="306"/>
      <c r="AJ211" s="306">
        <v>0</v>
      </c>
      <c r="AK211" s="142"/>
      <c r="AL211" s="66">
        <v>0</v>
      </c>
    </row>
    <row r="212" spans="2:99 15065:15457" s="1" customFormat="1" hidden="1" x14ac:dyDescent="0.25">
      <c r="B212" s="15"/>
      <c r="C212" s="113" t="s">
        <v>90</v>
      </c>
      <c r="D212" s="144"/>
      <c r="E212" s="114" t="s">
        <v>14</v>
      </c>
      <c r="F212" s="307">
        <v>0</v>
      </c>
      <c r="G212" s="307">
        <v>0</v>
      </c>
      <c r="H212" s="307">
        <v>0</v>
      </c>
      <c r="I212" s="307">
        <v>0</v>
      </c>
      <c r="J212" s="307">
        <v>0</v>
      </c>
      <c r="K212" s="307">
        <v>0</v>
      </c>
      <c r="L212" s="307">
        <v>0</v>
      </c>
      <c r="M212" s="307">
        <v>0</v>
      </c>
      <c r="N212" s="307">
        <v>0</v>
      </c>
      <c r="O212" s="307">
        <v>0</v>
      </c>
      <c r="P212" s="307">
        <v>0</v>
      </c>
      <c r="Q212" s="307">
        <v>0</v>
      </c>
      <c r="R212" s="307">
        <v>0</v>
      </c>
      <c r="S212" s="307">
        <v>0</v>
      </c>
      <c r="T212" s="307">
        <v>0</v>
      </c>
      <c r="U212" s="307">
        <v>0</v>
      </c>
      <c r="V212" s="307">
        <v>0</v>
      </c>
      <c r="W212" s="307">
        <v>0</v>
      </c>
      <c r="X212" s="307">
        <v>0</v>
      </c>
      <c r="Y212" s="307">
        <v>0</v>
      </c>
      <c r="Z212" s="307">
        <v>0</v>
      </c>
      <c r="AA212" s="307">
        <v>0</v>
      </c>
      <c r="AB212" s="307">
        <v>0</v>
      </c>
      <c r="AC212" s="307">
        <v>0</v>
      </c>
      <c r="AD212" s="307">
        <v>0</v>
      </c>
      <c r="AE212" s="307">
        <v>0</v>
      </c>
      <c r="AF212" s="307">
        <v>0</v>
      </c>
      <c r="AG212" s="307">
        <v>0</v>
      </c>
      <c r="AH212" s="307">
        <v>0</v>
      </c>
      <c r="AI212" s="307"/>
      <c r="AJ212" s="307">
        <v>0</v>
      </c>
      <c r="AK212" s="142"/>
      <c r="AL212" s="115">
        <v>0</v>
      </c>
    </row>
    <row r="213" spans="2:99 15065:15457" s="1" customFormat="1" hidden="1" x14ac:dyDescent="0.25">
      <c r="B213" s="15"/>
      <c r="C213" s="116" t="s">
        <v>91</v>
      </c>
      <c r="D213" s="145"/>
      <c r="E213" s="117" t="s">
        <v>87</v>
      </c>
      <c r="F213" s="308">
        <v>0</v>
      </c>
      <c r="G213" s="308">
        <v>0</v>
      </c>
      <c r="H213" s="308">
        <v>0</v>
      </c>
      <c r="I213" s="308">
        <v>0</v>
      </c>
      <c r="J213" s="308">
        <v>0</v>
      </c>
      <c r="K213" s="308">
        <v>0</v>
      </c>
      <c r="L213" s="308">
        <v>0</v>
      </c>
      <c r="M213" s="308">
        <v>0</v>
      </c>
      <c r="N213" s="308">
        <v>0</v>
      </c>
      <c r="O213" s="308">
        <v>0</v>
      </c>
      <c r="P213" s="308">
        <v>0</v>
      </c>
      <c r="Q213" s="308">
        <v>0</v>
      </c>
      <c r="R213" s="308">
        <v>0</v>
      </c>
      <c r="S213" s="308">
        <v>0</v>
      </c>
      <c r="T213" s="308">
        <v>0</v>
      </c>
      <c r="U213" s="308">
        <v>0</v>
      </c>
      <c r="V213" s="308">
        <v>0</v>
      </c>
      <c r="W213" s="308">
        <v>0</v>
      </c>
      <c r="X213" s="308">
        <v>0</v>
      </c>
      <c r="Y213" s="308">
        <v>0</v>
      </c>
      <c r="Z213" s="308">
        <v>0</v>
      </c>
      <c r="AA213" s="308">
        <v>0</v>
      </c>
      <c r="AB213" s="308">
        <v>0</v>
      </c>
      <c r="AC213" s="308">
        <v>0</v>
      </c>
      <c r="AD213" s="308">
        <v>0</v>
      </c>
      <c r="AE213" s="308">
        <v>0</v>
      </c>
      <c r="AF213" s="308">
        <v>0</v>
      </c>
      <c r="AG213" s="308">
        <v>0</v>
      </c>
      <c r="AH213" s="308">
        <v>0</v>
      </c>
      <c r="AI213" s="308"/>
      <c r="AJ213" s="308">
        <v>0</v>
      </c>
      <c r="AK213" s="142"/>
      <c r="AL213" s="118">
        <v>0</v>
      </c>
    </row>
    <row r="214" spans="2:99 15065:15457" s="1" customFormat="1" hidden="1" x14ac:dyDescent="0.25">
      <c r="B214" s="15"/>
      <c r="C214" s="119" t="s">
        <v>96</v>
      </c>
      <c r="D214" s="145"/>
      <c r="E214" s="120" t="s">
        <v>14</v>
      </c>
      <c r="F214" s="309">
        <v>0</v>
      </c>
      <c r="G214" s="309">
        <v>0</v>
      </c>
      <c r="H214" s="309">
        <v>0</v>
      </c>
      <c r="I214" s="309">
        <v>0</v>
      </c>
      <c r="J214" s="309">
        <v>0</v>
      </c>
      <c r="K214" s="309">
        <v>0</v>
      </c>
      <c r="L214" s="309">
        <v>0</v>
      </c>
      <c r="M214" s="309">
        <v>0</v>
      </c>
      <c r="N214" s="309">
        <v>0</v>
      </c>
      <c r="O214" s="309">
        <v>0</v>
      </c>
      <c r="P214" s="309">
        <v>0</v>
      </c>
      <c r="Q214" s="309">
        <v>0</v>
      </c>
      <c r="R214" s="309">
        <v>0</v>
      </c>
      <c r="S214" s="309">
        <v>0</v>
      </c>
      <c r="T214" s="309">
        <v>0</v>
      </c>
      <c r="U214" s="309">
        <v>0</v>
      </c>
      <c r="V214" s="309">
        <v>0</v>
      </c>
      <c r="W214" s="309">
        <v>0</v>
      </c>
      <c r="X214" s="309">
        <v>0</v>
      </c>
      <c r="Y214" s="309">
        <v>0</v>
      </c>
      <c r="Z214" s="309">
        <v>0</v>
      </c>
      <c r="AA214" s="309">
        <v>0</v>
      </c>
      <c r="AB214" s="309">
        <v>0</v>
      </c>
      <c r="AC214" s="309">
        <v>0</v>
      </c>
      <c r="AD214" s="309">
        <v>0</v>
      </c>
      <c r="AE214" s="309">
        <v>0</v>
      </c>
      <c r="AF214" s="309">
        <v>0</v>
      </c>
      <c r="AG214" s="309">
        <v>0</v>
      </c>
      <c r="AH214" s="309">
        <v>0</v>
      </c>
      <c r="AI214" s="309"/>
      <c r="AJ214" s="309">
        <v>0</v>
      </c>
      <c r="AK214" s="122"/>
      <c r="AL214" s="123">
        <v>0</v>
      </c>
    </row>
    <row r="215" spans="2:99 15065:15457" s="1" customFormat="1" x14ac:dyDescent="0.25">
      <c r="B215" s="8">
        <v>4</v>
      </c>
      <c r="C215" s="84" t="s">
        <v>24</v>
      </c>
      <c r="D215" s="54"/>
      <c r="E215" s="86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L215" s="90" t="s">
        <v>133</v>
      </c>
      <c r="CU215" s="151"/>
      <c r="VGK215" s="50"/>
      <c r="VGL215" s="50"/>
      <c r="VGM215" s="50"/>
      <c r="VGN215" s="50"/>
      <c r="VGO215" s="50"/>
      <c r="VGP215" s="50"/>
      <c r="VGQ215" s="50"/>
      <c r="VGR215" s="50"/>
      <c r="VGS215" s="50"/>
      <c r="VGT215" s="50"/>
      <c r="VGU215" s="50"/>
      <c r="VGV215" s="50"/>
      <c r="VGW215" s="50"/>
      <c r="VGX215" s="50"/>
      <c r="VGY215" s="50"/>
      <c r="VGZ215" s="50"/>
      <c r="VHA215" s="50"/>
      <c r="VHB215" s="50"/>
      <c r="VHC215" s="50"/>
      <c r="VHD215" s="50"/>
      <c r="VHE215" s="50"/>
      <c r="VHF215" s="50"/>
      <c r="VHG215" s="50"/>
      <c r="VHH215" s="50"/>
      <c r="VHI215" s="50"/>
      <c r="VHJ215" s="50"/>
      <c r="VHK215" s="50"/>
      <c r="VHL215" s="50"/>
      <c r="VHM215" s="50"/>
      <c r="VHN215" s="50"/>
      <c r="VHO215" s="50"/>
      <c r="VHP215" s="50"/>
      <c r="VHQ215" s="50"/>
      <c r="VHR215" s="50"/>
      <c r="VHS215" s="50"/>
      <c r="VHT215" s="50"/>
      <c r="VHU215" s="50"/>
      <c r="VHV215" s="50"/>
      <c r="VHW215" s="50"/>
      <c r="VHX215" s="50"/>
      <c r="VHY215" s="50"/>
      <c r="VHZ215" s="50"/>
      <c r="VIA215" s="50"/>
      <c r="VIB215" s="50"/>
      <c r="VIC215" s="50"/>
      <c r="VID215" s="50"/>
      <c r="VIE215" s="50"/>
      <c r="VIF215" s="50"/>
      <c r="VIG215" s="50"/>
      <c r="VIH215" s="50"/>
      <c r="VII215" s="50"/>
      <c r="VIJ215" s="50"/>
      <c r="VIK215" s="50"/>
      <c r="VIL215" s="50"/>
      <c r="VIM215" s="50"/>
      <c r="VIN215" s="50"/>
      <c r="VIO215" s="50"/>
      <c r="VIP215" s="50"/>
      <c r="VIQ215" s="50"/>
      <c r="VIR215" s="50"/>
      <c r="VIS215" s="50"/>
      <c r="VIT215" s="50"/>
      <c r="VIU215" s="50"/>
      <c r="VIV215" s="50"/>
      <c r="VIW215" s="50"/>
      <c r="VIX215" s="50"/>
      <c r="VIY215" s="50"/>
      <c r="VIZ215" s="50"/>
      <c r="VJA215" s="50"/>
      <c r="VJB215" s="50"/>
      <c r="VJC215" s="50"/>
      <c r="VJD215" s="50"/>
      <c r="VJE215" s="50"/>
      <c r="VJF215" s="50"/>
      <c r="VJG215" s="50"/>
      <c r="VJH215" s="50"/>
      <c r="VJI215" s="50"/>
      <c r="VJJ215" s="50"/>
      <c r="VJK215" s="50"/>
      <c r="VJL215" s="50"/>
      <c r="VJM215" s="50"/>
      <c r="VJN215" s="50"/>
      <c r="VJO215" s="50"/>
      <c r="VJP215" s="50"/>
      <c r="VJQ215" s="50"/>
      <c r="VJR215" s="50"/>
      <c r="VJS215" s="50"/>
      <c r="VJT215" s="50"/>
      <c r="VJU215" s="50"/>
      <c r="VJV215" s="50"/>
      <c r="VJW215" s="50"/>
      <c r="VJX215" s="50"/>
      <c r="VJY215" s="50"/>
      <c r="VJZ215" s="50"/>
      <c r="VKA215" s="50"/>
      <c r="VKB215" s="50"/>
      <c r="VKC215" s="50"/>
      <c r="VKD215" s="50"/>
      <c r="VKE215" s="50"/>
      <c r="VKF215" s="50"/>
      <c r="VKG215" s="50"/>
      <c r="VKH215" s="50"/>
      <c r="VKI215" s="50"/>
      <c r="VKJ215" s="50"/>
      <c r="VKK215" s="50"/>
      <c r="VKL215" s="50"/>
      <c r="VKM215" s="50"/>
      <c r="VKN215" s="50"/>
      <c r="VKO215" s="50"/>
      <c r="VKP215" s="50"/>
      <c r="VKQ215" s="50"/>
      <c r="VKR215" s="50"/>
      <c r="VKS215" s="50"/>
      <c r="VKT215" s="50"/>
      <c r="VKU215" s="50"/>
      <c r="VKV215" s="50"/>
      <c r="VKW215" s="50"/>
      <c r="VKX215" s="50"/>
      <c r="VKY215" s="50"/>
      <c r="VKZ215" s="50"/>
      <c r="VLA215" s="50"/>
      <c r="VLB215" s="50"/>
      <c r="VLC215" s="50"/>
      <c r="VLD215" s="50"/>
      <c r="VLE215" s="50"/>
      <c r="VLF215" s="50"/>
      <c r="VLG215" s="50"/>
      <c r="VLH215" s="50"/>
      <c r="VLI215" s="50"/>
      <c r="VLJ215" s="50"/>
      <c r="VLK215" s="50"/>
      <c r="VLL215" s="50"/>
      <c r="VLM215" s="50"/>
      <c r="VLN215" s="50"/>
      <c r="VLO215" s="50"/>
      <c r="VLP215" s="50"/>
      <c r="VLQ215" s="50"/>
      <c r="VLR215" s="50"/>
      <c r="VLS215" s="50"/>
      <c r="VLT215" s="50"/>
      <c r="VLU215" s="50"/>
      <c r="VLV215" s="50"/>
      <c r="VLW215" s="50"/>
      <c r="VLX215" s="50"/>
      <c r="VLY215" s="50"/>
      <c r="VLZ215" s="50"/>
      <c r="VMA215" s="50"/>
      <c r="VMB215" s="50"/>
      <c r="VMC215" s="50"/>
      <c r="VMD215" s="50"/>
      <c r="VME215" s="50"/>
      <c r="VMF215" s="50"/>
      <c r="VMG215" s="50"/>
      <c r="VMH215" s="50"/>
      <c r="VMI215" s="50"/>
      <c r="VMJ215" s="50"/>
      <c r="VMK215" s="50"/>
      <c r="VML215" s="50"/>
      <c r="VMM215" s="50"/>
      <c r="VMN215" s="50"/>
      <c r="VMO215" s="50"/>
      <c r="VMP215" s="50"/>
      <c r="VMQ215" s="50"/>
      <c r="VMR215" s="50"/>
      <c r="VMS215" s="50"/>
      <c r="VMT215" s="50"/>
      <c r="VMU215" s="50"/>
      <c r="VMV215" s="50"/>
      <c r="VMW215" s="50"/>
      <c r="VMX215" s="50"/>
      <c r="VMY215" s="50"/>
      <c r="VMZ215" s="50"/>
      <c r="VNA215" s="50"/>
      <c r="VNB215" s="50"/>
      <c r="VNC215" s="50"/>
      <c r="VND215" s="50"/>
      <c r="VNE215" s="50"/>
      <c r="VNF215" s="50"/>
      <c r="VNG215" s="50"/>
      <c r="VNH215" s="50"/>
      <c r="VNI215" s="50"/>
      <c r="VNJ215" s="50"/>
      <c r="VNK215" s="50"/>
      <c r="VNL215" s="50"/>
      <c r="VNM215" s="50"/>
      <c r="VNN215" s="50"/>
      <c r="VNO215" s="50"/>
      <c r="VNP215" s="50"/>
      <c r="VNQ215" s="50"/>
      <c r="VNR215" s="50"/>
      <c r="VNS215" s="50"/>
      <c r="VNT215" s="50"/>
      <c r="VNU215" s="50"/>
      <c r="VNV215" s="50"/>
      <c r="VNW215" s="50"/>
      <c r="VNX215" s="50"/>
      <c r="VNY215" s="50"/>
      <c r="VNZ215" s="50"/>
      <c r="VOA215" s="50"/>
      <c r="VOB215" s="50"/>
      <c r="VOC215" s="50"/>
      <c r="VOD215" s="50"/>
      <c r="VOE215" s="50"/>
      <c r="VOF215" s="50"/>
      <c r="VOG215" s="50"/>
      <c r="VOH215" s="50"/>
      <c r="VOI215" s="50"/>
      <c r="VOJ215" s="50"/>
      <c r="VOK215" s="50"/>
      <c r="VOL215" s="50"/>
      <c r="VOM215" s="50"/>
      <c r="VON215" s="50"/>
      <c r="VOO215" s="50"/>
      <c r="VOP215" s="50"/>
      <c r="VOQ215" s="50"/>
      <c r="VOR215" s="50"/>
      <c r="VOS215" s="50"/>
      <c r="VOT215" s="50"/>
      <c r="VOU215" s="50"/>
      <c r="VOV215" s="50"/>
      <c r="VOW215" s="50"/>
      <c r="VOX215" s="50"/>
      <c r="VOY215" s="50"/>
      <c r="VOZ215" s="50"/>
      <c r="VPA215" s="50"/>
      <c r="VPB215" s="50"/>
      <c r="VPC215" s="50"/>
      <c r="VPD215" s="50"/>
      <c r="VPE215" s="50"/>
      <c r="VPF215" s="50"/>
      <c r="VPG215" s="50"/>
      <c r="VPH215" s="50"/>
      <c r="VPI215" s="50"/>
      <c r="VPJ215" s="50"/>
      <c r="VPK215" s="50"/>
      <c r="VPL215" s="50"/>
      <c r="VPM215" s="50"/>
      <c r="VPN215" s="50"/>
      <c r="VPO215" s="50"/>
      <c r="VPP215" s="50"/>
      <c r="VPQ215" s="50"/>
      <c r="VPR215" s="50"/>
      <c r="VPS215" s="50"/>
      <c r="VPT215" s="50"/>
      <c r="VPU215" s="50"/>
      <c r="VPV215" s="50"/>
      <c r="VPW215" s="50"/>
      <c r="VPX215" s="50"/>
      <c r="VPY215" s="50"/>
      <c r="VPZ215" s="50"/>
      <c r="VQA215" s="50"/>
      <c r="VQB215" s="50"/>
      <c r="VQC215" s="50"/>
      <c r="VQD215" s="50"/>
      <c r="VQE215" s="50"/>
      <c r="VQF215" s="50"/>
      <c r="VQG215" s="50"/>
      <c r="VQH215" s="50"/>
      <c r="VQI215" s="50"/>
      <c r="VQJ215" s="50"/>
      <c r="VQK215" s="50"/>
      <c r="VQL215" s="50"/>
      <c r="VQM215" s="50"/>
      <c r="VQN215" s="50"/>
      <c r="VQO215" s="50"/>
      <c r="VQP215" s="50"/>
      <c r="VQQ215" s="50"/>
      <c r="VQR215" s="50"/>
      <c r="VQS215" s="50"/>
      <c r="VQT215" s="50"/>
      <c r="VQU215" s="50"/>
      <c r="VQV215" s="50"/>
      <c r="VQW215" s="50"/>
      <c r="VQX215" s="50"/>
      <c r="VQY215" s="50"/>
      <c r="VQZ215" s="50"/>
      <c r="VRA215" s="50"/>
      <c r="VRB215" s="50"/>
      <c r="VRC215" s="50"/>
      <c r="VRD215" s="50"/>
      <c r="VRE215" s="50"/>
      <c r="VRF215" s="50"/>
      <c r="VRG215" s="50"/>
      <c r="VRH215" s="50"/>
      <c r="VRI215" s="50"/>
      <c r="VRJ215" s="50"/>
      <c r="VRK215" s="50"/>
      <c r="VRL215" s="50"/>
      <c r="VRM215" s="50"/>
      <c r="VRN215" s="50"/>
      <c r="VRO215" s="50"/>
      <c r="VRP215" s="50"/>
      <c r="VRQ215" s="50"/>
      <c r="VRR215" s="50"/>
      <c r="VRS215" s="50"/>
      <c r="VRT215" s="50"/>
      <c r="VRU215" s="50"/>
      <c r="VRV215" s="50"/>
      <c r="VRW215" s="50"/>
      <c r="VRX215" s="50"/>
      <c r="VRY215" s="50"/>
      <c r="VRZ215" s="50"/>
      <c r="VSA215" s="50"/>
      <c r="VSB215" s="50"/>
      <c r="VSC215" s="50"/>
      <c r="VSD215" s="50"/>
      <c r="VSE215" s="50"/>
      <c r="VSF215" s="50"/>
      <c r="VSG215" s="50"/>
      <c r="VSH215" s="50"/>
      <c r="VSI215" s="50"/>
      <c r="VSJ215" s="50"/>
      <c r="VSK215" s="50"/>
      <c r="VSL215" s="50"/>
      <c r="VSM215" s="50"/>
      <c r="VSN215" s="50"/>
      <c r="VSO215" s="50"/>
      <c r="VSP215" s="50"/>
      <c r="VSQ215" s="50"/>
      <c r="VSR215" s="50"/>
      <c r="VSS215" s="50"/>
      <c r="VST215" s="50"/>
      <c r="VSU215" s="50"/>
      <c r="VSV215" s="50"/>
      <c r="VSW215" s="50"/>
      <c r="VSX215" s="50"/>
      <c r="VSY215" s="50"/>
      <c r="VSZ215" s="50"/>
      <c r="VTA215" s="50"/>
      <c r="VTB215" s="50"/>
      <c r="VTC215" s="50"/>
      <c r="VTD215" s="50"/>
      <c r="VTE215" s="50"/>
      <c r="VTF215" s="50"/>
      <c r="VTG215" s="50"/>
      <c r="VTH215" s="50"/>
      <c r="VTI215" s="50"/>
      <c r="VTJ215" s="50"/>
      <c r="VTK215" s="50"/>
      <c r="VTL215" s="50"/>
      <c r="VTM215" s="50"/>
      <c r="VTN215" s="50"/>
      <c r="VTO215" s="50"/>
      <c r="VTP215" s="50"/>
      <c r="VTQ215" s="50"/>
      <c r="VTR215" s="50"/>
      <c r="VTS215" s="50"/>
      <c r="VTT215" s="50"/>
      <c r="VTU215" s="50"/>
      <c r="VTV215" s="50"/>
      <c r="VTW215" s="50"/>
      <c r="VTX215" s="50"/>
      <c r="VTY215" s="50"/>
      <c r="VTZ215" s="50"/>
      <c r="VUA215" s="50"/>
      <c r="VUB215" s="50"/>
      <c r="VUC215" s="50"/>
      <c r="VUD215" s="50"/>
      <c r="VUE215" s="50"/>
      <c r="VUF215" s="50"/>
      <c r="VUG215" s="50"/>
      <c r="VUH215" s="50"/>
      <c r="VUI215" s="50"/>
      <c r="VUJ215" s="50"/>
      <c r="VUK215" s="50"/>
      <c r="VUL215" s="50"/>
      <c r="VUM215" s="50"/>
      <c r="VUN215" s="50"/>
      <c r="VUO215" s="50"/>
      <c r="VUP215" s="50"/>
      <c r="VUQ215" s="50"/>
      <c r="VUR215" s="50"/>
      <c r="VUS215" s="50"/>
      <c r="VUT215" s="50"/>
      <c r="VUU215" s="50"/>
      <c r="VUV215" s="50"/>
      <c r="VUW215" s="50"/>
      <c r="VUX215" s="50"/>
      <c r="VUY215" s="50"/>
      <c r="VUZ215" s="50"/>
      <c r="VVA215" s="50"/>
      <c r="VVB215" s="50"/>
      <c r="VVC215" s="50"/>
      <c r="VVD215" s="50"/>
      <c r="VVE215" s="50"/>
      <c r="VVF215" s="50"/>
      <c r="VVG215" s="50"/>
      <c r="VVH215" s="50"/>
      <c r="VVI215" s="50"/>
      <c r="VVJ215" s="50"/>
      <c r="VVK215" s="50"/>
      <c r="VVL215" s="50"/>
      <c r="VVM215" s="50"/>
    </row>
    <row r="216" spans="2:99 15065:15457" s="1" customFormat="1" x14ac:dyDescent="0.25">
      <c r="B216" s="8"/>
      <c r="C216" s="247" t="s">
        <v>23</v>
      </c>
      <c r="D216" s="266"/>
      <c r="E216" s="248" t="s">
        <v>19</v>
      </c>
      <c r="F216" s="310">
        <v>1122.1947</v>
      </c>
      <c r="G216" s="311">
        <v>1181.6773000000001</v>
      </c>
      <c r="H216" s="311">
        <v>1184.3837000000001</v>
      </c>
      <c r="I216" s="311">
        <v>1224.4115999999999</v>
      </c>
      <c r="J216" s="311">
        <v>1225.4638</v>
      </c>
      <c r="K216" s="311">
        <v>1065.385</v>
      </c>
      <c r="L216" s="311">
        <v>1067.8931</v>
      </c>
      <c r="M216" s="311">
        <v>930.94100000000003</v>
      </c>
      <c r="N216" s="311">
        <v>750.2174</v>
      </c>
      <c r="O216" s="311">
        <v>997.33759999999995</v>
      </c>
      <c r="P216" s="311">
        <v>1119.5518999999999</v>
      </c>
      <c r="Q216" s="311">
        <v>1265.6714999999999</v>
      </c>
      <c r="R216" s="311">
        <v>1253.0001999999999</v>
      </c>
      <c r="S216" s="311">
        <v>1070.4197999999999</v>
      </c>
      <c r="T216" s="311">
        <v>1112.9860000000001</v>
      </c>
      <c r="U216" s="311">
        <v>944.29369999999994</v>
      </c>
      <c r="V216" s="311">
        <v>462.4178</v>
      </c>
      <c r="W216" s="311">
        <v>0</v>
      </c>
      <c r="X216" s="311">
        <v>171.10310000000001</v>
      </c>
      <c r="Y216" s="311">
        <v>167.91739999999999</v>
      </c>
      <c r="Z216" s="311">
        <v>167.69280000000001</v>
      </c>
      <c r="AA216" s="311">
        <v>165.7201</v>
      </c>
      <c r="AB216" s="311">
        <v>166.42760000000001</v>
      </c>
      <c r="AC216" s="311">
        <v>176.92400000000001</v>
      </c>
      <c r="AD216" s="311">
        <v>1144.846</v>
      </c>
      <c r="AE216" s="311">
        <v>1346.1545000000001</v>
      </c>
      <c r="AF216" s="311">
        <v>1303.8653999999999</v>
      </c>
      <c r="AG216" s="311">
        <v>1288.057</v>
      </c>
      <c r="AH216" s="311">
        <v>1261.2843</v>
      </c>
      <c r="AI216" s="311">
        <v>1272.8776</v>
      </c>
      <c r="AJ216" s="311">
        <v>1264.4737</v>
      </c>
      <c r="AL216" s="124">
        <f>SUM(F216:AJ216)</f>
        <v>27875.589599999996</v>
      </c>
      <c r="CU216" s="152"/>
    </row>
    <row r="217" spans="2:99 15065:15457" s="71" customFormat="1" x14ac:dyDescent="0.25">
      <c r="B217" s="77"/>
      <c r="C217" s="247" t="s">
        <v>22</v>
      </c>
      <c r="D217" s="272">
        <v>1460.001</v>
      </c>
      <c r="E217" s="248" t="s">
        <v>19</v>
      </c>
      <c r="F217" s="310">
        <v>1178.1747</v>
      </c>
      <c r="G217" s="311">
        <v>1188.4665</v>
      </c>
      <c r="H217" s="311">
        <v>1229.8332</v>
      </c>
      <c r="I217" s="311">
        <v>1223.4115999999999</v>
      </c>
      <c r="J217" s="311">
        <v>1071.4751000000001</v>
      </c>
      <c r="K217" s="311">
        <v>1059.3031000000001</v>
      </c>
      <c r="L217" s="311">
        <v>942.33960000000002</v>
      </c>
      <c r="M217" s="311">
        <v>705.11959999999999</v>
      </c>
      <c r="N217" s="311">
        <v>988.36850000000004</v>
      </c>
      <c r="O217" s="311">
        <v>1078.7585999999999</v>
      </c>
      <c r="P217" s="311">
        <v>1239.0367000000001</v>
      </c>
      <c r="Q217" s="311">
        <v>1236.4422999999999</v>
      </c>
      <c r="R217" s="311">
        <v>1039.1655000000001</v>
      </c>
      <c r="S217" s="311">
        <v>1109.2681</v>
      </c>
      <c r="T217" s="311">
        <v>930.99080000000004</v>
      </c>
      <c r="U217" s="311">
        <v>400.5641</v>
      </c>
      <c r="V217" s="311">
        <v>0</v>
      </c>
      <c r="W217" s="311">
        <v>0</v>
      </c>
      <c r="X217" s="311">
        <v>0</v>
      </c>
      <c r="Y217" s="311">
        <v>0</v>
      </c>
      <c r="Z217" s="311">
        <v>0</v>
      </c>
      <c r="AA217" s="311">
        <v>0</v>
      </c>
      <c r="AB217" s="311">
        <v>8.7956000000000003</v>
      </c>
      <c r="AC217" s="311">
        <v>1081.0152</v>
      </c>
      <c r="AD217" s="311">
        <v>1318.7881</v>
      </c>
      <c r="AE217" s="311">
        <v>1270.8834999999999</v>
      </c>
      <c r="AF217" s="311">
        <v>1284.6905999999999</v>
      </c>
      <c r="AG217" s="311">
        <v>1264.0165999999999</v>
      </c>
      <c r="AH217" s="311">
        <v>1229.9690000000001</v>
      </c>
      <c r="AI217" s="311">
        <v>1228.5705</v>
      </c>
      <c r="AJ217" s="311">
        <v>1302.6059</v>
      </c>
      <c r="AL217" s="124">
        <f>SUM(F217:AJ217)</f>
        <v>26610.053000000004</v>
      </c>
      <c r="AM217" s="183">
        <f>AL217/AL6</f>
        <v>1209.5478636363639</v>
      </c>
      <c r="CU217" s="153"/>
    </row>
    <row r="218" spans="2:99 15065:15457" s="1" customFormat="1" x14ac:dyDescent="0.25">
      <c r="B218" s="15"/>
      <c r="C218" s="28" t="s">
        <v>11</v>
      </c>
      <c r="D218" s="266"/>
      <c r="E218" s="13"/>
      <c r="F218" s="312"/>
      <c r="G218" s="312"/>
      <c r="H218" s="312"/>
      <c r="I218" s="312"/>
      <c r="J218" s="312"/>
      <c r="K218" s="312"/>
      <c r="L218" s="312"/>
      <c r="M218" s="312"/>
      <c r="N218" s="312"/>
      <c r="O218" s="312"/>
      <c r="P218" s="312"/>
      <c r="Q218" s="312"/>
      <c r="R218" s="312"/>
      <c r="S218" s="312"/>
      <c r="T218" s="312"/>
      <c r="U218" s="312"/>
      <c r="V218" s="312"/>
      <c r="W218" s="312"/>
      <c r="X218" s="312"/>
      <c r="Y218" s="312"/>
      <c r="Z218" s="312"/>
      <c r="AA218" s="312"/>
      <c r="AB218" s="312"/>
      <c r="AC218" s="312"/>
      <c r="AD218" s="312"/>
      <c r="AE218" s="312"/>
      <c r="AF218" s="312"/>
      <c r="AG218" s="312"/>
      <c r="AH218" s="312"/>
      <c r="AI218" s="312"/>
      <c r="AJ218" s="312"/>
      <c r="AL218" s="125" t="s">
        <v>11</v>
      </c>
      <c r="CU218" s="151"/>
      <c r="VGK218" s="50"/>
      <c r="VGL218" s="50"/>
      <c r="VGM218" s="50"/>
      <c r="VGN218" s="50"/>
      <c r="VGO218" s="50"/>
      <c r="VGP218" s="50"/>
      <c r="VGQ218" s="50"/>
      <c r="VGR218" s="50"/>
      <c r="VGS218" s="50"/>
      <c r="VGT218" s="50"/>
      <c r="VGU218" s="50"/>
      <c r="VGV218" s="50"/>
      <c r="VGW218" s="50"/>
      <c r="VGX218" s="50"/>
      <c r="VGY218" s="50"/>
      <c r="VGZ218" s="50"/>
      <c r="VHA218" s="50"/>
      <c r="VHB218" s="50"/>
      <c r="VHC218" s="50"/>
      <c r="VHD218" s="50"/>
      <c r="VHE218" s="50"/>
      <c r="VHF218" s="50"/>
      <c r="VHG218" s="50"/>
      <c r="VHH218" s="50"/>
      <c r="VHI218" s="50"/>
      <c r="VHJ218" s="50"/>
      <c r="VHK218" s="50"/>
      <c r="VHL218" s="50"/>
      <c r="VHM218" s="50"/>
      <c r="VHN218" s="50"/>
      <c r="VHO218" s="50"/>
      <c r="VHP218" s="50"/>
      <c r="VHQ218" s="50"/>
      <c r="VHR218" s="50"/>
      <c r="VHS218" s="50"/>
      <c r="VHT218" s="50"/>
      <c r="VHU218" s="50"/>
      <c r="VHV218" s="50"/>
      <c r="VHW218" s="50"/>
      <c r="VHX218" s="50"/>
      <c r="VHY218" s="50"/>
      <c r="VHZ218" s="50"/>
      <c r="VIA218" s="50"/>
      <c r="VIB218" s="50"/>
      <c r="VIC218" s="50"/>
      <c r="VID218" s="50"/>
      <c r="VIE218" s="50"/>
      <c r="VIF218" s="50"/>
      <c r="VIG218" s="50"/>
      <c r="VIH218" s="50"/>
      <c r="VII218" s="50"/>
      <c r="VIJ218" s="50"/>
      <c r="VIK218" s="50"/>
      <c r="VIL218" s="50"/>
      <c r="VIM218" s="50"/>
      <c r="VIN218" s="50"/>
      <c r="VIO218" s="50"/>
      <c r="VIP218" s="50"/>
      <c r="VIQ218" s="50"/>
      <c r="VIR218" s="50"/>
      <c r="VIS218" s="50"/>
      <c r="VIT218" s="50"/>
      <c r="VIU218" s="50"/>
      <c r="VIV218" s="50"/>
      <c r="VIW218" s="50"/>
      <c r="VIX218" s="50"/>
      <c r="VIY218" s="50"/>
      <c r="VIZ218" s="50"/>
      <c r="VJA218" s="50"/>
      <c r="VJB218" s="50"/>
      <c r="VJC218" s="50"/>
      <c r="VJD218" s="50"/>
      <c r="VJE218" s="50"/>
      <c r="VJF218" s="50"/>
      <c r="VJG218" s="50"/>
      <c r="VJH218" s="50"/>
      <c r="VJI218" s="50"/>
      <c r="VJJ218" s="50"/>
      <c r="VJK218" s="50"/>
      <c r="VJL218" s="50"/>
      <c r="VJM218" s="50"/>
      <c r="VJN218" s="50"/>
      <c r="VJO218" s="50"/>
      <c r="VJP218" s="50"/>
      <c r="VJQ218" s="50"/>
      <c r="VJR218" s="50"/>
      <c r="VJS218" s="50"/>
      <c r="VJT218" s="50"/>
      <c r="VJU218" s="50"/>
      <c r="VJV218" s="50"/>
      <c r="VJW218" s="50"/>
      <c r="VJX218" s="50"/>
      <c r="VJY218" s="50"/>
      <c r="VJZ218" s="50"/>
      <c r="VKA218" s="50"/>
      <c r="VKB218" s="50"/>
      <c r="VKC218" s="50"/>
      <c r="VKD218" s="50"/>
      <c r="VKE218" s="50"/>
      <c r="VKF218" s="50"/>
      <c r="VKG218" s="50"/>
      <c r="VKH218" s="50"/>
      <c r="VKI218" s="50"/>
      <c r="VKJ218" s="50"/>
      <c r="VKK218" s="50"/>
      <c r="VKL218" s="50"/>
      <c r="VKM218" s="50"/>
      <c r="VKN218" s="50"/>
      <c r="VKO218" s="50"/>
      <c r="VKP218" s="50"/>
      <c r="VKQ218" s="50"/>
      <c r="VKR218" s="50"/>
      <c r="VKS218" s="50"/>
      <c r="VKT218" s="50"/>
      <c r="VKU218" s="50"/>
      <c r="VKV218" s="50"/>
      <c r="VKW218" s="50"/>
      <c r="VKX218" s="50"/>
      <c r="VKY218" s="50"/>
      <c r="VKZ218" s="50"/>
      <c r="VLA218" s="50"/>
      <c r="VLB218" s="50"/>
      <c r="VLC218" s="50"/>
      <c r="VLD218" s="50"/>
      <c r="VLE218" s="50"/>
      <c r="VLF218" s="50"/>
      <c r="VLG218" s="50"/>
      <c r="VLH218" s="50"/>
      <c r="VLI218" s="50"/>
      <c r="VLJ218" s="50"/>
      <c r="VLK218" s="50"/>
      <c r="VLL218" s="50"/>
      <c r="VLM218" s="50"/>
      <c r="VLN218" s="50"/>
      <c r="VLO218" s="50"/>
      <c r="VLP218" s="50"/>
      <c r="VLQ218" s="50"/>
      <c r="VLR218" s="50"/>
      <c r="VLS218" s="50"/>
      <c r="VLT218" s="50"/>
      <c r="VLU218" s="50"/>
      <c r="VLV218" s="50"/>
      <c r="VLW218" s="50"/>
      <c r="VLX218" s="50"/>
      <c r="VLY218" s="50"/>
      <c r="VLZ218" s="50"/>
      <c r="VMA218" s="50"/>
      <c r="VMB218" s="50"/>
      <c r="VMC218" s="50"/>
      <c r="VMD218" s="50"/>
      <c r="VME218" s="50"/>
      <c r="VMF218" s="50"/>
      <c r="VMG218" s="50"/>
      <c r="VMH218" s="50"/>
      <c r="VMI218" s="50"/>
      <c r="VMJ218" s="50"/>
      <c r="VMK218" s="50"/>
      <c r="VML218" s="50"/>
      <c r="VMM218" s="50"/>
      <c r="VMN218" s="50"/>
      <c r="VMO218" s="50"/>
      <c r="VMP218" s="50"/>
      <c r="VMQ218" s="50"/>
      <c r="VMR218" s="50"/>
      <c r="VMS218" s="50"/>
      <c r="VMT218" s="50"/>
      <c r="VMU218" s="50"/>
      <c r="VMV218" s="50"/>
      <c r="VMW218" s="50"/>
      <c r="VMX218" s="50"/>
      <c r="VMY218" s="50"/>
      <c r="VMZ218" s="50"/>
      <c r="VNA218" s="50"/>
      <c r="VNB218" s="50"/>
      <c r="VNC218" s="50"/>
      <c r="VND218" s="50"/>
      <c r="VNE218" s="50"/>
      <c r="VNF218" s="50"/>
      <c r="VNG218" s="50"/>
      <c r="VNH218" s="50"/>
      <c r="VNI218" s="50"/>
      <c r="VNJ218" s="50"/>
      <c r="VNK218" s="50"/>
      <c r="VNL218" s="50"/>
      <c r="VNM218" s="50"/>
      <c r="VNN218" s="50"/>
      <c r="VNO218" s="50"/>
      <c r="VNP218" s="50"/>
      <c r="VNQ218" s="50"/>
      <c r="VNR218" s="50"/>
      <c r="VNS218" s="50"/>
      <c r="VNT218" s="50"/>
      <c r="VNU218" s="50"/>
      <c r="VNV218" s="50"/>
      <c r="VNW218" s="50"/>
      <c r="VNX218" s="50"/>
      <c r="VNY218" s="50"/>
      <c r="VNZ218" s="50"/>
      <c r="VOA218" s="50"/>
      <c r="VOB218" s="50"/>
      <c r="VOC218" s="50"/>
      <c r="VOD218" s="50"/>
      <c r="VOE218" s="50"/>
      <c r="VOF218" s="50"/>
      <c r="VOG218" s="50"/>
      <c r="VOH218" s="50"/>
      <c r="VOI218" s="50"/>
      <c r="VOJ218" s="50"/>
      <c r="VOK218" s="50"/>
      <c r="VOL218" s="50"/>
      <c r="VOM218" s="50"/>
      <c r="VON218" s="50"/>
      <c r="VOO218" s="50"/>
      <c r="VOP218" s="50"/>
      <c r="VOQ218" s="50"/>
      <c r="VOR218" s="50"/>
      <c r="VOS218" s="50"/>
      <c r="VOT218" s="50"/>
      <c r="VOU218" s="50"/>
      <c r="VOV218" s="50"/>
      <c r="VOW218" s="50"/>
      <c r="VOX218" s="50"/>
      <c r="VOY218" s="50"/>
      <c r="VOZ218" s="50"/>
      <c r="VPA218" s="50"/>
      <c r="VPB218" s="50"/>
      <c r="VPC218" s="50"/>
      <c r="VPD218" s="50"/>
      <c r="VPE218" s="50"/>
      <c r="VPF218" s="50"/>
      <c r="VPG218" s="50"/>
      <c r="VPH218" s="50"/>
      <c r="VPI218" s="50"/>
      <c r="VPJ218" s="50"/>
      <c r="VPK218" s="50"/>
      <c r="VPL218" s="50"/>
      <c r="VPM218" s="50"/>
      <c r="VPN218" s="50"/>
      <c r="VPO218" s="50"/>
      <c r="VPP218" s="50"/>
      <c r="VPQ218" s="50"/>
      <c r="VPR218" s="50"/>
      <c r="VPS218" s="50"/>
      <c r="VPT218" s="50"/>
      <c r="VPU218" s="50"/>
      <c r="VPV218" s="50"/>
      <c r="VPW218" s="50"/>
      <c r="VPX218" s="50"/>
      <c r="VPY218" s="50"/>
      <c r="VPZ218" s="50"/>
      <c r="VQA218" s="50"/>
      <c r="VQB218" s="50"/>
      <c r="VQC218" s="50"/>
      <c r="VQD218" s="50"/>
      <c r="VQE218" s="50"/>
      <c r="VQF218" s="50"/>
      <c r="VQG218" s="50"/>
      <c r="VQH218" s="50"/>
      <c r="VQI218" s="50"/>
      <c r="VQJ218" s="50"/>
      <c r="VQK218" s="50"/>
      <c r="VQL218" s="50"/>
      <c r="VQM218" s="50"/>
      <c r="VQN218" s="50"/>
      <c r="VQO218" s="50"/>
      <c r="VQP218" s="50"/>
      <c r="VQQ218" s="50"/>
      <c r="VQR218" s="50"/>
      <c r="VQS218" s="50"/>
      <c r="VQT218" s="50"/>
      <c r="VQU218" s="50"/>
      <c r="VQV218" s="50"/>
      <c r="VQW218" s="50"/>
      <c r="VQX218" s="50"/>
      <c r="VQY218" s="50"/>
      <c r="VQZ218" s="50"/>
      <c r="VRA218" s="50"/>
      <c r="VRB218" s="50"/>
      <c r="VRC218" s="50"/>
      <c r="VRD218" s="50"/>
      <c r="VRE218" s="50"/>
      <c r="VRF218" s="50"/>
      <c r="VRG218" s="50"/>
      <c r="VRH218" s="50"/>
      <c r="VRI218" s="50"/>
      <c r="VRJ218" s="50"/>
      <c r="VRK218" s="50"/>
      <c r="VRL218" s="50"/>
      <c r="VRM218" s="50"/>
      <c r="VRN218" s="50"/>
      <c r="VRO218" s="50"/>
      <c r="VRP218" s="50"/>
      <c r="VRQ218" s="50"/>
      <c r="VRR218" s="50"/>
      <c r="VRS218" s="50"/>
      <c r="VRT218" s="50"/>
      <c r="VRU218" s="50"/>
      <c r="VRV218" s="50"/>
      <c r="VRW218" s="50"/>
      <c r="VRX218" s="50"/>
      <c r="VRY218" s="50"/>
      <c r="VRZ218" s="50"/>
      <c r="VSA218" s="50"/>
      <c r="VSB218" s="50"/>
      <c r="VSC218" s="50"/>
      <c r="VSD218" s="50"/>
      <c r="VSE218" s="50"/>
      <c r="VSF218" s="50"/>
      <c r="VSG218" s="50"/>
      <c r="VSH218" s="50"/>
      <c r="VSI218" s="50"/>
      <c r="VSJ218" s="50"/>
      <c r="VSK218" s="50"/>
      <c r="VSL218" s="50"/>
      <c r="VSM218" s="50"/>
      <c r="VSN218" s="50"/>
      <c r="VSO218" s="50"/>
      <c r="VSP218" s="50"/>
      <c r="VSQ218" s="50"/>
      <c r="VSR218" s="50"/>
      <c r="VSS218" s="50"/>
      <c r="VST218" s="50"/>
      <c r="VSU218" s="50"/>
      <c r="VSV218" s="50"/>
      <c r="VSW218" s="50"/>
      <c r="VSX218" s="50"/>
      <c r="VSY218" s="50"/>
      <c r="VSZ218" s="50"/>
      <c r="VTA218" s="50"/>
      <c r="VTB218" s="50"/>
      <c r="VTC218" s="50"/>
      <c r="VTD218" s="50"/>
      <c r="VTE218" s="50"/>
      <c r="VTF218" s="50"/>
      <c r="VTG218" s="50"/>
      <c r="VTH218" s="50"/>
      <c r="VTI218" s="50"/>
      <c r="VTJ218" s="50"/>
      <c r="VTK218" s="50"/>
      <c r="VTL218" s="50"/>
      <c r="VTM218" s="50"/>
      <c r="VTN218" s="50"/>
      <c r="VTO218" s="50"/>
      <c r="VTP218" s="50"/>
      <c r="VTQ218" s="50"/>
      <c r="VTR218" s="50"/>
      <c r="VTS218" s="50"/>
      <c r="VTT218" s="50"/>
      <c r="VTU218" s="50"/>
      <c r="VTV218" s="50"/>
      <c r="VTW218" s="50"/>
      <c r="VTX218" s="50"/>
      <c r="VTY218" s="50"/>
      <c r="VTZ218" s="50"/>
      <c r="VUA218" s="50"/>
      <c r="VUB218" s="50"/>
      <c r="VUC218" s="50"/>
      <c r="VUD218" s="50"/>
      <c r="VUE218" s="50"/>
      <c r="VUF218" s="50"/>
      <c r="VUG218" s="50"/>
      <c r="VUH218" s="50"/>
      <c r="VUI218" s="50"/>
      <c r="VUJ218" s="50"/>
      <c r="VUK218" s="50"/>
      <c r="VUL218" s="50"/>
      <c r="VUM218" s="50"/>
      <c r="VUN218" s="50"/>
      <c r="VUO218" s="50"/>
      <c r="VUP218" s="50"/>
      <c r="VUQ218" s="50"/>
      <c r="VUR218" s="50"/>
      <c r="VUS218" s="50"/>
      <c r="VUT218" s="50"/>
      <c r="VUU218" s="50"/>
      <c r="VUV218" s="50"/>
      <c r="VUW218" s="50"/>
      <c r="VUX218" s="50"/>
      <c r="VUY218" s="50"/>
      <c r="VUZ218" s="50"/>
      <c r="VVA218" s="50"/>
      <c r="VVB218" s="50"/>
      <c r="VVC218" s="50"/>
      <c r="VVD218" s="50"/>
      <c r="VVE218" s="50"/>
      <c r="VVF218" s="50"/>
      <c r="VVG218" s="50"/>
      <c r="VVH218" s="50"/>
      <c r="VVI218" s="50"/>
      <c r="VVJ218" s="50"/>
      <c r="VVK218" s="50"/>
      <c r="VVL218" s="50"/>
      <c r="VVM218" s="50"/>
    </row>
    <row r="219" spans="2:99 15065:15457" s="1" customFormat="1" x14ac:dyDescent="0.25">
      <c r="B219" s="15"/>
      <c r="C219" s="247" t="s">
        <v>21</v>
      </c>
      <c r="D219" s="264">
        <v>292</v>
      </c>
      <c r="E219" s="248" t="s">
        <v>19</v>
      </c>
      <c r="F219" s="311">
        <v>152.59775089766936</v>
      </c>
      <c r="G219" s="311">
        <v>153.19365129933504</v>
      </c>
      <c r="H219" s="311">
        <v>154.86000104784401</v>
      </c>
      <c r="I219" s="311">
        <v>154.76296307302022</v>
      </c>
      <c r="J219" s="311">
        <v>92.739769273172143</v>
      </c>
      <c r="K219" s="311">
        <v>121.63012408789197</v>
      </c>
      <c r="L219" s="311">
        <v>45.186403421510867</v>
      </c>
      <c r="M219" s="311">
        <v>92.427139752047481</v>
      </c>
      <c r="N219" s="311">
        <v>66.70532907362832</v>
      </c>
      <c r="O219" s="311">
        <v>154.22106314884741</v>
      </c>
      <c r="P219" s="311">
        <f>'Convert Gas'!J18</f>
        <v>158.00509946242244</v>
      </c>
      <c r="Q219" s="311">
        <f>'Convert Gas'!J19</f>
        <v>167.19586745620148</v>
      </c>
      <c r="R219" s="311">
        <f>'Convert Gas'!J20</f>
        <v>186.41386185006024</v>
      </c>
      <c r="S219" s="311">
        <f>'Convert Gas'!J21</f>
        <v>102.751913462668</v>
      </c>
      <c r="T219" s="311">
        <v>160.54514610050853</v>
      </c>
      <c r="U219" s="311">
        <v>0</v>
      </c>
      <c r="V219" s="311">
        <v>0</v>
      </c>
      <c r="W219" s="311">
        <v>0</v>
      </c>
      <c r="X219" s="311">
        <v>0</v>
      </c>
      <c r="Y219" s="311">
        <v>0</v>
      </c>
      <c r="Z219" s="311">
        <v>0</v>
      </c>
      <c r="AA219" s="311">
        <v>0</v>
      </c>
      <c r="AB219" s="311">
        <v>7.9616366885873209</v>
      </c>
      <c r="AC219" s="311">
        <v>214.08458912196119</v>
      </c>
      <c r="AD219" s="311">
        <v>329.13951898693466</v>
      </c>
      <c r="AE219" s="311">
        <v>366.09408777388052</v>
      </c>
      <c r="AF219" s="311">
        <v>379.60565682595865</v>
      </c>
      <c r="AG219" s="311">
        <v>378.67876764006286</v>
      </c>
      <c r="AH219" s="311">
        <v>381.41035482377538</v>
      </c>
      <c r="AI219" s="311">
        <v>381.05303632038647</v>
      </c>
      <c r="AJ219" s="311">
        <v>375.06529769121266</v>
      </c>
      <c r="AL219" s="124">
        <f>SUM(F219:AJ219)</f>
        <v>4776.3290292795864</v>
      </c>
      <c r="CT219" s="40"/>
      <c r="CU219" s="151"/>
      <c r="VGK219" s="50"/>
      <c r="VGL219" s="50"/>
      <c r="VGM219" s="50"/>
      <c r="VGN219" s="50"/>
      <c r="VGO219" s="50"/>
      <c r="VGP219" s="50"/>
      <c r="VGQ219" s="50"/>
      <c r="VGR219" s="50"/>
      <c r="VGS219" s="50"/>
      <c r="VGT219" s="50"/>
      <c r="VGU219" s="50"/>
      <c r="VGV219" s="50"/>
      <c r="VGW219" s="50"/>
      <c r="VGX219" s="50"/>
      <c r="VGY219" s="50"/>
      <c r="VGZ219" s="50"/>
      <c r="VHA219" s="50"/>
      <c r="VHB219" s="50"/>
      <c r="VHC219" s="50"/>
      <c r="VHD219" s="50"/>
      <c r="VHE219" s="50"/>
      <c r="VHF219" s="50"/>
      <c r="VHG219" s="50"/>
      <c r="VHH219" s="50"/>
      <c r="VHI219" s="50"/>
      <c r="VHJ219" s="50"/>
      <c r="VHK219" s="50"/>
      <c r="VHL219" s="50"/>
      <c r="VHM219" s="50"/>
      <c r="VHN219" s="50"/>
      <c r="VHO219" s="50"/>
      <c r="VHP219" s="50"/>
      <c r="VHQ219" s="50"/>
      <c r="VHR219" s="50"/>
      <c r="VHS219" s="50"/>
      <c r="VHT219" s="50"/>
      <c r="VHU219" s="50"/>
      <c r="VHV219" s="50"/>
      <c r="VHW219" s="50"/>
      <c r="VHX219" s="50"/>
      <c r="VHY219" s="50"/>
      <c r="VHZ219" s="50"/>
      <c r="VIA219" s="50"/>
      <c r="VIB219" s="50"/>
      <c r="VIC219" s="50"/>
      <c r="VID219" s="50"/>
      <c r="VIE219" s="50"/>
      <c r="VIF219" s="50"/>
      <c r="VIG219" s="50"/>
      <c r="VIH219" s="50"/>
      <c r="VII219" s="50"/>
      <c r="VIJ219" s="50"/>
      <c r="VIK219" s="50"/>
      <c r="VIL219" s="50"/>
      <c r="VIM219" s="50"/>
      <c r="VIN219" s="50"/>
      <c r="VIO219" s="50"/>
      <c r="VIP219" s="50"/>
      <c r="VIQ219" s="50"/>
      <c r="VIR219" s="50"/>
      <c r="VIS219" s="50"/>
      <c r="VIT219" s="50"/>
      <c r="VIU219" s="50"/>
      <c r="VIV219" s="50"/>
      <c r="VIW219" s="50"/>
      <c r="VIX219" s="50"/>
      <c r="VIY219" s="50"/>
      <c r="VIZ219" s="50"/>
      <c r="VJA219" s="50"/>
      <c r="VJB219" s="50"/>
      <c r="VJC219" s="50"/>
      <c r="VJD219" s="50"/>
      <c r="VJE219" s="50"/>
      <c r="VJF219" s="50"/>
      <c r="VJG219" s="50"/>
      <c r="VJH219" s="50"/>
      <c r="VJI219" s="50"/>
      <c r="VJJ219" s="50"/>
      <c r="VJK219" s="50"/>
      <c r="VJL219" s="50"/>
      <c r="VJM219" s="50"/>
      <c r="VJN219" s="50"/>
      <c r="VJO219" s="50"/>
      <c r="VJP219" s="50"/>
      <c r="VJQ219" s="50"/>
      <c r="VJR219" s="50"/>
      <c r="VJS219" s="50"/>
      <c r="VJT219" s="50"/>
      <c r="VJU219" s="50"/>
      <c r="VJV219" s="50"/>
      <c r="VJW219" s="50"/>
      <c r="VJX219" s="50"/>
      <c r="VJY219" s="50"/>
      <c r="VJZ219" s="50"/>
      <c r="VKA219" s="50"/>
      <c r="VKB219" s="50"/>
      <c r="VKC219" s="50"/>
      <c r="VKD219" s="50"/>
      <c r="VKE219" s="50"/>
      <c r="VKF219" s="50"/>
      <c r="VKG219" s="50"/>
      <c r="VKH219" s="50"/>
      <c r="VKI219" s="50"/>
      <c r="VKJ219" s="50"/>
      <c r="VKK219" s="50"/>
      <c r="VKL219" s="50"/>
      <c r="VKM219" s="50"/>
      <c r="VKN219" s="50"/>
      <c r="VKO219" s="50"/>
      <c r="VKP219" s="50"/>
      <c r="VKQ219" s="50"/>
      <c r="VKR219" s="50"/>
      <c r="VKS219" s="50"/>
      <c r="VKT219" s="50"/>
      <c r="VKU219" s="50"/>
      <c r="VKV219" s="50"/>
      <c r="VKW219" s="50"/>
      <c r="VKX219" s="50"/>
      <c r="VKY219" s="50"/>
      <c r="VKZ219" s="50"/>
      <c r="VLA219" s="50"/>
      <c r="VLB219" s="50"/>
      <c r="VLC219" s="50"/>
      <c r="VLD219" s="50"/>
      <c r="VLE219" s="50"/>
      <c r="VLF219" s="50"/>
      <c r="VLG219" s="50"/>
      <c r="VLH219" s="50"/>
      <c r="VLI219" s="50"/>
      <c r="VLJ219" s="50"/>
      <c r="VLK219" s="50"/>
      <c r="VLL219" s="50"/>
      <c r="VLM219" s="50"/>
      <c r="VLN219" s="50"/>
      <c r="VLO219" s="50"/>
      <c r="VLP219" s="50"/>
      <c r="VLQ219" s="50"/>
      <c r="VLR219" s="50"/>
      <c r="VLS219" s="50"/>
      <c r="VLT219" s="50"/>
      <c r="VLU219" s="50"/>
      <c r="VLV219" s="50"/>
      <c r="VLW219" s="50"/>
      <c r="VLX219" s="50"/>
      <c r="VLY219" s="50"/>
      <c r="VLZ219" s="50"/>
      <c r="VMA219" s="50"/>
      <c r="VMB219" s="50"/>
      <c r="VMC219" s="50"/>
      <c r="VMD219" s="50"/>
      <c r="VME219" s="50"/>
      <c r="VMF219" s="50"/>
      <c r="VMG219" s="50"/>
      <c r="VMH219" s="50"/>
      <c r="VMI219" s="50"/>
      <c r="VMJ219" s="50"/>
      <c r="VMK219" s="50"/>
      <c r="VML219" s="50"/>
      <c r="VMM219" s="50"/>
      <c r="VMN219" s="50"/>
      <c r="VMO219" s="50"/>
      <c r="VMP219" s="50"/>
      <c r="VMQ219" s="50"/>
      <c r="VMR219" s="50"/>
      <c r="VMS219" s="50"/>
      <c r="VMT219" s="50"/>
      <c r="VMU219" s="50"/>
      <c r="VMV219" s="50"/>
      <c r="VMW219" s="50"/>
      <c r="VMX219" s="50"/>
      <c r="VMY219" s="50"/>
      <c r="VMZ219" s="50"/>
      <c r="VNA219" s="50"/>
      <c r="VNB219" s="50"/>
      <c r="VNC219" s="50"/>
      <c r="VND219" s="50"/>
      <c r="VNE219" s="50"/>
      <c r="VNF219" s="50"/>
      <c r="VNG219" s="50"/>
      <c r="VNH219" s="50"/>
      <c r="VNI219" s="50"/>
      <c r="VNJ219" s="50"/>
      <c r="VNK219" s="50"/>
      <c r="VNL219" s="50"/>
      <c r="VNM219" s="50"/>
      <c r="VNN219" s="50"/>
      <c r="VNO219" s="50"/>
      <c r="VNP219" s="50"/>
      <c r="VNQ219" s="50"/>
      <c r="VNR219" s="50"/>
      <c r="VNS219" s="50"/>
      <c r="VNT219" s="50"/>
      <c r="VNU219" s="50"/>
      <c r="VNV219" s="50"/>
      <c r="VNW219" s="50"/>
      <c r="VNX219" s="50"/>
      <c r="VNY219" s="50"/>
      <c r="VNZ219" s="50"/>
      <c r="VOA219" s="50"/>
      <c r="VOB219" s="50"/>
      <c r="VOC219" s="50"/>
      <c r="VOD219" s="50"/>
      <c r="VOE219" s="50"/>
      <c r="VOF219" s="50"/>
      <c r="VOG219" s="50"/>
      <c r="VOH219" s="50"/>
      <c r="VOI219" s="50"/>
      <c r="VOJ219" s="50"/>
      <c r="VOK219" s="50"/>
      <c r="VOL219" s="50"/>
      <c r="VOM219" s="50"/>
      <c r="VON219" s="50"/>
      <c r="VOO219" s="50"/>
      <c r="VOP219" s="50"/>
      <c r="VOQ219" s="50"/>
      <c r="VOR219" s="50"/>
      <c r="VOS219" s="50"/>
      <c r="VOT219" s="50"/>
      <c r="VOU219" s="50"/>
      <c r="VOV219" s="50"/>
      <c r="VOW219" s="50"/>
      <c r="VOX219" s="50"/>
      <c r="VOY219" s="50"/>
      <c r="VOZ219" s="50"/>
      <c r="VPA219" s="50"/>
      <c r="VPB219" s="50"/>
      <c r="VPC219" s="50"/>
      <c r="VPD219" s="50"/>
      <c r="VPE219" s="50"/>
      <c r="VPF219" s="50"/>
      <c r="VPG219" s="50"/>
      <c r="VPH219" s="50"/>
      <c r="VPI219" s="50"/>
      <c r="VPJ219" s="50"/>
      <c r="VPK219" s="50"/>
      <c r="VPL219" s="50"/>
      <c r="VPM219" s="50"/>
      <c r="VPN219" s="50"/>
      <c r="VPO219" s="50"/>
      <c r="VPP219" s="50"/>
      <c r="VPQ219" s="50"/>
      <c r="VPR219" s="50"/>
      <c r="VPS219" s="50"/>
      <c r="VPT219" s="50"/>
      <c r="VPU219" s="50"/>
      <c r="VPV219" s="50"/>
      <c r="VPW219" s="50"/>
      <c r="VPX219" s="50"/>
      <c r="VPY219" s="50"/>
      <c r="VPZ219" s="50"/>
      <c r="VQA219" s="50"/>
      <c r="VQB219" s="50"/>
      <c r="VQC219" s="50"/>
      <c r="VQD219" s="50"/>
      <c r="VQE219" s="50"/>
      <c r="VQF219" s="50"/>
      <c r="VQG219" s="50"/>
      <c r="VQH219" s="50"/>
      <c r="VQI219" s="50"/>
      <c r="VQJ219" s="50"/>
      <c r="VQK219" s="50"/>
      <c r="VQL219" s="50"/>
      <c r="VQM219" s="50"/>
      <c r="VQN219" s="50"/>
      <c r="VQO219" s="50"/>
      <c r="VQP219" s="50"/>
      <c r="VQQ219" s="50"/>
      <c r="VQR219" s="50"/>
      <c r="VQS219" s="50"/>
      <c r="VQT219" s="50"/>
      <c r="VQU219" s="50"/>
      <c r="VQV219" s="50"/>
      <c r="VQW219" s="50"/>
      <c r="VQX219" s="50"/>
      <c r="VQY219" s="50"/>
      <c r="VQZ219" s="50"/>
      <c r="VRA219" s="50"/>
      <c r="VRB219" s="50"/>
      <c r="VRC219" s="50"/>
      <c r="VRD219" s="50"/>
      <c r="VRE219" s="50"/>
      <c r="VRF219" s="50"/>
      <c r="VRG219" s="50"/>
      <c r="VRH219" s="50"/>
      <c r="VRI219" s="50"/>
      <c r="VRJ219" s="50"/>
      <c r="VRK219" s="50"/>
      <c r="VRL219" s="50"/>
      <c r="VRM219" s="50"/>
      <c r="VRN219" s="50"/>
      <c r="VRO219" s="50"/>
      <c r="VRP219" s="50"/>
      <c r="VRQ219" s="50"/>
      <c r="VRR219" s="50"/>
      <c r="VRS219" s="50"/>
      <c r="VRT219" s="50"/>
      <c r="VRU219" s="50"/>
      <c r="VRV219" s="50"/>
      <c r="VRW219" s="50"/>
      <c r="VRX219" s="50"/>
      <c r="VRY219" s="50"/>
      <c r="VRZ219" s="50"/>
      <c r="VSA219" s="50"/>
      <c r="VSB219" s="50"/>
      <c r="VSC219" s="50"/>
      <c r="VSD219" s="50"/>
      <c r="VSE219" s="50"/>
      <c r="VSF219" s="50"/>
      <c r="VSG219" s="50"/>
      <c r="VSH219" s="50"/>
      <c r="VSI219" s="50"/>
      <c r="VSJ219" s="50"/>
      <c r="VSK219" s="50"/>
      <c r="VSL219" s="50"/>
      <c r="VSM219" s="50"/>
      <c r="VSN219" s="50"/>
      <c r="VSO219" s="50"/>
      <c r="VSP219" s="50"/>
      <c r="VSQ219" s="50"/>
      <c r="VSR219" s="50"/>
      <c r="VSS219" s="50"/>
      <c r="VST219" s="50"/>
      <c r="VSU219" s="50"/>
      <c r="VSV219" s="50"/>
      <c r="VSW219" s="50"/>
      <c r="VSX219" s="50"/>
      <c r="VSY219" s="50"/>
      <c r="VSZ219" s="50"/>
      <c r="VTA219" s="50"/>
      <c r="VTB219" s="50"/>
      <c r="VTC219" s="50"/>
      <c r="VTD219" s="50"/>
      <c r="VTE219" s="50"/>
      <c r="VTF219" s="50"/>
      <c r="VTG219" s="50"/>
      <c r="VTH219" s="50"/>
      <c r="VTI219" s="50"/>
      <c r="VTJ219" s="50"/>
      <c r="VTK219" s="50"/>
      <c r="VTL219" s="50"/>
      <c r="VTM219" s="50"/>
      <c r="VTN219" s="50"/>
      <c r="VTO219" s="50"/>
      <c r="VTP219" s="50"/>
      <c r="VTQ219" s="50"/>
      <c r="VTR219" s="50"/>
      <c r="VTS219" s="50"/>
      <c r="VTT219" s="50"/>
      <c r="VTU219" s="50"/>
      <c r="VTV219" s="50"/>
      <c r="VTW219" s="50"/>
      <c r="VTX219" s="50"/>
      <c r="VTY219" s="50"/>
      <c r="VTZ219" s="50"/>
      <c r="VUA219" s="50"/>
      <c r="VUB219" s="50"/>
      <c r="VUC219" s="50"/>
      <c r="VUD219" s="50"/>
      <c r="VUE219" s="50"/>
      <c r="VUF219" s="50"/>
      <c r="VUG219" s="50"/>
      <c r="VUH219" s="50"/>
      <c r="VUI219" s="50"/>
      <c r="VUJ219" s="50"/>
      <c r="VUK219" s="50"/>
      <c r="VUL219" s="50"/>
      <c r="VUM219" s="50"/>
      <c r="VUN219" s="50"/>
      <c r="VUO219" s="50"/>
      <c r="VUP219" s="50"/>
      <c r="VUQ219" s="50"/>
      <c r="VUR219" s="50"/>
      <c r="VUS219" s="50"/>
      <c r="VUT219" s="50"/>
      <c r="VUU219" s="50"/>
      <c r="VUV219" s="50"/>
      <c r="VUW219" s="50"/>
      <c r="VUX219" s="50"/>
      <c r="VUY219" s="50"/>
      <c r="VUZ219" s="50"/>
      <c r="VVA219" s="50"/>
      <c r="VVB219" s="50"/>
      <c r="VVC219" s="50"/>
      <c r="VVD219" s="50"/>
      <c r="VVE219" s="50"/>
      <c r="VVF219" s="50"/>
      <c r="VVG219" s="50"/>
      <c r="VVH219" s="50"/>
      <c r="VVI219" s="50"/>
      <c r="VVJ219" s="50"/>
      <c r="VVK219" s="50"/>
      <c r="VVL219" s="50"/>
      <c r="VVM219" s="50"/>
    </row>
    <row r="220" spans="2:99 15065:15457" s="1" customFormat="1" x14ac:dyDescent="0.25">
      <c r="B220" s="15"/>
      <c r="C220" s="14" t="s">
        <v>20</v>
      </c>
      <c r="D220" s="264">
        <v>1168.001</v>
      </c>
      <c r="E220" s="20" t="s">
        <v>19</v>
      </c>
      <c r="F220" s="312">
        <f>F217-F219</f>
        <v>1025.5769491023307</v>
      </c>
      <c r="G220" s="312">
        <f>G217-G219</f>
        <v>1035.272848700665</v>
      </c>
      <c r="H220" s="312">
        <f>H217-H219</f>
        <v>1074.9731989521561</v>
      </c>
      <c r="I220" s="312">
        <f>I217-I219</f>
        <v>1068.6486369269796</v>
      </c>
      <c r="J220" s="312">
        <f t="shared" ref="J220:AJ220" si="29">J217-J219</f>
        <v>978.73533072682801</v>
      </c>
      <c r="K220" s="312">
        <f t="shared" si="29"/>
        <v>937.67297591210809</v>
      </c>
      <c r="L220" s="312">
        <f t="shared" si="29"/>
        <v>897.1531965784892</v>
      </c>
      <c r="M220" s="312">
        <f t="shared" si="29"/>
        <v>612.69246024795257</v>
      </c>
      <c r="N220" s="312">
        <f t="shared" si="29"/>
        <v>921.66317092637178</v>
      </c>
      <c r="O220" s="312">
        <f t="shared" si="29"/>
        <v>924.53753685115248</v>
      </c>
      <c r="P220" s="312">
        <f>P217-P219</f>
        <v>1081.0316005375776</v>
      </c>
      <c r="Q220" s="312">
        <f t="shared" si="29"/>
        <v>1069.2464325437984</v>
      </c>
      <c r="R220" s="312">
        <f t="shared" si="29"/>
        <v>852.75163814993982</v>
      </c>
      <c r="S220" s="312">
        <f t="shared" si="29"/>
        <v>1006.516186537332</v>
      </c>
      <c r="T220" s="312">
        <f t="shared" si="29"/>
        <v>770.4456538994915</v>
      </c>
      <c r="U220" s="312">
        <f t="shared" si="29"/>
        <v>400.5641</v>
      </c>
      <c r="V220" s="312">
        <f t="shared" si="29"/>
        <v>0</v>
      </c>
      <c r="W220" s="312">
        <f t="shared" si="29"/>
        <v>0</v>
      </c>
      <c r="X220" s="312">
        <f t="shared" si="29"/>
        <v>0</v>
      </c>
      <c r="Y220" s="312">
        <f t="shared" si="29"/>
        <v>0</v>
      </c>
      <c r="Z220" s="312">
        <f t="shared" si="29"/>
        <v>0</v>
      </c>
      <c r="AA220" s="312">
        <f t="shared" si="29"/>
        <v>0</v>
      </c>
      <c r="AB220" s="312">
        <f t="shared" si="29"/>
        <v>0.83396331141267943</v>
      </c>
      <c r="AC220" s="312">
        <f t="shared" si="29"/>
        <v>866.93061087803881</v>
      </c>
      <c r="AD220" s="312">
        <f t="shared" si="29"/>
        <v>989.64858101306527</v>
      </c>
      <c r="AE220" s="312">
        <f t="shared" si="29"/>
        <v>904.78941222611934</v>
      </c>
      <c r="AF220" s="312">
        <f t="shared" si="29"/>
        <v>905.0849431740412</v>
      </c>
      <c r="AG220" s="312">
        <f t="shared" si="29"/>
        <v>885.33783235993701</v>
      </c>
      <c r="AH220" s="312">
        <f t="shared" si="29"/>
        <v>848.55864517622467</v>
      </c>
      <c r="AI220" s="312">
        <f t="shared" si="29"/>
        <v>847.51746367961357</v>
      </c>
      <c r="AJ220" s="312">
        <f t="shared" si="29"/>
        <v>927.54060230878736</v>
      </c>
      <c r="AL220" s="124">
        <f>SUM(F220:AJ220)</f>
        <v>21833.72397072041</v>
      </c>
      <c r="CU220" s="151"/>
      <c r="VGK220" s="50"/>
      <c r="VGL220" s="50"/>
      <c r="VGM220" s="50"/>
      <c r="VGN220" s="50"/>
      <c r="VGO220" s="50"/>
      <c r="VGP220" s="50"/>
      <c r="VGQ220" s="50"/>
      <c r="VGR220" s="50"/>
      <c r="VGS220" s="50"/>
      <c r="VGT220" s="50"/>
      <c r="VGU220" s="50"/>
      <c r="VGV220" s="50"/>
      <c r="VGW220" s="50"/>
      <c r="VGX220" s="50"/>
      <c r="VGY220" s="50"/>
      <c r="VGZ220" s="50"/>
      <c r="VHA220" s="50"/>
      <c r="VHB220" s="50"/>
      <c r="VHC220" s="50"/>
      <c r="VHD220" s="50"/>
      <c r="VHE220" s="50"/>
      <c r="VHF220" s="50"/>
      <c r="VHG220" s="50"/>
      <c r="VHH220" s="50"/>
      <c r="VHI220" s="50"/>
      <c r="VHJ220" s="50"/>
      <c r="VHK220" s="50"/>
      <c r="VHL220" s="50"/>
      <c r="VHM220" s="50"/>
      <c r="VHN220" s="50"/>
      <c r="VHO220" s="50"/>
      <c r="VHP220" s="50"/>
      <c r="VHQ220" s="50"/>
      <c r="VHR220" s="50"/>
      <c r="VHS220" s="50"/>
      <c r="VHT220" s="50"/>
      <c r="VHU220" s="50"/>
      <c r="VHV220" s="50"/>
      <c r="VHW220" s="50"/>
      <c r="VHX220" s="50"/>
      <c r="VHY220" s="50"/>
      <c r="VHZ220" s="50"/>
      <c r="VIA220" s="50"/>
      <c r="VIB220" s="50"/>
      <c r="VIC220" s="50"/>
      <c r="VID220" s="50"/>
      <c r="VIE220" s="50"/>
      <c r="VIF220" s="50"/>
      <c r="VIG220" s="50"/>
      <c r="VIH220" s="50"/>
      <c r="VII220" s="50"/>
      <c r="VIJ220" s="50"/>
      <c r="VIK220" s="50"/>
      <c r="VIL220" s="50"/>
      <c r="VIM220" s="50"/>
      <c r="VIN220" s="50"/>
      <c r="VIO220" s="50"/>
      <c r="VIP220" s="50"/>
      <c r="VIQ220" s="50"/>
      <c r="VIR220" s="50"/>
      <c r="VIS220" s="50"/>
      <c r="VIT220" s="50"/>
      <c r="VIU220" s="50"/>
      <c r="VIV220" s="50"/>
      <c r="VIW220" s="50"/>
      <c r="VIX220" s="50"/>
      <c r="VIY220" s="50"/>
      <c r="VIZ220" s="50"/>
      <c r="VJA220" s="50"/>
      <c r="VJB220" s="50"/>
      <c r="VJC220" s="50"/>
      <c r="VJD220" s="50"/>
      <c r="VJE220" s="50"/>
      <c r="VJF220" s="50"/>
      <c r="VJG220" s="50"/>
      <c r="VJH220" s="50"/>
      <c r="VJI220" s="50"/>
      <c r="VJJ220" s="50"/>
      <c r="VJK220" s="50"/>
      <c r="VJL220" s="50"/>
      <c r="VJM220" s="50"/>
      <c r="VJN220" s="50"/>
      <c r="VJO220" s="50"/>
      <c r="VJP220" s="50"/>
      <c r="VJQ220" s="50"/>
      <c r="VJR220" s="50"/>
      <c r="VJS220" s="50"/>
      <c r="VJT220" s="50"/>
      <c r="VJU220" s="50"/>
      <c r="VJV220" s="50"/>
      <c r="VJW220" s="50"/>
      <c r="VJX220" s="50"/>
      <c r="VJY220" s="50"/>
      <c r="VJZ220" s="50"/>
      <c r="VKA220" s="50"/>
      <c r="VKB220" s="50"/>
      <c r="VKC220" s="50"/>
      <c r="VKD220" s="50"/>
      <c r="VKE220" s="50"/>
      <c r="VKF220" s="50"/>
      <c r="VKG220" s="50"/>
      <c r="VKH220" s="50"/>
      <c r="VKI220" s="50"/>
      <c r="VKJ220" s="50"/>
      <c r="VKK220" s="50"/>
      <c r="VKL220" s="50"/>
      <c r="VKM220" s="50"/>
      <c r="VKN220" s="50"/>
      <c r="VKO220" s="50"/>
      <c r="VKP220" s="50"/>
      <c r="VKQ220" s="50"/>
      <c r="VKR220" s="50"/>
      <c r="VKS220" s="50"/>
      <c r="VKT220" s="50"/>
      <c r="VKU220" s="50"/>
      <c r="VKV220" s="50"/>
      <c r="VKW220" s="50"/>
      <c r="VKX220" s="50"/>
      <c r="VKY220" s="50"/>
      <c r="VKZ220" s="50"/>
      <c r="VLA220" s="50"/>
      <c r="VLB220" s="50"/>
      <c r="VLC220" s="50"/>
      <c r="VLD220" s="50"/>
      <c r="VLE220" s="50"/>
      <c r="VLF220" s="50"/>
      <c r="VLG220" s="50"/>
      <c r="VLH220" s="50"/>
      <c r="VLI220" s="50"/>
      <c r="VLJ220" s="50"/>
      <c r="VLK220" s="50"/>
      <c r="VLL220" s="50"/>
      <c r="VLM220" s="50"/>
      <c r="VLN220" s="50"/>
      <c r="VLO220" s="50"/>
      <c r="VLP220" s="50"/>
      <c r="VLQ220" s="50"/>
      <c r="VLR220" s="50"/>
      <c r="VLS220" s="50"/>
      <c r="VLT220" s="50"/>
      <c r="VLU220" s="50"/>
      <c r="VLV220" s="50"/>
      <c r="VLW220" s="50"/>
      <c r="VLX220" s="50"/>
      <c r="VLY220" s="50"/>
      <c r="VLZ220" s="50"/>
      <c r="VMA220" s="50"/>
      <c r="VMB220" s="50"/>
      <c r="VMC220" s="50"/>
      <c r="VMD220" s="50"/>
      <c r="VME220" s="50"/>
      <c r="VMF220" s="50"/>
      <c r="VMG220" s="50"/>
      <c r="VMH220" s="50"/>
      <c r="VMI220" s="50"/>
      <c r="VMJ220" s="50"/>
      <c r="VMK220" s="50"/>
      <c r="VML220" s="50"/>
      <c r="VMM220" s="50"/>
      <c r="VMN220" s="50"/>
      <c r="VMO220" s="50"/>
      <c r="VMP220" s="50"/>
      <c r="VMQ220" s="50"/>
      <c r="VMR220" s="50"/>
      <c r="VMS220" s="50"/>
      <c r="VMT220" s="50"/>
      <c r="VMU220" s="50"/>
      <c r="VMV220" s="50"/>
      <c r="VMW220" s="50"/>
      <c r="VMX220" s="50"/>
      <c r="VMY220" s="50"/>
      <c r="VMZ220" s="50"/>
      <c r="VNA220" s="50"/>
      <c r="VNB220" s="50"/>
      <c r="VNC220" s="50"/>
      <c r="VND220" s="50"/>
      <c r="VNE220" s="50"/>
      <c r="VNF220" s="50"/>
      <c r="VNG220" s="50"/>
      <c r="VNH220" s="50"/>
      <c r="VNI220" s="50"/>
      <c r="VNJ220" s="50"/>
      <c r="VNK220" s="50"/>
      <c r="VNL220" s="50"/>
      <c r="VNM220" s="50"/>
      <c r="VNN220" s="50"/>
      <c r="VNO220" s="50"/>
      <c r="VNP220" s="50"/>
      <c r="VNQ220" s="50"/>
      <c r="VNR220" s="50"/>
      <c r="VNS220" s="50"/>
      <c r="VNT220" s="50"/>
      <c r="VNU220" s="50"/>
      <c r="VNV220" s="50"/>
      <c r="VNW220" s="50"/>
      <c r="VNX220" s="50"/>
      <c r="VNY220" s="50"/>
      <c r="VNZ220" s="50"/>
      <c r="VOA220" s="50"/>
      <c r="VOB220" s="50"/>
      <c r="VOC220" s="50"/>
      <c r="VOD220" s="50"/>
      <c r="VOE220" s="50"/>
      <c r="VOF220" s="50"/>
      <c r="VOG220" s="50"/>
      <c r="VOH220" s="50"/>
      <c r="VOI220" s="50"/>
      <c r="VOJ220" s="50"/>
      <c r="VOK220" s="50"/>
      <c r="VOL220" s="50"/>
      <c r="VOM220" s="50"/>
      <c r="VON220" s="50"/>
      <c r="VOO220" s="50"/>
      <c r="VOP220" s="50"/>
      <c r="VOQ220" s="50"/>
      <c r="VOR220" s="50"/>
      <c r="VOS220" s="50"/>
      <c r="VOT220" s="50"/>
      <c r="VOU220" s="50"/>
      <c r="VOV220" s="50"/>
      <c r="VOW220" s="50"/>
      <c r="VOX220" s="50"/>
      <c r="VOY220" s="50"/>
      <c r="VOZ220" s="50"/>
      <c r="VPA220" s="50"/>
      <c r="VPB220" s="50"/>
      <c r="VPC220" s="50"/>
      <c r="VPD220" s="50"/>
      <c r="VPE220" s="50"/>
      <c r="VPF220" s="50"/>
      <c r="VPG220" s="50"/>
      <c r="VPH220" s="50"/>
      <c r="VPI220" s="50"/>
      <c r="VPJ220" s="50"/>
      <c r="VPK220" s="50"/>
      <c r="VPL220" s="50"/>
      <c r="VPM220" s="50"/>
      <c r="VPN220" s="50"/>
      <c r="VPO220" s="50"/>
      <c r="VPP220" s="50"/>
      <c r="VPQ220" s="50"/>
      <c r="VPR220" s="50"/>
      <c r="VPS220" s="50"/>
      <c r="VPT220" s="50"/>
      <c r="VPU220" s="50"/>
      <c r="VPV220" s="50"/>
      <c r="VPW220" s="50"/>
      <c r="VPX220" s="50"/>
      <c r="VPY220" s="50"/>
      <c r="VPZ220" s="50"/>
      <c r="VQA220" s="50"/>
      <c r="VQB220" s="50"/>
      <c r="VQC220" s="50"/>
      <c r="VQD220" s="50"/>
      <c r="VQE220" s="50"/>
      <c r="VQF220" s="50"/>
      <c r="VQG220" s="50"/>
      <c r="VQH220" s="50"/>
      <c r="VQI220" s="50"/>
      <c r="VQJ220" s="50"/>
      <c r="VQK220" s="50"/>
      <c r="VQL220" s="50"/>
      <c r="VQM220" s="50"/>
      <c r="VQN220" s="50"/>
      <c r="VQO220" s="50"/>
      <c r="VQP220" s="50"/>
      <c r="VQQ220" s="50"/>
      <c r="VQR220" s="50"/>
      <c r="VQS220" s="50"/>
      <c r="VQT220" s="50"/>
      <c r="VQU220" s="50"/>
      <c r="VQV220" s="50"/>
      <c r="VQW220" s="50"/>
      <c r="VQX220" s="50"/>
      <c r="VQY220" s="50"/>
      <c r="VQZ220" s="50"/>
      <c r="VRA220" s="50"/>
      <c r="VRB220" s="50"/>
      <c r="VRC220" s="50"/>
      <c r="VRD220" s="50"/>
      <c r="VRE220" s="50"/>
      <c r="VRF220" s="50"/>
      <c r="VRG220" s="50"/>
      <c r="VRH220" s="50"/>
      <c r="VRI220" s="50"/>
      <c r="VRJ220" s="50"/>
      <c r="VRK220" s="50"/>
      <c r="VRL220" s="50"/>
      <c r="VRM220" s="50"/>
      <c r="VRN220" s="50"/>
      <c r="VRO220" s="50"/>
      <c r="VRP220" s="50"/>
      <c r="VRQ220" s="50"/>
      <c r="VRR220" s="50"/>
      <c r="VRS220" s="50"/>
      <c r="VRT220" s="50"/>
      <c r="VRU220" s="50"/>
      <c r="VRV220" s="50"/>
      <c r="VRW220" s="50"/>
      <c r="VRX220" s="50"/>
      <c r="VRY220" s="50"/>
      <c r="VRZ220" s="50"/>
      <c r="VSA220" s="50"/>
      <c r="VSB220" s="50"/>
      <c r="VSC220" s="50"/>
      <c r="VSD220" s="50"/>
      <c r="VSE220" s="50"/>
      <c r="VSF220" s="50"/>
      <c r="VSG220" s="50"/>
      <c r="VSH220" s="50"/>
      <c r="VSI220" s="50"/>
      <c r="VSJ220" s="50"/>
      <c r="VSK220" s="50"/>
      <c r="VSL220" s="50"/>
      <c r="VSM220" s="50"/>
      <c r="VSN220" s="50"/>
      <c r="VSO220" s="50"/>
      <c r="VSP220" s="50"/>
      <c r="VSQ220" s="50"/>
      <c r="VSR220" s="50"/>
      <c r="VSS220" s="50"/>
      <c r="VST220" s="50"/>
      <c r="VSU220" s="50"/>
      <c r="VSV220" s="50"/>
      <c r="VSW220" s="50"/>
      <c r="VSX220" s="50"/>
      <c r="VSY220" s="50"/>
      <c r="VSZ220" s="50"/>
      <c r="VTA220" s="50"/>
      <c r="VTB220" s="50"/>
      <c r="VTC220" s="50"/>
      <c r="VTD220" s="50"/>
      <c r="VTE220" s="50"/>
      <c r="VTF220" s="50"/>
      <c r="VTG220" s="50"/>
      <c r="VTH220" s="50"/>
      <c r="VTI220" s="50"/>
      <c r="VTJ220" s="50"/>
      <c r="VTK220" s="50"/>
      <c r="VTL220" s="50"/>
      <c r="VTM220" s="50"/>
      <c r="VTN220" s="50"/>
      <c r="VTO220" s="50"/>
      <c r="VTP220" s="50"/>
      <c r="VTQ220" s="50"/>
      <c r="VTR220" s="50"/>
      <c r="VTS220" s="50"/>
      <c r="VTT220" s="50"/>
      <c r="VTU220" s="50"/>
      <c r="VTV220" s="50"/>
      <c r="VTW220" s="50"/>
      <c r="VTX220" s="50"/>
      <c r="VTY220" s="50"/>
      <c r="VTZ220" s="50"/>
      <c r="VUA220" s="50"/>
      <c r="VUB220" s="50"/>
      <c r="VUC220" s="50"/>
      <c r="VUD220" s="50"/>
      <c r="VUE220" s="50"/>
      <c r="VUF220" s="50"/>
      <c r="VUG220" s="50"/>
      <c r="VUH220" s="50"/>
      <c r="VUI220" s="50"/>
      <c r="VUJ220" s="50"/>
      <c r="VUK220" s="50"/>
      <c r="VUL220" s="50"/>
      <c r="VUM220" s="50"/>
      <c r="VUN220" s="50"/>
      <c r="VUO220" s="50"/>
      <c r="VUP220" s="50"/>
      <c r="VUQ220" s="50"/>
      <c r="VUR220" s="50"/>
      <c r="VUS220" s="50"/>
      <c r="VUT220" s="50"/>
      <c r="VUU220" s="50"/>
      <c r="VUV220" s="50"/>
      <c r="VUW220" s="50"/>
      <c r="VUX220" s="50"/>
      <c r="VUY220" s="50"/>
      <c r="VUZ220" s="50"/>
      <c r="VVA220" s="50"/>
      <c r="VVB220" s="50"/>
      <c r="VVC220" s="50"/>
      <c r="VVD220" s="50"/>
      <c r="VVE220" s="50"/>
      <c r="VVF220" s="50"/>
      <c r="VVG220" s="50"/>
      <c r="VVH220" s="50"/>
      <c r="VVI220" s="50"/>
      <c r="VVJ220" s="50"/>
      <c r="VVK220" s="50"/>
      <c r="VVL220" s="50"/>
      <c r="VVM220" s="50"/>
    </row>
    <row r="221" spans="2:99 15065:15457" s="2" customFormat="1" ht="15.75" thickBot="1" x14ac:dyDescent="0.3">
      <c r="B221" s="41"/>
      <c r="C221" s="42" t="s">
        <v>1</v>
      </c>
      <c r="D221" s="273">
        <v>1460.001</v>
      </c>
      <c r="E221" s="25" t="s">
        <v>19</v>
      </c>
      <c r="F221" s="313">
        <f>F219+F220</f>
        <v>1178.1747</v>
      </c>
      <c r="G221" s="313">
        <f>G219+G220</f>
        <v>1188.4665</v>
      </c>
      <c r="H221" s="313">
        <f t="shared" ref="H221:AJ221" si="30">H219+H220</f>
        <v>1229.8332</v>
      </c>
      <c r="I221" s="313">
        <f t="shared" si="30"/>
        <v>1223.4115999999999</v>
      </c>
      <c r="J221" s="313">
        <f t="shared" si="30"/>
        <v>1071.4751000000001</v>
      </c>
      <c r="K221" s="313">
        <f t="shared" si="30"/>
        <v>1059.3031000000001</v>
      </c>
      <c r="L221" s="313">
        <f t="shared" si="30"/>
        <v>942.33960000000002</v>
      </c>
      <c r="M221" s="313">
        <f t="shared" si="30"/>
        <v>705.11959999999999</v>
      </c>
      <c r="N221" s="313">
        <f t="shared" si="30"/>
        <v>988.36850000000004</v>
      </c>
      <c r="O221" s="313">
        <f t="shared" si="30"/>
        <v>1078.7585999999999</v>
      </c>
      <c r="P221" s="313">
        <f t="shared" si="30"/>
        <v>1239.0367000000001</v>
      </c>
      <c r="Q221" s="313">
        <f t="shared" si="30"/>
        <v>1236.4422999999999</v>
      </c>
      <c r="R221" s="313">
        <f t="shared" si="30"/>
        <v>1039.1655000000001</v>
      </c>
      <c r="S221" s="313">
        <f t="shared" si="30"/>
        <v>1109.2681</v>
      </c>
      <c r="T221" s="313">
        <f t="shared" si="30"/>
        <v>930.99080000000004</v>
      </c>
      <c r="U221" s="313">
        <f t="shared" si="30"/>
        <v>400.5641</v>
      </c>
      <c r="V221" s="313">
        <f t="shared" si="30"/>
        <v>0</v>
      </c>
      <c r="W221" s="313">
        <f t="shared" si="30"/>
        <v>0</v>
      </c>
      <c r="X221" s="313">
        <f t="shared" si="30"/>
        <v>0</v>
      </c>
      <c r="Y221" s="313">
        <f t="shared" si="30"/>
        <v>0</v>
      </c>
      <c r="Z221" s="313">
        <f t="shared" si="30"/>
        <v>0</v>
      </c>
      <c r="AA221" s="313">
        <f t="shared" si="30"/>
        <v>0</v>
      </c>
      <c r="AB221" s="313">
        <f t="shared" si="30"/>
        <v>8.7956000000000003</v>
      </c>
      <c r="AC221" s="313">
        <f t="shared" si="30"/>
        <v>1081.0152</v>
      </c>
      <c r="AD221" s="313">
        <f t="shared" si="30"/>
        <v>1318.7881</v>
      </c>
      <c r="AE221" s="313">
        <f t="shared" si="30"/>
        <v>1270.8834999999999</v>
      </c>
      <c r="AF221" s="313">
        <f t="shared" si="30"/>
        <v>1284.6905999999999</v>
      </c>
      <c r="AG221" s="313">
        <f t="shared" si="30"/>
        <v>1264.0165999999999</v>
      </c>
      <c r="AH221" s="313">
        <f t="shared" si="30"/>
        <v>1229.9690000000001</v>
      </c>
      <c r="AI221" s="313">
        <f t="shared" si="30"/>
        <v>1228.5705</v>
      </c>
      <c r="AJ221" s="313">
        <f t="shared" si="30"/>
        <v>1302.6059</v>
      </c>
      <c r="AL221" s="126">
        <f>SUM(F221:AJ221)</f>
        <v>26610.053000000004</v>
      </c>
      <c r="CU221" s="161"/>
    </row>
    <row r="222" spans="2:99 15065:15457" s="2" customFormat="1" x14ac:dyDescent="0.25">
      <c r="B222" s="8">
        <v>5</v>
      </c>
      <c r="C222" s="127" t="s">
        <v>18</v>
      </c>
      <c r="D222" s="128"/>
      <c r="E222" s="128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4"/>
      <c r="AA222" s="314"/>
      <c r="AB222" s="314"/>
      <c r="AC222" s="314"/>
      <c r="AD222" s="314"/>
      <c r="AE222" s="314"/>
      <c r="AF222" s="314"/>
      <c r="AG222" s="314"/>
      <c r="AH222" s="314"/>
      <c r="AI222" s="314"/>
      <c r="AJ222" s="314"/>
      <c r="AL222" s="146" t="s">
        <v>134</v>
      </c>
      <c r="CU222" s="161"/>
    </row>
    <row r="223" spans="2:99 15065:15457" s="2" customFormat="1" x14ac:dyDescent="0.25">
      <c r="B223" s="8"/>
      <c r="C223" s="247" t="s">
        <v>4</v>
      </c>
      <c r="D223" s="246">
        <v>408000</v>
      </c>
      <c r="E223" s="248" t="s">
        <v>14</v>
      </c>
      <c r="F223" s="315">
        <v>241524</v>
      </c>
      <c r="G223" s="315">
        <v>237588</v>
      </c>
      <c r="H223" s="315">
        <v>249457</v>
      </c>
      <c r="I223" s="315">
        <v>251894</v>
      </c>
      <c r="J223" s="315">
        <v>221006</v>
      </c>
      <c r="K223" s="315">
        <v>199401</v>
      </c>
      <c r="L223" s="315">
        <v>166164</v>
      </c>
      <c r="M223" s="315">
        <v>61305</v>
      </c>
      <c r="N223" s="315">
        <v>173809</v>
      </c>
      <c r="O223" s="315">
        <v>200985</v>
      </c>
      <c r="P223" s="315">
        <v>256386</v>
      </c>
      <c r="Q223" s="315">
        <v>245586</v>
      </c>
      <c r="R223" s="315">
        <v>174194</v>
      </c>
      <c r="S223" s="315">
        <v>212597</v>
      </c>
      <c r="T223" s="315">
        <v>147796</v>
      </c>
      <c r="U223" s="315">
        <v>49154</v>
      </c>
      <c r="V223" s="315">
        <v>0</v>
      </c>
      <c r="W223" s="315">
        <v>0</v>
      </c>
      <c r="X223" s="315">
        <v>0</v>
      </c>
      <c r="Y223" s="315">
        <v>0</v>
      </c>
      <c r="Z223" s="315">
        <v>0</v>
      </c>
      <c r="AA223" s="315">
        <v>0</v>
      </c>
      <c r="AB223" s="315">
        <v>0</v>
      </c>
      <c r="AC223" s="315">
        <v>186663</v>
      </c>
      <c r="AD223" s="315">
        <v>256484</v>
      </c>
      <c r="AE223" s="315">
        <v>229903</v>
      </c>
      <c r="AF223" s="315">
        <v>232670</v>
      </c>
      <c r="AG223" s="315">
        <v>222846</v>
      </c>
      <c r="AH223" s="315">
        <v>231808</v>
      </c>
      <c r="AI223" s="315">
        <v>222592</v>
      </c>
      <c r="AJ223" s="315">
        <v>245165</v>
      </c>
      <c r="AL223" s="63">
        <f>SUM(F223:AJ223)</f>
        <v>4916977</v>
      </c>
      <c r="CU223" s="161"/>
    </row>
    <row r="224" spans="2:99 15065:15457" s="2" customFormat="1" x14ac:dyDescent="0.25">
      <c r="B224" s="8"/>
      <c r="C224" s="30" t="s">
        <v>17</v>
      </c>
      <c r="D224" s="274"/>
      <c r="E224" s="13"/>
      <c r="F224" s="297"/>
      <c r="G224" s="297"/>
      <c r="H224" s="297"/>
      <c r="I224" s="297"/>
      <c r="J224" s="297"/>
      <c r="K224" s="297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  <c r="V224" s="297"/>
      <c r="W224" s="297"/>
      <c r="X224" s="297"/>
      <c r="Y224" s="297"/>
      <c r="Z224" s="297"/>
      <c r="AA224" s="297"/>
      <c r="AB224" s="297"/>
      <c r="AC224" s="297"/>
      <c r="AD224" s="297"/>
      <c r="AE224" s="297"/>
      <c r="AF224" s="297"/>
      <c r="AG224" s="297"/>
      <c r="AH224" s="297"/>
      <c r="AI224" s="297"/>
      <c r="AJ224" s="297"/>
      <c r="AL224" s="129" t="s">
        <v>17</v>
      </c>
      <c r="CU224" s="161"/>
    </row>
    <row r="225" spans="2:99 15065:15457" s="1" customFormat="1" x14ac:dyDescent="0.25">
      <c r="B225" s="15"/>
      <c r="C225" s="247" t="s">
        <v>16</v>
      </c>
      <c r="D225" s="246">
        <v>180000</v>
      </c>
      <c r="E225" s="248" t="s">
        <v>14</v>
      </c>
      <c r="F225" s="290">
        <v>165500</v>
      </c>
      <c r="G225" s="290">
        <v>147700</v>
      </c>
      <c r="H225" s="290">
        <v>153700</v>
      </c>
      <c r="I225" s="290">
        <v>153700</v>
      </c>
      <c r="J225" s="290">
        <v>133600</v>
      </c>
      <c r="K225" s="290">
        <v>141500</v>
      </c>
      <c r="L225" s="290">
        <v>108900</v>
      </c>
      <c r="M225" s="290">
        <v>48010</v>
      </c>
      <c r="N225" s="290">
        <v>125400</v>
      </c>
      <c r="O225" s="290">
        <v>157100</v>
      </c>
      <c r="P225" s="290">
        <v>154500</v>
      </c>
      <c r="Q225" s="290">
        <v>149800</v>
      </c>
      <c r="R225" s="290">
        <v>147300</v>
      </c>
      <c r="S225" s="290">
        <v>136400</v>
      </c>
      <c r="T225" s="290">
        <v>114000</v>
      </c>
      <c r="U225" s="290">
        <v>39100</v>
      </c>
      <c r="V225" s="290">
        <v>0</v>
      </c>
      <c r="W225" s="290">
        <v>0</v>
      </c>
      <c r="X225" s="290">
        <v>0</v>
      </c>
      <c r="Y225" s="290">
        <v>0</v>
      </c>
      <c r="Z225" s="290">
        <v>0</v>
      </c>
      <c r="AA225" s="290">
        <v>0</v>
      </c>
      <c r="AB225" s="290">
        <v>0</v>
      </c>
      <c r="AC225" s="290">
        <v>130300</v>
      </c>
      <c r="AD225" s="290">
        <v>170800</v>
      </c>
      <c r="AE225" s="290">
        <v>164900</v>
      </c>
      <c r="AF225" s="290">
        <v>153400</v>
      </c>
      <c r="AG225" s="290">
        <v>156000</v>
      </c>
      <c r="AH225" s="290">
        <v>157900</v>
      </c>
      <c r="AI225" s="290">
        <v>147600</v>
      </c>
      <c r="AJ225" s="290">
        <v>154000</v>
      </c>
      <c r="AL225" s="63">
        <f>SUM(F225:AJ225)</f>
        <v>3311110</v>
      </c>
      <c r="CU225" s="151"/>
      <c r="VGK225" s="50"/>
      <c r="VGL225" s="50"/>
      <c r="VGM225" s="50"/>
      <c r="VGN225" s="50"/>
      <c r="VGO225" s="50"/>
      <c r="VGP225" s="50"/>
      <c r="VGQ225" s="50"/>
      <c r="VGR225" s="50"/>
      <c r="VGS225" s="50"/>
      <c r="VGT225" s="50"/>
      <c r="VGU225" s="50"/>
      <c r="VGV225" s="50"/>
      <c r="VGW225" s="50"/>
      <c r="VGX225" s="50"/>
      <c r="VGY225" s="50"/>
      <c r="VGZ225" s="50"/>
      <c r="VHA225" s="50"/>
      <c r="VHB225" s="50"/>
      <c r="VHC225" s="50"/>
      <c r="VHD225" s="50"/>
      <c r="VHE225" s="50"/>
      <c r="VHF225" s="50"/>
      <c r="VHG225" s="50"/>
      <c r="VHH225" s="50"/>
      <c r="VHI225" s="50"/>
      <c r="VHJ225" s="50"/>
      <c r="VHK225" s="50"/>
      <c r="VHL225" s="50"/>
      <c r="VHM225" s="50"/>
      <c r="VHN225" s="50"/>
      <c r="VHO225" s="50"/>
      <c r="VHP225" s="50"/>
      <c r="VHQ225" s="50"/>
      <c r="VHR225" s="50"/>
      <c r="VHS225" s="50"/>
      <c r="VHT225" s="50"/>
      <c r="VHU225" s="50"/>
      <c r="VHV225" s="50"/>
      <c r="VHW225" s="50"/>
      <c r="VHX225" s="50"/>
      <c r="VHY225" s="50"/>
      <c r="VHZ225" s="50"/>
      <c r="VIA225" s="50"/>
      <c r="VIB225" s="50"/>
      <c r="VIC225" s="50"/>
      <c r="VID225" s="50"/>
      <c r="VIE225" s="50"/>
      <c r="VIF225" s="50"/>
      <c r="VIG225" s="50"/>
      <c r="VIH225" s="50"/>
      <c r="VII225" s="50"/>
      <c r="VIJ225" s="50"/>
      <c r="VIK225" s="50"/>
      <c r="VIL225" s="50"/>
      <c r="VIM225" s="50"/>
      <c r="VIN225" s="50"/>
      <c r="VIO225" s="50"/>
      <c r="VIP225" s="50"/>
      <c r="VIQ225" s="50"/>
      <c r="VIR225" s="50"/>
      <c r="VIS225" s="50"/>
      <c r="VIT225" s="50"/>
      <c r="VIU225" s="50"/>
      <c r="VIV225" s="50"/>
      <c r="VIW225" s="50"/>
      <c r="VIX225" s="50"/>
      <c r="VIY225" s="50"/>
      <c r="VIZ225" s="50"/>
      <c r="VJA225" s="50"/>
      <c r="VJB225" s="50"/>
      <c r="VJC225" s="50"/>
      <c r="VJD225" s="50"/>
      <c r="VJE225" s="50"/>
      <c r="VJF225" s="50"/>
      <c r="VJG225" s="50"/>
      <c r="VJH225" s="50"/>
      <c r="VJI225" s="50"/>
      <c r="VJJ225" s="50"/>
      <c r="VJK225" s="50"/>
      <c r="VJL225" s="50"/>
      <c r="VJM225" s="50"/>
      <c r="VJN225" s="50"/>
      <c r="VJO225" s="50"/>
      <c r="VJP225" s="50"/>
      <c r="VJQ225" s="50"/>
      <c r="VJR225" s="50"/>
      <c r="VJS225" s="50"/>
      <c r="VJT225" s="50"/>
      <c r="VJU225" s="50"/>
      <c r="VJV225" s="50"/>
      <c r="VJW225" s="50"/>
      <c r="VJX225" s="50"/>
      <c r="VJY225" s="50"/>
      <c r="VJZ225" s="50"/>
      <c r="VKA225" s="50"/>
      <c r="VKB225" s="50"/>
      <c r="VKC225" s="50"/>
      <c r="VKD225" s="50"/>
      <c r="VKE225" s="50"/>
      <c r="VKF225" s="50"/>
      <c r="VKG225" s="50"/>
      <c r="VKH225" s="50"/>
      <c r="VKI225" s="50"/>
      <c r="VKJ225" s="50"/>
      <c r="VKK225" s="50"/>
      <c r="VKL225" s="50"/>
      <c r="VKM225" s="50"/>
      <c r="VKN225" s="50"/>
      <c r="VKO225" s="50"/>
      <c r="VKP225" s="50"/>
      <c r="VKQ225" s="50"/>
      <c r="VKR225" s="50"/>
      <c r="VKS225" s="50"/>
      <c r="VKT225" s="50"/>
      <c r="VKU225" s="50"/>
      <c r="VKV225" s="50"/>
      <c r="VKW225" s="50"/>
      <c r="VKX225" s="50"/>
      <c r="VKY225" s="50"/>
      <c r="VKZ225" s="50"/>
      <c r="VLA225" s="50"/>
      <c r="VLB225" s="50"/>
      <c r="VLC225" s="50"/>
      <c r="VLD225" s="50"/>
      <c r="VLE225" s="50"/>
      <c r="VLF225" s="50"/>
      <c r="VLG225" s="50"/>
      <c r="VLH225" s="50"/>
      <c r="VLI225" s="50"/>
      <c r="VLJ225" s="50"/>
      <c r="VLK225" s="50"/>
      <c r="VLL225" s="50"/>
      <c r="VLM225" s="50"/>
      <c r="VLN225" s="50"/>
      <c r="VLO225" s="50"/>
      <c r="VLP225" s="50"/>
      <c r="VLQ225" s="50"/>
      <c r="VLR225" s="50"/>
      <c r="VLS225" s="50"/>
      <c r="VLT225" s="50"/>
      <c r="VLU225" s="50"/>
      <c r="VLV225" s="50"/>
      <c r="VLW225" s="50"/>
      <c r="VLX225" s="50"/>
      <c r="VLY225" s="50"/>
      <c r="VLZ225" s="50"/>
      <c r="VMA225" s="50"/>
      <c r="VMB225" s="50"/>
      <c r="VMC225" s="50"/>
      <c r="VMD225" s="50"/>
      <c r="VME225" s="50"/>
      <c r="VMF225" s="50"/>
      <c r="VMG225" s="50"/>
      <c r="VMH225" s="50"/>
      <c r="VMI225" s="50"/>
      <c r="VMJ225" s="50"/>
      <c r="VMK225" s="50"/>
      <c r="VML225" s="50"/>
      <c r="VMM225" s="50"/>
      <c r="VMN225" s="50"/>
      <c r="VMO225" s="50"/>
      <c r="VMP225" s="50"/>
      <c r="VMQ225" s="50"/>
      <c r="VMR225" s="50"/>
      <c r="VMS225" s="50"/>
      <c r="VMT225" s="50"/>
      <c r="VMU225" s="50"/>
      <c r="VMV225" s="50"/>
      <c r="VMW225" s="50"/>
      <c r="VMX225" s="50"/>
      <c r="VMY225" s="50"/>
      <c r="VMZ225" s="50"/>
      <c r="VNA225" s="50"/>
      <c r="VNB225" s="50"/>
      <c r="VNC225" s="50"/>
      <c r="VND225" s="50"/>
      <c r="VNE225" s="50"/>
      <c r="VNF225" s="50"/>
      <c r="VNG225" s="50"/>
      <c r="VNH225" s="50"/>
      <c r="VNI225" s="50"/>
      <c r="VNJ225" s="50"/>
      <c r="VNK225" s="50"/>
      <c r="VNL225" s="50"/>
      <c r="VNM225" s="50"/>
      <c r="VNN225" s="50"/>
      <c r="VNO225" s="50"/>
      <c r="VNP225" s="50"/>
      <c r="VNQ225" s="50"/>
      <c r="VNR225" s="50"/>
      <c r="VNS225" s="50"/>
      <c r="VNT225" s="50"/>
      <c r="VNU225" s="50"/>
      <c r="VNV225" s="50"/>
      <c r="VNW225" s="50"/>
      <c r="VNX225" s="50"/>
      <c r="VNY225" s="50"/>
      <c r="VNZ225" s="50"/>
      <c r="VOA225" s="50"/>
      <c r="VOB225" s="50"/>
      <c r="VOC225" s="50"/>
      <c r="VOD225" s="50"/>
      <c r="VOE225" s="50"/>
      <c r="VOF225" s="50"/>
      <c r="VOG225" s="50"/>
      <c r="VOH225" s="50"/>
      <c r="VOI225" s="50"/>
      <c r="VOJ225" s="50"/>
      <c r="VOK225" s="50"/>
      <c r="VOL225" s="50"/>
      <c r="VOM225" s="50"/>
      <c r="VON225" s="50"/>
      <c r="VOO225" s="50"/>
      <c r="VOP225" s="50"/>
      <c r="VOQ225" s="50"/>
      <c r="VOR225" s="50"/>
      <c r="VOS225" s="50"/>
      <c r="VOT225" s="50"/>
      <c r="VOU225" s="50"/>
      <c r="VOV225" s="50"/>
      <c r="VOW225" s="50"/>
      <c r="VOX225" s="50"/>
      <c r="VOY225" s="50"/>
      <c r="VOZ225" s="50"/>
      <c r="VPA225" s="50"/>
      <c r="VPB225" s="50"/>
      <c r="VPC225" s="50"/>
      <c r="VPD225" s="50"/>
      <c r="VPE225" s="50"/>
      <c r="VPF225" s="50"/>
      <c r="VPG225" s="50"/>
      <c r="VPH225" s="50"/>
      <c r="VPI225" s="50"/>
      <c r="VPJ225" s="50"/>
      <c r="VPK225" s="50"/>
      <c r="VPL225" s="50"/>
      <c r="VPM225" s="50"/>
      <c r="VPN225" s="50"/>
      <c r="VPO225" s="50"/>
      <c r="VPP225" s="50"/>
      <c r="VPQ225" s="50"/>
      <c r="VPR225" s="50"/>
      <c r="VPS225" s="50"/>
      <c r="VPT225" s="50"/>
      <c r="VPU225" s="50"/>
      <c r="VPV225" s="50"/>
      <c r="VPW225" s="50"/>
      <c r="VPX225" s="50"/>
      <c r="VPY225" s="50"/>
      <c r="VPZ225" s="50"/>
      <c r="VQA225" s="50"/>
      <c r="VQB225" s="50"/>
      <c r="VQC225" s="50"/>
      <c r="VQD225" s="50"/>
      <c r="VQE225" s="50"/>
      <c r="VQF225" s="50"/>
      <c r="VQG225" s="50"/>
      <c r="VQH225" s="50"/>
      <c r="VQI225" s="50"/>
      <c r="VQJ225" s="50"/>
      <c r="VQK225" s="50"/>
      <c r="VQL225" s="50"/>
      <c r="VQM225" s="50"/>
      <c r="VQN225" s="50"/>
      <c r="VQO225" s="50"/>
      <c r="VQP225" s="50"/>
      <c r="VQQ225" s="50"/>
      <c r="VQR225" s="50"/>
      <c r="VQS225" s="50"/>
      <c r="VQT225" s="50"/>
      <c r="VQU225" s="50"/>
      <c r="VQV225" s="50"/>
      <c r="VQW225" s="50"/>
      <c r="VQX225" s="50"/>
      <c r="VQY225" s="50"/>
      <c r="VQZ225" s="50"/>
      <c r="VRA225" s="50"/>
      <c r="VRB225" s="50"/>
      <c r="VRC225" s="50"/>
      <c r="VRD225" s="50"/>
      <c r="VRE225" s="50"/>
      <c r="VRF225" s="50"/>
      <c r="VRG225" s="50"/>
      <c r="VRH225" s="50"/>
      <c r="VRI225" s="50"/>
      <c r="VRJ225" s="50"/>
      <c r="VRK225" s="50"/>
      <c r="VRL225" s="50"/>
      <c r="VRM225" s="50"/>
      <c r="VRN225" s="50"/>
      <c r="VRO225" s="50"/>
      <c r="VRP225" s="50"/>
      <c r="VRQ225" s="50"/>
      <c r="VRR225" s="50"/>
      <c r="VRS225" s="50"/>
      <c r="VRT225" s="50"/>
      <c r="VRU225" s="50"/>
      <c r="VRV225" s="50"/>
      <c r="VRW225" s="50"/>
      <c r="VRX225" s="50"/>
      <c r="VRY225" s="50"/>
      <c r="VRZ225" s="50"/>
      <c r="VSA225" s="50"/>
      <c r="VSB225" s="50"/>
      <c r="VSC225" s="50"/>
      <c r="VSD225" s="50"/>
      <c r="VSE225" s="50"/>
      <c r="VSF225" s="50"/>
      <c r="VSG225" s="50"/>
      <c r="VSH225" s="50"/>
      <c r="VSI225" s="50"/>
      <c r="VSJ225" s="50"/>
      <c r="VSK225" s="50"/>
      <c r="VSL225" s="50"/>
      <c r="VSM225" s="50"/>
      <c r="VSN225" s="50"/>
      <c r="VSO225" s="50"/>
      <c r="VSP225" s="50"/>
      <c r="VSQ225" s="50"/>
      <c r="VSR225" s="50"/>
      <c r="VSS225" s="50"/>
      <c r="VST225" s="50"/>
      <c r="VSU225" s="50"/>
      <c r="VSV225" s="50"/>
      <c r="VSW225" s="50"/>
      <c r="VSX225" s="50"/>
      <c r="VSY225" s="50"/>
      <c r="VSZ225" s="50"/>
      <c r="VTA225" s="50"/>
      <c r="VTB225" s="50"/>
      <c r="VTC225" s="50"/>
      <c r="VTD225" s="50"/>
      <c r="VTE225" s="50"/>
      <c r="VTF225" s="50"/>
      <c r="VTG225" s="50"/>
      <c r="VTH225" s="50"/>
      <c r="VTI225" s="50"/>
      <c r="VTJ225" s="50"/>
      <c r="VTK225" s="50"/>
      <c r="VTL225" s="50"/>
      <c r="VTM225" s="50"/>
      <c r="VTN225" s="50"/>
      <c r="VTO225" s="50"/>
      <c r="VTP225" s="50"/>
      <c r="VTQ225" s="50"/>
      <c r="VTR225" s="50"/>
      <c r="VTS225" s="50"/>
      <c r="VTT225" s="50"/>
      <c r="VTU225" s="50"/>
      <c r="VTV225" s="50"/>
      <c r="VTW225" s="50"/>
      <c r="VTX225" s="50"/>
      <c r="VTY225" s="50"/>
      <c r="VTZ225" s="50"/>
      <c r="VUA225" s="50"/>
      <c r="VUB225" s="50"/>
      <c r="VUC225" s="50"/>
      <c r="VUD225" s="50"/>
      <c r="VUE225" s="50"/>
      <c r="VUF225" s="50"/>
      <c r="VUG225" s="50"/>
      <c r="VUH225" s="50"/>
      <c r="VUI225" s="50"/>
      <c r="VUJ225" s="50"/>
      <c r="VUK225" s="50"/>
      <c r="VUL225" s="50"/>
      <c r="VUM225" s="50"/>
      <c r="VUN225" s="50"/>
      <c r="VUO225" s="50"/>
      <c r="VUP225" s="50"/>
      <c r="VUQ225" s="50"/>
      <c r="VUR225" s="50"/>
      <c r="VUS225" s="50"/>
      <c r="VUT225" s="50"/>
      <c r="VUU225" s="50"/>
      <c r="VUV225" s="50"/>
      <c r="VUW225" s="50"/>
      <c r="VUX225" s="50"/>
      <c r="VUY225" s="50"/>
      <c r="VUZ225" s="50"/>
      <c r="VVA225" s="50"/>
      <c r="VVB225" s="50"/>
      <c r="VVC225" s="50"/>
      <c r="VVD225" s="50"/>
      <c r="VVE225" s="50"/>
      <c r="VVF225" s="50"/>
      <c r="VVG225" s="50"/>
      <c r="VVH225" s="50"/>
      <c r="VVI225" s="50"/>
      <c r="VVJ225" s="50"/>
      <c r="VVK225" s="50"/>
      <c r="VVL225" s="50"/>
      <c r="VVM225" s="50"/>
    </row>
    <row r="226" spans="2:99 15065:15457" s="1" customFormat="1" x14ac:dyDescent="0.25">
      <c r="B226" s="15"/>
      <c r="C226" s="247" t="s">
        <v>15</v>
      </c>
      <c r="D226" s="246">
        <v>122000</v>
      </c>
      <c r="E226" s="248" t="s">
        <v>14</v>
      </c>
      <c r="F226" s="290">
        <v>62900</v>
      </c>
      <c r="G226" s="290">
        <v>63300</v>
      </c>
      <c r="H226" s="290">
        <v>67300</v>
      </c>
      <c r="I226" s="290">
        <v>67000</v>
      </c>
      <c r="J226" s="290">
        <v>64100</v>
      </c>
      <c r="K226" s="290">
        <v>57100</v>
      </c>
      <c r="L226" s="290">
        <v>28600</v>
      </c>
      <c r="M226" s="290">
        <v>9300</v>
      </c>
      <c r="N226" s="290">
        <v>42500</v>
      </c>
      <c r="O226" s="290">
        <v>17200</v>
      </c>
      <c r="P226" s="290">
        <v>60600</v>
      </c>
      <c r="Q226" s="290">
        <v>38600</v>
      </c>
      <c r="R226" s="290">
        <f>52500-30000</f>
        <v>22500</v>
      </c>
      <c r="S226" s="290">
        <v>64500</v>
      </c>
      <c r="T226" s="290">
        <v>25600</v>
      </c>
      <c r="U226" s="290">
        <v>0</v>
      </c>
      <c r="V226" s="290">
        <v>0</v>
      </c>
      <c r="W226" s="290">
        <v>0</v>
      </c>
      <c r="X226" s="290">
        <v>0</v>
      </c>
      <c r="Y226" s="290">
        <v>0</v>
      </c>
      <c r="Z226" s="290">
        <v>0</v>
      </c>
      <c r="AA226" s="290">
        <v>0</v>
      </c>
      <c r="AB226" s="290">
        <v>0</v>
      </c>
      <c r="AC226" s="290">
        <v>43900</v>
      </c>
      <c r="AD226" s="290">
        <v>61200</v>
      </c>
      <c r="AE226" s="290">
        <f>85000-22000</f>
        <v>63000</v>
      </c>
      <c r="AF226" s="290">
        <f>124550-47000</f>
        <v>77550</v>
      </c>
      <c r="AG226" s="290">
        <f>72600-7000</f>
        <v>65600</v>
      </c>
      <c r="AH226" s="290">
        <v>72400</v>
      </c>
      <c r="AI226" s="290">
        <f>79400-5000</f>
        <v>74400</v>
      </c>
      <c r="AJ226" s="290">
        <f>94600-5000</f>
        <v>89600</v>
      </c>
      <c r="AL226" s="63">
        <f>SUM(F226:AJ226)</f>
        <v>1238750</v>
      </c>
      <c r="CU226" s="151"/>
      <c r="VGK226" s="50"/>
      <c r="VGL226" s="50"/>
      <c r="VGM226" s="50"/>
      <c r="VGN226" s="50"/>
      <c r="VGO226" s="50"/>
      <c r="VGP226" s="50"/>
      <c r="VGQ226" s="50"/>
      <c r="VGR226" s="50"/>
      <c r="VGS226" s="50"/>
      <c r="VGT226" s="50"/>
      <c r="VGU226" s="50"/>
      <c r="VGV226" s="50"/>
      <c r="VGW226" s="50"/>
      <c r="VGX226" s="50"/>
      <c r="VGY226" s="50"/>
      <c r="VGZ226" s="50"/>
      <c r="VHA226" s="50"/>
      <c r="VHB226" s="50"/>
      <c r="VHC226" s="50"/>
      <c r="VHD226" s="50"/>
      <c r="VHE226" s="50"/>
      <c r="VHF226" s="50"/>
      <c r="VHG226" s="50"/>
      <c r="VHH226" s="50"/>
      <c r="VHI226" s="50"/>
      <c r="VHJ226" s="50"/>
      <c r="VHK226" s="50"/>
      <c r="VHL226" s="50"/>
      <c r="VHM226" s="50"/>
      <c r="VHN226" s="50"/>
      <c r="VHO226" s="50"/>
      <c r="VHP226" s="50"/>
      <c r="VHQ226" s="50"/>
      <c r="VHR226" s="50"/>
      <c r="VHS226" s="50"/>
      <c r="VHT226" s="50"/>
      <c r="VHU226" s="50"/>
      <c r="VHV226" s="50"/>
      <c r="VHW226" s="50"/>
      <c r="VHX226" s="50"/>
      <c r="VHY226" s="50"/>
      <c r="VHZ226" s="50"/>
      <c r="VIA226" s="50"/>
      <c r="VIB226" s="50"/>
      <c r="VIC226" s="50"/>
      <c r="VID226" s="50"/>
      <c r="VIE226" s="50"/>
      <c r="VIF226" s="50"/>
      <c r="VIG226" s="50"/>
      <c r="VIH226" s="50"/>
      <c r="VII226" s="50"/>
      <c r="VIJ226" s="50"/>
      <c r="VIK226" s="50"/>
      <c r="VIL226" s="50"/>
      <c r="VIM226" s="50"/>
      <c r="VIN226" s="50"/>
      <c r="VIO226" s="50"/>
      <c r="VIP226" s="50"/>
      <c r="VIQ226" s="50"/>
      <c r="VIR226" s="50"/>
      <c r="VIS226" s="50"/>
      <c r="VIT226" s="50"/>
      <c r="VIU226" s="50"/>
      <c r="VIV226" s="50"/>
      <c r="VIW226" s="50"/>
      <c r="VIX226" s="50"/>
      <c r="VIY226" s="50"/>
      <c r="VIZ226" s="50"/>
      <c r="VJA226" s="50"/>
      <c r="VJB226" s="50"/>
      <c r="VJC226" s="50"/>
      <c r="VJD226" s="50"/>
      <c r="VJE226" s="50"/>
      <c r="VJF226" s="50"/>
      <c r="VJG226" s="50"/>
      <c r="VJH226" s="50"/>
      <c r="VJI226" s="50"/>
      <c r="VJJ226" s="50"/>
      <c r="VJK226" s="50"/>
      <c r="VJL226" s="50"/>
      <c r="VJM226" s="50"/>
      <c r="VJN226" s="50"/>
      <c r="VJO226" s="50"/>
      <c r="VJP226" s="50"/>
      <c r="VJQ226" s="50"/>
      <c r="VJR226" s="50"/>
      <c r="VJS226" s="50"/>
      <c r="VJT226" s="50"/>
      <c r="VJU226" s="50"/>
      <c r="VJV226" s="50"/>
      <c r="VJW226" s="50"/>
      <c r="VJX226" s="50"/>
      <c r="VJY226" s="50"/>
      <c r="VJZ226" s="50"/>
      <c r="VKA226" s="50"/>
      <c r="VKB226" s="50"/>
      <c r="VKC226" s="50"/>
      <c r="VKD226" s="50"/>
      <c r="VKE226" s="50"/>
      <c r="VKF226" s="50"/>
      <c r="VKG226" s="50"/>
      <c r="VKH226" s="50"/>
      <c r="VKI226" s="50"/>
      <c r="VKJ226" s="50"/>
      <c r="VKK226" s="50"/>
      <c r="VKL226" s="50"/>
      <c r="VKM226" s="50"/>
      <c r="VKN226" s="50"/>
      <c r="VKO226" s="50"/>
      <c r="VKP226" s="50"/>
      <c r="VKQ226" s="50"/>
      <c r="VKR226" s="50"/>
      <c r="VKS226" s="50"/>
      <c r="VKT226" s="50"/>
      <c r="VKU226" s="50"/>
      <c r="VKV226" s="50"/>
      <c r="VKW226" s="50"/>
      <c r="VKX226" s="50"/>
      <c r="VKY226" s="50"/>
      <c r="VKZ226" s="50"/>
      <c r="VLA226" s="50"/>
      <c r="VLB226" s="50"/>
      <c r="VLC226" s="50"/>
      <c r="VLD226" s="50"/>
      <c r="VLE226" s="50"/>
      <c r="VLF226" s="50"/>
      <c r="VLG226" s="50"/>
      <c r="VLH226" s="50"/>
      <c r="VLI226" s="50"/>
      <c r="VLJ226" s="50"/>
      <c r="VLK226" s="50"/>
      <c r="VLL226" s="50"/>
      <c r="VLM226" s="50"/>
      <c r="VLN226" s="50"/>
      <c r="VLO226" s="50"/>
      <c r="VLP226" s="50"/>
      <c r="VLQ226" s="50"/>
      <c r="VLR226" s="50"/>
      <c r="VLS226" s="50"/>
      <c r="VLT226" s="50"/>
      <c r="VLU226" s="50"/>
      <c r="VLV226" s="50"/>
      <c r="VLW226" s="50"/>
      <c r="VLX226" s="50"/>
      <c r="VLY226" s="50"/>
      <c r="VLZ226" s="50"/>
      <c r="VMA226" s="50"/>
      <c r="VMB226" s="50"/>
      <c r="VMC226" s="50"/>
      <c r="VMD226" s="50"/>
      <c r="VME226" s="50"/>
      <c r="VMF226" s="50"/>
      <c r="VMG226" s="50"/>
      <c r="VMH226" s="50"/>
      <c r="VMI226" s="50"/>
      <c r="VMJ226" s="50"/>
      <c r="VMK226" s="50"/>
      <c r="VML226" s="50"/>
      <c r="VMM226" s="50"/>
      <c r="VMN226" s="50"/>
      <c r="VMO226" s="50"/>
      <c r="VMP226" s="50"/>
      <c r="VMQ226" s="50"/>
      <c r="VMR226" s="50"/>
      <c r="VMS226" s="50"/>
      <c r="VMT226" s="50"/>
      <c r="VMU226" s="50"/>
      <c r="VMV226" s="50"/>
      <c r="VMW226" s="50"/>
      <c r="VMX226" s="50"/>
      <c r="VMY226" s="50"/>
      <c r="VMZ226" s="50"/>
      <c r="VNA226" s="50"/>
      <c r="VNB226" s="50"/>
      <c r="VNC226" s="50"/>
      <c r="VND226" s="50"/>
      <c r="VNE226" s="50"/>
      <c r="VNF226" s="50"/>
      <c r="VNG226" s="50"/>
      <c r="VNH226" s="50"/>
      <c r="VNI226" s="50"/>
      <c r="VNJ226" s="50"/>
      <c r="VNK226" s="50"/>
      <c r="VNL226" s="50"/>
      <c r="VNM226" s="50"/>
      <c r="VNN226" s="50"/>
      <c r="VNO226" s="50"/>
      <c r="VNP226" s="50"/>
      <c r="VNQ226" s="50"/>
      <c r="VNR226" s="50"/>
      <c r="VNS226" s="50"/>
      <c r="VNT226" s="50"/>
      <c r="VNU226" s="50"/>
      <c r="VNV226" s="50"/>
      <c r="VNW226" s="50"/>
      <c r="VNX226" s="50"/>
      <c r="VNY226" s="50"/>
      <c r="VNZ226" s="50"/>
      <c r="VOA226" s="50"/>
      <c r="VOB226" s="50"/>
      <c r="VOC226" s="50"/>
      <c r="VOD226" s="50"/>
      <c r="VOE226" s="50"/>
      <c r="VOF226" s="50"/>
      <c r="VOG226" s="50"/>
      <c r="VOH226" s="50"/>
      <c r="VOI226" s="50"/>
      <c r="VOJ226" s="50"/>
      <c r="VOK226" s="50"/>
      <c r="VOL226" s="50"/>
      <c r="VOM226" s="50"/>
      <c r="VON226" s="50"/>
      <c r="VOO226" s="50"/>
      <c r="VOP226" s="50"/>
      <c r="VOQ226" s="50"/>
      <c r="VOR226" s="50"/>
      <c r="VOS226" s="50"/>
      <c r="VOT226" s="50"/>
      <c r="VOU226" s="50"/>
      <c r="VOV226" s="50"/>
      <c r="VOW226" s="50"/>
      <c r="VOX226" s="50"/>
      <c r="VOY226" s="50"/>
      <c r="VOZ226" s="50"/>
      <c r="VPA226" s="50"/>
      <c r="VPB226" s="50"/>
      <c r="VPC226" s="50"/>
      <c r="VPD226" s="50"/>
      <c r="VPE226" s="50"/>
      <c r="VPF226" s="50"/>
      <c r="VPG226" s="50"/>
      <c r="VPH226" s="50"/>
      <c r="VPI226" s="50"/>
      <c r="VPJ226" s="50"/>
      <c r="VPK226" s="50"/>
      <c r="VPL226" s="50"/>
      <c r="VPM226" s="50"/>
      <c r="VPN226" s="50"/>
      <c r="VPO226" s="50"/>
      <c r="VPP226" s="50"/>
      <c r="VPQ226" s="50"/>
      <c r="VPR226" s="50"/>
      <c r="VPS226" s="50"/>
      <c r="VPT226" s="50"/>
      <c r="VPU226" s="50"/>
      <c r="VPV226" s="50"/>
      <c r="VPW226" s="50"/>
      <c r="VPX226" s="50"/>
      <c r="VPY226" s="50"/>
      <c r="VPZ226" s="50"/>
      <c r="VQA226" s="50"/>
      <c r="VQB226" s="50"/>
      <c r="VQC226" s="50"/>
      <c r="VQD226" s="50"/>
      <c r="VQE226" s="50"/>
      <c r="VQF226" s="50"/>
      <c r="VQG226" s="50"/>
      <c r="VQH226" s="50"/>
      <c r="VQI226" s="50"/>
      <c r="VQJ226" s="50"/>
      <c r="VQK226" s="50"/>
      <c r="VQL226" s="50"/>
      <c r="VQM226" s="50"/>
      <c r="VQN226" s="50"/>
      <c r="VQO226" s="50"/>
      <c r="VQP226" s="50"/>
      <c r="VQQ226" s="50"/>
      <c r="VQR226" s="50"/>
      <c r="VQS226" s="50"/>
      <c r="VQT226" s="50"/>
      <c r="VQU226" s="50"/>
      <c r="VQV226" s="50"/>
      <c r="VQW226" s="50"/>
      <c r="VQX226" s="50"/>
      <c r="VQY226" s="50"/>
      <c r="VQZ226" s="50"/>
      <c r="VRA226" s="50"/>
      <c r="VRB226" s="50"/>
      <c r="VRC226" s="50"/>
      <c r="VRD226" s="50"/>
      <c r="VRE226" s="50"/>
      <c r="VRF226" s="50"/>
      <c r="VRG226" s="50"/>
      <c r="VRH226" s="50"/>
      <c r="VRI226" s="50"/>
      <c r="VRJ226" s="50"/>
      <c r="VRK226" s="50"/>
      <c r="VRL226" s="50"/>
      <c r="VRM226" s="50"/>
      <c r="VRN226" s="50"/>
      <c r="VRO226" s="50"/>
      <c r="VRP226" s="50"/>
      <c r="VRQ226" s="50"/>
      <c r="VRR226" s="50"/>
      <c r="VRS226" s="50"/>
      <c r="VRT226" s="50"/>
      <c r="VRU226" s="50"/>
      <c r="VRV226" s="50"/>
      <c r="VRW226" s="50"/>
      <c r="VRX226" s="50"/>
      <c r="VRY226" s="50"/>
      <c r="VRZ226" s="50"/>
      <c r="VSA226" s="50"/>
      <c r="VSB226" s="50"/>
      <c r="VSC226" s="50"/>
      <c r="VSD226" s="50"/>
      <c r="VSE226" s="50"/>
      <c r="VSF226" s="50"/>
      <c r="VSG226" s="50"/>
      <c r="VSH226" s="50"/>
      <c r="VSI226" s="50"/>
      <c r="VSJ226" s="50"/>
      <c r="VSK226" s="50"/>
      <c r="VSL226" s="50"/>
      <c r="VSM226" s="50"/>
      <c r="VSN226" s="50"/>
      <c r="VSO226" s="50"/>
      <c r="VSP226" s="50"/>
      <c r="VSQ226" s="50"/>
      <c r="VSR226" s="50"/>
      <c r="VSS226" s="50"/>
      <c r="VST226" s="50"/>
      <c r="VSU226" s="50"/>
      <c r="VSV226" s="50"/>
      <c r="VSW226" s="50"/>
      <c r="VSX226" s="50"/>
      <c r="VSY226" s="50"/>
      <c r="VSZ226" s="50"/>
      <c r="VTA226" s="50"/>
      <c r="VTB226" s="50"/>
      <c r="VTC226" s="50"/>
      <c r="VTD226" s="50"/>
      <c r="VTE226" s="50"/>
      <c r="VTF226" s="50"/>
      <c r="VTG226" s="50"/>
      <c r="VTH226" s="50"/>
      <c r="VTI226" s="50"/>
      <c r="VTJ226" s="50"/>
      <c r="VTK226" s="50"/>
      <c r="VTL226" s="50"/>
      <c r="VTM226" s="50"/>
      <c r="VTN226" s="50"/>
      <c r="VTO226" s="50"/>
      <c r="VTP226" s="50"/>
      <c r="VTQ226" s="50"/>
      <c r="VTR226" s="50"/>
      <c r="VTS226" s="50"/>
      <c r="VTT226" s="50"/>
      <c r="VTU226" s="50"/>
      <c r="VTV226" s="50"/>
      <c r="VTW226" s="50"/>
      <c r="VTX226" s="50"/>
      <c r="VTY226" s="50"/>
      <c r="VTZ226" s="50"/>
      <c r="VUA226" s="50"/>
      <c r="VUB226" s="50"/>
      <c r="VUC226" s="50"/>
      <c r="VUD226" s="50"/>
      <c r="VUE226" s="50"/>
      <c r="VUF226" s="50"/>
      <c r="VUG226" s="50"/>
      <c r="VUH226" s="50"/>
      <c r="VUI226" s="50"/>
      <c r="VUJ226" s="50"/>
      <c r="VUK226" s="50"/>
      <c r="VUL226" s="50"/>
      <c r="VUM226" s="50"/>
      <c r="VUN226" s="50"/>
      <c r="VUO226" s="50"/>
      <c r="VUP226" s="50"/>
      <c r="VUQ226" s="50"/>
      <c r="VUR226" s="50"/>
      <c r="VUS226" s="50"/>
      <c r="VUT226" s="50"/>
      <c r="VUU226" s="50"/>
      <c r="VUV226" s="50"/>
      <c r="VUW226" s="50"/>
      <c r="VUX226" s="50"/>
      <c r="VUY226" s="50"/>
      <c r="VUZ226" s="50"/>
      <c r="VVA226" s="50"/>
      <c r="VVB226" s="50"/>
      <c r="VVC226" s="50"/>
      <c r="VVD226" s="50"/>
      <c r="VVE226" s="50"/>
      <c r="VVF226" s="50"/>
      <c r="VVG226" s="50"/>
      <c r="VVH226" s="50"/>
      <c r="VVI226" s="50"/>
      <c r="VVJ226" s="50"/>
      <c r="VVK226" s="50"/>
      <c r="VVL226" s="50"/>
      <c r="VVM226" s="50"/>
    </row>
    <row r="227" spans="2:99 15065:15457" s="1" customFormat="1" x14ac:dyDescent="0.25">
      <c r="B227" s="15"/>
      <c r="C227" s="14" t="s">
        <v>7</v>
      </c>
      <c r="D227" s="246">
        <v>106000</v>
      </c>
      <c r="E227" s="20" t="s">
        <v>14</v>
      </c>
      <c r="F227" s="33">
        <f>F223-F225-F226</f>
        <v>13124</v>
      </c>
      <c r="G227" s="33">
        <f t="shared" ref="G227:AJ227" si="31">G223-G225-G226</f>
        <v>26588</v>
      </c>
      <c r="H227" s="33">
        <f t="shared" si="31"/>
        <v>28457</v>
      </c>
      <c r="I227" s="33">
        <f t="shared" si="31"/>
        <v>31194</v>
      </c>
      <c r="J227" s="33">
        <f t="shared" si="31"/>
        <v>23306</v>
      </c>
      <c r="K227" s="33">
        <f t="shared" si="31"/>
        <v>801</v>
      </c>
      <c r="L227" s="33">
        <f t="shared" si="31"/>
        <v>28664</v>
      </c>
      <c r="M227" s="33">
        <f>M223-M225-M226</f>
        <v>3995</v>
      </c>
      <c r="N227" s="33">
        <f t="shared" si="31"/>
        <v>5909</v>
      </c>
      <c r="O227" s="33">
        <f t="shared" si="31"/>
        <v>26685</v>
      </c>
      <c r="P227" s="33">
        <f t="shared" si="31"/>
        <v>41286</v>
      </c>
      <c r="Q227" s="33">
        <f t="shared" si="31"/>
        <v>57186</v>
      </c>
      <c r="R227" s="33">
        <f t="shared" si="31"/>
        <v>4394</v>
      </c>
      <c r="S227" s="33">
        <f t="shared" si="31"/>
        <v>11697</v>
      </c>
      <c r="T227" s="33">
        <f t="shared" si="31"/>
        <v>8196</v>
      </c>
      <c r="U227" s="33">
        <f t="shared" si="31"/>
        <v>10054</v>
      </c>
      <c r="V227" s="33">
        <f t="shared" si="31"/>
        <v>0</v>
      </c>
      <c r="W227" s="33">
        <f t="shared" si="31"/>
        <v>0</v>
      </c>
      <c r="X227" s="33">
        <f t="shared" si="31"/>
        <v>0</v>
      </c>
      <c r="Y227" s="33">
        <f t="shared" si="31"/>
        <v>0</v>
      </c>
      <c r="Z227" s="33">
        <f t="shared" si="31"/>
        <v>0</v>
      </c>
      <c r="AA227" s="33">
        <f t="shared" si="31"/>
        <v>0</v>
      </c>
      <c r="AB227" s="33">
        <f t="shared" si="31"/>
        <v>0</v>
      </c>
      <c r="AC227" s="33">
        <f t="shared" si="31"/>
        <v>12463</v>
      </c>
      <c r="AD227" s="33">
        <f t="shared" si="31"/>
        <v>24484</v>
      </c>
      <c r="AE227" s="33">
        <f t="shared" si="31"/>
        <v>2003</v>
      </c>
      <c r="AF227" s="33">
        <f t="shared" si="31"/>
        <v>1720</v>
      </c>
      <c r="AG227" s="33">
        <f t="shared" si="31"/>
        <v>1246</v>
      </c>
      <c r="AH227" s="33">
        <f t="shared" si="31"/>
        <v>1508</v>
      </c>
      <c r="AI227" s="33">
        <f t="shared" si="31"/>
        <v>592</v>
      </c>
      <c r="AJ227" s="33">
        <f t="shared" si="31"/>
        <v>1565</v>
      </c>
      <c r="AL227" s="63">
        <f>SUM(F227:AJ227)</f>
        <v>367117</v>
      </c>
      <c r="CU227" s="151"/>
      <c r="VGK227" s="50"/>
      <c r="VGL227" s="50"/>
      <c r="VGM227" s="50"/>
      <c r="VGN227" s="50"/>
      <c r="VGO227" s="50"/>
      <c r="VGP227" s="50"/>
      <c r="VGQ227" s="50"/>
      <c r="VGR227" s="50"/>
      <c r="VGS227" s="50"/>
      <c r="VGT227" s="50"/>
      <c r="VGU227" s="50"/>
      <c r="VGV227" s="50"/>
      <c r="VGW227" s="50"/>
      <c r="VGX227" s="50"/>
      <c r="VGY227" s="50"/>
      <c r="VGZ227" s="50"/>
      <c r="VHA227" s="50"/>
      <c r="VHB227" s="50"/>
      <c r="VHC227" s="50"/>
      <c r="VHD227" s="50"/>
      <c r="VHE227" s="50"/>
      <c r="VHF227" s="50"/>
      <c r="VHG227" s="50"/>
      <c r="VHH227" s="50"/>
      <c r="VHI227" s="50"/>
      <c r="VHJ227" s="50"/>
      <c r="VHK227" s="50"/>
      <c r="VHL227" s="50"/>
      <c r="VHM227" s="50"/>
      <c r="VHN227" s="50"/>
      <c r="VHO227" s="50"/>
      <c r="VHP227" s="50"/>
      <c r="VHQ227" s="50"/>
      <c r="VHR227" s="50"/>
      <c r="VHS227" s="50"/>
      <c r="VHT227" s="50"/>
      <c r="VHU227" s="50"/>
      <c r="VHV227" s="50"/>
      <c r="VHW227" s="50"/>
      <c r="VHX227" s="50"/>
      <c r="VHY227" s="50"/>
      <c r="VHZ227" s="50"/>
      <c r="VIA227" s="50"/>
      <c r="VIB227" s="50"/>
      <c r="VIC227" s="50"/>
      <c r="VID227" s="50"/>
      <c r="VIE227" s="50"/>
      <c r="VIF227" s="50"/>
      <c r="VIG227" s="50"/>
      <c r="VIH227" s="50"/>
      <c r="VII227" s="50"/>
      <c r="VIJ227" s="50"/>
      <c r="VIK227" s="50"/>
      <c r="VIL227" s="50"/>
      <c r="VIM227" s="50"/>
      <c r="VIN227" s="50"/>
      <c r="VIO227" s="50"/>
      <c r="VIP227" s="50"/>
      <c r="VIQ227" s="50"/>
      <c r="VIR227" s="50"/>
      <c r="VIS227" s="50"/>
      <c r="VIT227" s="50"/>
      <c r="VIU227" s="50"/>
      <c r="VIV227" s="50"/>
      <c r="VIW227" s="50"/>
      <c r="VIX227" s="50"/>
      <c r="VIY227" s="50"/>
      <c r="VIZ227" s="50"/>
      <c r="VJA227" s="50"/>
      <c r="VJB227" s="50"/>
      <c r="VJC227" s="50"/>
      <c r="VJD227" s="50"/>
      <c r="VJE227" s="50"/>
      <c r="VJF227" s="50"/>
      <c r="VJG227" s="50"/>
      <c r="VJH227" s="50"/>
      <c r="VJI227" s="50"/>
      <c r="VJJ227" s="50"/>
      <c r="VJK227" s="50"/>
      <c r="VJL227" s="50"/>
      <c r="VJM227" s="50"/>
      <c r="VJN227" s="50"/>
      <c r="VJO227" s="50"/>
      <c r="VJP227" s="50"/>
      <c r="VJQ227" s="50"/>
      <c r="VJR227" s="50"/>
      <c r="VJS227" s="50"/>
      <c r="VJT227" s="50"/>
      <c r="VJU227" s="50"/>
      <c r="VJV227" s="50"/>
      <c r="VJW227" s="50"/>
      <c r="VJX227" s="50"/>
      <c r="VJY227" s="50"/>
      <c r="VJZ227" s="50"/>
      <c r="VKA227" s="50"/>
      <c r="VKB227" s="50"/>
      <c r="VKC227" s="50"/>
      <c r="VKD227" s="50"/>
      <c r="VKE227" s="50"/>
      <c r="VKF227" s="50"/>
      <c r="VKG227" s="50"/>
      <c r="VKH227" s="50"/>
      <c r="VKI227" s="50"/>
      <c r="VKJ227" s="50"/>
      <c r="VKK227" s="50"/>
      <c r="VKL227" s="50"/>
      <c r="VKM227" s="50"/>
      <c r="VKN227" s="50"/>
      <c r="VKO227" s="50"/>
      <c r="VKP227" s="50"/>
      <c r="VKQ227" s="50"/>
      <c r="VKR227" s="50"/>
      <c r="VKS227" s="50"/>
      <c r="VKT227" s="50"/>
      <c r="VKU227" s="50"/>
      <c r="VKV227" s="50"/>
      <c r="VKW227" s="50"/>
      <c r="VKX227" s="50"/>
      <c r="VKY227" s="50"/>
      <c r="VKZ227" s="50"/>
      <c r="VLA227" s="50"/>
      <c r="VLB227" s="50"/>
      <c r="VLC227" s="50"/>
      <c r="VLD227" s="50"/>
      <c r="VLE227" s="50"/>
      <c r="VLF227" s="50"/>
      <c r="VLG227" s="50"/>
      <c r="VLH227" s="50"/>
      <c r="VLI227" s="50"/>
      <c r="VLJ227" s="50"/>
      <c r="VLK227" s="50"/>
      <c r="VLL227" s="50"/>
      <c r="VLM227" s="50"/>
      <c r="VLN227" s="50"/>
      <c r="VLO227" s="50"/>
      <c r="VLP227" s="50"/>
      <c r="VLQ227" s="50"/>
      <c r="VLR227" s="50"/>
      <c r="VLS227" s="50"/>
      <c r="VLT227" s="50"/>
      <c r="VLU227" s="50"/>
      <c r="VLV227" s="50"/>
      <c r="VLW227" s="50"/>
      <c r="VLX227" s="50"/>
      <c r="VLY227" s="50"/>
      <c r="VLZ227" s="50"/>
      <c r="VMA227" s="50"/>
      <c r="VMB227" s="50"/>
      <c r="VMC227" s="50"/>
      <c r="VMD227" s="50"/>
      <c r="VME227" s="50"/>
      <c r="VMF227" s="50"/>
      <c r="VMG227" s="50"/>
      <c r="VMH227" s="50"/>
      <c r="VMI227" s="50"/>
      <c r="VMJ227" s="50"/>
      <c r="VMK227" s="50"/>
      <c r="VML227" s="50"/>
      <c r="VMM227" s="50"/>
      <c r="VMN227" s="50"/>
      <c r="VMO227" s="50"/>
      <c r="VMP227" s="50"/>
      <c r="VMQ227" s="50"/>
      <c r="VMR227" s="50"/>
      <c r="VMS227" s="50"/>
      <c r="VMT227" s="50"/>
      <c r="VMU227" s="50"/>
      <c r="VMV227" s="50"/>
      <c r="VMW227" s="50"/>
      <c r="VMX227" s="50"/>
      <c r="VMY227" s="50"/>
      <c r="VMZ227" s="50"/>
      <c r="VNA227" s="50"/>
      <c r="VNB227" s="50"/>
      <c r="VNC227" s="50"/>
      <c r="VND227" s="50"/>
      <c r="VNE227" s="50"/>
      <c r="VNF227" s="50"/>
      <c r="VNG227" s="50"/>
      <c r="VNH227" s="50"/>
      <c r="VNI227" s="50"/>
      <c r="VNJ227" s="50"/>
      <c r="VNK227" s="50"/>
      <c r="VNL227" s="50"/>
      <c r="VNM227" s="50"/>
      <c r="VNN227" s="50"/>
      <c r="VNO227" s="50"/>
      <c r="VNP227" s="50"/>
      <c r="VNQ227" s="50"/>
      <c r="VNR227" s="50"/>
      <c r="VNS227" s="50"/>
      <c r="VNT227" s="50"/>
      <c r="VNU227" s="50"/>
      <c r="VNV227" s="50"/>
      <c r="VNW227" s="50"/>
      <c r="VNX227" s="50"/>
      <c r="VNY227" s="50"/>
      <c r="VNZ227" s="50"/>
      <c r="VOA227" s="50"/>
      <c r="VOB227" s="50"/>
      <c r="VOC227" s="50"/>
      <c r="VOD227" s="50"/>
      <c r="VOE227" s="50"/>
      <c r="VOF227" s="50"/>
      <c r="VOG227" s="50"/>
      <c r="VOH227" s="50"/>
      <c r="VOI227" s="50"/>
      <c r="VOJ227" s="50"/>
      <c r="VOK227" s="50"/>
      <c r="VOL227" s="50"/>
      <c r="VOM227" s="50"/>
      <c r="VON227" s="50"/>
      <c r="VOO227" s="50"/>
      <c r="VOP227" s="50"/>
      <c r="VOQ227" s="50"/>
      <c r="VOR227" s="50"/>
      <c r="VOS227" s="50"/>
      <c r="VOT227" s="50"/>
      <c r="VOU227" s="50"/>
      <c r="VOV227" s="50"/>
      <c r="VOW227" s="50"/>
      <c r="VOX227" s="50"/>
      <c r="VOY227" s="50"/>
      <c r="VOZ227" s="50"/>
      <c r="VPA227" s="50"/>
      <c r="VPB227" s="50"/>
      <c r="VPC227" s="50"/>
      <c r="VPD227" s="50"/>
      <c r="VPE227" s="50"/>
      <c r="VPF227" s="50"/>
      <c r="VPG227" s="50"/>
      <c r="VPH227" s="50"/>
      <c r="VPI227" s="50"/>
      <c r="VPJ227" s="50"/>
      <c r="VPK227" s="50"/>
      <c r="VPL227" s="50"/>
      <c r="VPM227" s="50"/>
      <c r="VPN227" s="50"/>
      <c r="VPO227" s="50"/>
      <c r="VPP227" s="50"/>
      <c r="VPQ227" s="50"/>
      <c r="VPR227" s="50"/>
      <c r="VPS227" s="50"/>
      <c r="VPT227" s="50"/>
      <c r="VPU227" s="50"/>
      <c r="VPV227" s="50"/>
      <c r="VPW227" s="50"/>
      <c r="VPX227" s="50"/>
      <c r="VPY227" s="50"/>
      <c r="VPZ227" s="50"/>
      <c r="VQA227" s="50"/>
      <c r="VQB227" s="50"/>
      <c r="VQC227" s="50"/>
      <c r="VQD227" s="50"/>
      <c r="VQE227" s="50"/>
      <c r="VQF227" s="50"/>
      <c r="VQG227" s="50"/>
      <c r="VQH227" s="50"/>
      <c r="VQI227" s="50"/>
      <c r="VQJ227" s="50"/>
      <c r="VQK227" s="50"/>
      <c r="VQL227" s="50"/>
      <c r="VQM227" s="50"/>
      <c r="VQN227" s="50"/>
      <c r="VQO227" s="50"/>
      <c r="VQP227" s="50"/>
      <c r="VQQ227" s="50"/>
      <c r="VQR227" s="50"/>
      <c r="VQS227" s="50"/>
      <c r="VQT227" s="50"/>
      <c r="VQU227" s="50"/>
      <c r="VQV227" s="50"/>
      <c r="VQW227" s="50"/>
      <c r="VQX227" s="50"/>
      <c r="VQY227" s="50"/>
      <c r="VQZ227" s="50"/>
      <c r="VRA227" s="50"/>
      <c r="VRB227" s="50"/>
      <c r="VRC227" s="50"/>
      <c r="VRD227" s="50"/>
      <c r="VRE227" s="50"/>
      <c r="VRF227" s="50"/>
      <c r="VRG227" s="50"/>
      <c r="VRH227" s="50"/>
      <c r="VRI227" s="50"/>
      <c r="VRJ227" s="50"/>
      <c r="VRK227" s="50"/>
      <c r="VRL227" s="50"/>
      <c r="VRM227" s="50"/>
      <c r="VRN227" s="50"/>
      <c r="VRO227" s="50"/>
      <c r="VRP227" s="50"/>
      <c r="VRQ227" s="50"/>
      <c r="VRR227" s="50"/>
      <c r="VRS227" s="50"/>
      <c r="VRT227" s="50"/>
      <c r="VRU227" s="50"/>
      <c r="VRV227" s="50"/>
      <c r="VRW227" s="50"/>
      <c r="VRX227" s="50"/>
      <c r="VRY227" s="50"/>
      <c r="VRZ227" s="50"/>
      <c r="VSA227" s="50"/>
      <c r="VSB227" s="50"/>
      <c r="VSC227" s="50"/>
      <c r="VSD227" s="50"/>
      <c r="VSE227" s="50"/>
      <c r="VSF227" s="50"/>
      <c r="VSG227" s="50"/>
      <c r="VSH227" s="50"/>
      <c r="VSI227" s="50"/>
      <c r="VSJ227" s="50"/>
      <c r="VSK227" s="50"/>
      <c r="VSL227" s="50"/>
      <c r="VSM227" s="50"/>
      <c r="VSN227" s="50"/>
      <c r="VSO227" s="50"/>
      <c r="VSP227" s="50"/>
      <c r="VSQ227" s="50"/>
      <c r="VSR227" s="50"/>
      <c r="VSS227" s="50"/>
      <c r="VST227" s="50"/>
      <c r="VSU227" s="50"/>
      <c r="VSV227" s="50"/>
      <c r="VSW227" s="50"/>
      <c r="VSX227" s="50"/>
      <c r="VSY227" s="50"/>
      <c r="VSZ227" s="50"/>
      <c r="VTA227" s="50"/>
      <c r="VTB227" s="50"/>
      <c r="VTC227" s="50"/>
      <c r="VTD227" s="50"/>
      <c r="VTE227" s="50"/>
      <c r="VTF227" s="50"/>
      <c r="VTG227" s="50"/>
      <c r="VTH227" s="50"/>
      <c r="VTI227" s="50"/>
      <c r="VTJ227" s="50"/>
      <c r="VTK227" s="50"/>
      <c r="VTL227" s="50"/>
      <c r="VTM227" s="50"/>
      <c r="VTN227" s="50"/>
      <c r="VTO227" s="50"/>
      <c r="VTP227" s="50"/>
      <c r="VTQ227" s="50"/>
      <c r="VTR227" s="50"/>
      <c r="VTS227" s="50"/>
      <c r="VTT227" s="50"/>
      <c r="VTU227" s="50"/>
      <c r="VTV227" s="50"/>
      <c r="VTW227" s="50"/>
      <c r="VTX227" s="50"/>
      <c r="VTY227" s="50"/>
      <c r="VTZ227" s="50"/>
      <c r="VUA227" s="50"/>
      <c r="VUB227" s="50"/>
      <c r="VUC227" s="50"/>
      <c r="VUD227" s="50"/>
      <c r="VUE227" s="50"/>
      <c r="VUF227" s="50"/>
      <c r="VUG227" s="50"/>
      <c r="VUH227" s="50"/>
      <c r="VUI227" s="50"/>
      <c r="VUJ227" s="50"/>
      <c r="VUK227" s="50"/>
      <c r="VUL227" s="50"/>
      <c r="VUM227" s="50"/>
      <c r="VUN227" s="50"/>
      <c r="VUO227" s="50"/>
      <c r="VUP227" s="50"/>
      <c r="VUQ227" s="50"/>
      <c r="VUR227" s="50"/>
      <c r="VUS227" s="50"/>
      <c r="VUT227" s="50"/>
      <c r="VUU227" s="50"/>
      <c r="VUV227" s="50"/>
      <c r="VUW227" s="50"/>
      <c r="VUX227" s="50"/>
      <c r="VUY227" s="50"/>
      <c r="VUZ227" s="50"/>
      <c r="VVA227" s="50"/>
      <c r="VVB227" s="50"/>
      <c r="VVC227" s="50"/>
      <c r="VVD227" s="50"/>
      <c r="VVE227" s="50"/>
      <c r="VVF227" s="50"/>
      <c r="VVG227" s="50"/>
      <c r="VVH227" s="50"/>
      <c r="VVI227" s="50"/>
      <c r="VVJ227" s="50"/>
      <c r="VVK227" s="50"/>
      <c r="VVL227" s="50"/>
      <c r="VVM227" s="50"/>
    </row>
    <row r="228" spans="2:99 15065:15457" s="2" customFormat="1" ht="15.75" thickBot="1" x14ac:dyDescent="0.3">
      <c r="B228" s="41"/>
      <c r="C228" s="28" t="s">
        <v>1</v>
      </c>
      <c r="D228" s="275">
        <v>408000</v>
      </c>
      <c r="E228" s="20" t="s">
        <v>14</v>
      </c>
      <c r="F228" s="297">
        <f>SUM(F225:F227)</f>
        <v>241524</v>
      </c>
      <c r="G228" s="297">
        <f t="shared" ref="G228:AJ228" si="32">SUM(G225:G227)</f>
        <v>237588</v>
      </c>
      <c r="H228" s="297">
        <f t="shared" si="32"/>
        <v>249457</v>
      </c>
      <c r="I228" s="297">
        <f t="shared" si="32"/>
        <v>251894</v>
      </c>
      <c r="J228" s="297">
        <f t="shared" si="32"/>
        <v>221006</v>
      </c>
      <c r="K228" s="297">
        <f t="shared" si="32"/>
        <v>199401</v>
      </c>
      <c r="L228" s="297">
        <f t="shared" si="32"/>
        <v>166164</v>
      </c>
      <c r="M228" s="297">
        <f t="shared" si="32"/>
        <v>61305</v>
      </c>
      <c r="N228" s="297">
        <f t="shared" si="32"/>
        <v>173809</v>
      </c>
      <c r="O228" s="297">
        <f t="shared" si="32"/>
        <v>200985</v>
      </c>
      <c r="P228" s="297">
        <f t="shared" si="32"/>
        <v>256386</v>
      </c>
      <c r="Q228" s="297">
        <f t="shared" si="32"/>
        <v>245586</v>
      </c>
      <c r="R228" s="297">
        <f t="shared" si="32"/>
        <v>174194</v>
      </c>
      <c r="S228" s="297">
        <f t="shared" si="32"/>
        <v>212597</v>
      </c>
      <c r="T228" s="297">
        <f t="shared" si="32"/>
        <v>147796</v>
      </c>
      <c r="U228" s="297">
        <f t="shared" si="32"/>
        <v>49154</v>
      </c>
      <c r="V228" s="297">
        <f t="shared" si="32"/>
        <v>0</v>
      </c>
      <c r="W228" s="297">
        <f t="shared" si="32"/>
        <v>0</v>
      </c>
      <c r="X228" s="297">
        <f t="shared" si="32"/>
        <v>0</v>
      </c>
      <c r="Y228" s="297">
        <f t="shared" si="32"/>
        <v>0</v>
      </c>
      <c r="Z228" s="297">
        <f t="shared" si="32"/>
        <v>0</v>
      </c>
      <c r="AA228" s="297">
        <f t="shared" si="32"/>
        <v>0</v>
      </c>
      <c r="AB228" s="297">
        <f t="shared" si="32"/>
        <v>0</v>
      </c>
      <c r="AC228" s="297">
        <f t="shared" si="32"/>
        <v>186663</v>
      </c>
      <c r="AD228" s="297">
        <f t="shared" si="32"/>
        <v>256484</v>
      </c>
      <c r="AE228" s="297">
        <f t="shared" si="32"/>
        <v>229903</v>
      </c>
      <c r="AF228" s="297">
        <f t="shared" si="32"/>
        <v>232670</v>
      </c>
      <c r="AG228" s="297">
        <f t="shared" si="32"/>
        <v>222846</v>
      </c>
      <c r="AH228" s="297">
        <f t="shared" si="32"/>
        <v>231808</v>
      </c>
      <c r="AI228" s="297">
        <f t="shared" si="32"/>
        <v>222592</v>
      </c>
      <c r="AJ228" s="297">
        <f t="shared" si="32"/>
        <v>245165</v>
      </c>
      <c r="AL228" s="63">
        <f>SUM(F228:AJ228)</f>
        <v>4916977</v>
      </c>
      <c r="CU228" s="161"/>
    </row>
    <row r="229" spans="2:99 15065:15457" s="1" customFormat="1" x14ac:dyDescent="0.25">
      <c r="B229" s="8">
        <v>6</v>
      </c>
      <c r="C229" s="84" t="s">
        <v>13</v>
      </c>
      <c r="D229" s="85"/>
      <c r="E229" s="86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L229" s="146" t="s">
        <v>135</v>
      </c>
      <c r="CU229" s="151"/>
      <c r="VGK229" s="50"/>
      <c r="VGL229" s="50"/>
      <c r="VGM229" s="50"/>
      <c r="VGN229" s="50"/>
      <c r="VGO229" s="50"/>
      <c r="VGP229" s="50"/>
      <c r="VGQ229" s="50"/>
      <c r="VGR229" s="50"/>
      <c r="VGS229" s="50"/>
      <c r="VGT229" s="50"/>
      <c r="VGU229" s="50"/>
      <c r="VGV229" s="50"/>
      <c r="VGW229" s="50"/>
      <c r="VGX229" s="50"/>
      <c r="VGY229" s="50"/>
      <c r="VGZ229" s="50"/>
      <c r="VHA229" s="50"/>
      <c r="VHB229" s="50"/>
      <c r="VHC229" s="50"/>
      <c r="VHD229" s="50"/>
      <c r="VHE229" s="50"/>
      <c r="VHF229" s="50"/>
      <c r="VHG229" s="50"/>
      <c r="VHH229" s="50"/>
      <c r="VHI229" s="50"/>
      <c r="VHJ229" s="50"/>
      <c r="VHK229" s="50"/>
      <c r="VHL229" s="50"/>
      <c r="VHM229" s="50"/>
      <c r="VHN229" s="50"/>
      <c r="VHO229" s="50"/>
      <c r="VHP229" s="50"/>
      <c r="VHQ229" s="50"/>
      <c r="VHR229" s="50"/>
      <c r="VHS229" s="50"/>
      <c r="VHT229" s="50"/>
      <c r="VHU229" s="50"/>
      <c r="VHV229" s="50"/>
      <c r="VHW229" s="50"/>
      <c r="VHX229" s="50"/>
      <c r="VHY229" s="50"/>
      <c r="VHZ229" s="50"/>
      <c r="VIA229" s="50"/>
      <c r="VIB229" s="50"/>
      <c r="VIC229" s="50"/>
      <c r="VID229" s="50"/>
      <c r="VIE229" s="50"/>
      <c r="VIF229" s="50"/>
      <c r="VIG229" s="50"/>
      <c r="VIH229" s="50"/>
      <c r="VII229" s="50"/>
      <c r="VIJ229" s="50"/>
      <c r="VIK229" s="50"/>
      <c r="VIL229" s="50"/>
      <c r="VIM229" s="50"/>
      <c r="VIN229" s="50"/>
      <c r="VIO229" s="50"/>
      <c r="VIP229" s="50"/>
      <c r="VIQ229" s="50"/>
      <c r="VIR229" s="50"/>
      <c r="VIS229" s="50"/>
      <c r="VIT229" s="50"/>
      <c r="VIU229" s="50"/>
      <c r="VIV229" s="50"/>
      <c r="VIW229" s="50"/>
      <c r="VIX229" s="50"/>
      <c r="VIY229" s="50"/>
      <c r="VIZ229" s="50"/>
      <c r="VJA229" s="50"/>
      <c r="VJB229" s="50"/>
      <c r="VJC229" s="50"/>
      <c r="VJD229" s="50"/>
      <c r="VJE229" s="50"/>
      <c r="VJF229" s="50"/>
      <c r="VJG229" s="50"/>
      <c r="VJH229" s="50"/>
      <c r="VJI229" s="50"/>
      <c r="VJJ229" s="50"/>
      <c r="VJK229" s="50"/>
      <c r="VJL229" s="50"/>
      <c r="VJM229" s="50"/>
      <c r="VJN229" s="50"/>
      <c r="VJO229" s="50"/>
      <c r="VJP229" s="50"/>
      <c r="VJQ229" s="50"/>
      <c r="VJR229" s="50"/>
      <c r="VJS229" s="50"/>
      <c r="VJT229" s="50"/>
      <c r="VJU229" s="50"/>
      <c r="VJV229" s="50"/>
      <c r="VJW229" s="50"/>
      <c r="VJX229" s="50"/>
      <c r="VJY229" s="50"/>
      <c r="VJZ229" s="50"/>
      <c r="VKA229" s="50"/>
      <c r="VKB229" s="50"/>
      <c r="VKC229" s="50"/>
      <c r="VKD229" s="50"/>
      <c r="VKE229" s="50"/>
      <c r="VKF229" s="50"/>
      <c r="VKG229" s="50"/>
      <c r="VKH229" s="50"/>
      <c r="VKI229" s="50"/>
      <c r="VKJ229" s="50"/>
      <c r="VKK229" s="50"/>
      <c r="VKL229" s="50"/>
      <c r="VKM229" s="50"/>
      <c r="VKN229" s="50"/>
      <c r="VKO229" s="50"/>
      <c r="VKP229" s="50"/>
      <c r="VKQ229" s="50"/>
      <c r="VKR229" s="50"/>
      <c r="VKS229" s="50"/>
      <c r="VKT229" s="50"/>
      <c r="VKU229" s="50"/>
      <c r="VKV229" s="50"/>
      <c r="VKW229" s="50"/>
      <c r="VKX229" s="50"/>
      <c r="VKY229" s="50"/>
      <c r="VKZ229" s="50"/>
      <c r="VLA229" s="50"/>
      <c r="VLB229" s="50"/>
      <c r="VLC229" s="50"/>
      <c r="VLD229" s="50"/>
      <c r="VLE229" s="50"/>
      <c r="VLF229" s="50"/>
      <c r="VLG229" s="50"/>
      <c r="VLH229" s="50"/>
      <c r="VLI229" s="50"/>
      <c r="VLJ229" s="50"/>
      <c r="VLK229" s="50"/>
      <c r="VLL229" s="50"/>
      <c r="VLM229" s="50"/>
      <c r="VLN229" s="50"/>
      <c r="VLO229" s="50"/>
      <c r="VLP229" s="50"/>
      <c r="VLQ229" s="50"/>
      <c r="VLR229" s="50"/>
      <c r="VLS229" s="50"/>
      <c r="VLT229" s="50"/>
      <c r="VLU229" s="50"/>
      <c r="VLV229" s="50"/>
      <c r="VLW229" s="50"/>
      <c r="VLX229" s="50"/>
      <c r="VLY229" s="50"/>
      <c r="VLZ229" s="50"/>
      <c r="VMA229" s="50"/>
      <c r="VMB229" s="50"/>
      <c r="VMC229" s="50"/>
      <c r="VMD229" s="50"/>
      <c r="VME229" s="50"/>
      <c r="VMF229" s="50"/>
      <c r="VMG229" s="50"/>
      <c r="VMH229" s="50"/>
      <c r="VMI229" s="50"/>
      <c r="VMJ229" s="50"/>
      <c r="VMK229" s="50"/>
      <c r="VML229" s="50"/>
      <c r="VMM229" s="50"/>
      <c r="VMN229" s="50"/>
      <c r="VMO229" s="50"/>
      <c r="VMP229" s="50"/>
      <c r="VMQ229" s="50"/>
      <c r="VMR229" s="50"/>
      <c r="VMS229" s="50"/>
      <c r="VMT229" s="50"/>
      <c r="VMU229" s="50"/>
      <c r="VMV229" s="50"/>
      <c r="VMW229" s="50"/>
      <c r="VMX229" s="50"/>
      <c r="VMY229" s="50"/>
      <c r="VMZ229" s="50"/>
      <c r="VNA229" s="50"/>
      <c r="VNB229" s="50"/>
      <c r="VNC229" s="50"/>
      <c r="VND229" s="50"/>
      <c r="VNE229" s="50"/>
      <c r="VNF229" s="50"/>
      <c r="VNG229" s="50"/>
      <c r="VNH229" s="50"/>
      <c r="VNI229" s="50"/>
      <c r="VNJ229" s="50"/>
      <c r="VNK229" s="50"/>
      <c r="VNL229" s="50"/>
      <c r="VNM229" s="50"/>
      <c r="VNN229" s="50"/>
      <c r="VNO229" s="50"/>
      <c r="VNP229" s="50"/>
      <c r="VNQ229" s="50"/>
      <c r="VNR229" s="50"/>
      <c r="VNS229" s="50"/>
      <c r="VNT229" s="50"/>
      <c r="VNU229" s="50"/>
      <c r="VNV229" s="50"/>
      <c r="VNW229" s="50"/>
      <c r="VNX229" s="50"/>
      <c r="VNY229" s="50"/>
      <c r="VNZ229" s="50"/>
      <c r="VOA229" s="50"/>
      <c r="VOB229" s="50"/>
      <c r="VOC229" s="50"/>
      <c r="VOD229" s="50"/>
      <c r="VOE229" s="50"/>
      <c r="VOF229" s="50"/>
      <c r="VOG229" s="50"/>
      <c r="VOH229" s="50"/>
      <c r="VOI229" s="50"/>
      <c r="VOJ229" s="50"/>
      <c r="VOK229" s="50"/>
      <c r="VOL229" s="50"/>
      <c r="VOM229" s="50"/>
      <c r="VON229" s="50"/>
      <c r="VOO229" s="50"/>
      <c r="VOP229" s="50"/>
      <c r="VOQ229" s="50"/>
      <c r="VOR229" s="50"/>
      <c r="VOS229" s="50"/>
      <c r="VOT229" s="50"/>
      <c r="VOU229" s="50"/>
      <c r="VOV229" s="50"/>
      <c r="VOW229" s="50"/>
      <c r="VOX229" s="50"/>
      <c r="VOY229" s="50"/>
      <c r="VOZ229" s="50"/>
      <c r="VPA229" s="50"/>
      <c r="VPB229" s="50"/>
      <c r="VPC229" s="50"/>
      <c r="VPD229" s="50"/>
      <c r="VPE229" s="50"/>
      <c r="VPF229" s="50"/>
      <c r="VPG229" s="50"/>
      <c r="VPH229" s="50"/>
      <c r="VPI229" s="50"/>
      <c r="VPJ229" s="50"/>
      <c r="VPK229" s="50"/>
      <c r="VPL229" s="50"/>
      <c r="VPM229" s="50"/>
      <c r="VPN229" s="50"/>
      <c r="VPO229" s="50"/>
      <c r="VPP229" s="50"/>
      <c r="VPQ229" s="50"/>
      <c r="VPR229" s="50"/>
      <c r="VPS229" s="50"/>
      <c r="VPT229" s="50"/>
      <c r="VPU229" s="50"/>
      <c r="VPV229" s="50"/>
      <c r="VPW229" s="50"/>
      <c r="VPX229" s="50"/>
      <c r="VPY229" s="50"/>
      <c r="VPZ229" s="50"/>
      <c r="VQA229" s="50"/>
      <c r="VQB229" s="50"/>
      <c r="VQC229" s="50"/>
      <c r="VQD229" s="50"/>
      <c r="VQE229" s="50"/>
      <c r="VQF229" s="50"/>
      <c r="VQG229" s="50"/>
      <c r="VQH229" s="50"/>
      <c r="VQI229" s="50"/>
      <c r="VQJ229" s="50"/>
      <c r="VQK229" s="50"/>
      <c r="VQL229" s="50"/>
      <c r="VQM229" s="50"/>
      <c r="VQN229" s="50"/>
      <c r="VQO229" s="50"/>
      <c r="VQP229" s="50"/>
      <c r="VQQ229" s="50"/>
      <c r="VQR229" s="50"/>
      <c r="VQS229" s="50"/>
      <c r="VQT229" s="50"/>
      <c r="VQU229" s="50"/>
      <c r="VQV229" s="50"/>
      <c r="VQW229" s="50"/>
      <c r="VQX229" s="50"/>
      <c r="VQY229" s="50"/>
      <c r="VQZ229" s="50"/>
      <c r="VRA229" s="50"/>
      <c r="VRB229" s="50"/>
      <c r="VRC229" s="50"/>
      <c r="VRD229" s="50"/>
      <c r="VRE229" s="50"/>
      <c r="VRF229" s="50"/>
      <c r="VRG229" s="50"/>
      <c r="VRH229" s="50"/>
      <c r="VRI229" s="50"/>
      <c r="VRJ229" s="50"/>
      <c r="VRK229" s="50"/>
      <c r="VRL229" s="50"/>
      <c r="VRM229" s="50"/>
      <c r="VRN229" s="50"/>
      <c r="VRO229" s="50"/>
      <c r="VRP229" s="50"/>
      <c r="VRQ229" s="50"/>
      <c r="VRR229" s="50"/>
      <c r="VRS229" s="50"/>
      <c r="VRT229" s="50"/>
      <c r="VRU229" s="50"/>
      <c r="VRV229" s="50"/>
      <c r="VRW229" s="50"/>
      <c r="VRX229" s="50"/>
      <c r="VRY229" s="50"/>
      <c r="VRZ229" s="50"/>
      <c r="VSA229" s="50"/>
      <c r="VSB229" s="50"/>
      <c r="VSC229" s="50"/>
      <c r="VSD229" s="50"/>
      <c r="VSE229" s="50"/>
      <c r="VSF229" s="50"/>
      <c r="VSG229" s="50"/>
      <c r="VSH229" s="50"/>
      <c r="VSI229" s="50"/>
      <c r="VSJ229" s="50"/>
      <c r="VSK229" s="50"/>
      <c r="VSL229" s="50"/>
      <c r="VSM229" s="50"/>
      <c r="VSN229" s="50"/>
      <c r="VSO229" s="50"/>
      <c r="VSP229" s="50"/>
      <c r="VSQ229" s="50"/>
      <c r="VSR229" s="50"/>
      <c r="VSS229" s="50"/>
      <c r="VST229" s="50"/>
      <c r="VSU229" s="50"/>
      <c r="VSV229" s="50"/>
      <c r="VSW229" s="50"/>
      <c r="VSX229" s="50"/>
      <c r="VSY229" s="50"/>
      <c r="VSZ229" s="50"/>
      <c r="VTA229" s="50"/>
      <c r="VTB229" s="50"/>
      <c r="VTC229" s="50"/>
      <c r="VTD229" s="50"/>
      <c r="VTE229" s="50"/>
      <c r="VTF229" s="50"/>
      <c r="VTG229" s="50"/>
      <c r="VTH229" s="50"/>
      <c r="VTI229" s="50"/>
      <c r="VTJ229" s="50"/>
      <c r="VTK229" s="50"/>
      <c r="VTL229" s="50"/>
      <c r="VTM229" s="50"/>
      <c r="VTN229" s="50"/>
      <c r="VTO229" s="50"/>
      <c r="VTP229" s="50"/>
      <c r="VTQ229" s="50"/>
      <c r="VTR229" s="50"/>
      <c r="VTS229" s="50"/>
      <c r="VTT229" s="50"/>
      <c r="VTU229" s="50"/>
      <c r="VTV229" s="50"/>
      <c r="VTW229" s="50"/>
      <c r="VTX229" s="50"/>
      <c r="VTY229" s="50"/>
      <c r="VTZ229" s="50"/>
      <c r="VUA229" s="50"/>
      <c r="VUB229" s="50"/>
      <c r="VUC229" s="50"/>
      <c r="VUD229" s="50"/>
      <c r="VUE229" s="50"/>
      <c r="VUF229" s="50"/>
      <c r="VUG229" s="50"/>
      <c r="VUH229" s="50"/>
      <c r="VUI229" s="50"/>
      <c r="VUJ229" s="50"/>
      <c r="VUK229" s="50"/>
      <c r="VUL229" s="50"/>
      <c r="VUM229" s="50"/>
      <c r="VUN229" s="50"/>
      <c r="VUO229" s="50"/>
      <c r="VUP229" s="50"/>
      <c r="VUQ229" s="50"/>
      <c r="VUR229" s="50"/>
      <c r="VUS229" s="50"/>
      <c r="VUT229" s="50"/>
      <c r="VUU229" s="50"/>
      <c r="VUV229" s="50"/>
      <c r="VUW229" s="50"/>
      <c r="VUX229" s="50"/>
      <c r="VUY229" s="50"/>
      <c r="VUZ229" s="50"/>
      <c r="VVA229" s="50"/>
      <c r="VVB229" s="50"/>
      <c r="VVC229" s="50"/>
      <c r="VVD229" s="50"/>
      <c r="VVE229" s="50"/>
      <c r="VVF229" s="50"/>
      <c r="VVG229" s="50"/>
      <c r="VVH229" s="50"/>
      <c r="VVI229" s="50"/>
      <c r="VVJ229" s="50"/>
      <c r="VVK229" s="50"/>
      <c r="VVL229" s="50"/>
      <c r="VVM229" s="50"/>
    </row>
    <row r="230" spans="2:99 15065:15457" s="16" customFormat="1" x14ac:dyDescent="0.2">
      <c r="B230" s="17"/>
      <c r="C230" s="254" t="s">
        <v>12</v>
      </c>
      <c r="D230" s="276">
        <v>1100</v>
      </c>
      <c r="E230" s="255" t="s">
        <v>125</v>
      </c>
      <c r="F230" s="256">
        <v>714</v>
      </c>
      <c r="G230" s="256">
        <v>705</v>
      </c>
      <c r="H230" s="256">
        <v>863</v>
      </c>
      <c r="I230" s="256">
        <v>724</v>
      </c>
      <c r="J230" s="256">
        <v>572</v>
      </c>
      <c r="K230" s="256">
        <v>601</v>
      </c>
      <c r="L230" s="256">
        <v>690</v>
      </c>
      <c r="M230" s="256">
        <v>756</v>
      </c>
      <c r="N230" s="256">
        <v>547</v>
      </c>
      <c r="O230" s="256">
        <v>743</v>
      </c>
      <c r="P230" s="256">
        <v>663</v>
      </c>
      <c r="Q230" s="256">
        <v>782</v>
      </c>
      <c r="R230" s="256">
        <v>752</v>
      </c>
      <c r="S230" s="256">
        <v>639</v>
      </c>
      <c r="T230" s="256">
        <v>588</v>
      </c>
      <c r="U230" s="256">
        <v>434</v>
      </c>
      <c r="V230" s="256">
        <v>0</v>
      </c>
      <c r="W230" s="256">
        <v>0</v>
      </c>
      <c r="X230" s="256">
        <v>936</v>
      </c>
      <c r="Y230" s="256">
        <v>201</v>
      </c>
      <c r="Z230" s="256">
        <v>0</v>
      </c>
      <c r="AA230" s="256">
        <v>0</v>
      </c>
      <c r="AB230" s="256">
        <v>111</v>
      </c>
      <c r="AC230" s="256">
        <v>886</v>
      </c>
      <c r="AD230" s="256">
        <v>909</v>
      </c>
      <c r="AE230" s="256">
        <v>926</v>
      </c>
      <c r="AF230" s="256">
        <v>893</v>
      </c>
      <c r="AG230" s="256">
        <v>689</v>
      </c>
      <c r="AH230" s="256">
        <v>835</v>
      </c>
      <c r="AI230" s="256">
        <v>793</v>
      </c>
      <c r="AJ230" s="256">
        <v>808</v>
      </c>
      <c r="AK230" s="44"/>
      <c r="AL230" s="63">
        <f>SUM(F230:AJ230)</f>
        <v>18760</v>
      </c>
      <c r="AM230" s="183">
        <f>AL230/4</f>
        <v>4690</v>
      </c>
      <c r="AN230" s="71"/>
      <c r="CU230" s="154"/>
    </row>
    <row r="231" spans="2:99 15065:15457" s="16" customFormat="1" x14ac:dyDescent="0.25">
      <c r="B231" s="17"/>
      <c r="C231" s="45" t="s">
        <v>11</v>
      </c>
      <c r="D231" s="263"/>
      <c r="E231" s="12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L231" s="130" t="s">
        <v>11</v>
      </c>
      <c r="CU231" s="154"/>
    </row>
    <row r="232" spans="2:99 15065:15457" s="16" customFormat="1" x14ac:dyDescent="0.2">
      <c r="B232" s="17"/>
      <c r="C232" s="254" t="s">
        <v>10</v>
      </c>
      <c r="D232" s="277">
        <v>91.5</v>
      </c>
      <c r="E232" s="255" t="s">
        <v>125</v>
      </c>
      <c r="F232" s="257">
        <v>106</v>
      </c>
      <c r="G232" s="257">
        <v>111</v>
      </c>
      <c r="H232" s="257">
        <v>96</v>
      </c>
      <c r="I232" s="257">
        <v>79</v>
      </c>
      <c r="J232" s="257">
        <v>93</v>
      </c>
      <c r="K232" s="257">
        <v>148</v>
      </c>
      <c r="L232" s="257">
        <v>54</v>
      </c>
      <c r="M232" s="257">
        <v>153</v>
      </c>
      <c r="N232" s="257">
        <v>97</v>
      </c>
      <c r="O232" s="257">
        <v>116</v>
      </c>
      <c r="P232" s="257">
        <v>89</v>
      </c>
      <c r="Q232" s="257">
        <v>86</v>
      </c>
      <c r="R232" s="257">
        <v>94</v>
      </c>
      <c r="S232" s="257">
        <v>114</v>
      </c>
      <c r="T232" s="257">
        <v>102</v>
      </c>
      <c r="U232" s="257">
        <v>140</v>
      </c>
      <c r="V232" s="257">
        <v>0</v>
      </c>
      <c r="W232" s="257">
        <v>0</v>
      </c>
      <c r="X232" s="257">
        <v>194</v>
      </c>
      <c r="Y232" s="257">
        <v>0</v>
      </c>
      <c r="Z232" s="257">
        <v>154</v>
      </c>
      <c r="AA232" s="257">
        <v>0</v>
      </c>
      <c r="AB232" s="257">
        <v>43</v>
      </c>
      <c r="AC232" s="257">
        <v>172</v>
      </c>
      <c r="AD232" s="257">
        <v>129</v>
      </c>
      <c r="AE232" s="257">
        <v>148</v>
      </c>
      <c r="AF232" s="257">
        <v>137</v>
      </c>
      <c r="AG232" s="257">
        <v>144</v>
      </c>
      <c r="AH232" s="257">
        <v>94</v>
      </c>
      <c r="AI232" s="257">
        <v>115</v>
      </c>
      <c r="AJ232" s="257">
        <v>87</v>
      </c>
      <c r="AL232" s="63">
        <f>SUM(F232:AJ232)</f>
        <v>3095</v>
      </c>
      <c r="CU232" s="154"/>
    </row>
    <row r="233" spans="2:99 15065:15457" s="16" customFormat="1" x14ac:dyDescent="0.2">
      <c r="B233" s="17"/>
      <c r="C233" s="254" t="s">
        <v>9</v>
      </c>
      <c r="D233" s="277">
        <v>179.63</v>
      </c>
      <c r="E233" s="255" t="s">
        <v>125</v>
      </c>
      <c r="F233" s="257">
        <v>99</v>
      </c>
      <c r="G233" s="257">
        <v>88</v>
      </c>
      <c r="H233" s="257">
        <v>108</v>
      </c>
      <c r="I233" s="257">
        <v>72</v>
      </c>
      <c r="J233" s="257">
        <v>76</v>
      </c>
      <c r="K233" s="257">
        <v>73</v>
      </c>
      <c r="L233" s="257">
        <v>20</v>
      </c>
      <c r="M233" s="257">
        <v>12</v>
      </c>
      <c r="N233" s="257">
        <v>50</v>
      </c>
      <c r="O233" s="257">
        <v>6</v>
      </c>
      <c r="P233" s="257">
        <v>61</v>
      </c>
      <c r="Q233" s="257">
        <v>57</v>
      </c>
      <c r="R233" s="257">
        <v>58</v>
      </c>
      <c r="S233" s="257">
        <v>76</v>
      </c>
      <c r="T233" s="257">
        <v>24</v>
      </c>
      <c r="U233" s="257">
        <v>0</v>
      </c>
      <c r="V233" s="257">
        <v>0</v>
      </c>
      <c r="W233" s="257">
        <v>0</v>
      </c>
      <c r="X233" s="257">
        <v>0</v>
      </c>
      <c r="Y233" s="257">
        <v>0</v>
      </c>
      <c r="Z233" s="257">
        <v>0</v>
      </c>
      <c r="AA233" s="257">
        <v>0</v>
      </c>
      <c r="AB233" s="257">
        <v>0</v>
      </c>
      <c r="AC233" s="257">
        <v>55</v>
      </c>
      <c r="AD233" s="257">
        <v>67</v>
      </c>
      <c r="AE233" s="257">
        <v>115</v>
      </c>
      <c r="AF233" s="257">
        <v>107</v>
      </c>
      <c r="AG233" s="257">
        <v>72</v>
      </c>
      <c r="AH233" s="257">
        <v>91</v>
      </c>
      <c r="AI233" s="257">
        <v>95</v>
      </c>
      <c r="AJ233" s="257">
        <v>97</v>
      </c>
      <c r="AL233" s="63">
        <f>SUM(F233:AJ233)</f>
        <v>1579</v>
      </c>
      <c r="CU233" s="154"/>
    </row>
    <row r="234" spans="2:99 15065:15457" s="16" customFormat="1" x14ac:dyDescent="0.2">
      <c r="B234" s="17"/>
      <c r="C234" s="254" t="s">
        <v>8</v>
      </c>
      <c r="D234" s="276">
        <v>491.59</v>
      </c>
      <c r="E234" s="255" t="s">
        <v>125</v>
      </c>
      <c r="F234" s="257">
        <v>375.3</v>
      </c>
      <c r="G234" s="257">
        <v>505</v>
      </c>
      <c r="H234" s="257">
        <v>339.8</v>
      </c>
      <c r="I234" s="257">
        <v>451.2</v>
      </c>
      <c r="J234" s="257">
        <v>320</v>
      </c>
      <c r="K234" s="257">
        <v>236</v>
      </c>
      <c r="L234" s="257">
        <v>356</v>
      </c>
      <c r="M234" s="257">
        <v>304</v>
      </c>
      <c r="N234" s="257">
        <v>304</v>
      </c>
      <c r="O234" s="257">
        <v>320</v>
      </c>
      <c r="P234" s="257">
        <v>384</v>
      </c>
      <c r="Q234" s="257">
        <v>384</v>
      </c>
      <c r="R234" s="257">
        <v>336</v>
      </c>
      <c r="S234" s="257">
        <v>336</v>
      </c>
      <c r="T234" s="257">
        <v>288</v>
      </c>
      <c r="U234" s="257">
        <v>112</v>
      </c>
      <c r="V234" s="257">
        <v>48</v>
      </c>
      <c r="W234" s="257">
        <v>144</v>
      </c>
      <c r="X234" s="257">
        <v>176</v>
      </c>
      <c r="Y234" s="257">
        <v>0</v>
      </c>
      <c r="Z234" s="257">
        <v>0</v>
      </c>
      <c r="AA234" s="257">
        <v>0</v>
      </c>
      <c r="AB234" s="257">
        <v>60</v>
      </c>
      <c r="AC234" s="257">
        <v>384</v>
      </c>
      <c r="AD234" s="257">
        <v>192</v>
      </c>
      <c r="AE234" s="257">
        <v>288.8</v>
      </c>
      <c r="AF234" s="257">
        <v>294.60000000000002</v>
      </c>
      <c r="AG234" s="257">
        <v>346.5</v>
      </c>
      <c r="AH234" s="257">
        <v>276.5</v>
      </c>
      <c r="AI234" s="257">
        <v>295.10000000000002</v>
      </c>
      <c r="AJ234" s="257">
        <v>310.5</v>
      </c>
      <c r="AL234" s="63">
        <f>SUM(F234:AJ234)</f>
        <v>8167.3000000000011</v>
      </c>
      <c r="CU234" s="154"/>
    </row>
    <row r="235" spans="2:99 15065:15457" s="16" customFormat="1" x14ac:dyDescent="0.2">
      <c r="B235" s="17"/>
      <c r="C235" s="31" t="s">
        <v>7</v>
      </c>
      <c r="D235" s="276">
        <v>337.28</v>
      </c>
      <c r="E235" s="32" t="s">
        <v>125</v>
      </c>
      <c r="F235" s="34">
        <f>F230-F232-F233-F234</f>
        <v>133.69999999999999</v>
      </c>
      <c r="G235" s="34">
        <f>G230-G232-G233-G234</f>
        <v>1</v>
      </c>
      <c r="H235" s="34">
        <f>H230-H232-H233-H234</f>
        <v>319.2</v>
      </c>
      <c r="I235" s="34">
        <f t="shared" ref="I235:AJ235" si="33">I230-I232-I233-I234</f>
        <v>121.80000000000001</v>
      </c>
      <c r="J235" s="34">
        <f t="shared" si="33"/>
        <v>83</v>
      </c>
      <c r="K235" s="34">
        <f t="shared" si="33"/>
        <v>144</v>
      </c>
      <c r="L235" s="34">
        <f t="shared" si="33"/>
        <v>260</v>
      </c>
      <c r="M235" s="34">
        <f t="shared" si="33"/>
        <v>287</v>
      </c>
      <c r="N235" s="34">
        <f t="shared" si="33"/>
        <v>96</v>
      </c>
      <c r="O235" s="34">
        <f t="shared" si="33"/>
        <v>301</v>
      </c>
      <c r="P235" s="34">
        <f t="shared" si="33"/>
        <v>129</v>
      </c>
      <c r="Q235" s="34">
        <f t="shared" si="33"/>
        <v>255</v>
      </c>
      <c r="R235" s="34">
        <f t="shared" si="33"/>
        <v>264</v>
      </c>
      <c r="S235" s="34">
        <f t="shared" si="33"/>
        <v>113</v>
      </c>
      <c r="T235" s="34">
        <f t="shared" si="33"/>
        <v>174</v>
      </c>
      <c r="U235" s="34">
        <f>U230-U232-U233-U234</f>
        <v>182</v>
      </c>
      <c r="V235" s="34">
        <v>0</v>
      </c>
      <c r="W235" s="34">
        <v>0</v>
      </c>
      <c r="X235" s="34">
        <f t="shared" si="33"/>
        <v>566</v>
      </c>
      <c r="Y235" s="34">
        <f t="shared" si="33"/>
        <v>201</v>
      </c>
      <c r="Z235" s="34"/>
      <c r="AA235" s="34">
        <f t="shared" si="33"/>
        <v>0</v>
      </c>
      <c r="AB235" s="34">
        <f t="shared" si="33"/>
        <v>8</v>
      </c>
      <c r="AC235" s="34">
        <f t="shared" si="33"/>
        <v>275</v>
      </c>
      <c r="AD235" s="34">
        <f t="shared" si="33"/>
        <v>521</v>
      </c>
      <c r="AE235" s="34">
        <f t="shared" si="33"/>
        <v>374.2</v>
      </c>
      <c r="AF235" s="34">
        <f t="shared" si="33"/>
        <v>354.4</v>
      </c>
      <c r="AG235" s="34">
        <f t="shared" si="33"/>
        <v>126.5</v>
      </c>
      <c r="AH235" s="34">
        <f>AH230-AH232-AH233-AH234</f>
        <v>373.5</v>
      </c>
      <c r="AI235" s="34">
        <f>AI230-AI232-AI233-AI234</f>
        <v>287.89999999999998</v>
      </c>
      <c r="AJ235" s="34">
        <f t="shared" si="33"/>
        <v>313.5</v>
      </c>
      <c r="AL235" s="63">
        <f>SUM(F235:AJ235)</f>
        <v>6264.6999999999989</v>
      </c>
      <c r="AP235" s="149">
        <f>SUM(AL232:AL235)</f>
        <v>19106</v>
      </c>
      <c r="AQ235" s="149">
        <f>AP235-AL230</f>
        <v>346</v>
      </c>
      <c r="CU235" s="154"/>
    </row>
    <row r="236" spans="2:99 15065:15457" s="16" customFormat="1" ht="15.75" thickBot="1" x14ac:dyDescent="0.25">
      <c r="B236" s="46"/>
      <c r="C236" s="254" t="s">
        <v>6</v>
      </c>
      <c r="D236" s="276">
        <v>330</v>
      </c>
      <c r="E236" s="255" t="s">
        <v>125</v>
      </c>
      <c r="F236" s="257">
        <v>232</v>
      </c>
      <c r="G236" s="257">
        <v>270</v>
      </c>
      <c r="H236" s="257">
        <v>193</v>
      </c>
      <c r="I236" s="257">
        <v>193</v>
      </c>
      <c r="J236" s="257">
        <v>233</v>
      </c>
      <c r="K236" s="257">
        <v>264</v>
      </c>
      <c r="L236" s="257">
        <v>180</v>
      </c>
      <c r="M236" s="257">
        <v>128</v>
      </c>
      <c r="N236" s="257">
        <v>150</v>
      </c>
      <c r="O236" s="257">
        <v>257</v>
      </c>
      <c r="P236" s="257">
        <v>269</v>
      </c>
      <c r="Q236" s="257">
        <v>170</v>
      </c>
      <c r="R236" s="257">
        <v>146</v>
      </c>
      <c r="S236" s="257">
        <v>372</v>
      </c>
      <c r="T236" s="257">
        <v>192</v>
      </c>
      <c r="U236" s="257">
        <v>86</v>
      </c>
      <c r="V236" s="257">
        <v>278</v>
      </c>
      <c r="W236" s="257">
        <v>76</v>
      </c>
      <c r="X236" s="257">
        <v>209</v>
      </c>
      <c r="Y236" s="257">
        <v>18</v>
      </c>
      <c r="Z236" s="257">
        <v>0</v>
      </c>
      <c r="AA236" s="257">
        <v>7</v>
      </c>
      <c r="AB236" s="257">
        <v>0</v>
      </c>
      <c r="AC236" s="257">
        <v>91</v>
      </c>
      <c r="AD236" s="257">
        <v>374</v>
      </c>
      <c r="AE236" s="257">
        <v>313</v>
      </c>
      <c r="AF236" s="257">
        <v>214</v>
      </c>
      <c r="AG236" s="257">
        <v>240</v>
      </c>
      <c r="AH236" s="257">
        <v>265</v>
      </c>
      <c r="AI236" s="257">
        <v>130</v>
      </c>
      <c r="AJ236" s="257">
        <v>232</v>
      </c>
      <c r="AL236" s="63">
        <f>SUM(F236:AJ236)</f>
        <v>5782</v>
      </c>
      <c r="CU236" s="154"/>
    </row>
    <row r="237" spans="2:99 15065:15457" s="1" customFormat="1" x14ac:dyDescent="0.25">
      <c r="B237" s="92">
        <v>7</v>
      </c>
      <c r="C237" s="84" t="s">
        <v>5</v>
      </c>
      <c r="D237" s="85"/>
      <c r="E237" s="86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L237" s="131" t="s">
        <v>136</v>
      </c>
      <c r="CU237" s="151"/>
      <c r="VGK237" s="50"/>
      <c r="VGL237" s="50"/>
      <c r="VGM237" s="50"/>
      <c r="VGN237" s="50"/>
      <c r="VGO237" s="50"/>
      <c r="VGP237" s="50"/>
      <c r="VGQ237" s="50"/>
      <c r="VGR237" s="50"/>
      <c r="VGS237" s="50"/>
      <c r="VGT237" s="50"/>
      <c r="VGU237" s="50"/>
      <c r="VGV237" s="50"/>
      <c r="VGW237" s="50"/>
      <c r="VGX237" s="50"/>
      <c r="VGY237" s="50"/>
      <c r="VGZ237" s="50"/>
      <c r="VHA237" s="50"/>
      <c r="VHB237" s="50"/>
      <c r="VHC237" s="50"/>
      <c r="VHD237" s="50"/>
      <c r="VHE237" s="50"/>
      <c r="VHF237" s="50"/>
      <c r="VHG237" s="50"/>
      <c r="VHH237" s="50"/>
      <c r="VHI237" s="50"/>
      <c r="VHJ237" s="50"/>
      <c r="VHK237" s="50"/>
      <c r="VHL237" s="50"/>
      <c r="VHM237" s="50"/>
      <c r="VHN237" s="50"/>
      <c r="VHO237" s="50"/>
      <c r="VHP237" s="50"/>
      <c r="VHQ237" s="50"/>
      <c r="VHR237" s="50"/>
      <c r="VHS237" s="50"/>
      <c r="VHT237" s="50"/>
      <c r="VHU237" s="50"/>
      <c r="VHV237" s="50"/>
      <c r="VHW237" s="50"/>
      <c r="VHX237" s="50"/>
      <c r="VHY237" s="50"/>
      <c r="VHZ237" s="50"/>
      <c r="VIA237" s="50"/>
      <c r="VIB237" s="50"/>
      <c r="VIC237" s="50"/>
      <c r="VID237" s="50"/>
      <c r="VIE237" s="50"/>
      <c r="VIF237" s="50"/>
      <c r="VIG237" s="50"/>
      <c r="VIH237" s="50"/>
      <c r="VII237" s="50"/>
      <c r="VIJ237" s="50"/>
      <c r="VIK237" s="50"/>
      <c r="VIL237" s="50"/>
      <c r="VIM237" s="50"/>
      <c r="VIN237" s="50"/>
      <c r="VIO237" s="50"/>
      <c r="VIP237" s="50"/>
      <c r="VIQ237" s="50"/>
      <c r="VIR237" s="50"/>
      <c r="VIS237" s="50"/>
      <c r="VIT237" s="50"/>
      <c r="VIU237" s="50"/>
      <c r="VIV237" s="50"/>
      <c r="VIW237" s="50"/>
      <c r="VIX237" s="50"/>
      <c r="VIY237" s="50"/>
      <c r="VIZ237" s="50"/>
      <c r="VJA237" s="50"/>
      <c r="VJB237" s="50"/>
      <c r="VJC237" s="50"/>
      <c r="VJD237" s="50"/>
      <c r="VJE237" s="50"/>
      <c r="VJF237" s="50"/>
      <c r="VJG237" s="50"/>
      <c r="VJH237" s="50"/>
      <c r="VJI237" s="50"/>
      <c r="VJJ237" s="50"/>
      <c r="VJK237" s="50"/>
      <c r="VJL237" s="50"/>
      <c r="VJM237" s="50"/>
      <c r="VJN237" s="50"/>
      <c r="VJO237" s="50"/>
      <c r="VJP237" s="50"/>
      <c r="VJQ237" s="50"/>
      <c r="VJR237" s="50"/>
      <c r="VJS237" s="50"/>
      <c r="VJT237" s="50"/>
      <c r="VJU237" s="50"/>
      <c r="VJV237" s="50"/>
      <c r="VJW237" s="50"/>
      <c r="VJX237" s="50"/>
      <c r="VJY237" s="50"/>
      <c r="VJZ237" s="50"/>
      <c r="VKA237" s="50"/>
      <c r="VKB237" s="50"/>
      <c r="VKC237" s="50"/>
      <c r="VKD237" s="50"/>
      <c r="VKE237" s="50"/>
      <c r="VKF237" s="50"/>
      <c r="VKG237" s="50"/>
      <c r="VKH237" s="50"/>
      <c r="VKI237" s="50"/>
      <c r="VKJ237" s="50"/>
      <c r="VKK237" s="50"/>
      <c r="VKL237" s="50"/>
      <c r="VKM237" s="50"/>
      <c r="VKN237" s="50"/>
      <c r="VKO237" s="50"/>
      <c r="VKP237" s="50"/>
      <c r="VKQ237" s="50"/>
      <c r="VKR237" s="50"/>
      <c r="VKS237" s="50"/>
      <c r="VKT237" s="50"/>
      <c r="VKU237" s="50"/>
      <c r="VKV237" s="50"/>
      <c r="VKW237" s="50"/>
      <c r="VKX237" s="50"/>
      <c r="VKY237" s="50"/>
      <c r="VKZ237" s="50"/>
      <c r="VLA237" s="50"/>
      <c r="VLB237" s="50"/>
      <c r="VLC237" s="50"/>
      <c r="VLD237" s="50"/>
      <c r="VLE237" s="50"/>
      <c r="VLF237" s="50"/>
      <c r="VLG237" s="50"/>
      <c r="VLH237" s="50"/>
      <c r="VLI237" s="50"/>
      <c r="VLJ237" s="50"/>
      <c r="VLK237" s="50"/>
      <c r="VLL237" s="50"/>
      <c r="VLM237" s="50"/>
      <c r="VLN237" s="50"/>
      <c r="VLO237" s="50"/>
      <c r="VLP237" s="50"/>
      <c r="VLQ237" s="50"/>
      <c r="VLR237" s="50"/>
      <c r="VLS237" s="50"/>
      <c r="VLT237" s="50"/>
      <c r="VLU237" s="50"/>
      <c r="VLV237" s="50"/>
      <c r="VLW237" s="50"/>
      <c r="VLX237" s="50"/>
      <c r="VLY237" s="50"/>
      <c r="VLZ237" s="50"/>
      <c r="VMA237" s="50"/>
      <c r="VMB237" s="50"/>
      <c r="VMC237" s="50"/>
      <c r="VMD237" s="50"/>
      <c r="VME237" s="50"/>
      <c r="VMF237" s="50"/>
      <c r="VMG237" s="50"/>
      <c r="VMH237" s="50"/>
      <c r="VMI237" s="50"/>
      <c r="VMJ237" s="50"/>
      <c r="VMK237" s="50"/>
      <c r="VML237" s="50"/>
      <c r="VMM237" s="50"/>
      <c r="VMN237" s="50"/>
      <c r="VMO237" s="50"/>
      <c r="VMP237" s="50"/>
      <c r="VMQ237" s="50"/>
      <c r="VMR237" s="50"/>
      <c r="VMS237" s="50"/>
      <c r="VMT237" s="50"/>
      <c r="VMU237" s="50"/>
      <c r="VMV237" s="50"/>
      <c r="VMW237" s="50"/>
      <c r="VMX237" s="50"/>
      <c r="VMY237" s="50"/>
      <c r="VMZ237" s="50"/>
      <c r="VNA237" s="50"/>
      <c r="VNB237" s="50"/>
      <c r="VNC237" s="50"/>
      <c r="VND237" s="50"/>
      <c r="VNE237" s="50"/>
      <c r="VNF237" s="50"/>
      <c r="VNG237" s="50"/>
      <c r="VNH237" s="50"/>
      <c r="VNI237" s="50"/>
      <c r="VNJ237" s="50"/>
      <c r="VNK237" s="50"/>
      <c r="VNL237" s="50"/>
      <c r="VNM237" s="50"/>
      <c r="VNN237" s="50"/>
      <c r="VNO237" s="50"/>
      <c r="VNP237" s="50"/>
      <c r="VNQ237" s="50"/>
      <c r="VNR237" s="50"/>
      <c r="VNS237" s="50"/>
      <c r="VNT237" s="50"/>
      <c r="VNU237" s="50"/>
      <c r="VNV237" s="50"/>
      <c r="VNW237" s="50"/>
      <c r="VNX237" s="50"/>
      <c r="VNY237" s="50"/>
      <c r="VNZ237" s="50"/>
      <c r="VOA237" s="50"/>
      <c r="VOB237" s="50"/>
      <c r="VOC237" s="50"/>
      <c r="VOD237" s="50"/>
      <c r="VOE237" s="50"/>
      <c r="VOF237" s="50"/>
      <c r="VOG237" s="50"/>
      <c r="VOH237" s="50"/>
      <c r="VOI237" s="50"/>
      <c r="VOJ237" s="50"/>
      <c r="VOK237" s="50"/>
      <c r="VOL237" s="50"/>
      <c r="VOM237" s="50"/>
      <c r="VON237" s="50"/>
      <c r="VOO237" s="50"/>
      <c r="VOP237" s="50"/>
      <c r="VOQ237" s="50"/>
      <c r="VOR237" s="50"/>
      <c r="VOS237" s="50"/>
      <c r="VOT237" s="50"/>
      <c r="VOU237" s="50"/>
      <c r="VOV237" s="50"/>
      <c r="VOW237" s="50"/>
      <c r="VOX237" s="50"/>
      <c r="VOY237" s="50"/>
      <c r="VOZ237" s="50"/>
      <c r="VPA237" s="50"/>
      <c r="VPB237" s="50"/>
      <c r="VPC237" s="50"/>
      <c r="VPD237" s="50"/>
      <c r="VPE237" s="50"/>
      <c r="VPF237" s="50"/>
      <c r="VPG237" s="50"/>
      <c r="VPH237" s="50"/>
      <c r="VPI237" s="50"/>
      <c r="VPJ237" s="50"/>
      <c r="VPK237" s="50"/>
      <c r="VPL237" s="50"/>
      <c r="VPM237" s="50"/>
      <c r="VPN237" s="50"/>
      <c r="VPO237" s="50"/>
      <c r="VPP237" s="50"/>
      <c r="VPQ237" s="50"/>
      <c r="VPR237" s="50"/>
      <c r="VPS237" s="50"/>
      <c r="VPT237" s="50"/>
      <c r="VPU237" s="50"/>
      <c r="VPV237" s="50"/>
      <c r="VPW237" s="50"/>
      <c r="VPX237" s="50"/>
      <c r="VPY237" s="50"/>
      <c r="VPZ237" s="50"/>
      <c r="VQA237" s="50"/>
      <c r="VQB237" s="50"/>
      <c r="VQC237" s="50"/>
      <c r="VQD237" s="50"/>
      <c r="VQE237" s="50"/>
      <c r="VQF237" s="50"/>
      <c r="VQG237" s="50"/>
      <c r="VQH237" s="50"/>
      <c r="VQI237" s="50"/>
      <c r="VQJ237" s="50"/>
      <c r="VQK237" s="50"/>
      <c r="VQL237" s="50"/>
      <c r="VQM237" s="50"/>
      <c r="VQN237" s="50"/>
      <c r="VQO237" s="50"/>
      <c r="VQP237" s="50"/>
      <c r="VQQ237" s="50"/>
      <c r="VQR237" s="50"/>
      <c r="VQS237" s="50"/>
      <c r="VQT237" s="50"/>
      <c r="VQU237" s="50"/>
      <c r="VQV237" s="50"/>
      <c r="VQW237" s="50"/>
      <c r="VQX237" s="50"/>
      <c r="VQY237" s="50"/>
      <c r="VQZ237" s="50"/>
      <c r="VRA237" s="50"/>
      <c r="VRB237" s="50"/>
      <c r="VRC237" s="50"/>
      <c r="VRD237" s="50"/>
      <c r="VRE237" s="50"/>
      <c r="VRF237" s="50"/>
      <c r="VRG237" s="50"/>
      <c r="VRH237" s="50"/>
      <c r="VRI237" s="50"/>
      <c r="VRJ237" s="50"/>
      <c r="VRK237" s="50"/>
      <c r="VRL237" s="50"/>
      <c r="VRM237" s="50"/>
      <c r="VRN237" s="50"/>
      <c r="VRO237" s="50"/>
      <c r="VRP237" s="50"/>
      <c r="VRQ237" s="50"/>
      <c r="VRR237" s="50"/>
      <c r="VRS237" s="50"/>
      <c r="VRT237" s="50"/>
      <c r="VRU237" s="50"/>
      <c r="VRV237" s="50"/>
      <c r="VRW237" s="50"/>
      <c r="VRX237" s="50"/>
      <c r="VRY237" s="50"/>
      <c r="VRZ237" s="50"/>
      <c r="VSA237" s="50"/>
      <c r="VSB237" s="50"/>
      <c r="VSC237" s="50"/>
      <c r="VSD237" s="50"/>
      <c r="VSE237" s="50"/>
      <c r="VSF237" s="50"/>
      <c r="VSG237" s="50"/>
      <c r="VSH237" s="50"/>
      <c r="VSI237" s="50"/>
      <c r="VSJ237" s="50"/>
      <c r="VSK237" s="50"/>
      <c r="VSL237" s="50"/>
      <c r="VSM237" s="50"/>
      <c r="VSN237" s="50"/>
      <c r="VSO237" s="50"/>
      <c r="VSP237" s="50"/>
      <c r="VSQ237" s="50"/>
      <c r="VSR237" s="50"/>
      <c r="VSS237" s="50"/>
      <c r="VST237" s="50"/>
      <c r="VSU237" s="50"/>
      <c r="VSV237" s="50"/>
      <c r="VSW237" s="50"/>
      <c r="VSX237" s="50"/>
      <c r="VSY237" s="50"/>
      <c r="VSZ237" s="50"/>
      <c r="VTA237" s="50"/>
      <c r="VTB237" s="50"/>
      <c r="VTC237" s="50"/>
      <c r="VTD237" s="50"/>
      <c r="VTE237" s="50"/>
      <c r="VTF237" s="50"/>
      <c r="VTG237" s="50"/>
      <c r="VTH237" s="50"/>
      <c r="VTI237" s="50"/>
      <c r="VTJ237" s="50"/>
      <c r="VTK237" s="50"/>
      <c r="VTL237" s="50"/>
      <c r="VTM237" s="50"/>
      <c r="VTN237" s="50"/>
      <c r="VTO237" s="50"/>
      <c r="VTP237" s="50"/>
      <c r="VTQ237" s="50"/>
      <c r="VTR237" s="50"/>
      <c r="VTS237" s="50"/>
      <c r="VTT237" s="50"/>
      <c r="VTU237" s="50"/>
      <c r="VTV237" s="50"/>
      <c r="VTW237" s="50"/>
      <c r="VTX237" s="50"/>
      <c r="VTY237" s="50"/>
      <c r="VTZ237" s="50"/>
      <c r="VUA237" s="50"/>
      <c r="VUB237" s="50"/>
      <c r="VUC237" s="50"/>
      <c r="VUD237" s="50"/>
      <c r="VUE237" s="50"/>
      <c r="VUF237" s="50"/>
      <c r="VUG237" s="50"/>
      <c r="VUH237" s="50"/>
      <c r="VUI237" s="50"/>
      <c r="VUJ237" s="50"/>
      <c r="VUK237" s="50"/>
      <c r="VUL237" s="50"/>
      <c r="VUM237" s="50"/>
      <c r="VUN237" s="50"/>
      <c r="VUO237" s="50"/>
      <c r="VUP237" s="50"/>
      <c r="VUQ237" s="50"/>
      <c r="VUR237" s="50"/>
      <c r="VUS237" s="50"/>
      <c r="VUT237" s="50"/>
      <c r="VUU237" s="50"/>
      <c r="VUV237" s="50"/>
      <c r="VUW237" s="50"/>
      <c r="VUX237" s="50"/>
      <c r="VUY237" s="50"/>
      <c r="VUZ237" s="50"/>
      <c r="VVA237" s="50"/>
      <c r="VVB237" s="50"/>
      <c r="VVC237" s="50"/>
      <c r="VVD237" s="50"/>
      <c r="VVE237" s="50"/>
      <c r="VVF237" s="50"/>
      <c r="VVG237" s="50"/>
      <c r="VVH237" s="50"/>
      <c r="VVI237" s="50"/>
      <c r="VVJ237" s="50"/>
      <c r="VVK237" s="50"/>
      <c r="VVL237" s="50"/>
      <c r="VVM237" s="50"/>
    </row>
    <row r="238" spans="2:99 15065:15457" s="1" customFormat="1" x14ac:dyDescent="0.25">
      <c r="B238" s="92"/>
      <c r="C238" s="132" t="s">
        <v>4</v>
      </c>
      <c r="D238" s="278"/>
      <c r="E238" s="1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L238" s="61" t="s">
        <v>4</v>
      </c>
      <c r="CU238" s="151"/>
      <c r="VGK238" s="50"/>
      <c r="VGL238" s="50"/>
      <c r="VGM238" s="50"/>
      <c r="VGN238" s="50"/>
      <c r="VGO238" s="50"/>
      <c r="VGP238" s="50"/>
      <c r="VGQ238" s="50"/>
      <c r="VGR238" s="50"/>
      <c r="VGS238" s="50"/>
      <c r="VGT238" s="50"/>
      <c r="VGU238" s="50"/>
      <c r="VGV238" s="50"/>
      <c r="VGW238" s="50"/>
      <c r="VGX238" s="50"/>
      <c r="VGY238" s="50"/>
      <c r="VGZ238" s="50"/>
      <c r="VHA238" s="50"/>
      <c r="VHB238" s="50"/>
      <c r="VHC238" s="50"/>
      <c r="VHD238" s="50"/>
      <c r="VHE238" s="50"/>
      <c r="VHF238" s="50"/>
      <c r="VHG238" s="50"/>
      <c r="VHH238" s="50"/>
      <c r="VHI238" s="50"/>
      <c r="VHJ238" s="50"/>
      <c r="VHK238" s="50"/>
      <c r="VHL238" s="50"/>
      <c r="VHM238" s="50"/>
      <c r="VHN238" s="50"/>
      <c r="VHO238" s="50"/>
      <c r="VHP238" s="50"/>
      <c r="VHQ238" s="50"/>
      <c r="VHR238" s="50"/>
      <c r="VHS238" s="50"/>
      <c r="VHT238" s="50"/>
      <c r="VHU238" s="50"/>
      <c r="VHV238" s="50"/>
      <c r="VHW238" s="50"/>
      <c r="VHX238" s="50"/>
      <c r="VHY238" s="50"/>
      <c r="VHZ238" s="50"/>
      <c r="VIA238" s="50"/>
      <c r="VIB238" s="50"/>
      <c r="VIC238" s="50"/>
      <c r="VID238" s="50"/>
      <c r="VIE238" s="50"/>
      <c r="VIF238" s="50"/>
      <c r="VIG238" s="50"/>
      <c r="VIH238" s="50"/>
      <c r="VII238" s="50"/>
      <c r="VIJ238" s="50"/>
      <c r="VIK238" s="50"/>
      <c r="VIL238" s="50"/>
      <c r="VIM238" s="50"/>
      <c r="VIN238" s="50"/>
      <c r="VIO238" s="50"/>
      <c r="VIP238" s="50"/>
      <c r="VIQ238" s="50"/>
      <c r="VIR238" s="50"/>
      <c r="VIS238" s="50"/>
      <c r="VIT238" s="50"/>
      <c r="VIU238" s="50"/>
      <c r="VIV238" s="50"/>
      <c r="VIW238" s="50"/>
      <c r="VIX238" s="50"/>
      <c r="VIY238" s="50"/>
      <c r="VIZ238" s="50"/>
      <c r="VJA238" s="50"/>
      <c r="VJB238" s="50"/>
      <c r="VJC238" s="50"/>
      <c r="VJD238" s="50"/>
      <c r="VJE238" s="50"/>
      <c r="VJF238" s="50"/>
      <c r="VJG238" s="50"/>
      <c r="VJH238" s="50"/>
      <c r="VJI238" s="50"/>
      <c r="VJJ238" s="50"/>
      <c r="VJK238" s="50"/>
      <c r="VJL238" s="50"/>
      <c r="VJM238" s="50"/>
      <c r="VJN238" s="50"/>
      <c r="VJO238" s="50"/>
      <c r="VJP238" s="50"/>
      <c r="VJQ238" s="50"/>
      <c r="VJR238" s="50"/>
      <c r="VJS238" s="50"/>
      <c r="VJT238" s="50"/>
      <c r="VJU238" s="50"/>
      <c r="VJV238" s="50"/>
      <c r="VJW238" s="50"/>
      <c r="VJX238" s="50"/>
      <c r="VJY238" s="50"/>
      <c r="VJZ238" s="50"/>
      <c r="VKA238" s="50"/>
      <c r="VKB238" s="50"/>
      <c r="VKC238" s="50"/>
      <c r="VKD238" s="50"/>
      <c r="VKE238" s="50"/>
      <c r="VKF238" s="50"/>
      <c r="VKG238" s="50"/>
      <c r="VKH238" s="50"/>
      <c r="VKI238" s="50"/>
      <c r="VKJ238" s="50"/>
      <c r="VKK238" s="50"/>
      <c r="VKL238" s="50"/>
      <c r="VKM238" s="50"/>
      <c r="VKN238" s="50"/>
      <c r="VKO238" s="50"/>
      <c r="VKP238" s="50"/>
      <c r="VKQ238" s="50"/>
      <c r="VKR238" s="50"/>
      <c r="VKS238" s="50"/>
      <c r="VKT238" s="50"/>
      <c r="VKU238" s="50"/>
      <c r="VKV238" s="50"/>
      <c r="VKW238" s="50"/>
      <c r="VKX238" s="50"/>
      <c r="VKY238" s="50"/>
      <c r="VKZ238" s="50"/>
      <c r="VLA238" s="50"/>
      <c r="VLB238" s="50"/>
      <c r="VLC238" s="50"/>
      <c r="VLD238" s="50"/>
      <c r="VLE238" s="50"/>
      <c r="VLF238" s="50"/>
      <c r="VLG238" s="50"/>
      <c r="VLH238" s="50"/>
      <c r="VLI238" s="50"/>
      <c r="VLJ238" s="50"/>
      <c r="VLK238" s="50"/>
      <c r="VLL238" s="50"/>
      <c r="VLM238" s="50"/>
      <c r="VLN238" s="50"/>
      <c r="VLO238" s="50"/>
      <c r="VLP238" s="50"/>
      <c r="VLQ238" s="50"/>
      <c r="VLR238" s="50"/>
      <c r="VLS238" s="50"/>
      <c r="VLT238" s="50"/>
      <c r="VLU238" s="50"/>
      <c r="VLV238" s="50"/>
      <c r="VLW238" s="50"/>
      <c r="VLX238" s="50"/>
      <c r="VLY238" s="50"/>
      <c r="VLZ238" s="50"/>
      <c r="VMA238" s="50"/>
      <c r="VMB238" s="50"/>
      <c r="VMC238" s="50"/>
      <c r="VMD238" s="50"/>
      <c r="VME238" s="50"/>
      <c r="VMF238" s="50"/>
      <c r="VMG238" s="50"/>
      <c r="VMH238" s="50"/>
      <c r="VMI238" s="50"/>
      <c r="VMJ238" s="50"/>
      <c r="VMK238" s="50"/>
      <c r="VML238" s="50"/>
      <c r="VMM238" s="50"/>
      <c r="VMN238" s="50"/>
      <c r="VMO238" s="50"/>
      <c r="VMP238" s="50"/>
      <c r="VMQ238" s="50"/>
      <c r="VMR238" s="50"/>
      <c r="VMS238" s="50"/>
      <c r="VMT238" s="50"/>
      <c r="VMU238" s="50"/>
      <c r="VMV238" s="50"/>
      <c r="VMW238" s="50"/>
      <c r="VMX238" s="50"/>
      <c r="VMY238" s="50"/>
      <c r="VMZ238" s="50"/>
      <c r="VNA238" s="50"/>
      <c r="VNB238" s="50"/>
      <c r="VNC238" s="50"/>
      <c r="VND238" s="50"/>
      <c r="VNE238" s="50"/>
      <c r="VNF238" s="50"/>
      <c r="VNG238" s="50"/>
      <c r="VNH238" s="50"/>
      <c r="VNI238" s="50"/>
      <c r="VNJ238" s="50"/>
      <c r="VNK238" s="50"/>
      <c r="VNL238" s="50"/>
      <c r="VNM238" s="50"/>
      <c r="VNN238" s="50"/>
      <c r="VNO238" s="50"/>
      <c r="VNP238" s="50"/>
      <c r="VNQ238" s="50"/>
      <c r="VNR238" s="50"/>
      <c r="VNS238" s="50"/>
      <c r="VNT238" s="50"/>
      <c r="VNU238" s="50"/>
      <c r="VNV238" s="50"/>
      <c r="VNW238" s="50"/>
      <c r="VNX238" s="50"/>
      <c r="VNY238" s="50"/>
      <c r="VNZ238" s="50"/>
      <c r="VOA238" s="50"/>
      <c r="VOB238" s="50"/>
      <c r="VOC238" s="50"/>
      <c r="VOD238" s="50"/>
      <c r="VOE238" s="50"/>
      <c r="VOF238" s="50"/>
      <c r="VOG238" s="50"/>
      <c r="VOH238" s="50"/>
      <c r="VOI238" s="50"/>
      <c r="VOJ238" s="50"/>
      <c r="VOK238" s="50"/>
      <c r="VOL238" s="50"/>
      <c r="VOM238" s="50"/>
      <c r="VON238" s="50"/>
      <c r="VOO238" s="50"/>
      <c r="VOP238" s="50"/>
      <c r="VOQ238" s="50"/>
      <c r="VOR238" s="50"/>
      <c r="VOS238" s="50"/>
      <c r="VOT238" s="50"/>
      <c r="VOU238" s="50"/>
      <c r="VOV238" s="50"/>
      <c r="VOW238" s="50"/>
      <c r="VOX238" s="50"/>
      <c r="VOY238" s="50"/>
      <c r="VOZ238" s="50"/>
      <c r="VPA238" s="50"/>
      <c r="VPB238" s="50"/>
      <c r="VPC238" s="50"/>
      <c r="VPD238" s="50"/>
      <c r="VPE238" s="50"/>
      <c r="VPF238" s="50"/>
      <c r="VPG238" s="50"/>
      <c r="VPH238" s="50"/>
      <c r="VPI238" s="50"/>
      <c r="VPJ238" s="50"/>
      <c r="VPK238" s="50"/>
      <c r="VPL238" s="50"/>
      <c r="VPM238" s="50"/>
      <c r="VPN238" s="50"/>
      <c r="VPO238" s="50"/>
      <c r="VPP238" s="50"/>
      <c r="VPQ238" s="50"/>
      <c r="VPR238" s="50"/>
      <c r="VPS238" s="50"/>
      <c r="VPT238" s="50"/>
      <c r="VPU238" s="50"/>
      <c r="VPV238" s="50"/>
      <c r="VPW238" s="50"/>
      <c r="VPX238" s="50"/>
      <c r="VPY238" s="50"/>
      <c r="VPZ238" s="50"/>
      <c r="VQA238" s="50"/>
      <c r="VQB238" s="50"/>
      <c r="VQC238" s="50"/>
      <c r="VQD238" s="50"/>
      <c r="VQE238" s="50"/>
      <c r="VQF238" s="50"/>
      <c r="VQG238" s="50"/>
      <c r="VQH238" s="50"/>
      <c r="VQI238" s="50"/>
      <c r="VQJ238" s="50"/>
      <c r="VQK238" s="50"/>
      <c r="VQL238" s="50"/>
      <c r="VQM238" s="50"/>
      <c r="VQN238" s="50"/>
      <c r="VQO238" s="50"/>
      <c r="VQP238" s="50"/>
      <c r="VQQ238" s="50"/>
      <c r="VQR238" s="50"/>
      <c r="VQS238" s="50"/>
      <c r="VQT238" s="50"/>
      <c r="VQU238" s="50"/>
      <c r="VQV238" s="50"/>
      <c r="VQW238" s="50"/>
      <c r="VQX238" s="50"/>
      <c r="VQY238" s="50"/>
      <c r="VQZ238" s="50"/>
      <c r="VRA238" s="50"/>
      <c r="VRB238" s="50"/>
      <c r="VRC238" s="50"/>
      <c r="VRD238" s="50"/>
      <c r="VRE238" s="50"/>
      <c r="VRF238" s="50"/>
      <c r="VRG238" s="50"/>
      <c r="VRH238" s="50"/>
      <c r="VRI238" s="50"/>
      <c r="VRJ238" s="50"/>
      <c r="VRK238" s="50"/>
      <c r="VRL238" s="50"/>
      <c r="VRM238" s="50"/>
      <c r="VRN238" s="50"/>
      <c r="VRO238" s="50"/>
      <c r="VRP238" s="50"/>
      <c r="VRQ238" s="50"/>
      <c r="VRR238" s="50"/>
      <c r="VRS238" s="50"/>
      <c r="VRT238" s="50"/>
      <c r="VRU238" s="50"/>
      <c r="VRV238" s="50"/>
      <c r="VRW238" s="50"/>
      <c r="VRX238" s="50"/>
      <c r="VRY238" s="50"/>
      <c r="VRZ238" s="50"/>
      <c r="VSA238" s="50"/>
      <c r="VSB238" s="50"/>
      <c r="VSC238" s="50"/>
      <c r="VSD238" s="50"/>
      <c r="VSE238" s="50"/>
      <c r="VSF238" s="50"/>
      <c r="VSG238" s="50"/>
      <c r="VSH238" s="50"/>
      <c r="VSI238" s="50"/>
      <c r="VSJ238" s="50"/>
      <c r="VSK238" s="50"/>
      <c r="VSL238" s="50"/>
      <c r="VSM238" s="50"/>
      <c r="VSN238" s="50"/>
      <c r="VSO238" s="50"/>
      <c r="VSP238" s="50"/>
      <c r="VSQ238" s="50"/>
      <c r="VSR238" s="50"/>
      <c r="VSS238" s="50"/>
      <c r="VST238" s="50"/>
      <c r="VSU238" s="50"/>
      <c r="VSV238" s="50"/>
      <c r="VSW238" s="50"/>
      <c r="VSX238" s="50"/>
      <c r="VSY238" s="50"/>
      <c r="VSZ238" s="50"/>
      <c r="VTA238" s="50"/>
      <c r="VTB238" s="50"/>
      <c r="VTC238" s="50"/>
      <c r="VTD238" s="50"/>
      <c r="VTE238" s="50"/>
      <c r="VTF238" s="50"/>
      <c r="VTG238" s="50"/>
      <c r="VTH238" s="50"/>
      <c r="VTI238" s="50"/>
      <c r="VTJ238" s="50"/>
      <c r="VTK238" s="50"/>
      <c r="VTL238" s="50"/>
      <c r="VTM238" s="50"/>
      <c r="VTN238" s="50"/>
      <c r="VTO238" s="50"/>
      <c r="VTP238" s="50"/>
      <c r="VTQ238" s="50"/>
      <c r="VTR238" s="50"/>
      <c r="VTS238" s="50"/>
      <c r="VTT238" s="50"/>
      <c r="VTU238" s="50"/>
      <c r="VTV238" s="50"/>
      <c r="VTW238" s="50"/>
      <c r="VTX238" s="50"/>
      <c r="VTY238" s="50"/>
      <c r="VTZ238" s="50"/>
      <c r="VUA238" s="50"/>
      <c r="VUB238" s="50"/>
      <c r="VUC238" s="50"/>
      <c r="VUD238" s="50"/>
      <c r="VUE238" s="50"/>
      <c r="VUF238" s="50"/>
      <c r="VUG238" s="50"/>
      <c r="VUH238" s="50"/>
      <c r="VUI238" s="50"/>
      <c r="VUJ238" s="50"/>
      <c r="VUK238" s="50"/>
      <c r="VUL238" s="50"/>
      <c r="VUM238" s="50"/>
      <c r="VUN238" s="50"/>
      <c r="VUO238" s="50"/>
      <c r="VUP238" s="50"/>
      <c r="VUQ238" s="50"/>
      <c r="VUR238" s="50"/>
      <c r="VUS238" s="50"/>
      <c r="VUT238" s="50"/>
      <c r="VUU238" s="50"/>
      <c r="VUV238" s="50"/>
      <c r="VUW238" s="50"/>
      <c r="VUX238" s="50"/>
      <c r="VUY238" s="50"/>
      <c r="VUZ238" s="50"/>
      <c r="VVA238" s="50"/>
      <c r="VVB238" s="50"/>
      <c r="VVC238" s="50"/>
      <c r="VVD238" s="50"/>
      <c r="VVE238" s="50"/>
      <c r="VVF238" s="50"/>
      <c r="VVG238" s="50"/>
      <c r="VVH238" s="50"/>
      <c r="VVI238" s="50"/>
      <c r="VVJ238" s="50"/>
      <c r="VVK238" s="50"/>
      <c r="VVL238" s="50"/>
      <c r="VVM238" s="50"/>
    </row>
    <row r="239" spans="2:99 15065:15457" s="1" customFormat="1" x14ac:dyDescent="0.25">
      <c r="B239" s="92"/>
      <c r="C239" s="247" t="s">
        <v>3</v>
      </c>
      <c r="D239" s="246">
        <v>28770</v>
      </c>
      <c r="E239" s="258" t="s">
        <v>2</v>
      </c>
      <c r="F239" s="290">
        <v>21700</v>
      </c>
      <c r="G239" s="290">
        <v>21800</v>
      </c>
      <c r="H239" s="290">
        <v>22800</v>
      </c>
      <c r="I239" s="290">
        <v>22300</v>
      </c>
      <c r="J239" s="290">
        <v>20900</v>
      </c>
      <c r="K239" s="290">
        <v>19800</v>
      </c>
      <c r="L239" s="290">
        <v>16300</v>
      </c>
      <c r="M239" s="290">
        <v>16800</v>
      </c>
      <c r="N239" s="290">
        <v>19200</v>
      </c>
      <c r="O239" s="290">
        <v>18000</v>
      </c>
      <c r="P239" s="290">
        <v>20800</v>
      </c>
      <c r="Q239" s="290">
        <v>20700</v>
      </c>
      <c r="R239" s="290">
        <v>20200</v>
      </c>
      <c r="S239" s="290">
        <v>20200</v>
      </c>
      <c r="T239" s="290">
        <v>17100</v>
      </c>
      <c r="U239" s="290">
        <v>9700</v>
      </c>
      <c r="V239" s="290">
        <v>5100</v>
      </c>
      <c r="W239" s="290">
        <v>5200</v>
      </c>
      <c r="X239" s="290">
        <v>4900</v>
      </c>
      <c r="Y239" s="290">
        <v>4500</v>
      </c>
      <c r="Z239" s="290">
        <v>3500</v>
      </c>
      <c r="AA239" s="290">
        <v>5400</v>
      </c>
      <c r="AB239" s="290">
        <v>8000</v>
      </c>
      <c r="AC239" s="290">
        <v>18500</v>
      </c>
      <c r="AD239" s="290">
        <v>24200</v>
      </c>
      <c r="AE239" s="290">
        <v>26700</v>
      </c>
      <c r="AF239" s="290">
        <v>25100</v>
      </c>
      <c r="AG239" s="290">
        <v>24600</v>
      </c>
      <c r="AH239" s="290">
        <v>24800</v>
      </c>
      <c r="AI239" s="290">
        <v>24500</v>
      </c>
      <c r="AJ239" s="290">
        <v>25600</v>
      </c>
      <c r="AL239" s="91">
        <f>SUM(F239:AJ239)</f>
        <v>538900</v>
      </c>
      <c r="AM239" s="183">
        <f>AL239/4</f>
        <v>134725</v>
      </c>
      <c r="AN239" s="71"/>
      <c r="CU239" s="151"/>
      <c r="VGK239" s="50"/>
      <c r="VGL239" s="50"/>
      <c r="VGM239" s="50"/>
      <c r="VGN239" s="50"/>
      <c r="VGO239" s="50"/>
      <c r="VGP239" s="50"/>
      <c r="VGQ239" s="50"/>
      <c r="VGR239" s="50"/>
      <c r="VGS239" s="50"/>
      <c r="VGT239" s="50"/>
      <c r="VGU239" s="50"/>
      <c r="VGV239" s="50"/>
      <c r="VGW239" s="50"/>
      <c r="VGX239" s="50"/>
      <c r="VGY239" s="50"/>
      <c r="VGZ239" s="50"/>
      <c r="VHA239" s="50"/>
      <c r="VHB239" s="50"/>
      <c r="VHC239" s="50"/>
      <c r="VHD239" s="50"/>
      <c r="VHE239" s="50"/>
      <c r="VHF239" s="50"/>
      <c r="VHG239" s="50"/>
      <c r="VHH239" s="50"/>
      <c r="VHI239" s="50"/>
      <c r="VHJ239" s="50"/>
      <c r="VHK239" s="50"/>
      <c r="VHL239" s="50"/>
      <c r="VHM239" s="50"/>
      <c r="VHN239" s="50"/>
      <c r="VHO239" s="50"/>
      <c r="VHP239" s="50"/>
      <c r="VHQ239" s="50"/>
      <c r="VHR239" s="50"/>
      <c r="VHS239" s="50"/>
      <c r="VHT239" s="50"/>
      <c r="VHU239" s="50"/>
      <c r="VHV239" s="50"/>
      <c r="VHW239" s="50"/>
      <c r="VHX239" s="50"/>
      <c r="VHY239" s="50"/>
      <c r="VHZ239" s="50"/>
      <c r="VIA239" s="50"/>
      <c r="VIB239" s="50"/>
      <c r="VIC239" s="50"/>
      <c r="VID239" s="50"/>
      <c r="VIE239" s="50"/>
      <c r="VIF239" s="50"/>
      <c r="VIG239" s="50"/>
      <c r="VIH239" s="50"/>
      <c r="VII239" s="50"/>
      <c r="VIJ239" s="50"/>
      <c r="VIK239" s="50"/>
      <c r="VIL239" s="50"/>
      <c r="VIM239" s="50"/>
      <c r="VIN239" s="50"/>
      <c r="VIO239" s="50"/>
      <c r="VIP239" s="50"/>
      <c r="VIQ239" s="50"/>
      <c r="VIR239" s="50"/>
      <c r="VIS239" s="50"/>
      <c r="VIT239" s="50"/>
      <c r="VIU239" s="50"/>
      <c r="VIV239" s="50"/>
      <c r="VIW239" s="50"/>
      <c r="VIX239" s="50"/>
      <c r="VIY239" s="50"/>
      <c r="VIZ239" s="50"/>
      <c r="VJA239" s="50"/>
      <c r="VJB239" s="50"/>
      <c r="VJC239" s="50"/>
      <c r="VJD239" s="50"/>
      <c r="VJE239" s="50"/>
      <c r="VJF239" s="50"/>
      <c r="VJG239" s="50"/>
      <c r="VJH239" s="50"/>
      <c r="VJI239" s="50"/>
      <c r="VJJ239" s="50"/>
      <c r="VJK239" s="50"/>
      <c r="VJL239" s="50"/>
      <c r="VJM239" s="50"/>
      <c r="VJN239" s="50"/>
      <c r="VJO239" s="50"/>
      <c r="VJP239" s="50"/>
      <c r="VJQ239" s="50"/>
      <c r="VJR239" s="50"/>
      <c r="VJS239" s="50"/>
      <c r="VJT239" s="50"/>
      <c r="VJU239" s="50"/>
      <c r="VJV239" s="50"/>
      <c r="VJW239" s="50"/>
      <c r="VJX239" s="50"/>
      <c r="VJY239" s="50"/>
      <c r="VJZ239" s="50"/>
      <c r="VKA239" s="50"/>
      <c r="VKB239" s="50"/>
      <c r="VKC239" s="50"/>
      <c r="VKD239" s="50"/>
      <c r="VKE239" s="50"/>
      <c r="VKF239" s="50"/>
      <c r="VKG239" s="50"/>
      <c r="VKH239" s="50"/>
      <c r="VKI239" s="50"/>
      <c r="VKJ239" s="50"/>
      <c r="VKK239" s="50"/>
      <c r="VKL239" s="50"/>
      <c r="VKM239" s="50"/>
      <c r="VKN239" s="50"/>
      <c r="VKO239" s="50"/>
      <c r="VKP239" s="50"/>
      <c r="VKQ239" s="50"/>
      <c r="VKR239" s="50"/>
      <c r="VKS239" s="50"/>
      <c r="VKT239" s="50"/>
      <c r="VKU239" s="50"/>
      <c r="VKV239" s="50"/>
      <c r="VKW239" s="50"/>
      <c r="VKX239" s="50"/>
      <c r="VKY239" s="50"/>
      <c r="VKZ239" s="50"/>
      <c r="VLA239" s="50"/>
      <c r="VLB239" s="50"/>
      <c r="VLC239" s="50"/>
      <c r="VLD239" s="50"/>
      <c r="VLE239" s="50"/>
      <c r="VLF239" s="50"/>
      <c r="VLG239" s="50"/>
      <c r="VLH239" s="50"/>
      <c r="VLI239" s="50"/>
      <c r="VLJ239" s="50"/>
      <c r="VLK239" s="50"/>
      <c r="VLL239" s="50"/>
      <c r="VLM239" s="50"/>
      <c r="VLN239" s="50"/>
      <c r="VLO239" s="50"/>
      <c r="VLP239" s="50"/>
      <c r="VLQ239" s="50"/>
      <c r="VLR239" s="50"/>
      <c r="VLS239" s="50"/>
      <c r="VLT239" s="50"/>
      <c r="VLU239" s="50"/>
      <c r="VLV239" s="50"/>
      <c r="VLW239" s="50"/>
      <c r="VLX239" s="50"/>
      <c r="VLY239" s="50"/>
      <c r="VLZ239" s="50"/>
      <c r="VMA239" s="50"/>
      <c r="VMB239" s="50"/>
      <c r="VMC239" s="50"/>
      <c r="VMD239" s="50"/>
      <c r="VME239" s="50"/>
      <c r="VMF239" s="50"/>
      <c r="VMG239" s="50"/>
      <c r="VMH239" s="50"/>
      <c r="VMI239" s="50"/>
      <c r="VMJ239" s="50"/>
      <c r="VMK239" s="50"/>
      <c r="VML239" s="50"/>
      <c r="VMM239" s="50"/>
      <c r="VMN239" s="50"/>
      <c r="VMO239" s="50"/>
      <c r="VMP239" s="50"/>
      <c r="VMQ239" s="50"/>
      <c r="VMR239" s="50"/>
      <c r="VMS239" s="50"/>
      <c r="VMT239" s="50"/>
      <c r="VMU239" s="50"/>
      <c r="VMV239" s="50"/>
      <c r="VMW239" s="50"/>
      <c r="VMX239" s="50"/>
      <c r="VMY239" s="50"/>
      <c r="VMZ239" s="50"/>
      <c r="VNA239" s="50"/>
      <c r="VNB239" s="50"/>
      <c r="VNC239" s="50"/>
      <c r="VND239" s="50"/>
      <c r="VNE239" s="50"/>
      <c r="VNF239" s="50"/>
      <c r="VNG239" s="50"/>
      <c r="VNH239" s="50"/>
      <c r="VNI239" s="50"/>
      <c r="VNJ239" s="50"/>
      <c r="VNK239" s="50"/>
      <c r="VNL239" s="50"/>
      <c r="VNM239" s="50"/>
      <c r="VNN239" s="50"/>
      <c r="VNO239" s="50"/>
      <c r="VNP239" s="50"/>
      <c r="VNQ239" s="50"/>
      <c r="VNR239" s="50"/>
      <c r="VNS239" s="50"/>
      <c r="VNT239" s="50"/>
      <c r="VNU239" s="50"/>
      <c r="VNV239" s="50"/>
      <c r="VNW239" s="50"/>
      <c r="VNX239" s="50"/>
      <c r="VNY239" s="50"/>
      <c r="VNZ239" s="50"/>
      <c r="VOA239" s="50"/>
      <c r="VOB239" s="50"/>
      <c r="VOC239" s="50"/>
      <c r="VOD239" s="50"/>
      <c r="VOE239" s="50"/>
      <c r="VOF239" s="50"/>
      <c r="VOG239" s="50"/>
      <c r="VOH239" s="50"/>
      <c r="VOI239" s="50"/>
      <c r="VOJ239" s="50"/>
      <c r="VOK239" s="50"/>
      <c r="VOL239" s="50"/>
      <c r="VOM239" s="50"/>
      <c r="VON239" s="50"/>
      <c r="VOO239" s="50"/>
      <c r="VOP239" s="50"/>
      <c r="VOQ239" s="50"/>
      <c r="VOR239" s="50"/>
      <c r="VOS239" s="50"/>
      <c r="VOT239" s="50"/>
      <c r="VOU239" s="50"/>
      <c r="VOV239" s="50"/>
      <c r="VOW239" s="50"/>
      <c r="VOX239" s="50"/>
      <c r="VOY239" s="50"/>
      <c r="VOZ239" s="50"/>
      <c r="VPA239" s="50"/>
      <c r="VPB239" s="50"/>
      <c r="VPC239" s="50"/>
      <c r="VPD239" s="50"/>
      <c r="VPE239" s="50"/>
      <c r="VPF239" s="50"/>
      <c r="VPG239" s="50"/>
      <c r="VPH239" s="50"/>
      <c r="VPI239" s="50"/>
      <c r="VPJ239" s="50"/>
      <c r="VPK239" s="50"/>
      <c r="VPL239" s="50"/>
      <c r="VPM239" s="50"/>
      <c r="VPN239" s="50"/>
      <c r="VPO239" s="50"/>
      <c r="VPP239" s="50"/>
      <c r="VPQ239" s="50"/>
      <c r="VPR239" s="50"/>
      <c r="VPS239" s="50"/>
      <c r="VPT239" s="50"/>
      <c r="VPU239" s="50"/>
      <c r="VPV239" s="50"/>
      <c r="VPW239" s="50"/>
      <c r="VPX239" s="50"/>
      <c r="VPY239" s="50"/>
      <c r="VPZ239" s="50"/>
      <c r="VQA239" s="50"/>
      <c r="VQB239" s="50"/>
      <c r="VQC239" s="50"/>
      <c r="VQD239" s="50"/>
      <c r="VQE239" s="50"/>
      <c r="VQF239" s="50"/>
      <c r="VQG239" s="50"/>
      <c r="VQH239" s="50"/>
      <c r="VQI239" s="50"/>
      <c r="VQJ239" s="50"/>
      <c r="VQK239" s="50"/>
      <c r="VQL239" s="50"/>
      <c r="VQM239" s="50"/>
      <c r="VQN239" s="50"/>
      <c r="VQO239" s="50"/>
      <c r="VQP239" s="50"/>
      <c r="VQQ239" s="50"/>
      <c r="VQR239" s="50"/>
      <c r="VQS239" s="50"/>
      <c r="VQT239" s="50"/>
      <c r="VQU239" s="50"/>
      <c r="VQV239" s="50"/>
      <c r="VQW239" s="50"/>
      <c r="VQX239" s="50"/>
      <c r="VQY239" s="50"/>
      <c r="VQZ239" s="50"/>
      <c r="VRA239" s="50"/>
      <c r="VRB239" s="50"/>
      <c r="VRC239" s="50"/>
      <c r="VRD239" s="50"/>
      <c r="VRE239" s="50"/>
      <c r="VRF239" s="50"/>
      <c r="VRG239" s="50"/>
      <c r="VRH239" s="50"/>
      <c r="VRI239" s="50"/>
      <c r="VRJ239" s="50"/>
      <c r="VRK239" s="50"/>
      <c r="VRL239" s="50"/>
      <c r="VRM239" s="50"/>
      <c r="VRN239" s="50"/>
      <c r="VRO239" s="50"/>
      <c r="VRP239" s="50"/>
      <c r="VRQ239" s="50"/>
      <c r="VRR239" s="50"/>
      <c r="VRS239" s="50"/>
      <c r="VRT239" s="50"/>
      <c r="VRU239" s="50"/>
      <c r="VRV239" s="50"/>
      <c r="VRW239" s="50"/>
      <c r="VRX239" s="50"/>
      <c r="VRY239" s="50"/>
      <c r="VRZ239" s="50"/>
      <c r="VSA239" s="50"/>
      <c r="VSB239" s="50"/>
      <c r="VSC239" s="50"/>
      <c r="VSD239" s="50"/>
      <c r="VSE239" s="50"/>
      <c r="VSF239" s="50"/>
      <c r="VSG239" s="50"/>
      <c r="VSH239" s="50"/>
      <c r="VSI239" s="50"/>
      <c r="VSJ239" s="50"/>
      <c r="VSK239" s="50"/>
      <c r="VSL239" s="50"/>
      <c r="VSM239" s="50"/>
      <c r="VSN239" s="50"/>
      <c r="VSO239" s="50"/>
      <c r="VSP239" s="50"/>
      <c r="VSQ239" s="50"/>
      <c r="VSR239" s="50"/>
      <c r="VSS239" s="50"/>
      <c r="VST239" s="50"/>
      <c r="VSU239" s="50"/>
      <c r="VSV239" s="50"/>
      <c r="VSW239" s="50"/>
      <c r="VSX239" s="50"/>
      <c r="VSY239" s="50"/>
      <c r="VSZ239" s="50"/>
      <c r="VTA239" s="50"/>
      <c r="VTB239" s="50"/>
      <c r="VTC239" s="50"/>
      <c r="VTD239" s="50"/>
      <c r="VTE239" s="50"/>
      <c r="VTF239" s="50"/>
      <c r="VTG239" s="50"/>
      <c r="VTH239" s="50"/>
      <c r="VTI239" s="50"/>
      <c r="VTJ239" s="50"/>
      <c r="VTK239" s="50"/>
      <c r="VTL239" s="50"/>
      <c r="VTM239" s="50"/>
      <c r="VTN239" s="50"/>
      <c r="VTO239" s="50"/>
      <c r="VTP239" s="50"/>
      <c r="VTQ239" s="50"/>
      <c r="VTR239" s="50"/>
      <c r="VTS239" s="50"/>
      <c r="VTT239" s="50"/>
      <c r="VTU239" s="50"/>
      <c r="VTV239" s="50"/>
      <c r="VTW239" s="50"/>
      <c r="VTX239" s="50"/>
      <c r="VTY239" s="50"/>
      <c r="VTZ239" s="50"/>
      <c r="VUA239" s="50"/>
      <c r="VUB239" s="50"/>
      <c r="VUC239" s="50"/>
      <c r="VUD239" s="50"/>
      <c r="VUE239" s="50"/>
      <c r="VUF239" s="50"/>
      <c r="VUG239" s="50"/>
      <c r="VUH239" s="50"/>
      <c r="VUI239" s="50"/>
      <c r="VUJ239" s="50"/>
      <c r="VUK239" s="50"/>
      <c r="VUL239" s="50"/>
      <c r="VUM239" s="50"/>
      <c r="VUN239" s="50"/>
      <c r="VUO239" s="50"/>
      <c r="VUP239" s="50"/>
      <c r="VUQ239" s="50"/>
      <c r="VUR239" s="50"/>
      <c r="VUS239" s="50"/>
      <c r="VUT239" s="50"/>
      <c r="VUU239" s="50"/>
      <c r="VUV239" s="50"/>
      <c r="VUW239" s="50"/>
      <c r="VUX239" s="50"/>
      <c r="VUY239" s="50"/>
      <c r="VUZ239" s="50"/>
      <c r="VVA239" s="50"/>
      <c r="VVB239" s="50"/>
      <c r="VVC239" s="50"/>
      <c r="VVD239" s="50"/>
      <c r="VVE239" s="50"/>
      <c r="VVF239" s="50"/>
      <c r="VVG239" s="50"/>
      <c r="VVH239" s="50"/>
      <c r="VVI239" s="50"/>
      <c r="VVJ239" s="50"/>
      <c r="VVK239" s="50"/>
      <c r="VVL239" s="50"/>
      <c r="VVM239" s="50"/>
    </row>
    <row r="240" spans="2:99 15065:15457" s="1" customFormat="1" x14ac:dyDescent="0.25">
      <c r="B240" s="92"/>
      <c r="C240" s="132" t="s">
        <v>1</v>
      </c>
      <c r="D240" s="274"/>
      <c r="E240" s="78" t="s">
        <v>0</v>
      </c>
      <c r="F240" s="297">
        <f>F239</f>
        <v>21700</v>
      </c>
      <c r="G240" s="297">
        <f>G239</f>
        <v>21800</v>
      </c>
      <c r="H240" s="297">
        <f t="shared" ref="H240:AJ240" si="34">H239</f>
        <v>22800</v>
      </c>
      <c r="I240" s="297">
        <f t="shared" si="34"/>
        <v>22300</v>
      </c>
      <c r="J240" s="297">
        <f t="shared" si="34"/>
        <v>20900</v>
      </c>
      <c r="K240" s="297">
        <f t="shared" si="34"/>
        <v>19800</v>
      </c>
      <c r="L240" s="297">
        <f t="shared" si="34"/>
        <v>16300</v>
      </c>
      <c r="M240" s="297">
        <f t="shared" si="34"/>
        <v>16800</v>
      </c>
      <c r="N240" s="297">
        <f t="shared" si="34"/>
        <v>19200</v>
      </c>
      <c r="O240" s="297">
        <f t="shared" si="34"/>
        <v>18000</v>
      </c>
      <c r="P240" s="297">
        <f t="shared" si="34"/>
        <v>20800</v>
      </c>
      <c r="Q240" s="297">
        <f t="shared" si="34"/>
        <v>20700</v>
      </c>
      <c r="R240" s="297">
        <f t="shared" si="34"/>
        <v>20200</v>
      </c>
      <c r="S240" s="297">
        <f t="shared" si="34"/>
        <v>20200</v>
      </c>
      <c r="T240" s="297">
        <f t="shared" si="34"/>
        <v>17100</v>
      </c>
      <c r="U240" s="297">
        <f t="shared" si="34"/>
        <v>9700</v>
      </c>
      <c r="V240" s="297">
        <f t="shared" si="34"/>
        <v>5100</v>
      </c>
      <c r="W240" s="297">
        <f>W239</f>
        <v>5200</v>
      </c>
      <c r="X240" s="297">
        <f t="shared" si="34"/>
        <v>4900</v>
      </c>
      <c r="Y240" s="297">
        <f t="shared" si="34"/>
        <v>4500</v>
      </c>
      <c r="Z240" s="297">
        <f t="shared" si="34"/>
        <v>3500</v>
      </c>
      <c r="AA240" s="297">
        <f t="shared" si="34"/>
        <v>5400</v>
      </c>
      <c r="AB240" s="297">
        <f t="shared" si="34"/>
        <v>8000</v>
      </c>
      <c r="AC240" s="297">
        <f t="shared" si="34"/>
        <v>18500</v>
      </c>
      <c r="AD240" s="297">
        <f t="shared" si="34"/>
        <v>24200</v>
      </c>
      <c r="AE240" s="297">
        <f t="shared" si="34"/>
        <v>26700</v>
      </c>
      <c r="AF240" s="297">
        <f t="shared" si="34"/>
        <v>25100</v>
      </c>
      <c r="AG240" s="297">
        <f t="shared" si="34"/>
        <v>24600</v>
      </c>
      <c r="AH240" s="297">
        <f t="shared" si="34"/>
        <v>24800</v>
      </c>
      <c r="AI240" s="297">
        <f t="shared" si="34"/>
        <v>24500</v>
      </c>
      <c r="AJ240" s="297">
        <f t="shared" si="34"/>
        <v>25600</v>
      </c>
      <c r="AK240" s="71"/>
      <c r="AL240" s="91">
        <f>SUM(F240:AJ240)</f>
        <v>538900</v>
      </c>
      <c r="CU240" s="151"/>
      <c r="VGK240" s="50"/>
      <c r="VGL240" s="50"/>
      <c r="VGM240" s="50"/>
      <c r="VGN240" s="50"/>
      <c r="VGO240" s="50"/>
      <c r="VGP240" s="50"/>
      <c r="VGQ240" s="50"/>
      <c r="VGR240" s="50"/>
      <c r="VGS240" s="50"/>
      <c r="VGT240" s="50"/>
      <c r="VGU240" s="50"/>
      <c r="VGV240" s="50"/>
      <c r="VGW240" s="50"/>
      <c r="VGX240" s="50"/>
      <c r="VGY240" s="50"/>
      <c r="VGZ240" s="50"/>
      <c r="VHA240" s="50"/>
      <c r="VHB240" s="50"/>
      <c r="VHC240" s="50"/>
      <c r="VHD240" s="50"/>
      <c r="VHE240" s="50"/>
      <c r="VHF240" s="50"/>
      <c r="VHG240" s="50"/>
      <c r="VHH240" s="50"/>
      <c r="VHI240" s="50"/>
      <c r="VHJ240" s="50"/>
      <c r="VHK240" s="50"/>
      <c r="VHL240" s="50"/>
      <c r="VHM240" s="50"/>
      <c r="VHN240" s="50"/>
      <c r="VHO240" s="50"/>
      <c r="VHP240" s="50"/>
      <c r="VHQ240" s="50"/>
      <c r="VHR240" s="50"/>
      <c r="VHS240" s="50"/>
      <c r="VHT240" s="50"/>
      <c r="VHU240" s="50"/>
      <c r="VHV240" s="50"/>
      <c r="VHW240" s="50"/>
      <c r="VHX240" s="50"/>
      <c r="VHY240" s="50"/>
      <c r="VHZ240" s="50"/>
      <c r="VIA240" s="50"/>
      <c r="VIB240" s="50"/>
      <c r="VIC240" s="50"/>
      <c r="VID240" s="50"/>
      <c r="VIE240" s="50"/>
      <c r="VIF240" s="50"/>
      <c r="VIG240" s="50"/>
      <c r="VIH240" s="50"/>
      <c r="VII240" s="50"/>
      <c r="VIJ240" s="50"/>
      <c r="VIK240" s="50"/>
      <c r="VIL240" s="50"/>
      <c r="VIM240" s="50"/>
      <c r="VIN240" s="50"/>
      <c r="VIO240" s="50"/>
      <c r="VIP240" s="50"/>
      <c r="VIQ240" s="50"/>
      <c r="VIR240" s="50"/>
      <c r="VIS240" s="50"/>
      <c r="VIT240" s="50"/>
      <c r="VIU240" s="50"/>
      <c r="VIV240" s="50"/>
      <c r="VIW240" s="50"/>
      <c r="VIX240" s="50"/>
      <c r="VIY240" s="50"/>
      <c r="VIZ240" s="50"/>
      <c r="VJA240" s="50"/>
      <c r="VJB240" s="50"/>
      <c r="VJC240" s="50"/>
      <c r="VJD240" s="50"/>
      <c r="VJE240" s="50"/>
      <c r="VJF240" s="50"/>
      <c r="VJG240" s="50"/>
      <c r="VJH240" s="50"/>
      <c r="VJI240" s="50"/>
      <c r="VJJ240" s="50"/>
      <c r="VJK240" s="50"/>
      <c r="VJL240" s="50"/>
      <c r="VJM240" s="50"/>
      <c r="VJN240" s="50"/>
      <c r="VJO240" s="50"/>
      <c r="VJP240" s="50"/>
      <c r="VJQ240" s="50"/>
      <c r="VJR240" s="50"/>
      <c r="VJS240" s="50"/>
      <c r="VJT240" s="50"/>
      <c r="VJU240" s="50"/>
      <c r="VJV240" s="50"/>
      <c r="VJW240" s="50"/>
      <c r="VJX240" s="50"/>
      <c r="VJY240" s="50"/>
      <c r="VJZ240" s="50"/>
      <c r="VKA240" s="50"/>
      <c r="VKB240" s="50"/>
      <c r="VKC240" s="50"/>
      <c r="VKD240" s="50"/>
      <c r="VKE240" s="50"/>
      <c r="VKF240" s="50"/>
      <c r="VKG240" s="50"/>
      <c r="VKH240" s="50"/>
      <c r="VKI240" s="50"/>
      <c r="VKJ240" s="50"/>
      <c r="VKK240" s="50"/>
      <c r="VKL240" s="50"/>
      <c r="VKM240" s="50"/>
      <c r="VKN240" s="50"/>
      <c r="VKO240" s="50"/>
      <c r="VKP240" s="50"/>
      <c r="VKQ240" s="50"/>
      <c r="VKR240" s="50"/>
      <c r="VKS240" s="50"/>
      <c r="VKT240" s="50"/>
      <c r="VKU240" s="50"/>
      <c r="VKV240" s="50"/>
      <c r="VKW240" s="50"/>
      <c r="VKX240" s="50"/>
      <c r="VKY240" s="50"/>
      <c r="VKZ240" s="50"/>
      <c r="VLA240" s="50"/>
      <c r="VLB240" s="50"/>
      <c r="VLC240" s="50"/>
      <c r="VLD240" s="50"/>
      <c r="VLE240" s="50"/>
      <c r="VLF240" s="50"/>
      <c r="VLG240" s="50"/>
      <c r="VLH240" s="50"/>
      <c r="VLI240" s="50"/>
      <c r="VLJ240" s="50"/>
      <c r="VLK240" s="50"/>
      <c r="VLL240" s="50"/>
      <c r="VLM240" s="50"/>
      <c r="VLN240" s="50"/>
      <c r="VLO240" s="50"/>
      <c r="VLP240" s="50"/>
      <c r="VLQ240" s="50"/>
      <c r="VLR240" s="50"/>
      <c r="VLS240" s="50"/>
      <c r="VLT240" s="50"/>
      <c r="VLU240" s="50"/>
      <c r="VLV240" s="50"/>
      <c r="VLW240" s="50"/>
      <c r="VLX240" s="50"/>
      <c r="VLY240" s="50"/>
      <c r="VLZ240" s="50"/>
      <c r="VMA240" s="50"/>
      <c r="VMB240" s="50"/>
      <c r="VMC240" s="50"/>
      <c r="VMD240" s="50"/>
      <c r="VME240" s="50"/>
      <c r="VMF240" s="50"/>
      <c r="VMG240" s="50"/>
      <c r="VMH240" s="50"/>
      <c r="VMI240" s="50"/>
      <c r="VMJ240" s="50"/>
      <c r="VMK240" s="50"/>
      <c r="VML240" s="50"/>
      <c r="VMM240" s="50"/>
      <c r="VMN240" s="50"/>
      <c r="VMO240" s="50"/>
      <c r="VMP240" s="50"/>
      <c r="VMQ240" s="50"/>
      <c r="VMR240" s="50"/>
      <c r="VMS240" s="50"/>
      <c r="VMT240" s="50"/>
      <c r="VMU240" s="50"/>
      <c r="VMV240" s="50"/>
      <c r="VMW240" s="50"/>
      <c r="VMX240" s="50"/>
      <c r="VMY240" s="50"/>
      <c r="VMZ240" s="50"/>
      <c r="VNA240" s="50"/>
      <c r="VNB240" s="50"/>
      <c r="VNC240" s="50"/>
      <c r="VND240" s="50"/>
      <c r="VNE240" s="50"/>
      <c r="VNF240" s="50"/>
      <c r="VNG240" s="50"/>
      <c r="VNH240" s="50"/>
      <c r="VNI240" s="50"/>
      <c r="VNJ240" s="50"/>
      <c r="VNK240" s="50"/>
      <c r="VNL240" s="50"/>
      <c r="VNM240" s="50"/>
      <c r="VNN240" s="50"/>
      <c r="VNO240" s="50"/>
      <c r="VNP240" s="50"/>
      <c r="VNQ240" s="50"/>
      <c r="VNR240" s="50"/>
      <c r="VNS240" s="50"/>
      <c r="VNT240" s="50"/>
      <c r="VNU240" s="50"/>
      <c r="VNV240" s="50"/>
      <c r="VNW240" s="50"/>
      <c r="VNX240" s="50"/>
      <c r="VNY240" s="50"/>
      <c r="VNZ240" s="50"/>
      <c r="VOA240" s="50"/>
      <c r="VOB240" s="50"/>
      <c r="VOC240" s="50"/>
      <c r="VOD240" s="50"/>
      <c r="VOE240" s="50"/>
      <c r="VOF240" s="50"/>
      <c r="VOG240" s="50"/>
      <c r="VOH240" s="50"/>
      <c r="VOI240" s="50"/>
      <c r="VOJ240" s="50"/>
      <c r="VOK240" s="50"/>
      <c r="VOL240" s="50"/>
      <c r="VOM240" s="50"/>
      <c r="VON240" s="50"/>
      <c r="VOO240" s="50"/>
      <c r="VOP240" s="50"/>
      <c r="VOQ240" s="50"/>
      <c r="VOR240" s="50"/>
      <c r="VOS240" s="50"/>
      <c r="VOT240" s="50"/>
      <c r="VOU240" s="50"/>
      <c r="VOV240" s="50"/>
      <c r="VOW240" s="50"/>
      <c r="VOX240" s="50"/>
      <c r="VOY240" s="50"/>
      <c r="VOZ240" s="50"/>
      <c r="VPA240" s="50"/>
      <c r="VPB240" s="50"/>
      <c r="VPC240" s="50"/>
      <c r="VPD240" s="50"/>
      <c r="VPE240" s="50"/>
      <c r="VPF240" s="50"/>
      <c r="VPG240" s="50"/>
      <c r="VPH240" s="50"/>
      <c r="VPI240" s="50"/>
      <c r="VPJ240" s="50"/>
      <c r="VPK240" s="50"/>
      <c r="VPL240" s="50"/>
      <c r="VPM240" s="50"/>
      <c r="VPN240" s="50"/>
      <c r="VPO240" s="50"/>
      <c r="VPP240" s="50"/>
      <c r="VPQ240" s="50"/>
      <c r="VPR240" s="50"/>
      <c r="VPS240" s="50"/>
      <c r="VPT240" s="50"/>
      <c r="VPU240" s="50"/>
      <c r="VPV240" s="50"/>
      <c r="VPW240" s="50"/>
      <c r="VPX240" s="50"/>
      <c r="VPY240" s="50"/>
      <c r="VPZ240" s="50"/>
      <c r="VQA240" s="50"/>
      <c r="VQB240" s="50"/>
      <c r="VQC240" s="50"/>
      <c r="VQD240" s="50"/>
      <c r="VQE240" s="50"/>
      <c r="VQF240" s="50"/>
      <c r="VQG240" s="50"/>
      <c r="VQH240" s="50"/>
      <c r="VQI240" s="50"/>
      <c r="VQJ240" s="50"/>
      <c r="VQK240" s="50"/>
      <c r="VQL240" s="50"/>
      <c r="VQM240" s="50"/>
      <c r="VQN240" s="50"/>
      <c r="VQO240" s="50"/>
      <c r="VQP240" s="50"/>
      <c r="VQQ240" s="50"/>
      <c r="VQR240" s="50"/>
      <c r="VQS240" s="50"/>
      <c r="VQT240" s="50"/>
      <c r="VQU240" s="50"/>
      <c r="VQV240" s="50"/>
      <c r="VQW240" s="50"/>
      <c r="VQX240" s="50"/>
      <c r="VQY240" s="50"/>
      <c r="VQZ240" s="50"/>
      <c r="VRA240" s="50"/>
      <c r="VRB240" s="50"/>
      <c r="VRC240" s="50"/>
      <c r="VRD240" s="50"/>
      <c r="VRE240" s="50"/>
      <c r="VRF240" s="50"/>
      <c r="VRG240" s="50"/>
      <c r="VRH240" s="50"/>
      <c r="VRI240" s="50"/>
      <c r="VRJ240" s="50"/>
      <c r="VRK240" s="50"/>
      <c r="VRL240" s="50"/>
      <c r="VRM240" s="50"/>
      <c r="VRN240" s="50"/>
      <c r="VRO240" s="50"/>
      <c r="VRP240" s="50"/>
      <c r="VRQ240" s="50"/>
      <c r="VRR240" s="50"/>
      <c r="VRS240" s="50"/>
      <c r="VRT240" s="50"/>
      <c r="VRU240" s="50"/>
      <c r="VRV240" s="50"/>
      <c r="VRW240" s="50"/>
      <c r="VRX240" s="50"/>
      <c r="VRY240" s="50"/>
      <c r="VRZ240" s="50"/>
      <c r="VSA240" s="50"/>
      <c r="VSB240" s="50"/>
      <c r="VSC240" s="50"/>
      <c r="VSD240" s="50"/>
      <c r="VSE240" s="50"/>
      <c r="VSF240" s="50"/>
      <c r="VSG240" s="50"/>
      <c r="VSH240" s="50"/>
      <c r="VSI240" s="50"/>
      <c r="VSJ240" s="50"/>
      <c r="VSK240" s="50"/>
      <c r="VSL240" s="50"/>
      <c r="VSM240" s="50"/>
      <c r="VSN240" s="50"/>
      <c r="VSO240" s="50"/>
      <c r="VSP240" s="50"/>
      <c r="VSQ240" s="50"/>
      <c r="VSR240" s="50"/>
      <c r="VSS240" s="50"/>
      <c r="VST240" s="50"/>
      <c r="VSU240" s="50"/>
      <c r="VSV240" s="50"/>
      <c r="VSW240" s="50"/>
      <c r="VSX240" s="50"/>
      <c r="VSY240" s="50"/>
      <c r="VSZ240" s="50"/>
      <c r="VTA240" s="50"/>
      <c r="VTB240" s="50"/>
      <c r="VTC240" s="50"/>
      <c r="VTD240" s="50"/>
      <c r="VTE240" s="50"/>
      <c r="VTF240" s="50"/>
      <c r="VTG240" s="50"/>
      <c r="VTH240" s="50"/>
      <c r="VTI240" s="50"/>
      <c r="VTJ240" s="50"/>
      <c r="VTK240" s="50"/>
      <c r="VTL240" s="50"/>
      <c r="VTM240" s="50"/>
      <c r="VTN240" s="50"/>
      <c r="VTO240" s="50"/>
      <c r="VTP240" s="50"/>
      <c r="VTQ240" s="50"/>
      <c r="VTR240" s="50"/>
      <c r="VTS240" s="50"/>
      <c r="VTT240" s="50"/>
      <c r="VTU240" s="50"/>
      <c r="VTV240" s="50"/>
      <c r="VTW240" s="50"/>
      <c r="VTX240" s="50"/>
      <c r="VTY240" s="50"/>
      <c r="VTZ240" s="50"/>
      <c r="VUA240" s="50"/>
      <c r="VUB240" s="50"/>
      <c r="VUC240" s="50"/>
      <c r="VUD240" s="50"/>
      <c r="VUE240" s="50"/>
      <c r="VUF240" s="50"/>
      <c r="VUG240" s="50"/>
      <c r="VUH240" s="50"/>
      <c r="VUI240" s="50"/>
      <c r="VUJ240" s="50"/>
      <c r="VUK240" s="50"/>
      <c r="VUL240" s="50"/>
      <c r="VUM240" s="50"/>
      <c r="VUN240" s="50"/>
      <c r="VUO240" s="50"/>
      <c r="VUP240" s="50"/>
      <c r="VUQ240" s="50"/>
      <c r="VUR240" s="50"/>
      <c r="VUS240" s="50"/>
      <c r="VUT240" s="50"/>
      <c r="VUU240" s="50"/>
      <c r="VUV240" s="50"/>
      <c r="VUW240" s="50"/>
      <c r="VUX240" s="50"/>
      <c r="VUY240" s="50"/>
      <c r="VUZ240" s="50"/>
      <c r="VVA240" s="50"/>
      <c r="VVB240" s="50"/>
      <c r="VVC240" s="50"/>
      <c r="VVD240" s="50"/>
      <c r="VVE240" s="50"/>
      <c r="VVF240" s="50"/>
      <c r="VVG240" s="50"/>
      <c r="VVH240" s="50"/>
      <c r="VVI240" s="50"/>
      <c r="VVJ240" s="50"/>
      <c r="VVK240" s="50"/>
      <c r="VVL240" s="50"/>
      <c r="VVM240" s="50"/>
    </row>
    <row r="241" spans="2:99 15065:15457" s="1" customFormat="1" x14ac:dyDescent="0.25">
      <c r="B241" s="92"/>
      <c r="C241" s="132" t="s">
        <v>16</v>
      </c>
      <c r="D241" s="274"/>
      <c r="E241" s="78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7"/>
      <c r="Q241" s="297"/>
      <c r="R241" s="297"/>
      <c r="S241" s="297"/>
      <c r="T241" s="297"/>
      <c r="U241" s="297"/>
      <c r="V241" s="297"/>
      <c r="W241" s="297"/>
      <c r="X241" s="297"/>
      <c r="Y241" s="297"/>
      <c r="Z241" s="297"/>
      <c r="AA241" s="297"/>
      <c r="AB241" s="297"/>
      <c r="AC241" s="297"/>
      <c r="AD241" s="297"/>
      <c r="AE241" s="297"/>
      <c r="AF241" s="297"/>
      <c r="AG241" s="297"/>
      <c r="AH241" s="297"/>
      <c r="AI241" s="297"/>
      <c r="AJ241" s="297"/>
      <c r="AK241" s="71"/>
      <c r="AL241" s="134" t="s">
        <v>16</v>
      </c>
      <c r="CU241" s="151"/>
      <c r="VGK241" s="50"/>
      <c r="VGL241" s="50"/>
      <c r="VGM241" s="50"/>
      <c r="VGN241" s="50"/>
      <c r="VGO241" s="50"/>
      <c r="VGP241" s="50"/>
      <c r="VGQ241" s="50"/>
      <c r="VGR241" s="50"/>
      <c r="VGS241" s="50"/>
      <c r="VGT241" s="50"/>
      <c r="VGU241" s="50"/>
      <c r="VGV241" s="50"/>
      <c r="VGW241" s="50"/>
      <c r="VGX241" s="50"/>
      <c r="VGY241" s="50"/>
      <c r="VGZ241" s="50"/>
      <c r="VHA241" s="50"/>
      <c r="VHB241" s="50"/>
      <c r="VHC241" s="50"/>
      <c r="VHD241" s="50"/>
      <c r="VHE241" s="50"/>
      <c r="VHF241" s="50"/>
      <c r="VHG241" s="50"/>
      <c r="VHH241" s="50"/>
      <c r="VHI241" s="50"/>
      <c r="VHJ241" s="50"/>
      <c r="VHK241" s="50"/>
      <c r="VHL241" s="50"/>
      <c r="VHM241" s="50"/>
      <c r="VHN241" s="50"/>
      <c r="VHO241" s="50"/>
      <c r="VHP241" s="50"/>
      <c r="VHQ241" s="50"/>
      <c r="VHR241" s="50"/>
      <c r="VHS241" s="50"/>
      <c r="VHT241" s="50"/>
      <c r="VHU241" s="50"/>
      <c r="VHV241" s="50"/>
      <c r="VHW241" s="50"/>
      <c r="VHX241" s="50"/>
      <c r="VHY241" s="50"/>
      <c r="VHZ241" s="50"/>
      <c r="VIA241" s="50"/>
      <c r="VIB241" s="50"/>
      <c r="VIC241" s="50"/>
      <c r="VID241" s="50"/>
      <c r="VIE241" s="50"/>
      <c r="VIF241" s="50"/>
      <c r="VIG241" s="50"/>
      <c r="VIH241" s="50"/>
      <c r="VII241" s="50"/>
      <c r="VIJ241" s="50"/>
      <c r="VIK241" s="50"/>
      <c r="VIL241" s="50"/>
      <c r="VIM241" s="50"/>
      <c r="VIN241" s="50"/>
      <c r="VIO241" s="50"/>
      <c r="VIP241" s="50"/>
      <c r="VIQ241" s="50"/>
      <c r="VIR241" s="50"/>
      <c r="VIS241" s="50"/>
      <c r="VIT241" s="50"/>
      <c r="VIU241" s="50"/>
      <c r="VIV241" s="50"/>
      <c r="VIW241" s="50"/>
      <c r="VIX241" s="50"/>
      <c r="VIY241" s="50"/>
      <c r="VIZ241" s="50"/>
      <c r="VJA241" s="50"/>
      <c r="VJB241" s="50"/>
      <c r="VJC241" s="50"/>
      <c r="VJD241" s="50"/>
      <c r="VJE241" s="50"/>
      <c r="VJF241" s="50"/>
      <c r="VJG241" s="50"/>
      <c r="VJH241" s="50"/>
      <c r="VJI241" s="50"/>
      <c r="VJJ241" s="50"/>
      <c r="VJK241" s="50"/>
      <c r="VJL241" s="50"/>
      <c r="VJM241" s="50"/>
      <c r="VJN241" s="50"/>
      <c r="VJO241" s="50"/>
      <c r="VJP241" s="50"/>
      <c r="VJQ241" s="50"/>
      <c r="VJR241" s="50"/>
      <c r="VJS241" s="50"/>
      <c r="VJT241" s="50"/>
      <c r="VJU241" s="50"/>
      <c r="VJV241" s="50"/>
      <c r="VJW241" s="50"/>
      <c r="VJX241" s="50"/>
      <c r="VJY241" s="50"/>
      <c r="VJZ241" s="50"/>
      <c r="VKA241" s="50"/>
      <c r="VKB241" s="50"/>
      <c r="VKC241" s="50"/>
      <c r="VKD241" s="50"/>
      <c r="VKE241" s="50"/>
      <c r="VKF241" s="50"/>
      <c r="VKG241" s="50"/>
      <c r="VKH241" s="50"/>
      <c r="VKI241" s="50"/>
      <c r="VKJ241" s="50"/>
      <c r="VKK241" s="50"/>
      <c r="VKL241" s="50"/>
      <c r="VKM241" s="50"/>
      <c r="VKN241" s="50"/>
      <c r="VKO241" s="50"/>
      <c r="VKP241" s="50"/>
      <c r="VKQ241" s="50"/>
      <c r="VKR241" s="50"/>
      <c r="VKS241" s="50"/>
      <c r="VKT241" s="50"/>
      <c r="VKU241" s="50"/>
      <c r="VKV241" s="50"/>
      <c r="VKW241" s="50"/>
      <c r="VKX241" s="50"/>
      <c r="VKY241" s="50"/>
      <c r="VKZ241" s="50"/>
      <c r="VLA241" s="50"/>
      <c r="VLB241" s="50"/>
      <c r="VLC241" s="50"/>
      <c r="VLD241" s="50"/>
      <c r="VLE241" s="50"/>
      <c r="VLF241" s="50"/>
      <c r="VLG241" s="50"/>
      <c r="VLH241" s="50"/>
      <c r="VLI241" s="50"/>
      <c r="VLJ241" s="50"/>
      <c r="VLK241" s="50"/>
      <c r="VLL241" s="50"/>
      <c r="VLM241" s="50"/>
      <c r="VLN241" s="50"/>
      <c r="VLO241" s="50"/>
      <c r="VLP241" s="50"/>
      <c r="VLQ241" s="50"/>
      <c r="VLR241" s="50"/>
      <c r="VLS241" s="50"/>
      <c r="VLT241" s="50"/>
      <c r="VLU241" s="50"/>
      <c r="VLV241" s="50"/>
      <c r="VLW241" s="50"/>
      <c r="VLX241" s="50"/>
      <c r="VLY241" s="50"/>
      <c r="VLZ241" s="50"/>
      <c r="VMA241" s="50"/>
      <c r="VMB241" s="50"/>
      <c r="VMC241" s="50"/>
      <c r="VMD241" s="50"/>
      <c r="VME241" s="50"/>
      <c r="VMF241" s="50"/>
      <c r="VMG241" s="50"/>
      <c r="VMH241" s="50"/>
      <c r="VMI241" s="50"/>
      <c r="VMJ241" s="50"/>
      <c r="VMK241" s="50"/>
      <c r="VML241" s="50"/>
      <c r="VMM241" s="50"/>
      <c r="VMN241" s="50"/>
      <c r="VMO241" s="50"/>
      <c r="VMP241" s="50"/>
      <c r="VMQ241" s="50"/>
      <c r="VMR241" s="50"/>
      <c r="VMS241" s="50"/>
      <c r="VMT241" s="50"/>
      <c r="VMU241" s="50"/>
      <c r="VMV241" s="50"/>
      <c r="VMW241" s="50"/>
      <c r="VMX241" s="50"/>
      <c r="VMY241" s="50"/>
      <c r="VMZ241" s="50"/>
      <c r="VNA241" s="50"/>
      <c r="VNB241" s="50"/>
      <c r="VNC241" s="50"/>
      <c r="VND241" s="50"/>
      <c r="VNE241" s="50"/>
      <c r="VNF241" s="50"/>
      <c r="VNG241" s="50"/>
      <c r="VNH241" s="50"/>
      <c r="VNI241" s="50"/>
      <c r="VNJ241" s="50"/>
      <c r="VNK241" s="50"/>
      <c r="VNL241" s="50"/>
      <c r="VNM241" s="50"/>
      <c r="VNN241" s="50"/>
      <c r="VNO241" s="50"/>
      <c r="VNP241" s="50"/>
      <c r="VNQ241" s="50"/>
      <c r="VNR241" s="50"/>
      <c r="VNS241" s="50"/>
      <c r="VNT241" s="50"/>
      <c r="VNU241" s="50"/>
      <c r="VNV241" s="50"/>
      <c r="VNW241" s="50"/>
      <c r="VNX241" s="50"/>
      <c r="VNY241" s="50"/>
      <c r="VNZ241" s="50"/>
      <c r="VOA241" s="50"/>
      <c r="VOB241" s="50"/>
      <c r="VOC241" s="50"/>
      <c r="VOD241" s="50"/>
      <c r="VOE241" s="50"/>
      <c r="VOF241" s="50"/>
      <c r="VOG241" s="50"/>
      <c r="VOH241" s="50"/>
      <c r="VOI241" s="50"/>
      <c r="VOJ241" s="50"/>
      <c r="VOK241" s="50"/>
      <c r="VOL241" s="50"/>
      <c r="VOM241" s="50"/>
      <c r="VON241" s="50"/>
      <c r="VOO241" s="50"/>
      <c r="VOP241" s="50"/>
      <c r="VOQ241" s="50"/>
      <c r="VOR241" s="50"/>
      <c r="VOS241" s="50"/>
      <c r="VOT241" s="50"/>
      <c r="VOU241" s="50"/>
      <c r="VOV241" s="50"/>
      <c r="VOW241" s="50"/>
      <c r="VOX241" s="50"/>
      <c r="VOY241" s="50"/>
      <c r="VOZ241" s="50"/>
      <c r="VPA241" s="50"/>
      <c r="VPB241" s="50"/>
      <c r="VPC241" s="50"/>
      <c r="VPD241" s="50"/>
      <c r="VPE241" s="50"/>
      <c r="VPF241" s="50"/>
      <c r="VPG241" s="50"/>
      <c r="VPH241" s="50"/>
      <c r="VPI241" s="50"/>
      <c r="VPJ241" s="50"/>
      <c r="VPK241" s="50"/>
      <c r="VPL241" s="50"/>
      <c r="VPM241" s="50"/>
      <c r="VPN241" s="50"/>
      <c r="VPO241" s="50"/>
      <c r="VPP241" s="50"/>
      <c r="VPQ241" s="50"/>
      <c r="VPR241" s="50"/>
      <c r="VPS241" s="50"/>
      <c r="VPT241" s="50"/>
      <c r="VPU241" s="50"/>
      <c r="VPV241" s="50"/>
      <c r="VPW241" s="50"/>
      <c r="VPX241" s="50"/>
      <c r="VPY241" s="50"/>
      <c r="VPZ241" s="50"/>
      <c r="VQA241" s="50"/>
      <c r="VQB241" s="50"/>
      <c r="VQC241" s="50"/>
      <c r="VQD241" s="50"/>
      <c r="VQE241" s="50"/>
      <c r="VQF241" s="50"/>
      <c r="VQG241" s="50"/>
      <c r="VQH241" s="50"/>
      <c r="VQI241" s="50"/>
      <c r="VQJ241" s="50"/>
      <c r="VQK241" s="50"/>
      <c r="VQL241" s="50"/>
      <c r="VQM241" s="50"/>
      <c r="VQN241" s="50"/>
      <c r="VQO241" s="50"/>
      <c r="VQP241" s="50"/>
      <c r="VQQ241" s="50"/>
      <c r="VQR241" s="50"/>
      <c r="VQS241" s="50"/>
      <c r="VQT241" s="50"/>
      <c r="VQU241" s="50"/>
      <c r="VQV241" s="50"/>
      <c r="VQW241" s="50"/>
      <c r="VQX241" s="50"/>
      <c r="VQY241" s="50"/>
      <c r="VQZ241" s="50"/>
      <c r="VRA241" s="50"/>
      <c r="VRB241" s="50"/>
      <c r="VRC241" s="50"/>
      <c r="VRD241" s="50"/>
      <c r="VRE241" s="50"/>
      <c r="VRF241" s="50"/>
      <c r="VRG241" s="50"/>
      <c r="VRH241" s="50"/>
      <c r="VRI241" s="50"/>
      <c r="VRJ241" s="50"/>
      <c r="VRK241" s="50"/>
      <c r="VRL241" s="50"/>
      <c r="VRM241" s="50"/>
      <c r="VRN241" s="50"/>
      <c r="VRO241" s="50"/>
      <c r="VRP241" s="50"/>
      <c r="VRQ241" s="50"/>
      <c r="VRR241" s="50"/>
      <c r="VRS241" s="50"/>
      <c r="VRT241" s="50"/>
      <c r="VRU241" s="50"/>
      <c r="VRV241" s="50"/>
      <c r="VRW241" s="50"/>
      <c r="VRX241" s="50"/>
      <c r="VRY241" s="50"/>
      <c r="VRZ241" s="50"/>
      <c r="VSA241" s="50"/>
      <c r="VSB241" s="50"/>
      <c r="VSC241" s="50"/>
      <c r="VSD241" s="50"/>
      <c r="VSE241" s="50"/>
      <c r="VSF241" s="50"/>
      <c r="VSG241" s="50"/>
      <c r="VSH241" s="50"/>
      <c r="VSI241" s="50"/>
      <c r="VSJ241" s="50"/>
      <c r="VSK241" s="50"/>
      <c r="VSL241" s="50"/>
      <c r="VSM241" s="50"/>
      <c r="VSN241" s="50"/>
      <c r="VSO241" s="50"/>
      <c r="VSP241" s="50"/>
      <c r="VSQ241" s="50"/>
      <c r="VSR241" s="50"/>
      <c r="VSS241" s="50"/>
      <c r="VST241" s="50"/>
      <c r="VSU241" s="50"/>
      <c r="VSV241" s="50"/>
      <c r="VSW241" s="50"/>
      <c r="VSX241" s="50"/>
      <c r="VSY241" s="50"/>
      <c r="VSZ241" s="50"/>
      <c r="VTA241" s="50"/>
      <c r="VTB241" s="50"/>
      <c r="VTC241" s="50"/>
      <c r="VTD241" s="50"/>
      <c r="VTE241" s="50"/>
      <c r="VTF241" s="50"/>
      <c r="VTG241" s="50"/>
      <c r="VTH241" s="50"/>
      <c r="VTI241" s="50"/>
      <c r="VTJ241" s="50"/>
      <c r="VTK241" s="50"/>
      <c r="VTL241" s="50"/>
      <c r="VTM241" s="50"/>
      <c r="VTN241" s="50"/>
      <c r="VTO241" s="50"/>
      <c r="VTP241" s="50"/>
      <c r="VTQ241" s="50"/>
      <c r="VTR241" s="50"/>
      <c r="VTS241" s="50"/>
      <c r="VTT241" s="50"/>
      <c r="VTU241" s="50"/>
      <c r="VTV241" s="50"/>
      <c r="VTW241" s="50"/>
      <c r="VTX241" s="50"/>
      <c r="VTY241" s="50"/>
      <c r="VTZ241" s="50"/>
      <c r="VUA241" s="50"/>
      <c r="VUB241" s="50"/>
      <c r="VUC241" s="50"/>
      <c r="VUD241" s="50"/>
      <c r="VUE241" s="50"/>
      <c r="VUF241" s="50"/>
      <c r="VUG241" s="50"/>
      <c r="VUH241" s="50"/>
      <c r="VUI241" s="50"/>
      <c r="VUJ241" s="50"/>
      <c r="VUK241" s="50"/>
      <c r="VUL241" s="50"/>
      <c r="VUM241" s="50"/>
      <c r="VUN241" s="50"/>
      <c r="VUO241" s="50"/>
      <c r="VUP241" s="50"/>
      <c r="VUQ241" s="50"/>
      <c r="VUR241" s="50"/>
      <c r="VUS241" s="50"/>
      <c r="VUT241" s="50"/>
      <c r="VUU241" s="50"/>
      <c r="VUV241" s="50"/>
      <c r="VUW241" s="50"/>
      <c r="VUX241" s="50"/>
      <c r="VUY241" s="50"/>
      <c r="VUZ241" s="50"/>
      <c r="VVA241" s="50"/>
      <c r="VVB241" s="50"/>
      <c r="VVC241" s="50"/>
      <c r="VVD241" s="50"/>
      <c r="VVE241" s="50"/>
      <c r="VVF241" s="50"/>
      <c r="VVG241" s="50"/>
      <c r="VVH241" s="50"/>
      <c r="VVI241" s="50"/>
      <c r="VVJ241" s="50"/>
      <c r="VVK241" s="50"/>
      <c r="VVL241" s="50"/>
      <c r="VVM241" s="50"/>
    </row>
    <row r="242" spans="2:99 15065:15457" x14ac:dyDescent="0.25">
      <c r="B242" s="15"/>
      <c r="C242" s="259" t="s">
        <v>120</v>
      </c>
      <c r="D242" s="279">
        <v>5404.17</v>
      </c>
      <c r="E242" s="258" t="s">
        <v>2</v>
      </c>
      <c r="F242" s="290">
        <v>2600</v>
      </c>
      <c r="G242" s="290">
        <v>2900</v>
      </c>
      <c r="H242" s="290">
        <v>2800</v>
      </c>
      <c r="I242" s="290">
        <v>2900</v>
      </c>
      <c r="J242" s="290">
        <v>2000</v>
      </c>
      <c r="K242" s="290">
        <v>2500</v>
      </c>
      <c r="L242" s="290">
        <v>1600</v>
      </c>
      <c r="M242" s="290">
        <v>2000</v>
      </c>
      <c r="N242" s="290">
        <v>1800</v>
      </c>
      <c r="O242" s="290">
        <v>2500</v>
      </c>
      <c r="P242" s="290">
        <v>2500</v>
      </c>
      <c r="Q242" s="290">
        <v>2700</v>
      </c>
      <c r="R242" s="290">
        <v>2700</v>
      </c>
      <c r="S242" s="290">
        <v>2200</v>
      </c>
      <c r="T242" s="290">
        <v>2400</v>
      </c>
      <c r="U242" s="290">
        <v>600</v>
      </c>
      <c r="V242" s="290">
        <v>100</v>
      </c>
      <c r="W242" s="290">
        <v>0</v>
      </c>
      <c r="X242" s="290">
        <v>0</v>
      </c>
      <c r="Y242" s="290">
        <v>0</v>
      </c>
      <c r="Z242" s="290">
        <v>0</v>
      </c>
      <c r="AA242" s="290">
        <v>0</v>
      </c>
      <c r="AB242" s="290">
        <v>200</v>
      </c>
      <c r="AC242" s="290">
        <v>1700</v>
      </c>
      <c r="AD242" s="290">
        <v>3900</v>
      </c>
      <c r="AE242" s="290">
        <v>5900</v>
      </c>
      <c r="AF242" s="290">
        <v>4100</v>
      </c>
      <c r="AG242" s="290">
        <v>5100</v>
      </c>
      <c r="AH242" s="290">
        <v>4500</v>
      </c>
      <c r="AI242" s="290">
        <v>3800</v>
      </c>
      <c r="AJ242" s="290">
        <v>3700</v>
      </c>
      <c r="AL242" s="91">
        <f>SUM(F242:AJ242)</f>
        <v>69700</v>
      </c>
    </row>
    <row r="243" spans="2:99 15065:15457" x14ac:dyDescent="0.25">
      <c r="B243" s="15"/>
      <c r="C243" s="259" t="s">
        <v>121</v>
      </c>
      <c r="D243" s="279">
        <v>3850.42</v>
      </c>
      <c r="E243" s="258" t="s">
        <v>2</v>
      </c>
      <c r="F243" s="290">
        <v>2780</v>
      </c>
      <c r="G243" s="290">
        <v>2860</v>
      </c>
      <c r="H243" s="290">
        <v>2680</v>
      </c>
      <c r="I243" s="290">
        <v>2830</v>
      </c>
      <c r="J243" s="290">
        <v>2730</v>
      </c>
      <c r="K243" s="290">
        <v>2770</v>
      </c>
      <c r="L243" s="290">
        <v>2680</v>
      </c>
      <c r="M243" s="290">
        <v>2730</v>
      </c>
      <c r="N243" s="290">
        <v>2680</v>
      </c>
      <c r="O243" s="290">
        <v>2800</v>
      </c>
      <c r="P243" s="290">
        <v>2700</v>
      </c>
      <c r="Q243" s="290">
        <v>2750</v>
      </c>
      <c r="R243" s="290">
        <v>2740</v>
      </c>
      <c r="S243" s="290">
        <v>2630</v>
      </c>
      <c r="T243" s="290">
        <v>2900</v>
      </c>
      <c r="U243" s="290">
        <v>1900</v>
      </c>
      <c r="V243" s="290">
        <v>0</v>
      </c>
      <c r="W243" s="290">
        <v>0</v>
      </c>
      <c r="X243" s="290">
        <v>0</v>
      </c>
      <c r="Y243" s="290">
        <v>0</v>
      </c>
      <c r="Z243" s="290">
        <v>0</v>
      </c>
      <c r="AA243" s="290">
        <v>0</v>
      </c>
      <c r="AB243" s="290">
        <v>700</v>
      </c>
      <c r="AC243" s="290">
        <v>2570</v>
      </c>
      <c r="AD243" s="290">
        <v>2410</v>
      </c>
      <c r="AE243" s="290">
        <v>3190</v>
      </c>
      <c r="AF243" s="290">
        <v>2510</v>
      </c>
      <c r="AG243" s="290">
        <v>3100</v>
      </c>
      <c r="AH243" s="290">
        <v>2790</v>
      </c>
      <c r="AI243" s="290">
        <v>2660</v>
      </c>
      <c r="AJ243" s="290">
        <v>2800</v>
      </c>
      <c r="AL243" s="91">
        <f>SUM(F243:AJ243)</f>
        <v>65890</v>
      </c>
    </row>
    <row r="244" spans="2:99 15065:15457" x14ac:dyDescent="0.25">
      <c r="B244" s="15"/>
      <c r="C244" s="47" t="s">
        <v>15</v>
      </c>
      <c r="D244" s="279"/>
      <c r="E244" s="48"/>
      <c r="F244" s="316"/>
      <c r="G244" s="316"/>
      <c r="H244" s="316"/>
      <c r="I244" s="316"/>
      <c r="J244" s="316"/>
      <c r="K244" s="316"/>
      <c r="L244" s="316"/>
      <c r="M244" s="316"/>
      <c r="N244" s="316"/>
      <c r="O244" s="316"/>
      <c r="P244" s="316"/>
      <c r="Q244" s="316"/>
      <c r="R244" s="316"/>
      <c r="S244" s="316"/>
      <c r="T244" s="316"/>
      <c r="U244" s="316"/>
      <c r="V244" s="316"/>
      <c r="W244" s="316"/>
      <c r="X244" s="316"/>
      <c r="Y244" s="316"/>
      <c r="Z244" s="316"/>
      <c r="AA244" s="316"/>
      <c r="AB244" s="316"/>
      <c r="AC244" s="316"/>
      <c r="AD244" s="316"/>
      <c r="AE244" s="316"/>
      <c r="AF244" s="316"/>
      <c r="AG244" s="316"/>
      <c r="AH244" s="316"/>
      <c r="AI244" s="316"/>
      <c r="AJ244" s="316"/>
      <c r="AL244" s="135" t="s">
        <v>15</v>
      </c>
    </row>
    <row r="245" spans="2:99 15065:15457" x14ac:dyDescent="0.25">
      <c r="B245" s="15"/>
      <c r="C245" s="259" t="s">
        <v>122</v>
      </c>
      <c r="D245" s="279">
        <v>5759.67</v>
      </c>
      <c r="E245" s="258" t="s">
        <v>2</v>
      </c>
      <c r="F245" s="290">
        <v>3600</v>
      </c>
      <c r="G245" s="290">
        <v>3700</v>
      </c>
      <c r="H245" s="290">
        <v>3700</v>
      </c>
      <c r="I245" s="290">
        <v>3800</v>
      </c>
      <c r="J245" s="290">
        <v>3700</v>
      </c>
      <c r="K245" s="290">
        <v>3300</v>
      </c>
      <c r="L245" s="290">
        <v>1600</v>
      </c>
      <c r="M245" s="290">
        <v>400</v>
      </c>
      <c r="N245" s="290">
        <v>2400</v>
      </c>
      <c r="O245" s="290">
        <v>1100</v>
      </c>
      <c r="P245" s="290">
        <v>3100</v>
      </c>
      <c r="Q245" s="290">
        <v>2200</v>
      </c>
      <c r="R245" s="290">
        <v>2900</v>
      </c>
      <c r="S245" s="290">
        <v>3400</v>
      </c>
      <c r="T245" s="290">
        <v>1300</v>
      </c>
      <c r="U245" s="290">
        <v>0</v>
      </c>
      <c r="V245" s="290">
        <v>0</v>
      </c>
      <c r="W245" s="290">
        <v>0</v>
      </c>
      <c r="X245" s="290">
        <v>0</v>
      </c>
      <c r="Y245" s="290">
        <v>0</v>
      </c>
      <c r="Z245" s="290">
        <v>100</v>
      </c>
      <c r="AA245" s="290">
        <v>0</v>
      </c>
      <c r="AB245" s="290">
        <v>0</v>
      </c>
      <c r="AC245" s="290">
        <v>1700</v>
      </c>
      <c r="AD245" s="290">
        <v>2900</v>
      </c>
      <c r="AE245" s="290">
        <v>5000</v>
      </c>
      <c r="AF245" s="290">
        <v>3900</v>
      </c>
      <c r="AG245" s="290">
        <v>4600</v>
      </c>
      <c r="AH245" s="290">
        <v>4100</v>
      </c>
      <c r="AI245" s="290">
        <v>4400</v>
      </c>
      <c r="AJ245" s="290">
        <v>4900</v>
      </c>
      <c r="AL245" s="91">
        <f>SUM(F245:AJ245)</f>
        <v>71800</v>
      </c>
    </row>
    <row r="246" spans="2:99 15065:15457" x14ac:dyDescent="0.25">
      <c r="B246" s="15"/>
      <c r="C246" s="259" t="s">
        <v>121</v>
      </c>
      <c r="D246" s="279">
        <v>1308.96</v>
      </c>
      <c r="E246" s="258" t="s">
        <v>2</v>
      </c>
      <c r="F246" s="290">
        <v>1012</v>
      </c>
      <c r="G246" s="290">
        <v>1047</v>
      </c>
      <c r="H246" s="290">
        <v>947</v>
      </c>
      <c r="I246" s="290">
        <v>954</v>
      </c>
      <c r="J246" s="290">
        <v>868</v>
      </c>
      <c r="K246" s="290">
        <v>832</v>
      </c>
      <c r="L246" s="290">
        <v>403</v>
      </c>
      <c r="M246" s="290">
        <v>157</v>
      </c>
      <c r="N246" s="290">
        <v>608</v>
      </c>
      <c r="O246" s="290">
        <v>274</v>
      </c>
      <c r="P246" s="290">
        <v>830</v>
      </c>
      <c r="Q246" s="290">
        <v>680</v>
      </c>
      <c r="R246" s="290">
        <v>812</v>
      </c>
      <c r="S246" s="290">
        <v>769</v>
      </c>
      <c r="T246" s="290">
        <v>286</v>
      </c>
      <c r="U246" s="290">
        <v>0</v>
      </c>
      <c r="V246" s="290">
        <v>0</v>
      </c>
      <c r="W246" s="290">
        <v>0</v>
      </c>
      <c r="X246" s="290">
        <v>0</v>
      </c>
      <c r="Y246" s="290">
        <v>1</v>
      </c>
      <c r="Z246" s="290">
        <v>14</v>
      </c>
      <c r="AA246" s="290">
        <v>0</v>
      </c>
      <c r="AB246" s="290">
        <v>0</v>
      </c>
      <c r="AC246" s="290">
        <v>564</v>
      </c>
      <c r="AD246" s="290">
        <v>691</v>
      </c>
      <c r="AE246" s="290">
        <v>1368</v>
      </c>
      <c r="AF246" s="290">
        <v>1253</v>
      </c>
      <c r="AG246" s="290">
        <v>1400</v>
      </c>
      <c r="AH246" s="290">
        <v>1151</v>
      </c>
      <c r="AI246" s="290">
        <v>1199</v>
      </c>
      <c r="AJ246" s="290">
        <v>1397</v>
      </c>
      <c r="AL246" s="91">
        <f>SUM(F246:AJ246)</f>
        <v>19517</v>
      </c>
    </row>
    <row r="247" spans="2:99 15065:15457" x14ac:dyDescent="0.25">
      <c r="B247" s="15"/>
      <c r="C247" s="47" t="s">
        <v>7</v>
      </c>
      <c r="D247" s="279"/>
      <c r="E247" s="70"/>
      <c r="F247" s="316"/>
      <c r="G247" s="316"/>
      <c r="H247" s="316"/>
      <c r="I247" s="316"/>
      <c r="J247" s="316"/>
      <c r="K247" s="316"/>
      <c r="L247" s="316"/>
      <c r="M247" s="316"/>
      <c r="N247" s="316"/>
      <c r="O247" s="316"/>
      <c r="P247" s="316"/>
      <c r="Q247" s="316"/>
      <c r="R247" s="316"/>
      <c r="S247" s="316"/>
      <c r="T247" s="316"/>
      <c r="U247" s="316"/>
      <c r="V247" s="316"/>
      <c r="W247" s="316"/>
      <c r="X247" s="316"/>
      <c r="Y247" s="316"/>
      <c r="Z247" s="316"/>
      <c r="AA247" s="316"/>
      <c r="AB247" s="316"/>
      <c r="AC247" s="316"/>
      <c r="AD247" s="316"/>
      <c r="AE247" s="316"/>
      <c r="AF247" s="316"/>
      <c r="AG247" s="316"/>
      <c r="AH247" s="316"/>
      <c r="AI247" s="316"/>
      <c r="AJ247" s="316"/>
      <c r="AL247" s="135" t="s">
        <v>7</v>
      </c>
    </row>
    <row r="248" spans="2:99 15065:15457" x14ac:dyDescent="0.25">
      <c r="B248" s="15"/>
      <c r="C248" s="259" t="s">
        <v>123</v>
      </c>
      <c r="D248" s="279">
        <v>11.81</v>
      </c>
      <c r="E248" s="258" t="s">
        <v>2</v>
      </c>
      <c r="F248" s="257">
        <v>22.13</v>
      </c>
      <c r="G248" s="257">
        <v>21.88</v>
      </c>
      <c r="H248" s="257">
        <v>51.49</v>
      </c>
      <c r="I248" s="257">
        <v>28.26</v>
      </c>
      <c r="J248" s="257">
        <v>59.36</v>
      </c>
      <c r="K248" s="257">
        <v>37.76</v>
      </c>
      <c r="L248" s="257">
        <v>6.89</v>
      </c>
      <c r="M248" s="257">
        <v>12.11</v>
      </c>
      <c r="N248" s="257">
        <v>30.2</v>
      </c>
      <c r="O248" s="257">
        <v>10.9</v>
      </c>
      <c r="P248" s="257">
        <v>20.309999999999999</v>
      </c>
      <c r="Q248" s="257">
        <v>44.4</v>
      </c>
      <c r="R248" s="257">
        <v>52.52</v>
      </c>
      <c r="S248" s="257">
        <v>30.45</v>
      </c>
      <c r="T248" s="257">
        <v>31.51</v>
      </c>
      <c r="U248" s="257">
        <v>9.77</v>
      </c>
      <c r="V248" s="257">
        <v>32.89</v>
      </c>
      <c r="W248" s="257">
        <v>28.69</v>
      </c>
      <c r="X248" s="257">
        <v>38.520000000000003</v>
      </c>
      <c r="Y248" s="257">
        <v>3.11</v>
      </c>
      <c r="Z248" s="257">
        <v>0.7</v>
      </c>
      <c r="AA248" s="257">
        <v>0.67</v>
      </c>
      <c r="AB248" s="257">
        <v>0.72</v>
      </c>
      <c r="AC248" s="257">
        <v>10.96</v>
      </c>
      <c r="AD248" s="257">
        <v>15.24</v>
      </c>
      <c r="AE248" s="257">
        <v>37.61</v>
      </c>
      <c r="AF248" s="257">
        <v>22.86</v>
      </c>
      <c r="AG248" s="257">
        <v>14.51</v>
      </c>
      <c r="AH248" s="257">
        <v>38.24</v>
      </c>
      <c r="AI248" s="257">
        <v>17.28</v>
      </c>
      <c r="AJ248" s="257">
        <v>16.37</v>
      </c>
      <c r="AL248" s="91">
        <f>SUM(F248:AJ248)</f>
        <v>748.31</v>
      </c>
    </row>
    <row r="249" spans="2:99 15065:15457" ht="15.75" thickBot="1" x14ac:dyDescent="0.3">
      <c r="B249" s="19"/>
      <c r="C249" s="260" t="s">
        <v>124</v>
      </c>
      <c r="D249" s="280">
        <v>241.12</v>
      </c>
      <c r="E249" s="261" t="s">
        <v>2</v>
      </c>
      <c r="F249" s="317">
        <v>270.3</v>
      </c>
      <c r="G249" s="317">
        <v>283.39999999999998</v>
      </c>
      <c r="H249" s="317">
        <v>264.7</v>
      </c>
      <c r="I249" s="317">
        <v>263</v>
      </c>
      <c r="J249" s="317">
        <v>257.3</v>
      </c>
      <c r="K249" s="317">
        <v>274.10000000000002</v>
      </c>
      <c r="L249" s="317">
        <v>257.89999999999998</v>
      </c>
      <c r="M249" s="317">
        <v>251.4</v>
      </c>
      <c r="N249" s="317">
        <v>264</v>
      </c>
      <c r="O249" s="317">
        <v>257.89999999999998</v>
      </c>
      <c r="P249" s="317">
        <v>268</v>
      </c>
      <c r="Q249" s="317">
        <v>264.60000000000002</v>
      </c>
      <c r="R249" s="317">
        <v>228.5</v>
      </c>
      <c r="S249" s="317">
        <v>254.2</v>
      </c>
      <c r="T249" s="317">
        <v>252.7</v>
      </c>
      <c r="U249" s="317">
        <v>210.1</v>
      </c>
      <c r="V249" s="317">
        <v>198.2</v>
      </c>
      <c r="W249" s="317">
        <v>202.4</v>
      </c>
      <c r="X249" s="317">
        <v>212.1</v>
      </c>
      <c r="Y249" s="317">
        <v>182.7</v>
      </c>
      <c r="Z249" s="317">
        <v>196.2</v>
      </c>
      <c r="AA249" s="317">
        <v>208.7</v>
      </c>
      <c r="AB249" s="317">
        <v>197</v>
      </c>
      <c r="AC249" s="317">
        <v>242.7</v>
      </c>
      <c r="AD249" s="317">
        <v>239.1</v>
      </c>
      <c r="AE249" s="317">
        <v>307</v>
      </c>
      <c r="AF249" s="317">
        <v>224.3</v>
      </c>
      <c r="AG249" s="317">
        <v>302.60000000000002</v>
      </c>
      <c r="AH249" s="317">
        <v>262.3</v>
      </c>
      <c r="AI249" s="317">
        <v>265.7</v>
      </c>
      <c r="AJ249" s="317">
        <v>265.7</v>
      </c>
      <c r="AL249" s="281">
        <f>SUM(F249:AJ249)</f>
        <v>7628.8</v>
      </c>
    </row>
    <row r="272" spans="2:99 15065:15457" s="1" customFormat="1" x14ac:dyDescent="0.25">
      <c r="B272" s="5"/>
      <c r="E272" s="2"/>
      <c r="Y272" s="49"/>
      <c r="CU272" s="151"/>
      <c r="VGK272" s="50"/>
      <c r="VGL272" s="50"/>
      <c r="VGM272" s="50"/>
      <c r="VGN272" s="50"/>
      <c r="VGO272" s="50"/>
      <c r="VGP272" s="50"/>
      <c r="VGQ272" s="50"/>
      <c r="VGR272" s="50"/>
      <c r="VGS272" s="50"/>
      <c r="VGT272" s="50"/>
      <c r="VGU272" s="50"/>
      <c r="VGV272" s="50"/>
      <c r="VGW272" s="50"/>
      <c r="VGX272" s="50"/>
      <c r="VGY272" s="50"/>
      <c r="VGZ272" s="50"/>
      <c r="VHA272" s="50"/>
      <c r="VHB272" s="50"/>
      <c r="VHC272" s="50"/>
      <c r="VHD272" s="50"/>
      <c r="VHE272" s="50"/>
      <c r="VHF272" s="50"/>
      <c r="VHG272" s="50"/>
      <c r="VHH272" s="50"/>
      <c r="VHI272" s="50"/>
      <c r="VHJ272" s="50"/>
      <c r="VHK272" s="50"/>
      <c r="VHL272" s="50"/>
      <c r="VHM272" s="50"/>
      <c r="VHN272" s="50"/>
      <c r="VHO272" s="50"/>
      <c r="VHP272" s="50"/>
      <c r="VHQ272" s="50"/>
      <c r="VHR272" s="50"/>
      <c r="VHS272" s="50"/>
      <c r="VHT272" s="50"/>
      <c r="VHU272" s="50"/>
      <c r="VHV272" s="50"/>
      <c r="VHW272" s="50"/>
      <c r="VHX272" s="50"/>
      <c r="VHY272" s="50"/>
      <c r="VHZ272" s="50"/>
      <c r="VIA272" s="50"/>
      <c r="VIB272" s="50"/>
      <c r="VIC272" s="50"/>
      <c r="VID272" s="50"/>
      <c r="VIE272" s="50"/>
      <c r="VIF272" s="50"/>
      <c r="VIG272" s="50"/>
      <c r="VIH272" s="50"/>
      <c r="VII272" s="50"/>
      <c r="VIJ272" s="50"/>
      <c r="VIK272" s="50"/>
      <c r="VIL272" s="50"/>
      <c r="VIM272" s="50"/>
      <c r="VIN272" s="50"/>
      <c r="VIO272" s="50"/>
      <c r="VIP272" s="50"/>
      <c r="VIQ272" s="50"/>
      <c r="VIR272" s="50"/>
      <c r="VIS272" s="50"/>
      <c r="VIT272" s="50"/>
      <c r="VIU272" s="50"/>
      <c r="VIV272" s="50"/>
      <c r="VIW272" s="50"/>
      <c r="VIX272" s="50"/>
      <c r="VIY272" s="50"/>
      <c r="VIZ272" s="50"/>
      <c r="VJA272" s="50"/>
      <c r="VJB272" s="50"/>
      <c r="VJC272" s="50"/>
      <c r="VJD272" s="50"/>
      <c r="VJE272" s="50"/>
      <c r="VJF272" s="50"/>
      <c r="VJG272" s="50"/>
      <c r="VJH272" s="50"/>
      <c r="VJI272" s="50"/>
      <c r="VJJ272" s="50"/>
      <c r="VJK272" s="50"/>
      <c r="VJL272" s="50"/>
      <c r="VJM272" s="50"/>
      <c r="VJN272" s="50"/>
      <c r="VJO272" s="50"/>
      <c r="VJP272" s="50"/>
      <c r="VJQ272" s="50"/>
      <c r="VJR272" s="50"/>
      <c r="VJS272" s="50"/>
      <c r="VJT272" s="50"/>
      <c r="VJU272" s="50"/>
      <c r="VJV272" s="50"/>
      <c r="VJW272" s="50"/>
      <c r="VJX272" s="50"/>
      <c r="VJY272" s="50"/>
      <c r="VJZ272" s="50"/>
      <c r="VKA272" s="50"/>
      <c r="VKB272" s="50"/>
      <c r="VKC272" s="50"/>
      <c r="VKD272" s="50"/>
      <c r="VKE272" s="50"/>
      <c r="VKF272" s="50"/>
      <c r="VKG272" s="50"/>
      <c r="VKH272" s="50"/>
      <c r="VKI272" s="50"/>
      <c r="VKJ272" s="50"/>
      <c r="VKK272" s="50"/>
      <c r="VKL272" s="50"/>
      <c r="VKM272" s="50"/>
      <c r="VKN272" s="50"/>
      <c r="VKO272" s="50"/>
      <c r="VKP272" s="50"/>
      <c r="VKQ272" s="50"/>
      <c r="VKR272" s="50"/>
      <c r="VKS272" s="50"/>
      <c r="VKT272" s="50"/>
      <c r="VKU272" s="50"/>
      <c r="VKV272" s="50"/>
      <c r="VKW272" s="50"/>
      <c r="VKX272" s="50"/>
      <c r="VKY272" s="50"/>
      <c r="VKZ272" s="50"/>
      <c r="VLA272" s="50"/>
      <c r="VLB272" s="50"/>
      <c r="VLC272" s="50"/>
      <c r="VLD272" s="50"/>
      <c r="VLE272" s="50"/>
      <c r="VLF272" s="50"/>
      <c r="VLG272" s="50"/>
      <c r="VLH272" s="50"/>
      <c r="VLI272" s="50"/>
      <c r="VLJ272" s="50"/>
      <c r="VLK272" s="50"/>
      <c r="VLL272" s="50"/>
      <c r="VLM272" s="50"/>
      <c r="VLN272" s="50"/>
      <c r="VLO272" s="50"/>
      <c r="VLP272" s="50"/>
      <c r="VLQ272" s="50"/>
      <c r="VLR272" s="50"/>
      <c r="VLS272" s="50"/>
      <c r="VLT272" s="50"/>
      <c r="VLU272" s="50"/>
      <c r="VLV272" s="50"/>
      <c r="VLW272" s="50"/>
      <c r="VLX272" s="50"/>
      <c r="VLY272" s="50"/>
      <c r="VLZ272" s="50"/>
      <c r="VMA272" s="50"/>
      <c r="VMB272" s="50"/>
      <c r="VMC272" s="50"/>
      <c r="VMD272" s="50"/>
      <c r="VME272" s="50"/>
      <c r="VMF272" s="50"/>
      <c r="VMG272" s="50"/>
      <c r="VMH272" s="50"/>
      <c r="VMI272" s="50"/>
      <c r="VMJ272" s="50"/>
      <c r="VMK272" s="50"/>
      <c r="VML272" s="50"/>
      <c r="VMM272" s="50"/>
      <c r="VMN272" s="50"/>
      <c r="VMO272" s="50"/>
      <c r="VMP272" s="50"/>
      <c r="VMQ272" s="50"/>
      <c r="VMR272" s="50"/>
      <c r="VMS272" s="50"/>
      <c r="VMT272" s="50"/>
      <c r="VMU272" s="50"/>
      <c r="VMV272" s="50"/>
      <c r="VMW272" s="50"/>
      <c r="VMX272" s="50"/>
      <c r="VMY272" s="50"/>
      <c r="VMZ272" s="50"/>
      <c r="VNA272" s="50"/>
      <c r="VNB272" s="50"/>
      <c r="VNC272" s="50"/>
      <c r="VND272" s="50"/>
      <c r="VNE272" s="50"/>
      <c r="VNF272" s="50"/>
      <c r="VNG272" s="50"/>
      <c r="VNH272" s="50"/>
      <c r="VNI272" s="50"/>
      <c r="VNJ272" s="50"/>
      <c r="VNK272" s="50"/>
      <c r="VNL272" s="50"/>
      <c r="VNM272" s="50"/>
      <c r="VNN272" s="50"/>
      <c r="VNO272" s="50"/>
      <c r="VNP272" s="50"/>
      <c r="VNQ272" s="50"/>
      <c r="VNR272" s="50"/>
      <c r="VNS272" s="50"/>
      <c r="VNT272" s="50"/>
      <c r="VNU272" s="50"/>
      <c r="VNV272" s="50"/>
      <c r="VNW272" s="50"/>
      <c r="VNX272" s="50"/>
      <c r="VNY272" s="50"/>
      <c r="VNZ272" s="50"/>
      <c r="VOA272" s="50"/>
      <c r="VOB272" s="50"/>
      <c r="VOC272" s="50"/>
      <c r="VOD272" s="50"/>
      <c r="VOE272" s="50"/>
      <c r="VOF272" s="50"/>
      <c r="VOG272" s="50"/>
      <c r="VOH272" s="50"/>
      <c r="VOI272" s="50"/>
      <c r="VOJ272" s="50"/>
      <c r="VOK272" s="50"/>
      <c r="VOL272" s="50"/>
      <c r="VOM272" s="50"/>
      <c r="VON272" s="50"/>
      <c r="VOO272" s="50"/>
      <c r="VOP272" s="50"/>
      <c r="VOQ272" s="50"/>
      <c r="VOR272" s="50"/>
      <c r="VOS272" s="50"/>
      <c r="VOT272" s="50"/>
      <c r="VOU272" s="50"/>
      <c r="VOV272" s="50"/>
      <c r="VOW272" s="50"/>
      <c r="VOX272" s="50"/>
      <c r="VOY272" s="50"/>
      <c r="VOZ272" s="50"/>
      <c r="VPA272" s="50"/>
      <c r="VPB272" s="50"/>
      <c r="VPC272" s="50"/>
      <c r="VPD272" s="50"/>
      <c r="VPE272" s="50"/>
      <c r="VPF272" s="50"/>
      <c r="VPG272" s="50"/>
      <c r="VPH272" s="50"/>
      <c r="VPI272" s="50"/>
      <c r="VPJ272" s="50"/>
      <c r="VPK272" s="50"/>
      <c r="VPL272" s="50"/>
      <c r="VPM272" s="50"/>
      <c r="VPN272" s="50"/>
      <c r="VPO272" s="50"/>
      <c r="VPP272" s="50"/>
      <c r="VPQ272" s="50"/>
      <c r="VPR272" s="50"/>
      <c r="VPS272" s="50"/>
      <c r="VPT272" s="50"/>
      <c r="VPU272" s="50"/>
      <c r="VPV272" s="50"/>
      <c r="VPW272" s="50"/>
      <c r="VPX272" s="50"/>
      <c r="VPY272" s="50"/>
      <c r="VPZ272" s="50"/>
      <c r="VQA272" s="50"/>
      <c r="VQB272" s="50"/>
      <c r="VQC272" s="50"/>
      <c r="VQD272" s="50"/>
      <c r="VQE272" s="50"/>
      <c r="VQF272" s="50"/>
      <c r="VQG272" s="50"/>
      <c r="VQH272" s="50"/>
      <c r="VQI272" s="50"/>
      <c r="VQJ272" s="50"/>
      <c r="VQK272" s="50"/>
      <c r="VQL272" s="50"/>
      <c r="VQM272" s="50"/>
      <c r="VQN272" s="50"/>
      <c r="VQO272" s="50"/>
      <c r="VQP272" s="50"/>
      <c r="VQQ272" s="50"/>
      <c r="VQR272" s="50"/>
      <c r="VQS272" s="50"/>
      <c r="VQT272" s="50"/>
      <c r="VQU272" s="50"/>
      <c r="VQV272" s="50"/>
      <c r="VQW272" s="50"/>
      <c r="VQX272" s="50"/>
      <c r="VQY272" s="50"/>
      <c r="VQZ272" s="50"/>
      <c r="VRA272" s="50"/>
      <c r="VRB272" s="50"/>
      <c r="VRC272" s="50"/>
      <c r="VRD272" s="50"/>
      <c r="VRE272" s="50"/>
      <c r="VRF272" s="50"/>
      <c r="VRG272" s="50"/>
      <c r="VRH272" s="50"/>
      <c r="VRI272" s="50"/>
      <c r="VRJ272" s="50"/>
      <c r="VRK272" s="50"/>
      <c r="VRL272" s="50"/>
      <c r="VRM272" s="50"/>
      <c r="VRN272" s="50"/>
      <c r="VRO272" s="50"/>
      <c r="VRP272" s="50"/>
      <c r="VRQ272" s="50"/>
      <c r="VRR272" s="50"/>
      <c r="VRS272" s="50"/>
      <c r="VRT272" s="50"/>
      <c r="VRU272" s="50"/>
      <c r="VRV272" s="50"/>
      <c r="VRW272" s="50"/>
      <c r="VRX272" s="50"/>
      <c r="VRY272" s="50"/>
      <c r="VRZ272" s="50"/>
      <c r="VSA272" s="50"/>
      <c r="VSB272" s="50"/>
      <c r="VSC272" s="50"/>
      <c r="VSD272" s="50"/>
      <c r="VSE272" s="50"/>
      <c r="VSF272" s="50"/>
      <c r="VSG272" s="50"/>
      <c r="VSH272" s="50"/>
      <c r="VSI272" s="50"/>
      <c r="VSJ272" s="50"/>
      <c r="VSK272" s="50"/>
      <c r="VSL272" s="50"/>
      <c r="VSM272" s="50"/>
      <c r="VSN272" s="50"/>
      <c r="VSO272" s="50"/>
      <c r="VSP272" s="50"/>
      <c r="VSQ272" s="50"/>
      <c r="VSR272" s="50"/>
      <c r="VSS272" s="50"/>
      <c r="VST272" s="50"/>
      <c r="VSU272" s="50"/>
      <c r="VSV272" s="50"/>
      <c r="VSW272" s="50"/>
      <c r="VSX272" s="50"/>
      <c r="VSY272" s="50"/>
      <c r="VSZ272" s="50"/>
      <c r="VTA272" s="50"/>
      <c r="VTB272" s="50"/>
      <c r="VTC272" s="50"/>
      <c r="VTD272" s="50"/>
      <c r="VTE272" s="50"/>
      <c r="VTF272" s="50"/>
      <c r="VTG272" s="50"/>
      <c r="VTH272" s="50"/>
      <c r="VTI272" s="50"/>
      <c r="VTJ272" s="50"/>
      <c r="VTK272" s="50"/>
      <c r="VTL272" s="50"/>
      <c r="VTM272" s="50"/>
      <c r="VTN272" s="50"/>
      <c r="VTO272" s="50"/>
      <c r="VTP272" s="50"/>
      <c r="VTQ272" s="50"/>
      <c r="VTR272" s="50"/>
      <c r="VTS272" s="50"/>
      <c r="VTT272" s="50"/>
      <c r="VTU272" s="50"/>
      <c r="VTV272" s="50"/>
      <c r="VTW272" s="50"/>
      <c r="VTX272" s="50"/>
      <c r="VTY272" s="50"/>
      <c r="VTZ272" s="50"/>
      <c r="VUA272" s="50"/>
      <c r="VUB272" s="50"/>
      <c r="VUC272" s="50"/>
      <c r="VUD272" s="50"/>
      <c r="VUE272" s="50"/>
      <c r="VUF272" s="50"/>
      <c r="VUG272" s="50"/>
      <c r="VUH272" s="50"/>
      <c r="VUI272" s="50"/>
      <c r="VUJ272" s="50"/>
      <c r="VUK272" s="50"/>
      <c r="VUL272" s="50"/>
      <c r="VUM272" s="50"/>
      <c r="VUN272" s="50"/>
      <c r="VUO272" s="50"/>
      <c r="VUP272" s="50"/>
      <c r="VUQ272" s="50"/>
      <c r="VUR272" s="50"/>
      <c r="VUS272" s="50"/>
      <c r="VUT272" s="50"/>
      <c r="VUU272" s="50"/>
      <c r="VUV272" s="50"/>
      <c r="VUW272" s="50"/>
      <c r="VUX272" s="50"/>
      <c r="VUY272" s="50"/>
      <c r="VUZ272" s="50"/>
      <c r="VVA272" s="50"/>
      <c r="VVB272" s="50"/>
      <c r="VVC272" s="50"/>
      <c r="VVD272" s="50"/>
      <c r="VVE272" s="50"/>
      <c r="VVF272" s="50"/>
      <c r="VVG272" s="50"/>
      <c r="VVH272" s="50"/>
      <c r="VVI272" s="50"/>
      <c r="VVJ272" s="50"/>
      <c r="VVK272" s="50"/>
      <c r="VVL272" s="50"/>
      <c r="VVM272" s="50"/>
    </row>
  </sheetData>
  <mergeCells count="7">
    <mergeCell ref="B1:AL1"/>
    <mergeCell ref="B2:B3"/>
    <mergeCell ref="C2:C3"/>
    <mergeCell ref="D2:D3"/>
    <mergeCell ref="E2:E3"/>
    <mergeCell ref="F2:AJ2"/>
    <mergeCell ref="AL2:AL3"/>
  </mergeCells>
  <pageMargins left="0.7" right="0.7" top="0.75" bottom="0.75" header="0.3" footer="0.3"/>
  <pageSetup paperSize="9" scale="10" orientation="portrait" horizontalDpi="90" verticalDpi="9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sheetPr>
    <pageSetUpPr fitToPage="1"/>
  </sheetPr>
  <dimension ref="A1:VVN272"/>
  <sheetViews>
    <sheetView topLeftCell="P1" zoomScale="70" zoomScaleNormal="70" zoomScaleSheetLayoutView="40" workbookViewId="0">
      <pane ySplit="3" topLeftCell="A41" activePane="bottomLeft" state="frozen"/>
      <selection pane="bottomLeft" activeCell="T217" sqref="T217"/>
    </sheetView>
  </sheetViews>
  <sheetFormatPr defaultColWidth="9" defaultRowHeight="15" x14ac:dyDescent="0.25"/>
  <cols>
    <col min="1" max="1" width="3" style="1" customWidth="1"/>
    <col min="2" max="2" width="4.7109375" style="5" customWidth="1"/>
    <col min="3" max="3" width="41.28515625" style="1" customWidth="1"/>
    <col min="4" max="4" width="14.7109375" style="1" customWidth="1"/>
    <col min="5" max="5" width="9.5703125" style="2" customWidth="1"/>
    <col min="6" max="6" width="15.85546875" style="1" customWidth="1"/>
    <col min="7" max="7" width="15.28515625" style="1" customWidth="1"/>
    <col min="8" max="8" width="16.28515625" style="1" customWidth="1"/>
    <col min="9" max="9" width="16.42578125" style="1" customWidth="1"/>
    <col min="10" max="11" width="18" style="1" customWidth="1"/>
    <col min="12" max="14" width="13.5703125" style="1" customWidth="1"/>
    <col min="15" max="16" width="18.140625" style="1" customWidth="1"/>
    <col min="17" max="17" width="16" style="1" customWidth="1"/>
    <col min="18" max="18" width="15.7109375" style="1" customWidth="1"/>
    <col min="19" max="19" width="15.28515625" style="1" customWidth="1"/>
    <col min="20" max="20" width="15" style="1" customWidth="1"/>
    <col min="21" max="22" width="13.5703125" style="1" customWidth="1"/>
    <col min="23" max="23" width="15.7109375" style="1" customWidth="1"/>
    <col min="24" max="28" width="13.5703125" style="1" customWidth="1"/>
    <col min="29" max="30" width="15.42578125" style="1" customWidth="1"/>
    <col min="31" max="31" width="16.140625" style="1" customWidth="1"/>
    <col min="32" max="32" width="15.85546875" style="1" customWidth="1"/>
    <col min="33" max="33" width="15" style="1" customWidth="1"/>
    <col min="34" max="36" width="16" style="1" customWidth="1"/>
    <col min="37" max="37" width="3.85546875" style="1" customWidth="1"/>
    <col min="38" max="38" width="25.7109375" style="1" customWidth="1"/>
    <col min="39" max="39" width="15.7109375" style="1" hidden="1" customWidth="1"/>
    <col min="40" max="40" width="14.85546875" style="1" hidden="1" customWidth="1"/>
    <col min="41" max="41" width="10.5703125" style="1" hidden="1" customWidth="1"/>
    <col min="42" max="42" width="10" style="1" hidden="1" customWidth="1"/>
    <col min="43" max="43" width="8.140625" style="1" hidden="1" customWidth="1"/>
    <col min="44" max="45" width="8.140625" style="1" customWidth="1"/>
    <col min="46" max="46" width="14.85546875" style="1" bestFit="1" customWidth="1"/>
    <col min="47" max="61" width="8.140625" style="1" customWidth="1"/>
    <col min="62" max="63" width="7.5703125" style="1" customWidth="1"/>
    <col min="64" max="68" width="8.140625" style="1" customWidth="1"/>
    <col min="69" max="80" width="9" style="1"/>
    <col min="81" max="81" width="12.7109375" style="1" customWidth="1"/>
    <col min="82" max="82" width="12.140625" style="1" customWidth="1"/>
    <col min="83" max="83" width="9.140625" style="1" customWidth="1"/>
    <col min="84" max="84" width="9.85546875" style="1" customWidth="1"/>
    <col min="85" max="85" width="15.85546875" style="1" customWidth="1"/>
    <col min="86" max="86" width="12.85546875" style="1" customWidth="1"/>
    <col min="87" max="87" width="14.140625" style="1" customWidth="1"/>
    <col min="88" max="99" width="9" style="1"/>
    <col min="100" max="100" width="9.5703125" style="151" customWidth="1"/>
    <col min="101" max="101" width="12.42578125" style="1" customWidth="1"/>
    <col min="102" max="15065" width="9" style="1"/>
    <col min="15066" max="16384" width="9" style="50"/>
  </cols>
  <sheetData>
    <row r="1" spans="2:100 15069:15113" ht="45" customHeight="1" thickBot="1" x14ac:dyDescent="0.3">
      <c r="B1" s="817" t="s">
        <v>86</v>
      </c>
      <c r="C1" s="817"/>
      <c r="D1" s="817"/>
      <c r="E1" s="817"/>
      <c r="F1" s="817"/>
      <c r="G1" s="817"/>
      <c r="H1" s="817"/>
      <c r="I1" s="817"/>
      <c r="J1" s="817"/>
      <c r="K1" s="817"/>
      <c r="L1" s="817"/>
      <c r="M1" s="817"/>
      <c r="N1" s="817"/>
      <c r="O1" s="817"/>
      <c r="P1" s="817"/>
      <c r="Q1" s="817"/>
      <c r="R1" s="817"/>
      <c r="S1" s="817"/>
      <c r="T1" s="817"/>
      <c r="U1" s="743"/>
      <c r="V1" s="743"/>
      <c r="W1" s="743"/>
      <c r="X1" s="743"/>
      <c r="Y1" s="743"/>
      <c r="Z1" s="743"/>
      <c r="AA1" s="743"/>
      <c r="AB1" s="743"/>
      <c r="AC1" s="743"/>
      <c r="AD1" s="743"/>
      <c r="AE1" s="743"/>
      <c r="AF1" s="743"/>
      <c r="AG1" s="743"/>
      <c r="AH1" s="743"/>
      <c r="AI1" s="743"/>
      <c r="AJ1" s="743"/>
      <c r="AK1" s="743"/>
      <c r="AL1" s="743"/>
    </row>
    <row r="2" spans="2:100 15069:15113" ht="30" customHeight="1" x14ac:dyDescent="0.25">
      <c r="B2" s="809" t="s">
        <v>100</v>
      </c>
      <c r="C2" s="811" t="s">
        <v>101</v>
      </c>
      <c r="D2" s="813" t="s">
        <v>102</v>
      </c>
      <c r="E2" s="815" t="s">
        <v>103</v>
      </c>
      <c r="F2" s="806" t="s">
        <v>250</v>
      </c>
      <c r="G2" s="807"/>
      <c r="H2" s="807"/>
      <c r="I2" s="807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07"/>
      <c r="U2" s="744"/>
      <c r="V2" s="744"/>
      <c r="W2" s="744"/>
      <c r="X2" s="744"/>
      <c r="Y2" s="744"/>
      <c r="Z2" s="744"/>
      <c r="AA2" s="744"/>
      <c r="AB2" s="744"/>
      <c r="AC2" s="744"/>
      <c r="AD2" s="744"/>
      <c r="AE2" s="744"/>
      <c r="AF2" s="744"/>
      <c r="AG2" s="744"/>
      <c r="AH2" s="744"/>
      <c r="AI2" s="744"/>
      <c r="AJ2" s="745"/>
      <c r="AL2" s="804" t="s">
        <v>127</v>
      </c>
    </row>
    <row r="3" spans="2:100 15069:15113" x14ac:dyDescent="0.25">
      <c r="B3" s="810"/>
      <c r="C3" s="812"/>
      <c r="D3" s="814"/>
      <c r="E3" s="816"/>
      <c r="F3" s="51">
        <v>1</v>
      </c>
      <c r="G3" s="388">
        <v>2</v>
      </c>
      <c r="H3" s="51">
        <v>3</v>
      </c>
      <c r="I3" s="51">
        <v>4</v>
      </c>
      <c r="J3" s="51">
        <v>5</v>
      </c>
      <c r="K3" s="388">
        <v>6</v>
      </c>
      <c r="L3" s="388">
        <v>7</v>
      </c>
      <c r="M3" s="51">
        <v>8</v>
      </c>
      <c r="N3" s="51">
        <v>9</v>
      </c>
      <c r="O3" s="51">
        <v>10</v>
      </c>
      <c r="P3" s="388">
        <v>11</v>
      </c>
      <c r="Q3" s="51">
        <v>12</v>
      </c>
      <c r="R3" s="51">
        <v>13</v>
      </c>
      <c r="S3" s="388">
        <v>14</v>
      </c>
      <c r="T3" s="51">
        <v>15</v>
      </c>
      <c r="U3" s="51">
        <v>16</v>
      </c>
      <c r="V3" s="51">
        <v>17</v>
      </c>
      <c r="W3" s="51">
        <v>18</v>
      </c>
      <c r="X3" s="51">
        <v>19</v>
      </c>
      <c r="Y3" s="51">
        <v>20</v>
      </c>
      <c r="Z3" s="51">
        <v>21</v>
      </c>
      <c r="AA3" s="51">
        <v>22</v>
      </c>
      <c r="AB3" s="51">
        <v>23</v>
      </c>
      <c r="AC3" s="388">
        <v>24</v>
      </c>
      <c r="AD3" s="51">
        <v>25</v>
      </c>
      <c r="AE3" s="51">
        <v>26</v>
      </c>
      <c r="AF3" s="51">
        <v>27</v>
      </c>
      <c r="AG3" s="51">
        <v>28</v>
      </c>
      <c r="AH3" s="51">
        <v>29</v>
      </c>
      <c r="AI3" s="51">
        <v>30</v>
      </c>
      <c r="AJ3" s="51">
        <v>31</v>
      </c>
      <c r="AL3" s="805"/>
    </row>
    <row r="4" spans="2:100 15069:15113" x14ac:dyDescent="0.25">
      <c r="B4" s="7">
        <v>1</v>
      </c>
      <c r="C4" s="53" t="s">
        <v>85</v>
      </c>
      <c r="D4" s="54"/>
      <c r="E4" s="55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8"/>
      <c r="AG4" s="58"/>
      <c r="AH4" s="58"/>
      <c r="AI4" s="58"/>
      <c r="AJ4" s="59"/>
      <c r="AK4" s="3"/>
      <c r="AL4" s="60" t="s">
        <v>128</v>
      </c>
    </row>
    <row r="5" spans="2:100 15069:15113" x14ac:dyDescent="0.25">
      <c r="B5" s="8"/>
      <c r="C5" s="9" t="s">
        <v>16</v>
      </c>
      <c r="D5" s="262"/>
      <c r="E5" s="10"/>
      <c r="F5" s="282"/>
      <c r="G5" s="283"/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3"/>
      <c r="AL5" s="61" t="s">
        <v>16</v>
      </c>
    </row>
    <row r="6" spans="2:100 15069:15113" x14ac:dyDescent="0.25">
      <c r="B6" s="8"/>
      <c r="C6" s="11" t="s">
        <v>84</v>
      </c>
      <c r="D6" s="263"/>
      <c r="E6" s="12" t="s">
        <v>83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0</v>
      </c>
      <c r="U6" s="33">
        <v>0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1</v>
      </c>
      <c r="AD6" s="33">
        <v>1</v>
      </c>
      <c r="AE6" s="33">
        <v>1</v>
      </c>
      <c r="AF6" s="33">
        <v>1</v>
      </c>
      <c r="AG6" s="33">
        <v>1</v>
      </c>
      <c r="AH6" s="33">
        <v>1</v>
      </c>
      <c r="AI6" s="33">
        <v>1</v>
      </c>
      <c r="AJ6" s="33">
        <v>1</v>
      </c>
      <c r="AK6" s="3"/>
      <c r="AL6" s="63">
        <f>SUM(F6:AJ6)</f>
        <v>22</v>
      </c>
    </row>
    <row r="7" spans="2:100 15069:15113" x14ac:dyDescent="0.25">
      <c r="B7" s="8"/>
      <c r="C7" s="80" t="s">
        <v>126</v>
      </c>
      <c r="D7" s="263"/>
      <c r="E7" s="81" t="s">
        <v>14</v>
      </c>
      <c r="F7" s="284">
        <f>'[1]01 '!$P$14</f>
        <v>865877</v>
      </c>
      <c r="G7" s="284">
        <f>'[1]02'!$P$14</f>
        <v>1020502</v>
      </c>
      <c r="H7" s="284">
        <f>'[1]03'!$P$14</f>
        <v>623069</v>
      </c>
      <c r="I7" s="284">
        <f>'[1]04'!$P$14</f>
        <v>686156</v>
      </c>
      <c r="J7" s="284">
        <f>'[1]05'!$P$14</f>
        <v>500524</v>
      </c>
      <c r="K7" s="284">
        <f>'[1]06'!$P$14</f>
        <v>286477</v>
      </c>
      <c r="L7" s="284">
        <f>'[1]07'!$P$11</f>
        <v>40800</v>
      </c>
      <c r="M7" s="284">
        <f>'[1]08'!$P$13+168651</f>
        <v>335707</v>
      </c>
      <c r="N7" s="284">
        <f>'[1]09'!$P$13</f>
        <v>203264</v>
      </c>
      <c r="O7" s="284">
        <f>'[2]10'!$P$14-22440</f>
        <v>803740</v>
      </c>
      <c r="P7" s="284">
        <f>'[3]11'!$P$14</f>
        <v>474327</v>
      </c>
      <c r="Q7" s="284">
        <f>'[4]12'!$P$13+156887</f>
        <v>486876</v>
      </c>
      <c r="R7" s="284">
        <f>186434+'[4]13'!$P$13</f>
        <v>412792</v>
      </c>
      <c r="S7" s="284">
        <v>0</v>
      </c>
      <c r="T7" s="284">
        <v>309039</v>
      </c>
      <c r="U7" s="284">
        <f>'[6]16'!$P$13</f>
        <v>24674</v>
      </c>
      <c r="V7" s="284">
        <f>24919</f>
        <v>24919</v>
      </c>
      <c r="W7" s="284">
        <v>27425</v>
      </c>
      <c r="X7" s="284">
        <v>734033</v>
      </c>
      <c r="Y7" s="284">
        <v>1566855</v>
      </c>
      <c r="Z7" s="284">
        <v>606233</v>
      </c>
      <c r="AA7" s="284">
        <v>1510637</v>
      </c>
      <c r="AB7" s="284">
        <v>1230774</v>
      </c>
      <c r="AC7" s="284">
        <f>'[14]30 Jun stock Opname'!$P$14</f>
        <v>339007</v>
      </c>
      <c r="AD7" s="284">
        <v>720906</v>
      </c>
      <c r="AE7" s="284">
        <f>'[8]26'!$P$14+107603</f>
        <v>875445</v>
      </c>
      <c r="AF7" s="284">
        <f>'[8]27'!$P$13</f>
        <v>703530</v>
      </c>
      <c r="AG7" s="284">
        <v>0</v>
      </c>
      <c r="AH7" s="284">
        <f>'[9]29'!$P$14</f>
        <v>290049</v>
      </c>
      <c r="AI7" s="284">
        <f>'[10]30'!$P$14</f>
        <v>484162</v>
      </c>
      <c r="AJ7" s="284">
        <f>'[11]31 Stock Opname'!$P$14</f>
        <v>1179398</v>
      </c>
      <c r="AK7" s="3"/>
      <c r="AL7" s="66">
        <f>SUM(F7:AJ7)</f>
        <v>17367197</v>
      </c>
      <c r="AM7" s="3">
        <f>AVERAGE(G7:O7)</f>
        <v>500026.55555555556</v>
      </c>
      <c r="AO7" s="3"/>
      <c r="AT7" s="151">
        <f>AL7/AL6</f>
        <v>789418.04545454541</v>
      </c>
    </row>
    <row r="8" spans="2:100 15069:15113" x14ac:dyDescent="0.25">
      <c r="B8" s="8"/>
      <c r="C8" s="11" t="s">
        <v>104</v>
      </c>
      <c r="D8" s="263"/>
      <c r="E8" s="13" t="s">
        <v>25</v>
      </c>
      <c r="F8" s="34">
        <f>F9/2200000*100</f>
        <v>33.860181818181815</v>
      </c>
      <c r="G8" s="34">
        <f t="shared" ref="G8:AJ8" si="0">G9/2200000*100</f>
        <v>33.816909090909093</v>
      </c>
      <c r="H8" s="34">
        <f t="shared" si="0"/>
        <v>47.656136363636364</v>
      </c>
      <c r="I8" s="34">
        <f t="shared" si="0"/>
        <v>50.673681818181812</v>
      </c>
      <c r="J8" s="34">
        <f>J9/2200000*100</f>
        <v>11.278454545454546</v>
      </c>
      <c r="K8" s="34">
        <f t="shared" si="0"/>
        <v>22.779409090909091</v>
      </c>
      <c r="L8" s="34">
        <f t="shared" si="0"/>
        <v>4.734909090909091</v>
      </c>
      <c r="M8" s="34">
        <f t="shared" si="0"/>
        <v>14.586681818181818</v>
      </c>
      <c r="N8" s="34">
        <f t="shared" si="0"/>
        <v>4.5792272727272731</v>
      </c>
      <c r="O8" s="34">
        <f t="shared" si="0"/>
        <v>23.302136363636365</v>
      </c>
      <c r="P8" s="34">
        <f t="shared" si="0"/>
        <v>20.048363636363636</v>
      </c>
      <c r="Q8" s="34">
        <f t="shared" si="0"/>
        <v>23.818272727272728</v>
      </c>
      <c r="R8" s="34">
        <f t="shared" si="0"/>
        <v>25.834454545454545</v>
      </c>
      <c r="S8" s="34">
        <f t="shared" si="0"/>
        <v>19.563045454545456</v>
      </c>
      <c r="T8" s="34">
        <f t="shared" si="0"/>
        <v>0</v>
      </c>
      <c r="U8" s="34">
        <f t="shared" si="0"/>
        <v>0</v>
      </c>
      <c r="V8" s="34">
        <f t="shared" si="0"/>
        <v>0</v>
      </c>
      <c r="W8" s="34">
        <f t="shared" si="0"/>
        <v>0</v>
      </c>
      <c r="X8" s="34">
        <f t="shared" si="0"/>
        <v>0</v>
      </c>
      <c r="Y8" s="34">
        <f t="shared" si="0"/>
        <v>0</v>
      </c>
      <c r="Z8" s="34">
        <f t="shared" si="0"/>
        <v>0</v>
      </c>
      <c r="AA8" s="34">
        <f t="shared" si="0"/>
        <v>0</v>
      </c>
      <c r="AB8" s="34">
        <f t="shared" si="0"/>
        <v>0</v>
      </c>
      <c r="AC8" s="34">
        <f t="shared" si="0"/>
        <v>1.3206818181818183</v>
      </c>
      <c r="AD8" s="34">
        <f t="shared" si="0"/>
        <v>73.213545454545454</v>
      </c>
      <c r="AE8" s="34">
        <f t="shared" si="0"/>
        <v>81.567727272727268</v>
      </c>
      <c r="AF8" s="34">
        <f t="shared" si="0"/>
        <v>57.709772727272721</v>
      </c>
      <c r="AG8" s="34">
        <f t="shared" si="0"/>
        <v>53.854681818181817</v>
      </c>
      <c r="AH8" s="34">
        <f t="shared" si="0"/>
        <v>49.099499999999999</v>
      </c>
      <c r="AI8" s="34">
        <f t="shared" si="0"/>
        <v>32.50213636363636</v>
      </c>
      <c r="AJ8" s="34">
        <f t="shared" si="0"/>
        <v>30.229409090909094</v>
      </c>
      <c r="AK8" s="3"/>
      <c r="AL8" s="67">
        <f>AVERAGE(F8:AJ8)</f>
        <v>23.097719941348977</v>
      </c>
    </row>
    <row r="9" spans="2:100 15069:15113" s="1" customFormat="1" x14ac:dyDescent="0.25">
      <c r="B9" s="8"/>
      <c r="C9" s="64" t="s">
        <v>97</v>
      </c>
      <c r="D9" s="246">
        <v>36359000</v>
      </c>
      <c r="E9" s="65" t="s">
        <v>14</v>
      </c>
      <c r="F9" s="284">
        <f>'[1]01 '!$Q$14</f>
        <v>744924</v>
      </c>
      <c r="G9" s="284">
        <f>'[1]02'!$Q$14</f>
        <v>743972</v>
      </c>
      <c r="H9" s="284">
        <f>'[1]03'!$Q$14</f>
        <v>1048435</v>
      </c>
      <c r="I9" s="284">
        <f>'[1]04'!$Q$14</f>
        <v>1114821</v>
      </c>
      <c r="J9" s="284">
        <f>'[1]05'!$Q$14</f>
        <v>248126</v>
      </c>
      <c r="K9" s="284">
        <f>'[12]06'!$Q$14</f>
        <v>501147</v>
      </c>
      <c r="L9" s="284">
        <v>104168</v>
      </c>
      <c r="M9" s="284">
        <v>320907</v>
      </c>
      <c r="N9" s="284">
        <v>100743</v>
      </c>
      <c r="O9" s="284">
        <v>512647</v>
      </c>
      <c r="P9" s="284">
        <v>441064</v>
      </c>
      <c r="Q9" s="284">
        <v>524002</v>
      </c>
      <c r="R9" s="284">
        <f>'[4]13'!$Q$13</f>
        <v>568358</v>
      </c>
      <c r="S9" s="284">
        <v>430387</v>
      </c>
      <c r="T9" s="371">
        <v>0</v>
      </c>
      <c r="U9" s="284">
        <v>0</v>
      </c>
      <c r="V9" s="284">
        <v>0</v>
      </c>
      <c r="W9" s="284">
        <v>0</v>
      </c>
      <c r="X9" s="284">
        <v>0</v>
      </c>
      <c r="Y9" s="284">
        <v>0</v>
      </c>
      <c r="Z9" s="284">
        <v>0</v>
      </c>
      <c r="AA9" s="284">
        <v>0</v>
      </c>
      <c r="AB9" s="284">
        <v>0</v>
      </c>
      <c r="AC9" s="284">
        <f>'OIP Refinery'!D28+'[13]24'!$Q$13-'OIP Refinery'!E28</f>
        <v>29055</v>
      </c>
      <c r="AD9" s="284">
        <f>'OIP Refinery'!D29+'[13]25'!$Q$13-'OIP Refinery'!E29</f>
        <v>1610698</v>
      </c>
      <c r="AE9" s="284">
        <f>'[8]26'!$Q$13+'[8]26'!$Q$11+'OIP Refinery'!D30-'OIP Refinery'!E30</f>
        <v>1794490</v>
      </c>
      <c r="AF9" s="284">
        <f>'[8]27'!$Q$11+'OIP Refinery'!D31-'OIP Refinery'!E31</f>
        <v>1269615</v>
      </c>
      <c r="AG9" s="284">
        <f>'OIP Refinery'!D32+'[8]28'!$Q$13-'OIP Refinery'!E32</f>
        <v>1184803</v>
      </c>
      <c r="AH9" s="284">
        <f>'OIP Refinery'!D33+'[9]29'!$Q$13-'OIP Refinery'!E33</f>
        <v>1080189</v>
      </c>
      <c r="AI9" s="284">
        <f>'OIP Refinery'!D34+'[10]30'!$Q$14-'OIP Refinery'!E34</f>
        <v>715047</v>
      </c>
      <c r="AJ9" s="284">
        <f>'OIP Refinery'!D35+'[11]31 Stock Opname'!$Q$14-'OIP Refinery'!E35</f>
        <v>665047</v>
      </c>
      <c r="AL9" s="66">
        <f>SUM(F9:AJ9)</f>
        <v>15752645</v>
      </c>
      <c r="AM9" s="384">
        <f>AL9/D9</f>
        <v>0.43325297725459994</v>
      </c>
      <c r="AN9" s="3">
        <f>AL9/AL6</f>
        <v>716029.31818181823</v>
      </c>
      <c r="AP9" s="3"/>
      <c r="BO9" s="4"/>
      <c r="CV9" s="152"/>
    </row>
    <row r="10" spans="2:100 15069:15113" s="1" customFormat="1" x14ac:dyDescent="0.25">
      <c r="B10" s="8"/>
      <c r="C10" s="21" t="s">
        <v>98</v>
      </c>
      <c r="D10" s="246">
        <v>29045000</v>
      </c>
      <c r="E10" s="13" t="s">
        <v>14</v>
      </c>
      <c r="F10" s="33">
        <f>F9-F27-F36</f>
        <v>744924</v>
      </c>
      <c r="G10" s="33">
        <f t="shared" ref="G10:AJ10" si="1">G9-G27-G36</f>
        <v>743972</v>
      </c>
      <c r="H10" s="33">
        <f t="shared" si="1"/>
        <v>1048435</v>
      </c>
      <c r="I10" s="33">
        <f t="shared" si="1"/>
        <v>1114821</v>
      </c>
      <c r="J10" s="33">
        <f t="shared" si="1"/>
        <v>248126</v>
      </c>
      <c r="K10" s="33">
        <f t="shared" si="1"/>
        <v>501147</v>
      </c>
      <c r="L10" s="33">
        <f t="shared" si="1"/>
        <v>104168</v>
      </c>
      <c r="M10" s="33">
        <f t="shared" si="1"/>
        <v>320907</v>
      </c>
      <c r="N10" s="33">
        <f t="shared" si="1"/>
        <v>100743</v>
      </c>
      <c r="O10" s="33">
        <f t="shared" si="1"/>
        <v>512647</v>
      </c>
      <c r="P10" s="33">
        <f t="shared" si="1"/>
        <v>441064</v>
      </c>
      <c r="Q10" s="33">
        <f t="shared" si="1"/>
        <v>524002</v>
      </c>
      <c r="R10" s="33">
        <f t="shared" si="1"/>
        <v>568358</v>
      </c>
      <c r="S10" s="33">
        <f t="shared" si="1"/>
        <v>430387</v>
      </c>
      <c r="T10" s="33">
        <f t="shared" si="1"/>
        <v>0</v>
      </c>
      <c r="U10" s="33">
        <f t="shared" si="1"/>
        <v>0</v>
      </c>
      <c r="V10" s="33">
        <f t="shared" si="1"/>
        <v>0</v>
      </c>
      <c r="W10" s="33">
        <f t="shared" si="1"/>
        <v>0</v>
      </c>
      <c r="X10" s="33">
        <f t="shared" si="1"/>
        <v>0</v>
      </c>
      <c r="Y10" s="33">
        <f t="shared" si="1"/>
        <v>0</v>
      </c>
      <c r="Z10" s="33">
        <f t="shared" si="1"/>
        <v>0</v>
      </c>
      <c r="AA10" s="33">
        <f t="shared" si="1"/>
        <v>0</v>
      </c>
      <c r="AB10" s="33">
        <f t="shared" si="1"/>
        <v>0</v>
      </c>
      <c r="AC10" s="33">
        <f t="shared" si="1"/>
        <v>29055</v>
      </c>
      <c r="AD10" s="33">
        <f t="shared" si="1"/>
        <v>1610698</v>
      </c>
      <c r="AE10" s="33">
        <f t="shared" si="1"/>
        <v>1794490</v>
      </c>
      <c r="AF10" s="33">
        <f t="shared" si="1"/>
        <v>1269615</v>
      </c>
      <c r="AG10" s="33">
        <f t="shared" si="1"/>
        <v>1184803</v>
      </c>
      <c r="AH10" s="33">
        <f>AH9-AH27-AH36</f>
        <v>1080189</v>
      </c>
      <c r="AI10" s="33">
        <f>AI9-AI27-AI36</f>
        <v>715047</v>
      </c>
      <c r="AJ10" s="33">
        <f t="shared" si="1"/>
        <v>665047</v>
      </c>
      <c r="AL10" s="63">
        <f>SUM(F10:AJ10)</f>
        <v>15752645</v>
      </c>
      <c r="CV10" s="152"/>
    </row>
    <row r="11" spans="2:100 15069:15113" s="1" customFormat="1" x14ac:dyDescent="0.25">
      <c r="B11" s="8"/>
      <c r="C11" s="21" t="s">
        <v>99</v>
      </c>
      <c r="D11" s="246">
        <v>7314000</v>
      </c>
      <c r="E11" s="13" t="s">
        <v>14</v>
      </c>
      <c r="F11" s="33">
        <f>F27+F36</f>
        <v>0</v>
      </c>
      <c r="G11" s="33">
        <f t="shared" ref="G11:AJ11" si="2">G27+G36</f>
        <v>0</v>
      </c>
      <c r="H11" s="33">
        <f t="shared" si="2"/>
        <v>0</v>
      </c>
      <c r="I11" s="33">
        <f t="shared" si="2"/>
        <v>0</v>
      </c>
      <c r="J11" s="33">
        <f t="shared" si="2"/>
        <v>0</v>
      </c>
      <c r="K11" s="33">
        <f t="shared" si="2"/>
        <v>0</v>
      </c>
      <c r="L11" s="33">
        <f t="shared" si="2"/>
        <v>0</v>
      </c>
      <c r="M11" s="33">
        <f t="shared" si="2"/>
        <v>0</v>
      </c>
      <c r="N11" s="33">
        <f t="shared" si="2"/>
        <v>0</v>
      </c>
      <c r="O11" s="33">
        <f t="shared" si="2"/>
        <v>0</v>
      </c>
      <c r="P11" s="33">
        <f t="shared" si="2"/>
        <v>0</v>
      </c>
      <c r="Q11" s="33">
        <f t="shared" si="2"/>
        <v>0</v>
      </c>
      <c r="R11" s="33">
        <f t="shared" si="2"/>
        <v>0</v>
      </c>
      <c r="S11" s="33">
        <f t="shared" si="2"/>
        <v>0</v>
      </c>
      <c r="T11" s="33">
        <f t="shared" si="2"/>
        <v>0</v>
      </c>
      <c r="U11" s="33">
        <f t="shared" si="2"/>
        <v>0</v>
      </c>
      <c r="V11" s="33">
        <f t="shared" si="2"/>
        <v>0</v>
      </c>
      <c r="W11" s="33">
        <f t="shared" si="2"/>
        <v>0</v>
      </c>
      <c r="X11" s="33">
        <f t="shared" si="2"/>
        <v>0</v>
      </c>
      <c r="Y11" s="33">
        <f t="shared" si="2"/>
        <v>0</v>
      </c>
      <c r="Z11" s="33">
        <f t="shared" si="2"/>
        <v>0</v>
      </c>
      <c r="AA11" s="33">
        <f t="shared" si="2"/>
        <v>0</v>
      </c>
      <c r="AB11" s="33">
        <f t="shared" si="2"/>
        <v>0</v>
      </c>
      <c r="AC11" s="33">
        <f t="shared" si="2"/>
        <v>0</v>
      </c>
      <c r="AD11" s="33">
        <f t="shared" si="2"/>
        <v>0</v>
      </c>
      <c r="AE11" s="33">
        <f t="shared" si="2"/>
        <v>0</v>
      </c>
      <c r="AF11" s="33">
        <f t="shared" si="2"/>
        <v>0</v>
      </c>
      <c r="AG11" s="33">
        <f t="shared" si="2"/>
        <v>0</v>
      </c>
      <c r="AH11" s="33">
        <f t="shared" si="2"/>
        <v>0</v>
      </c>
      <c r="AI11" s="33">
        <f t="shared" si="2"/>
        <v>0</v>
      </c>
      <c r="AJ11" s="33">
        <f t="shared" si="2"/>
        <v>0</v>
      </c>
      <c r="AL11" s="63">
        <f>SUM(F11:AJ11)</f>
        <v>0</v>
      </c>
      <c r="CV11" s="152"/>
    </row>
    <row r="12" spans="2:100 15069:15113" s="1" customFormat="1" x14ac:dyDescent="0.25">
      <c r="B12" s="8"/>
      <c r="C12" s="14" t="s">
        <v>82</v>
      </c>
      <c r="D12" s="264">
        <v>5</v>
      </c>
      <c r="E12" s="13" t="s">
        <v>25</v>
      </c>
      <c r="F12" s="29">
        <v>4.03</v>
      </c>
      <c r="G12" s="29">
        <v>4.1399999999999997</v>
      </c>
      <c r="H12" s="29">
        <v>4.0599999999999996</v>
      </c>
      <c r="I12" s="29">
        <f>(4.12+4.17+3.97)/3</f>
        <v>4.0866666666666669</v>
      </c>
      <c r="J12" s="29">
        <v>4.18</v>
      </c>
      <c r="K12" s="29">
        <f>4.14</f>
        <v>4.1399999999999997</v>
      </c>
      <c r="L12" s="29">
        <v>4.2</v>
      </c>
      <c r="M12" s="29">
        <v>4.08</v>
      </c>
      <c r="N12" s="29">
        <v>4.16</v>
      </c>
      <c r="O12" s="29">
        <v>4.18</v>
      </c>
      <c r="P12" s="29">
        <v>4.2</v>
      </c>
      <c r="Q12" s="29">
        <v>4.22</v>
      </c>
      <c r="R12" s="29">
        <v>3.96</v>
      </c>
      <c r="S12" s="29">
        <f>(4.29+4.09)/2</f>
        <v>4.1899999999999995</v>
      </c>
      <c r="T12" s="385">
        <v>0</v>
      </c>
      <c r="U12" s="385">
        <v>0</v>
      </c>
      <c r="V12" s="385">
        <v>0</v>
      </c>
      <c r="W12" s="385">
        <v>0</v>
      </c>
      <c r="X12" s="385">
        <v>0</v>
      </c>
      <c r="Y12" s="385">
        <v>0</v>
      </c>
      <c r="Z12" s="385">
        <v>0</v>
      </c>
      <c r="AA12" s="385">
        <v>0</v>
      </c>
      <c r="AB12" s="385">
        <v>0</v>
      </c>
      <c r="AC12" s="29">
        <v>0</v>
      </c>
      <c r="AD12" s="29">
        <v>3.77</v>
      </c>
      <c r="AE12" s="29">
        <v>4.1900000000000004</v>
      </c>
      <c r="AF12" s="29">
        <v>4.17</v>
      </c>
      <c r="AG12" s="29">
        <v>3.79</v>
      </c>
      <c r="AH12" s="29">
        <v>3.8</v>
      </c>
      <c r="AI12" s="29">
        <v>3.81</v>
      </c>
      <c r="AJ12" s="29">
        <v>4.1100000000000003</v>
      </c>
      <c r="AL12" s="67">
        <f>SUM(F12:AJ12)/AL6</f>
        <v>3.8848484848484857</v>
      </c>
      <c r="CV12" s="151"/>
    </row>
    <row r="13" spans="2:100 15069:15113" s="1" customFormat="1" x14ac:dyDescent="0.25">
      <c r="B13" s="8"/>
      <c r="C13" s="14" t="s">
        <v>81</v>
      </c>
      <c r="D13" s="264">
        <v>0.5</v>
      </c>
      <c r="E13" s="13" t="s">
        <v>25</v>
      </c>
      <c r="F13" s="29">
        <v>0.44</v>
      </c>
      <c r="G13" s="29">
        <v>0.46</v>
      </c>
      <c r="H13" s="29">
        <v>0.45500000000000002</v>
      </c>
      <c r="I13" s="29">
        <f>(0.43+0.44+0.48)/3</f>
        <v>0.45</v>
      </c>
      <c r="J13" s="29">
        <v>0.49</v>
      </c>
      <c r="K13" s="29">
        <f>(0.44+0.49)/2</f>
        <v>0.46499999999999997</v>
      </c>
      <c r="L13" s="29">
        <v>0.4</v>
      </c>
      <c r="M13" s="29">
        <v>0.48</v>
      </c>
      <c r="N13" s="29">
        <v>0.4</v>
      </c>
      <c r="O13" s="29">
        <v>0.41</v>
      </c>
      <c r="P13" s="29">
        <v>0.47</v>
      </c>
      <c r="Q13" s="29">
        <v>0.4</v>
      </c>
      <c r="R13" s="29">
        <v>0.49</v>
      </c>
      <c r="S13" s="29">
        <f>(0.4+0.49)/2</f>
        <v>0.44500000000000001</v>
      </c>
      <c r="T13" s="385">
        <v>0</v>
      </c>
      <c r="U13" s="385">
        <v>0</v>
      </c>
      <c r="V13" s="385">
        <v>0</v>
      </c>
      <c r="W13" s="385">
        <v>0</v>
      </c>
      <c r="X13" s="385">
        <v>0</v>
      </c>
      <c r="Y13" s="385">
        <v>0</v>
      </c>
      <c r="Z13" s="385">
        <v>0</v>
      </c>
      <c r="AA13" s="385">
        <v>0</v>
      </c>
      <c r="AB13" s="385">
        <v>0</v>
      </c>
      <c r="AC13" s="29">
        <v>0</v>
      </c>
      <c r="AD13" s="29">
        <v>0.42</v>
      </c>
      <c r="AE13" s="29">
        <v>0.42</v>
      </c>
      <c r="AF13" s="29">
        <v>0.43</v>
      </c>
      <c r="AG13" s="29">
        <v>0.43</v>
      </c>
      <c r="AH13" s="29">
        <v>0.43</v>
      </c>
      <c r="AI13" s="29">
        <v>0.41</v>
      </c>
      <c r="AJ13" s="29">
        <v>0.4</v>
      </c>
      <c r="AL13" s="67">
        <f>SUM(F13:AJ13)/AL6</f>
        <v>0.41795454545454547</v>
      </c>
      <c r="BO13" s="4"/>
      <c r="CV13" s="152"/>
    </row>
    <row r="14" spans="2:100 15069:15113" s="1" customFormat="1" x14ac:dyDescent="0.25">
      <c r="B14" s="8"/>
      <c r="C14" s="14" t="s">
        <v>80</v>
      </c>
      <c r="D14" s="265" t="s">
        <v>79</v>
      </c>
      <c r="E14" s="13" t="s">
        <v>25</v>
      </c>
      <c r="F14" s="29">
        <v>2.21</v>
      </c>
      <c r="G14" s="29">
        <v>2.21</v>
      </c>
      <c r="H14" s="29">
        <v>2.2200000000000002</v>
      </c>
      <c r="I14" s="29">
        <v>2.21</v>
      </c>
      <c r="J14" s="29">
        <v>2.21</v>
      </c>
      <c r="K14" s="29">
        <v>2.21</v>
      </c>
      <c r="L14" s="29">
        <v>2.21</v>
      </c>
      <c r="M14" s="29">
        <v>2.2200000000000002</v>
      </c>
      <c r="N14" s="29">
        <v>2.21</v>
      </c>
      <c r="O14" s="29">
        <v>2.2200000000000002</v>
      </c>
      <c r="P14" s="29">
        <v>2.21</v>
      </c>
      <c r="Q14" s="29">
        <v>2.21</v>
      </c>
      <c r="R14" s="29">
        <v>2.2200000000000002</v>
      </c>
      <c r="S14" s="29">
        <v>2.2200000000000002</v>
      </c>
      <c r="T14" s="385">
        <v>0</v>
      </c>
      <c r="U14" s="385">
        <v>0</v>
      </c>
      <c r="V14" s="385">
        <v>0</v>
      </c>
      <c r="W14" s="385">
        <v>0</v>
      </c>
      <c r="X14" s="385">
        <v>0</v>
      </c>
      <c r="Y14" s="385">
        <v>0</v>
      </c>
      <c r="Z14" s="385">
        <v>0</v>
      </c>
      <c r="AA14" s="385">
        <v>0</v>
      </c>
      <c r="AB14" s="385">
        <v>0</v>
      </c>
      <c r="AC14" s="29">
        <v>0</v>
      </c>
      <c r="AD14" s="29">
        <v>2.21</v>
      </c>
      <c r="AE14" s="29">
        <v>2.21</v>
      </c>
      <c r="AF14" s="29">
        <v>2.2200000000000002</v>
      </c>
      <c r="AG14" s="29">
        <v>2.21</v>
      </c>
      <c r="AH14" s="29">
        <v>2.2200000000000002</v>
      </c>
      <c r="AI14" s="29">
        <v>2.21</v>
      </c>
      <c r="AJ14" s="29">
        <v>2.2200000000000002</v>
      </c>
      <c r="AL14" s="67">
        <f>SUM(F14:AJ14)/AL6</f>
        <v>2.1131818181818183</v>
      </c>
      <c r="CV14" s="152"/>
    </row>
    <row r="15" spans="2:100 15069:15113" s="1" customFormat="1" x14ac:dyDescent="0.25">
      <c r="B15" s="8"/>
      <c r="C15" s="68" t="s">
        <v>78</v>
      </c>
      <c r="D15" s="266"/>
      <c r="E15" s="70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71"/>
      <c r="AL15" s="72" t="s">
        <v>78</v>
      </c>
      <c r="CV15" s="152"/>
    </row>
    <row r="16" spans="2:100 15069:15113" s="1" customFormat="1" x14ac:dyDescent="0.25">
      <c r="B16" s="15"/>
      <c r="C16" s="73" t="s">
        <v>77</v>
      </c>
      <c r="D16" s="246">
        <v>34458000</v>
      </c>
      <c r="E16" s="74" t="s">
        <v>14</v>
      </c>
      <c r="F16" s="284">
        <v>713300</v>
      </c>
      <c r="G16" s="284">
        <v>708000</v>
      </c>
      <c r="H16" s="284">
        <v>993100</v>
      </c>
      <c r="I16" s="284">
        <v>1056000</v>
      </c>
      <c r="J16" s="284">
        <v>237021</v>
      </c>
      <c r="K16" s="284">
        <f>'[12]06'!$P$15</f>
        <v>480100</v>
      </c>
      <c r="L16" s="284">
        <v>99001</v>
      </c>
      <c r="M16" s="284">
        <v>305010</v>
      </c>
      <c r="N16" s="284">
        <v>97507</v>
      </c>
      <c r="O16" s="284">
        <f>'[2]10'!$P$17</f>
        <v>488153</v>
      </c>
      <c r="P16" s="284">
        <v>417337</v>
      </c>
      <c r="Q16" s="284">
        <f>'[4]12'!$P$17</f>
        <v>492952</v>
      </c>
      <c r="R16" s="284">
        <f>'[4]13'!$P$17+3000</f>
        <v>535902</v>
      </c>
      <c r="S16" s="284">
        <v>405010</v>
      </c>
      <c r="T16" s="284">
        <v>0</v>
      </c>
      <c r="U16" s="284">
        <v>0</v>
      </c>
      <c r="V16" s="284">
        <v>0</v>
      </c>
      <c r="W16" s="284">
        <v>0</v>
      </c>
      <c r="X16" s="284">
        <v>0</v>
      </c>
      <c r="Y16" s="284">
        <v>0</v>
      </c>
      <c r="Z16" s="284">
        <v>0</v>
      </c>
      <c r="AA16" s="284">
        <v>0</v>
      </c>
      <c r="AB16" s="284">
        <v>0</v>
      </c>
      <c r="AC16" s="284">
        <v>0</v>
      </c>
      <c r="AD16" s="284">
        <f>'[13]25'!$P$17+97800</f>
        <v>1555022</v>
      </c>
      <c r="AE16" s="284">
        <f>'[8]26'!$P$17</f>
        <v>1732070</v>
      </c>
      <c r="AF16" s="284">
        <f>'[8]27'!$P$17</f>
        <v>1207599</v>
      </c>
      <c r="AG16" s="284">
        <f>'[8]28'!$P$17</f>
        <v>1126383</v>
      </c>
      <c r="AH16" s="284">
        <f>'[9]29'!$P$15</f>
        <v>1031434</v>
      </c>
      <c r="AI16" s="284">
        <f>'[10]30'!$P$17</f>
        <v>691482</v>
      </c>
      <c r="AJ16" s="284">
        <f>'[11]31 Stock Opname'!$P$17</f>
        <v>608815</v>
      </c>
      <c r="AL16" s="66">
        <f>SUM(F16:AJ16)</f>
        <v>14981198</v>
      </c>
      <c r="CV16" s="151"/>
      <c r="VGO16" s="50"/>
      <c r="VGP16" s="50"/>
      <c r="VGQ16" s="50"/>
      <c r="VGR16" s="50"/>
      <c r="VGS16" s="50"/>
      <c r="VGT16" s="50"/>
      <c r="VGU16" s="50"/>
      <c r="VGV16" s="50"/>
      <c r="VGW16" s="50"/>
      <c r="VGX16" s="50"/>
      <c r="VGY16" s="50"/>
      <c r="VGZ16" s="50"/>
      <c r="VHA16" s="50"/>
      <c r="VHB16" s="50"/>
      <c r="VHC16" s="50"/>
      <c r="VHD16" s="50"/>
      <c r="VHE16" s="50"/>
      <c r="VHF16" s="50"/>
      <c r="VHG16" s="50"/>
      <c r="VHH16" s="50"/>
      <c r="VHI16" s="50"/>
      <c r="VHJ16" s="50"/>
      <c r="VHK16" s="50"/>
      <c r="VHL16" s="50"/>
      <c r="VHM16" s="50"/>
      <c r="VHN16" s="50"/>
      <c r="VHO16" s="50"/>
      <c r="VHP16" s="50"/>
      <c r="VHQ16" s="50"/>
      <c r="VHR16" s="50"/>
      <c r="VHS16" s="50"/>
      <c r="VHT16" s="50"/>
      <c r="VHU16" s="50"/>
      <c r="VHV16" s="50"/>
      <c r="VHW16" s="50"/>
      <c r="VHX16" s="50"/>
      <c r="VHY16" s="50"/>
      <c r="VHZ16" s="50"/>
      <c r="VIA16" s="50"/>
      <c r="VIB16" s="50"/>
      <c r="VIC16" s="50"/>
      <c r="VID16" s="50"/>
      <c r="VIE16" s="50"/>
      <c r="VIF16" s="50"/>
      <c r="VIG16" s="50"/>
    </row>
    <row r="17" spans="1:15113" s="1" customFormat="1" x14ac:dyDescent="0.25">
      <c r="B17" s="15"/>
      <c r="C17" s="73" t="s">
        <v>64</v>
      </c>
      <c r="D17" s="246">
        <v>1636000</v>
      </c>
      <c r="E17" s="74" t="s">
        <v>14</v>
      </c>
      <c r="F17" s="284">
        <f>'[1]01 '!$P$24</f>
        <v>25659</v>
      </c>
      <c r="G17" s="284">
        <f>'[12]02'!$P$24</f>
        <v>37276</v>
      </c>
      <c r="H17" s="284">
        <f>'[1]03'!$P$24</f>
        <v>46938</v>
      </c>
      <c r="I17" s="284">
        <f>'[1]04'!$P$24</f>
        <v>48667</v>
      </c>
      <c r="J17" s="284">
        <v>8070</v>
      </c>
      <c r="K17" s="284">
        <v>19280</v>
      </c>
      <c r="L17" s="284">
        <v>3234</v>
      </c>
      <c r="M17" s="284">
        <v>18283</v>
      </c>
      <c r="N17" s="284">
        <v>5131</v>
      </c>
      <c r="O17" s="284">
        <f>'[2]10'!$P$23</f>
        <v>20426</v>
      </c>
      <c r="P17" s="284">
        <f>'[3]11'!$P$23</f>
        <v>23275</v>
      </c>
      <c r="Q17" s="284">
        <f>'[4]12'!$P$25</f>
        <v>27655</v>
      </c>
      <c r="R17" s="284">
        <f>'[4]13'!$P$25</f>
        <v>25803</v>
      </c>
      <c r="S17" s="284">
        <f>'[12]14'!$P$25</f>
        <v>26239</v>
      </c>
      <c r="T17" s="284">
        <v>6643</v>
      </c>
      <c r="U17" s="284">
        <f>'[6]16'!$P$25</f>
        <v>8852</v>
      </c>
      <c r="V17" s="284">
        <v>0</v>
      </c>
      <c r="W17" s="284">
        <v>0</v>
      </c>
      <c r="X17" s="284">
        <v>0</v>
      </c>
      <c r="Y17" s="284">
        <v>0</v>
      </c>
      <c r="Z17" s="284">
        <v>0</v>
      </c>
      <c r="AA17" s="284">
        <v>0</v>
      </c>
      <c r="AB17" s="284">
        <v>0</v>
      </c>
      <c r="AC17" s="284">
        <f>'[12]24'!$P$23</f>
        <v>4207</v>
      </c>
      <c r="AD17" s="284">
        <f>'[13]25'!$P$23</f>
        <v>61867</v>
      </c>
      <c r="AE17" s="284">
        <f>'[8]26'!$P$25</f>
        <v>66898</v>
      </c>
      <c r="AF17" s="284">
        <f>'[8]27'!$P$25</f>
        <v>56338</v>
      </c>
      <c r="AG17" s="284">
        <f>'[8]28'!$P$23</f>
        <v>49512</v>
      </c>
      <c r="AH17" s="284">
        <f>'[9]29'!$P$25</f>
        <v>39750</v>
      </c>
      <c r="AI17" s="284">
        <f>'[10]30'!$P$25</f>
        <v>25672</v>
      </c>
      <c r="AJ17" s="284">
        <f>'[11]31 Stock Opname'!$P$25</f>
        <v>29120</v>
      </c>
      <c r="AL17" s="66">
        <f>SUM(F17:AJ17)</f>
        <v>684795</v>
      </c>
      <c r="CV17" s="151"/>
      <c r="VGO17" s="50"/>
      <c r="VGP17" s="50"/>
      <c r="VGQ17" s="50"/>
      <c r="VGR17" s="50"/>
      <c r="VGS17" s="50"/>
      <c r="VGT17" s="50"/>
      <c r="VGU17" s="50"/>
      <c r="VGV17" s="50"/>
      <c r="VGW17" s="50"/>
      <c r="VGX17" s="50"/>
      <c r="VGY17" s="50"/>
      <c r="VGZ17" s="50"/>
      <c r="VHA17" s="50"/>
      <c r="VHB17" s="50"/>
      <c r="VHC17" s="50"/>
      <c r="VHD17" s="50"/>
      <c r="VHE17" s="50"/>
      <c r="VHF17" s="50"/>
      <c r="VHG17" s="50"/>
      <c r="VHH17" s="50"/>
      <c r="VHI17" s="50"/>
      <c r="VHJ17" s="50"/>
      <c r="VHK17" s="50"/>
      <c r="VHL17" s="50"/>
      <c r="VHM17" s="50"/>
      <c r="VHN17" s="50"/>
      <c r="VHO17" s="50"/>
      <c r="VHP17" s="50"/>
      <c r="VHQ17" s="50"/>
      <c r="VHR17" s="50"/>
      <c r="VHS17" s="50"/>
      <c r="VHT17" s="50"/>
      <c r="VHU17" s="50"/>
      <c r="VHV17" s="50"/>
      <c r="VHW17" s="50"/>
      <c r="VHX17" s="50"/>
      <c r="VHY17" s="50"/>
      <c r="VHZ17" s="50"/>
      <c r="VIA17" s="50"/>
      <c r="VIB17" s="50"/>
      <c r="VIC17" s="50"/>
      <c r="VID17" s="50"/>
      <c r="VIE17" s="50"/>
      <c r="VIF17" s="50"/>
      <c r="VIG17" s="50"/>
    </row>
    <row r="18" spans="1:15113" x14ac:dyDescent="0.25">
      <c r="B18" s="15"/>
      <c r="C18" s="242" t="s">
        <v>76</v>
      </c>
      <c r="D18" s="243"/>
      <c r="E18" s="244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L18" s="75" t="s">
        <v>63</v>
      </c>
    </row>
    <row r="19" spans="1:15113" s="1" customFormat="1" x14ac:dyDescent="0.25">
      <c r="B19" s="15"/>
      <c r="C19" s="14" t="s">
        <v>75</v>
      </c>
      <c r="D19" s="267"/>
      <c r="E19" s="20" t="s">
        <v>14</v>
      </c>
      <c r="F19" s="33">
        <f>F20+F21</f>
        <v>0</v>
      </c>
      <c r="G19" s="33">
        <f t="shared" ref="G19:AJ19" si="3">G20+G21</f>
        <v>0</v>
      </c>
      <c r="H19" s="33">
        <f>H20+H21</f>
        <v>0</v>
      </c>
      <c r="I19" s="33">
        <f t="shared" si="3"/>
        <v>0</v>
      </c>
      <c r="J19" s="33">
        <f t="shared" si="3"/>
        <v>0</v>
      </c>
      <c r="K19" s="33">
        <f t="shared" si="3"/>
        <v>0</v>
      </c>
      <c r="L19" s="33">
        <f t="shared" si="3"/>
        <v>0</v>
      </c>
      <c r="M19" s="33">
        <f t="shared" si="3"/>
        <v>0</v>
      </c>
      <c r="N19" s="33">
        <f t="shared" si="3"/>
        <v>0</v>
      </c>
      <c r="O19" s="33">
        <f t="shared" si="3"/>
        <v>0</v>
      </c>
      <c r="P19" s="33">
        <f t="shared" si="3"/>
        <v>0</v>
      </c>
      <c r="Q19" s="33">
        <f t="shared" si="3"/>
        <v>0</v>
      </c>
      <c r="R19" s="33">
        <f t="shared" si="3"/>
        <v>0</v>
      </c>
      <c r="S19" s="33">
        <f t="shared" si="3"/>
        <v>0</v>
      </c>
      <c r="T19" s="33">
        <f t="shared" si="3"/>
        <v>0</v>
      </c>
      <c r="U19" s="33">
        <f t="shared" si="3"/>
        <v>0</v>
      </c>
      <c r="V19" s="33">
        <f t="shared" si="3"/>
        <v>0</v>
      </c>
      <c r="W19" s="33">
        <f t="shared" si="3"/>
        <v>0</v>
      </c>
      <c r="X19" s="33">
        <f t="shared" si="3"/>
        <v>0</v>
      </c>
      <c r="Y19" s="33">
        <f t="shared" si="3"/>
        <v>0</v>
      </c>
      <c r="Z19" s="33">
        <f t="shared" si="3"/>
        <v>0</v>
      </c>
      <c r="AA19" s="33">
        <f t="shared" si="3"/>
        <v>0</v>
      </c>
      <c r="AB19" s="33">
        <f t="shared" si="3"/>
        <v>0</v>
      </c>
      <c r="AC19" s="33">
        <f t="shared" si="3"/>
        <v>0</v>
      </c>
      <c r="AD19" s="33">
        <f t="shared" si="3"/>
        <v>160400</v>
      </c>
      <c r="AE19" s="33">
        <f t="shared" si="3"/>
        <v>0</v>
      </c>
      <c r="AF19" s="33">
        <f t="shared" si="3"/>
        <v>0</v>
      </c>
      <c r="AG19" s="33">
        <f t="shared" si="3"/>
        <v>0</v>
      </c>
      <c r="AH19" s="33">
        <f t="shared" si="3"/>
        <v>0</v>
      </c>
      <c r="AI19" s="33">
        <f t="shared" si="3"/>
        <v>0</v>
      </c>
      <c r="AJ19" s="33">
        <f t="shared" si="3"/>
        <v>0</v>
      </c>
      <c r="AL19" s="63">
        <f>SUM(F19:AJ19)</f>
        <v>160400</v>
      </c>
      <c r="AM19" s="3">
        <f>AL19+AL32</f>
        <v>12278327</v>
      </c>
      <c r="AN19" s="387">
        <f>AM19/D16</f>
        <v>0.35632732602008244</v>
      </c>
      <c r="AT19" s="3">
        <f>AL19+AL32</f>
        <v>12278327</v>
      </c>
      <c r="CV19" s="152"/>
    </row>
    <row r="20" spans="1:15113" x14ac:dyDescent="0.25">
      <c r="B20" s="15"/>
      <c r="C20" s="73" t="s">
        <v>74</v>
      </c>
      <c r="D20" s="267"/>
      <c r="E20" s="74" t="s">
        <v>14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X20" s="284">
        <v>0</v>
      </c>
      <c r="Y20" s="284">
        <v>0</v>
      </c>
      <c r="Z20" s="284">
        <v>0</v>
      </c>
      <c r="AA20" s="284">
        <v>0</v>
      </c>
      <c r="AB20" s="284">
        <v>0</v>
      </c>
      <c r="AC20" s="284">
        <v>0</v>
      </c>
      <c r="AD20" s="284">
        <f>117900+17400</f>
        <v>135300</v>
      </c>
      <c r="AE20" s="284">
        <v>0</v>
      </c>
      <c r="AF20" s="284">
        <v>0</v>
      </c>
      <c r="AG20" s="284">
        <v>0</v>
      </c>
      <c r="AH20" s="284">
        <v>0</v>
      </c>
      <c r="AI20" s="284">
        <v>0</v>
      </c>
      <c r="AJ20" s="284">
        <v>0</v>
      </c>
      <c r="AL20" s="66">
        <f>SUM(F20:AJ20)</f>
        <v>135300</v>
      </c>
    </row>
    <row r="21" spans="1:15113" x14ac:dyDescent="0.25">
      <c r="B21" s="15"/>
      <c r="C21" s="73" t="s">
        <v>73</v>
      </c>
      <c r="D21" s="267"/>
      <c r="E21" s="74" t="s">
        <v>14</v>
      </c>
      <c r="F21" s="285">
        <v>0</v>
      </c>
      <c r="G21" s="285">
        <v>0</v>
      </c>
      <c r="H21" s="285">
        <v>0</v>
      </c>
      <c r="I21" s="285">
        <v>0</v>
      </c>
      <c r="J21" s="285">
        <v>0</v>
      </c>
      <c r="K21" s="285">
        <v>0</v>
      </c>
      <c r="L21" s="285">
        <v>0</v>
      </c>
      <c r="M21" s="285">
        <v>0</v>
      </c>
      <c r="N21" s="285">
        <v>0</v>
      </c>
      <c r="O21" s="285">
        <v>0</v>
      </c>
      <c r="P21" s="285">
        <v>0</v>
      </c>
      <c r="Q21" s="285">
        <v>0</v>
      </c>
      <c r="R21" s="285">
        <v>0</v>
      </c>
      <c r="S21" s="284">
        <v>0</v>
      </c>
      <c r="T21" s="284">
        <v>0</v>
      </c>
      <c r="U21" s="284">
        <v>0</v>
      </c>
      <c r="V21" s="284">
        <v>0</v>
      </c>
      <c r="W21" s="284">
        <v>0</v>
      </c>
      <c r="X21" s="284">
        <v>0</v>
      </c>
      <c r="Y21" s="284">
        <v>0</v>
      </c>
      <c r="Z21" s="284">
        <v>0</v>
      </c>
      <c r="AA21" s="284">
        <v>0</v>
      </c>
      <c r="AB21" s="284">
        <v>0</v>
      </c>
      <c r="AC21" s="284">
        <v>0</v>
      </c>
      <c r="AD21" s="285">
        <v>25100</v>
      </c>
      <c r="AE21" s="284">
        <v>0</v>
      </c>
      <c r="AF21" s="284">
        <v>0</v>
      </c>
      <c r="AG21" s="284">
        <v>0</v>
      </c>
      <c r="AH21" s="284">
        <v>0</v>
      </c>
      <c r="AI21" s="284">
        <v>0</v>
      </c>
      <c r="AJ21" s="284">
        <v>0</v>
      </c>
      <c r="AL21" s="66">
        <f>SUM(F21:AJ21)</f>
        <v>25100</v>
      </c>
    </row>
    <row r="22" spans="1:15113" s="79" customFormat="1" x14ac:dyDescent="0.25">
      <c r="A22" s="71"/>
      <c r="B22" s="77"/>
      <c r="C22" s="242" t="s">
        <v>105</v>
      </c>
      <c r="D22" s="322"/>
      <c r="E22" s="101"/>
      <c r="F22" s="286"/>
      <c r="G22" s="286"/>
      <c r="H22" s="286"/>
      <c r="I22" s="286"/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  <c r="AD22" s="286"/>
      <c r="AE22" s="286"/>
      <c r="AF22" s="286"/>
      <c r="AG22" s="286"/>
      <c r="AH22" s="286"/>
      <c r="AI22" s="286"/>
      <c r="AJ22" s="286"/>
      <c r="AK22" s="71"/>
      <c r="AL22" s="75" t="s">
        <v>107</v>
      </c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153"/>
      <c r="CW22" s="71"/>
      <c r="CX22" s="71"/>
      <c r="CY22" s="71"/>
      <c r="CZ22" s="71"/>
      <c r="DA22" s="71"/>
      <c r="DB22" s="71"/>
      <c r="DC22" s="71"/>
      <c r="DD22" s="71"/>
      <c r="DE22" s="71"/>
      <c r="DF22" s="71"/>
      <c r="DG22" s="71"/>
      <c r="DH22" s="71"/>
      <c r="DI22" s="71"/>
      <c r="DJ22" s="71"/>
      <c r="DK22" s="71"/>
      <c r="DL22" s="71"/>
      <c r="DM22" s="71"/>
      <c r="DN22" s="71"/>
      <c r="DO22" s="71"/>
      <c r="DP22" s="71"/>
      <c r="DQ22" s="71"/>
      <c r="DR22" s="71"/>
      <c r="DS22" s="71"/>
      <c r="DT22" s="71"/>
      <c r="DU22" s="71"/>
      <c r="DV22" s="71"/>
      <c r="DW22" s="71"/>
      <c r="DX22" s="71"/>
      <c r="DY22" s="71"/>
      <c r="DZ22" s="71"/>
      <c r="EA22" s="71"/>
      <c r="EB22" s="71"/>
      <c r="EC22" s="71"/>
      <c r="ED22" s="71"/>
      <c r="EE22" s="71"/>
      <c r="EF22" s="71"/>
      <c r="EG22" s="71"/>
      <c r="EH22" s="71"/>
      <c r="EI22" s="71"/>
      <c r="EJ22" s="71"/>
      <c r="EK22" s="71"/>
      <c r="EL22" s="71"/>
      <c r="EM22" s="71"/>
      <c r="EN22" s="71"/>
      <c r="EO22" s="71"/>
      <c r="EP22" s="71"/>
      <c r="EQ22" s="71"/>
      <c r="ER22" s="71"/>
      <c r="ES22" s="71"/>
      <c r="ET22" s="71"/>
      <c r="EU22" s="71"/>
      <c r="EV22" s="71"/>
      <c r="EW22" s="71"/>
      <c r="EX22" s="71"/>
      <c r="EY22" s="71"/>
      <c r="EZ22" s="71"/>
      <c r="FA22" s="71"/>
      <c r="FB22" s="71"/>
      <c r="FC22" s="71"/>
      <c r="FD22" s="71"/>
      <c r="FE22" s="71"/>
      <c r="FF22" s="71"/>
      <c r="FG22" s="71"/>
      <c r="FH22" s="71"/>
      <c r="FI22" s="71"/>
      <c r="FJ22" s="71"/>
      <c r="FK22" s="71"/>
      <c r="FL22" s="71"/>
      <c r="FM22" s="71"/>
      <c r="FN22" s="71"/>
      <c r="FO22" s="71"/>
      <c r="FP22" s="71"/>
      <c r="FQ22" s="71"/>
      <c r="FR22" s="71"/>
      <c r="FS22" s="71"/>
      <c r="FT22" s="71"/>
      <c r="FU22" s="71"/>
      <c r="FV22" s="71"/>
      <c r="FW22" s="71"/>
      <c r="FX22" s="71"/>
      <c r="FY22" s="71"/>
      <c r="FZ22" s="71"/>
      <c r="GA22" s="71"/>
      <c r="GB22" s="71"/>
      <c r="GC22" s="71"/>
      <c r="GD22" s="71"/>
      <c r="GE22" s="71"/>
      <c r="GF22" s="71"/>
      <c r="GG22" s="71"/>
      <c r="GH22" s="71"/>
      <c r="GI22" s="71"/>
      <c r="GJ22" s="71"/>
      <c r="GK22" s="71"/>
      <c r="GL22" s="71"/>
      <c r="GM22" s="71"/>
      <c r="GN22" s="71"/>
      <c r="GO22" s="71"/>
      <c r="GP22" s="71"/>
      <c r="GQ22" s="71"/>
      <c r="GR22" s="71"/>
      <c r="GS22" s="71"/>
      <c r="GT22" s="71"/>
      <c r="GU22" s="71"/>
      <c r="GV22" s="71"/>
      <c r="GW22" s="71"/>
      <c r="GX22" s="71"/>
      <c r="GY22" s="71"/>
      <c r="GZ22" s="71"/>
      <c r="HA22" s="71"/>
      <c r="HB22" s="71"/>
      <c r="HC22" s="71"/>
      <c r="HD22" s="71"/>
      <c r="HE22" s="71"/>
      <c r="HF22" s="71"/>
      <c r="HG22" s="71"/>
      <c r="HH22" s="71"/>
      <c r="HI22" s="71"/>
      <c r="HJ22" s="71"/>
      <c r="HK22" s="71"/>
      <c r="HL22" s="71"/>
      <c r="HM22" s="71"/>
      <c r="HN22" s="71"/>
      <c r="HO22" s="71"/>
      <c r="HP22" s="71"/>
      <c r="HQ22" s="71"/>
      <c r="HR22" s="71"/>
      <c r="HS22" s="71"/>
      <c r="HT22" s="71"/>
      <c r="HU22" s="71"/>
      <c r="HV22" s="71"/>
      <c r="HW22" s="71"/>
      <c r="HX22" s="71"/>
      <c r="HY22" s="71"/>
      <c r="HZ22" s="71"/>
      <c r="IA22" s="71"/>
      <c r="IB22" s="71"/>
      <c r="IC22" s="71"/>
      <c r="ID22" s="71"/>
      <c r="IE22" s="71"/>
      <c r="IF22" s="71"/>
      <c r="IG22" s="71"/>
      <c r="IH22" s="71"/>
      <c r="II22" s="71"/>
      <c r="IJ22" s="71"/>
      <c r="IK22" s="71"/>
      <c r="IL22" s="71"/>
      <c r="IM22" s="71"/>
      <c r="IN22" s="71"/>
      <c r="IO22" s="71"/>
      <c r="IP22" s="71"/>
      <c r="IQ22" s="71"/>
      <c r="IR22" s="71"/>
      <c r="IS22" s="71"/>
      <c r="IT22" s="71"/>
      <c r="IU22" s="71"/>
      <c r="IV22" s="71"/>
      <c r="IW22" s="71"/>
      <c r="IX22" s="71"/>
      <c r="IY22" s="71"/>
      <c r="IZ22" s="71"/>
      <c r="JA22" s="71"/>
      <c r="JB22" s="71"/>
      <c r="JC22" s="71"/>
      <c r="JD22" s="71"/>
      <c r="JE22" s="71"/>
      <c r="JF22" s="71"/>
      <c r="JG22" s="71"/>
      <c r="JH22" s="71"/>
      <c r="JI22" s="71"/>
      <c r="JJ22" s="71"/>
      <c r="JK22" s="71"/>
      <c r="JL22" s="71"/>
      <c r="JM22" s="71"/>
      <c r="JN22" s="71"/>
      <c r="JO22" s="71"/>
      <c r="JP22" s="71"/>
      <c r="JQ22" s="71"/>
      <c r="JR22" s="71"/>
      <c r="JS22" s="71"/>
      <c r="JT22" s="71"/>
      <c r="JU22" s="71"/>
      <c r="JV22" s="71"/>
      <c r="JW22" s="71"/>
      <c r="JX22" s="71"/>
      <c r="JY22" s="71"/>
      <c r="JZ22" s="71"/>
      <c r="KA22" s="71"/>
      <c r="KB22" s="71"/>
      <c r="KC22" s="71"/>
      <c r="KD22" s="71"/>
      <c r="KE22" s="71"/>
      <c r="KF22" s="71"/>
      <c r="KG22" s="71"/>
      <c r="KH22" s="71"/>
      <c r="KI22" s="71"/>
      <c r="KJ22" s="71"/>
      <c r="KK22" s="71"/>
      <c r="KL22" s="71"/>
      <c r="KM22" s="71"/>
      <c r="KN22" s="71"/>
      <c r="KO22" s="71"/>
      <c r="KP22" s="71"/>
      <c r="KQ22" s="71"/>
      <c r="KR22" s="71"/>
      <c r="KS22" s="71"/>
      <c r="KT22" s="71"/>
      <c r="KU22" s="71"/>
      <c r="KV22" s="71"/>
      <c r="KW22" s="71"/>
      <c r="KX22" s="71"/>
      <c r="KY22" s="71"/>
      <c r="KZ22" s="71"/>
      <c r="LA22" s="71"/>
      <c r="LB22" s="71"/>
      <c r="LC22" s="71"/>
      <c r="LD22" s="71"/>
      <c r="LE22" s="71"/>
      <c r="LF22" s="71"/>
      <c r="LG22" s="71"/>
      <c r="LH22" s="71"/>
      <c r="LI22" s="71"/>
      <c r="LJ22" s="71"/>
      <c r="LK22" s="71"/>
      <c r="LL22" s="71"/>
      <c r="LM22" s="71"/>
      <c r="LN22" s="71"/>
      <c r="LO22" s="71"/>
      <c r="LP22" s="71"/>
      <c r="LQ22" s="71"/>
      <c r="LR22" s="71"/>
      <c r="LS22" s="71"/>
      <c r="LT22" s="71"/>
      <c r="LU22" s="71"/>
      <c r="LV22" s="71"/>
      <c r="LW22" s="71"/>
      <c r="LX22" s="71"/>
      <c r="LY22" s="71"/>
      <c r="LZ22" s="71"/>
      <c r="MA22" s="71"/>
      <c r="MB22" s="71"/>
      <c r="MC22" s="71"/>
      <c r="MD22" s="71"/>
      <c r="ME22" s="71"/>
      <c r="MF22" s="71"/>
      <c r="MG22" s="71"/>
      <c r="MH22" s="71"/>
      <c r="MI22" s="71"/>
      <c r="MJ22" s="71"/>
      <c r="MK22" s="71"/>
      <c r="ML22" s="71"/>
      <c r="MM22" s="71"/>
      <c r="MN22" s="71"/>
      <c r="MO22" s="71"/>
      <c r="MP22" s="71"/>
      <c r="MQ22" s="71"/>
      <c r="MR22" s="71"/>
      <c r="MS22" s="71"/>
      <c r="MT22" s="71"/>
      <c r="MU22" s="71"/>
      <c r="MV22" s="71"/>
      <c r="MW22" s="71"/>
      <c r="MX22" s="71"/>
      <c r="MY22" s="71"/>
      <c r="MZ22" s="71"/>
      <c r="NA22" s="71"/>
      <c r="NB22" s="71"/>
      <c r="NC22" s="71"/>
      <c r="ND22" s="71"/>
      <c r="NE22" s="71"/>
      <c r="NF22" s="71"/>
      <c r="NG22" s="71"/>
      <c r="NH22" s="71"/>
      <c r="NI22" s="71"/>
      <c r="NJ22" s="71"/>
      <c r="NK22" s="71"/>
      <c r="NL22" s="71"/>
      <c r="NM22" s="71"/>
      <c r="NN22" s="71"/>
      <c r="NO22" s="71"/>
      <c r="NP22" s="71"/>
      <c r="NQ22" s="71"/>
      <c r="NR22" s="71"/>
      <c r="NS22" s="71"/>
      <c r="NT22" s="71"/>
      <c r="NU22" s="71"/>
      <c r="NV22" s="71"/>
      <c r="NW22" s="71"/>
      <c r="NX22" s="71"/>
      <c r="NY22" s="71"/>
      <c r="NZ22" s="71"/>
      <c r="OA22" s="71"/>
      <c r="OB22" s="71"/>
      <c r="OC22" s="71"/>
      <c r="OD22" s="71"/>
      <c r="OE22" s="71"/>
      <c r="OF22" s="71"/>
      <c r="OG22" s="71"/>
      <c r="OH22" s="71"/>
      <c r="OI22" s="71"/>
      <c r="OJ22" s="71"/>
      <c r="OK22" s="71"/>
      <c r="OL22" s="71"/>
      <c r="OM22" s="71"/>
      <c r="ON22" s="71"/>
      <c r="OO22" s="71"/>
      <c r="OP22" s="71"/>
      <c r="OQ22" s="71"/>
      <c r="OR22" s="71"/>
      <c r="OS22" s="71"/>
      <c r="OT22" s="71"/>
      <c r="OU22" s="71"/>
      <c r="OV22" s="71"/>
      <c r="OW22" s="71"/>
      <c r="OX22" s="71"/>
      <c r="OY22" s="71"/>
      <c r="OZ22" s="71"/>
      <c r="PA22" s="71"/>
      <c r="PB22" s="71"/>
      <c r="PC22" s="71"/>
      <c r="PD22" s="71"/>
      <c r="PE22" s="71"/>
      <c r="PF22" s="71"/>
      <c r="PG22" s="71"/>
      <c r="PH22" s="71"/>
      <c r="PI22" s="71"/>
      <c r="PJ22" s="71"/>
      <c r="PK22" s="71"/>
      <c r="PL22" s="71"/>
      <c r="PM22" s="71"/>
      <c r="PN22" s="71"/>
      <c r="PO22" s="71"/>
      <c r="PP22" s="71"/>
      <c r="PQ22" s="71"/>
      <c r="PR22" s="71"/>
      <c r="PS22" s="71"/>
      <c r="PT22" s="71"/>
      <c r="PU22" s="71"/>
      <c r="PV22" s="71"/>
      <c r="PW22" s="71"/>
      <c r="PX22" s="71"/>
      <c r="PY22" s="71"/>
      <c r="PZ22" s="71"/>
      <c r="QA22" s="71"/>
      <c r="QB22" s="71"/>
      <c r="QC22" s="71"/>
      <c r="QD22" s="71"/>
      <c r="QE22" s="71"/>
      <c r="QF22" s="71"/>
      <c r="QG22" s="71"/>
      <c r="QH22" s="71"/>
      <c r="QI22" s="71"/>
      <c r="QJ22" s="71"/>
      <c r="QK22" s="71"/>
      <c r="QL22" s="71"/>
      <c r="QM22" s="71"/>
      <c r="QN22" s="71"/>
      <c r="QO22" s="71"/>
      <c r="QP22" s="71"/>
      <c r="QQ22" s="71"/>
      <c r="QR22" s="71"/>
      <c r="QS22" s="71"/>
      <c r="QT22" s="71"/>
      <c r="QU22" s="71"/>
      <c r="QV22" s="71"/>
      <c r="QW22" s="71"/>
      <c r="QX22" s="71"/>
      <c r="QY22" s="71"/>
      <c r="QZ22" s="71"/>
      <c r="RA22" s="71"/>
      <c r="RB22" s="71"/>
      <c r="RC22" s="71"/>
      <c r="RD22" s="71"/>
      <c r="RE22" s="71"/>
      <c r="RF22" s="71"/>
      <c r="RG22" s="71"/>
      <c r="RH22" s="71"/>
      <c r="RI22" s="71"/>
      <c r="RJ22" s="71"/>
      <c r="RK22" s="71"/>
      <c r="RL22" s="71"/>
      <c r="RM22" s="71"/>
      <c r="RN22" s="71"/>
      <c r="RO22" s="71"/>
      <c r="RP22" s="71"/>
      <c r="RQ22" s="71"/>
      <c r="RR22" s="71"/>
      <c r="RS22" s="71"/>
      <c r="RT22" s="71"/>
      <c r="RU22" s="71"/>
      <c r="RV22" s="71"/>
      <c r="RW22" s="71"/>
      <c r="RX22" s="71"/>
      <c r="RY22" s="71"/>
      <c r="RZ22" s="71"/>
      <c r="SA22" s="71"/>
      <c r="SB22" s="71"/>
      <c r="SC22" s="71"/>
      <c r="SD22" s="71"/>
      <c r="SE22" s="71"/>
      <c r="SF22" s="71"/>
      <c r="SG22" s="71"/>
      <c r="SH22" s="71"/>
      <c r="SI22" s="71"/>
      <c r="SJ22" s="71"/>
      <c r="SK22" s="71"/>
      <c r="SL22" s="71"/>
      <c r="SM22" s="71"/>
      <c r="SN22" s="71"/>
      <c r="SO22" s="71"/>
      <c r="SP22" s="71"/>
      <c r="SQ22" s="71"/>
      <c r="SR22" s="71"/>
      <c r="SS22" s="71"/>
      <c r="ST22" s="71"/>
      <c r="SU22" s="71"/>
      <c r="SV22" s="71"/>
      <c r="SW22" s="71"/>
      <c r="SX22" s="71"/>
      <c r="SY22" s="71"/>
      <c r="SZ22" s="71"/>
      <c r="TA22" s="71"/>
      <c r="TB22" s="71"/>
      <c r="TC22" s="71"/>
      <c r="TD22" s="71"/>
      <c r="TE22" s="71"/>
      <c r="TF22" s="71"/>
      <c r="TG22" s="71"/>
      <c r="TH22" s="71"/>
      <c r="TI22" s="71"/>
      <c r="TJ22" s="71"/>
      <c r="TK22" s="71"/>
      <c r="TL22" s="71"/>
      <c r="TM22" s="71"/>
      <c r="TN22" s="71"/>
      <c r="TO22" s="71"/>
      <c r="TP22" s="71"/>
      <c r="TQ22" s="71"/>
      <c r="TR22" s="71"/>
      <c r="TS22" s="71"/>
      <c r="TT22" s="71"/>
      <c r="TU22" s="71"/>
      <c r="TV22" s="71"/>
      <c r="TW22" s="71"/>
      <c r="TX22" s="71"/>
      <c r="TY22" s="71"/>
      <c r="TZ22" s="71"/>
      <c r="UA22" s="71"/>
      <c r="UB22" s="71"/>
      <c r="UC22" s="71"/>
      <c r="UD22" s="71"/>
      <c r="UE22" s="71"/>
      <c r="UF22" s="71"/>
      <c r="UG22" s="71"/>
      <c r="UH22" s="71"/>
      <c r="UI22" s="71"/>
      <c r="UJ22" s="71"/>
      <c r="UK22" s="71"/>
      <c r="UL22" s="71"/>
      <c r="UM22" s="71"/>
      <c r="UN22" s="71"/>
      <c r="UO22" s="71"/>
      <c r="UP22" s="71"/>
      <c r="UQ22" s="71"/>
      <c r="UR22" s="71"/>
      <c r="US22" s="71"/>
      <c r="UT22" s="71"/>
      <c r="UU22" s="71"/>
      <c r="UV22" s="71"/>
      <c r="UW22" s="71"/>
      <c r="UX22" s="71"/>
      <c r="UY22" s="71"/>
      <c r="UZ22" s="71"/>
      <c r="VA22" s="71"/>
      <c r="VB22" s="71"/>
      <c r="VC22" s="71"/>
      <c r="VD22" s="71"/>
      <c r="VE22" s="71"/>
      <c r="VF22" s="71"/>
      <c r="VG22" s="71"/>
      <c r="VH22" s="71"/>
      <c r="VI22" s="71"/>
      <c r="VJ22" s="71"/>
      <c r="VK22" s="71"/>
      <c r="VL22" s="71"/>
      <c r="VM22" s="71"/>
      <c r="VN22" s="71"/>
      <c r="VO22" s="71"/>
      <c r="VP22" s="71"/>
      <c r="VQ22" s="71"/>
      <c r="VR22" s="71"/>
      <c r="VS22" s="71"/>
      <c r="VT22" s="71"/>
      <c r="VU22" s="71"/>
      <c r="VV22" s="71"/>
      <c r="VW22" s="71"/>
      <c r="VX22" s="71"/>
      <c r="VY22" s="71"/>
      <c r="VZ22" s="71"/>
      <c r="WA22" s="71"/>
      <c r="WB22" s="71"/>
      <c r="WC22" s="71"/>
      <c r="WD22" s="71"/>
      <c r="WE22" s="71"/>
      <c r="WF22" s="71"/>
      <c r="WG22" s="71"/>
      <c r="WH22" s="71"/>
      <c r="WI22" s="71"/>
      <c r="WJ22" s="71"/>
      <c r="WK22" s="71"/>
      <c r="WL22" s="71"/>
      <c r="WM22" s="71"/>
      <c r="WN22" s="71"/>
      <c r="WO22" s="71"/>
      <c r="WP22" s="71"/>
      <c r="WQ22" s="71"/>
      <c r="WR22" s="71"/>
      <c r="WS22" s="71"/>
      <c r="WT22" s="71"/>
      <c r="WU22" s="71"/>
      <c r="WV22" s="71"/>
      <c r="WW22" s="71"/>
      <c r="WX22" s="71"/>
      <c r="WY22" s="71"/>
      <c r="WZ22" s="71"/>
      <c r="XA22" s="71"/>
      <c r="XB22" s="71"/>
      <c r="XC22" s="71"/>
      <c r="XD22" s="71"/>
      <c r="XE22" s="71"/>
      <c r="XF22" s="71"/>
      <c r="XG22" s="71"/>
      <c r="XH22" s="71"/>
      <c r="XI22" s="71"/>
      <c r="XJ22" s="71"/>
      <c r="XK22" s="71"/>
      <c r="XL22" s="71"/>
      <c r="XM22" s="71"/>
      <c r="XN22" s="71"/>
      <c r="XO22" s="71"/>
      <c r="XP22" s="71"/>
      <c r="XQ22" s="71"/>
      <c r="XR22" s="71"/>
      <c r="XS22" s="71"/>
      <c r="XT22" s="71"/>
      <c r="XU22" s="71"/>
      <c r="XV22" s="71"/>
      <c r="XW22" s="71"/>
      <c r="XX22" s="71"/>
      <c r="XY22" s="71"/>
      <c r="XZ22" s="71"/>
      <c r="YA22" s="71"/>
      <c r="YB22" s="71"/>
      <c r="YC22" s="71"/>
      <c r="YD22" s="71"/>
      <c r="YE22" s="71"/>
      <c r="YF22" s="71"/>
      <c r="YG22" s="71"/>
      <c r="YH22" s="71"/>
      <c r="YI22" s="71"/>
      <c r="YJ22" s="71"/>
      <c r="YK22" s="71"/>
      <c r="YL22" s="71"/>
      <c r="YM22" s="71"/>
      <c r="YN22" s="71"/>
      <c r="YO22" s="71"/>
      <c r="YP22" s="71"/>
      <c r="YQ22" s="71"/>
      <c r="YR22" s="71"/>
      <c r="YS22" s="71"/>
      <c r="YT22" s="71"/>
      <c r="YU22" s="71"/>
      <c r="YV22" s="71"/>
      <c r="YW22" s="71"/>
      <c r="YX22" s="71"/>
      <c r="YY22" s="71"/>
      <c r="YZ22" s="71"/>
      <c r="ZA22" s="71"/>
      <c r="ZB22" s="71"/>
      <c r="ZC22" s="71"/>
      <c r="ZD22" s="71"/>
      <c r="ZE22" s="71"/>
      <c r="ZF22" s="71"/>
      <c r="ZG22" s="71"/>
      <c r="ZH22" s="71"/>
      <c r="ZI22" s="71"/>
      <c r="ZJ22" s="71"/>
      <c r="ZK22" s="71"/>
      <c r="ZL22" s="71"/>
      <c r="ZM22" s="71"/>
      <c r="ZN22" s="71"/>
      <c r="ZO22" s="71"/>
      <c r="ZP22" s="71"/>
      <c r="ZQ22" s="71"/>
      <c r="ZR22" s="71"/>
      <c r="ZS22" s="71"/>
      <c r="ZT22" s="71"/>
      <c r="ZU22" s="71"/>
      <c r="ZV22" s="71"/>
      <c r="ZW22" s="71"/>
      <c r="ZX22" s="71"/>
      <c r="ZY22" s="71"/>
      <c r="ZZ22" s="71"/>
      <c r="AAA22" s="71"/>
      <c r="AAB22" s="71"/>
      <c r="AAC22" s="71"/>
      <c r="AAD22" s="71"/>
      <c r="AAE22" s="71"/>
      <c r="AAF22" s="71"/>
      <c r="AAG22" s="71"/>
      <c r="AAH22" s="71"/>
      <c r="AAI22" s="71"/>
      <c r="AAJ22" s="71"/>
      <c r="AAK22" s="71"/>
      <c r="AAL22" s="71"/>
      <c r="AAM22" s="71"/>
      <c r="AAN22" s="71"/>
      <c r="AAO22" s="71"/>
      <c r="AAP22" s="71"/>
      <c r="AAQ22" s="71"/>
      <c r="AAR22" s="71"/>
      <c r="AAS22" s="71"/>
      <c r="AAT22" s="71"/>
      <c r="AAU22" s="71"/>
      <c r="AAV22" s="71"/>
      <c r="AAW22" s="71"/>
      <c r="AAX22" s="71"/>
      <c r="AAY22" s="71"/>
      <c r="AAZ22" s="71"/>
      <c r="ABA22" s="71"/>
      <c r="ABB22" s="71"/>
      <c r="ABC22" s="71"/>
      <c r="ABD22" s="71"/>
      <c r="ABE22" s="71"/>
      <c r="ABF22" s="71"/>
      <c r="ABG22" s="71"/>
      <c r="ABH22" s="71"/>
      <c r="ABI22" s="71"/>
      <c r="ABJ22" s="71"/>
      <c r="ABK22" s="71"/>
      <c r="ABL22" s="71"/>
      <c r="ABM22" s="71"/>
      <c r="ABN22" s="71"/>
      <c r="ABO22" s="71"/>
      <c r="ABP22" s="71"/>
      <c r="ABQ22" s="71"/>
      <c r="ABR22" s="71"/>
      <c r="ABS22" s="71"/>
      <c r="ABT22" s="71"/>
      <c r="ABU22" s="71"/>
      <c r="ABV22" s="71"/>
      <c r="ABW22" s="71"/>
      <c r="ABX22" s="71"/>
      <c r="ABY22" s="71"/>
      <c r="ABZ22" s="71"/>
      <c r="ACA22" s="71"/>
      <c r="ACB22" s="71"/>
      <c r="ACC22" s="71"/>
      <c r="ACD22" s="71"/>
      <c r="ACE22" s="71"/>
      <c r="ACF22" s="71"/>
      <c r="ACG22" s="71"/>
      <c r="ACH22" s="71"/>
      <c r="ACI22" s="71"/>
      <c r="ACJ22" s="71"/>
      <c r="ACK22" s="71"/>
      <c r="ACL22" s="71"/>
      <c r="ACM22" s="71"/>
      <c r="ACN22" s="71"/>
      <c r="ACO22" s="71"/>
      <c r="ACP22" s="71"/>
      <c r="ACQ22" s="71"/>
      <c r="ACR22" s="71"/>
      <c r="ACS22" s="71"/>
      <c r="ACT22" s="71"/>
      <c r="ACU22" s="71"/>
      <c r="ACV22" s="71"/>
      <c r="ACW22" s="71"/>
      <c r="ACX22" s="71"/>
      <c r="ACY22" s="71"/>
      <c r="ACZ22" s="71"/>
      <c r="ADA22" s="71"/>
      <c r="ADB22" s="71"/>
      <c r="ADC22" s="71"/>
      <c r="ADD22" s="71"/>
      <c r="ADE22" s="71"/>
      <c r="ADF22" s="71"/>
      <c r="ADG22" s="71"/>
      <c r="ADH22" s="71"/>
      <c r="ADI22" s="71"/>
      <c r="ADJ22" s="71"/>
      <c r="ADK22" s="71"/>
      <c r="ADL22" s="71"/>
      <c r="ADM22" s="71"/>
      <c r="ADN22" s="71"/>
      <c r="ADO22" s="71"/>
      <c r="ADP22" s="71"/>
      <c r="ADQ22" s="71"/>
      <c r="ADR22" s="71"/>
      <c r="ADS22" s="71"/>
      <c r="ADT22" s="71"/>
      <c r="ADU22" s="71"/>
      <c r="ADV22" s="71"/>
      <c r="ADW22" s="71"/>
      <c r="ADX22" s="71"/>
      <c r="ADY22" s="71"/>
      <c r="ADZ22" s="71"/>
      <c r="AEA22" s="71"/>
      <c r="AEB22" s="71"/>
      <c r="AEC22" s="71"/>
      <c r="AED22" s="71"/>
      <c r="AEE22" s="71"/>
      <c r="AEF22" s="71"/>
      <c r="AEG22" s="71"/>
      <c r="AEH22" s="71"/>
      <c r="AEI22" s="71"/>
      <c r="AEJ22" s="71"/>
      <c r="AEK22" s="71"/>
      <c r="AEL22" s="71"/>
      <c r="AEM22" s="71"/>
      <c r="AEN22" s="71"/>
      <c r="AEO22" s="71"/>
      <c r="AEP22" s="71"/>
      <c r="AEQ22" s="71"/>
      <c r="AER22" s="71"/>
      <c r="AES22" s="71"/>
      <c r="AET22" s="71"/>
      <c r="AEU22" s="71"/>
      <c r="AEV22" s="71"/>
      <c r="AEW22" s="71"/>
      <c r="AEX22" s="71"/>
      <c r="AEY22" s="71"/>
      <c r="AEZ22" s="71"/>
      <c r="AFA22" s="71"/>
      <c r="AFB22" s="71"/>
      <c r="AFC22" s="71"/>
      <c r="AFD22" s="71"/>
      <c r="AFE22" s="71"/>
      <c r="AFF22" s="71"/>
      <c r="AFG22" s="71"/>
      <c r="AFH22" s="71"/>
      <c r="AFI22" s="71"/>
      <c r="AFJ22" s="71"/>
      <c r="AFK22" s="71"/>
      <c r="AFL22" s="71"/>
      <c r="AFM22" s="71"/>
      <c r="AFN22" s="71"/>
      <c r="AFO22" s="71"/>
      <c r="AFP22" s="71"/>
      <c r="AFQ22" s="71"/>
      <c r="AFR22" s="71"/>
      <c r="AFS22" s="71"/>
      <c r="AFT22" s="71"/>
      <c r="AFU22" s="71"/>
      <c r="AFV22" s="71"/>
      <c r="AFW22" s="71"/>
      <c r="AFX22" s="71"/>
      <c r="AFY22" s="71"/>
      <c r="AFZ22" s="71"/>
      <c r="AGA22" s="71"/>
      <c r="AGB22" s="71"/>
      <c r="AGC22" s="71"/>
      <c r="AGD22" s="71"/>
      <c r="AGE22" s="71"/>
      <c r="AGF22" s="71"/>
      <c r="AGG22" s="71"/>
      <c r="AGH22" s="71"/>
      <c r="AGI22" s="71"/>
      <c r="AGJ22" s="71"/>
      <c r="AGK22" s="71"/>
      <c r="AGL22" s="71"/>
      <c r="AGM22" s="71"/>
      <c r="AGN22" s="71"/>
      <c r="AGO22" s="71"/>
      <c r="AGP22" s="71"/>
      <c r="AGQ22" s="71"/>
      <c r="AGR22" s="71"/>
      <c r="AGS22" s="71"/>
      <c r="AGT22" s="71"/>
      <c r="AGU22" s="71"/>
      <c r="AGV22" s="71"/>
      <c r="AGW22" s="71"/>
      <c r="AGX22" s="71"/>
      <c r="AGY22" s="71"/>
      <c r="AGZ22" s="71"/>
      <c r="AHA22" s="71"/>
      <c r="AHB22" s="71"/>
      <c r="AHC22" s="71"/>
      <c r="AHD22" s="71"/>
      <c r="AHE22" s="71"/>
      <c r="AHF22" s="71"/>
      <c r="AHG22" s="71"/>
      <c r="AHH22" s="71"/>
      <c r="AHI22" s="71"/>
      <c r="AHJ22" s="71"/>
      <c r="AHK22" s="71"/>
      <c r="AHL22" s="71"/>
      <c r="AHM22" s="71"/>
      <c r="AHN22" s="71"/>
      <c r="AHO22" s="71"/>
      <c r="AHP22" s="71"/>
      <c r="AHQ22" s="71"/>
      <c r="AHR22" s="71"/>
      <c r="AHS22" s="71"/>
      <c r="AHT22" s="71"/>
      <c r="AHU22" s="71"/>
      <c r="AHV22" s="71"/>
      <c r="AHW22" s="71"/>
      <c r="AHX22" s="71"/>
      <c r="AHY22" s="71"/>
      <c r="AHZ22" s="71"/>
      <c r="AIA22" s="71"/>
      <c r="AIB22" s="71"/>
      <c r="AIC22" s="71"/>
      <c r="AID22" s="71"/>
      <c r="AIE22" s="71"/>
      <c r="AIF22" s="71"/>
      <c r="AIG22" s="71"/>
      <c r="AIH22" s="71"/>
      <c r="AII22" s="71"/>
      <c r="AIJ22" s="71"/>
      <c r="AIK22" s="71"/>
      <c r="AIL22" s="71"/>
      <c r="AIM22" s="71"/>
      <c r="AIN22" s="71"/>
      <c r="AIO22" s="71"/>
      <c r="AIP22" s="71"/>
      <c r="AIQ22" s="71"/>
      <c r="AIR22" s="71"/>
      <c r="AIS22" s="71"/>
      <c r="AIT22" s="71"/>
      <c r="AIU22" s="71"/>
      <c r="AIV22" s="71"/>
      <c r="AIW22" s="71"/>
      <c r="AIX22" s="71"/>
      <c r="AIY22" s="71"/>
      <c r="AIZ22" s="71"/>
      <c r="AJA22" s="71"/>
      <c r="AJB22" s="71"/>
      <c r="AJC22" s="71"/>
      <c r="AJD22" s="71"/>
      <c r="AJE22" s="71"/>
      <c r="AJF22" s="71"/>
      <c r="AJG22" s="71"/>
      <c r="AJH22" s="71"/>
      <c r="AJI22" s="71"/>
      <c r="AJJ22" s="71"/>
      <c r="AJK22" s="71"/>
      <c r="AJL22" s="71"/>
      <c r="AJM22" s="71"/>
      <c r="AJN22" s="71"/>
      <c r="AJO22" s="71"/>
      <c r="AJP22" s="71"/>
      <c r="AJQ22" s="71"/>
      <c r="AJR22" s="71"/>
      <c r="AJS22" s="71"/>
      <c r="AJT22" s="71"/>
      <c r="AJU22" s="71"/>
      <c r="AJV22" s="71"/>
      <c r="AJW22" s="71"/>
      <c r="AJX22" s="71"/>
      <c r="AJY22" s="71"/>
      <c r="AJZ22" s="71"/>
      <c r="AKA22" s="71"/>
      <c r="AKB22" s="71"/>
      <c r="AKC22" s="71"/>
      <c r="AKD22" s="71"/>
      <c r="AKE22" s="71"/>
      <c r="AKF22" s="71"/>
      <c r="AKG22" s="71"/>
      <c r="AKH22" s="71"/>
      <c r="AKI22" s="71"/>
      <c r="AKJ22" s="71"/>
      <c r="AKK22" s="71"/>
      <c r="AKL22" s="71"/>
      <c r="AKM22" s="71"/>
      <c r="AKN22" s="71"/>
      <c r="AKO22" s="71"/>
      <c r="AKP22" s="71"/>
      <c r="AKQ22" s="71"/>
      <c r="AKR22" s="71"/>
      <c r="AKS22" s="71"/>
      <c r="AKT22" s="71"/>
      <c r="AKU22" s="71"/>
      <c r="AKV22" s="71"/>
      <c r="AKW22" s="71"/>
      <c r="AKX22" s="71"/>
      <c r="AKY22" s="71"/>
      <c r="AKZ22" s="71"/>
      <c r="ALA22" s="71"/>
      <c r="ALB22" s="71"/>
      <c r="ALC22" s="71"/>
      <c r="ALD22" s="71"/>
      <c r="ALE22" s="71"/>
      <c r="ALF22" s="71"/>
      <c r="ALG22" s="71"/>
      <c r="ALH22" s="71"/>
      <c r="ALI22" s="71"/>
      <c r="ALJ22" s="71"/>
      <c r="ALK22" s="71"/>
      <c r="ALL22" s="71"/>
      <c r="ALM22" s="71"/>
      <c r="ALN22" s="71"/>
      <c r="ALO22" s="71"/>
      <c r="ALP22" s="71"/>
      <c r="ALQ22" s="71"/>
      <c r="ALR22" s="71"/>
      <c r="ALS22" s="71"/>
      <c r="ALT22" s="71"/>
      <c r="ALU22" s="71"/>
      <c r="ALV22" s="71"/>
      <c r="ALW22" s="71"/>
      <c r="ALX22" s="71"/>
      <c r="ALY22" s="71"/>
      <c r="ALZ22" s="71"/>
      <c r="AMA22" s="71"/>
      <c r="AMB22" s="71"/>
      <c r="AMC22" s="71"/>
      <c r="AMD22" s="71"/>
      <c r="AME22" s="71"/>
      <c r="AMF22" s="71"/>
      <c r="AMG22" s="71"/>
      <c r="AMH22" s="71"/>
      <c r="AMI22" s="71"/>
      <c r="AMJ22" s="71"/>
      <c r="AMK22" s="71"/>
      <c r="AML22" s="71"/>
      <c r="AMM22" s="71"/>
      <c r="AMN22" s="71"/>
      <c r="AMO22" s="71"/>
      <c r="AMP22" s="71"/>
      <c r="AMQ22" s="71"/>
      <c r="AMR22" s="71"/>
      <c r="AMS22" s="71"/>
      <c r="AMT22" s="71"/>
      <c r="AMU22" s="71"/>
      <c r="AMV22" s="71"/>
      <c r="AMW22" s="71"/>
      <c r="AMX22" s="71"/>
      <c r="AMY22" s="71"/>
      <c r="AMZ22" s="71"/>
      <c r="ANA22" s="71"/>
      <c r="ANB22" s="71"/>
      <c r="ANC22" s="71"/>
      <c r="AND22" s="71"/>
      <c r="ANE22" s="71"/>
      <c r="ANF22" s="71"/>
      <c r="ANG22" s="71"/>
      <c r="ANH22" s="71"/>
      <c r="ANI22" s="71"/>
      <c r="ANJ22" s="71"/>
      <c r="ANK22" s="71"/>
      <c r="ANL22" s="71"/>
      <c r="ANM22" s="71"/>
      <c r="ANN22" s="71"/>
      <c r="ANO22" s="71"/>
      <c r="ANP22" s="71"/>
      <c r="ANQ22" s="71"/>
      <c r="ANR22" s="71"/>
      <c r="ANS22" s="71"/>
      <c r="ANT22" s="71"/>
      <c r="ANU22" s="71"/>
      <c r="ANV22" s="71"/>
      <c r="ANW22" s="71"/>
      <c r="ANX22" s="71"/>
      <c r="ANY22" s="71"/>
      <c r="ANZ22" s="71"/>
      <c r="AOA22" s="71"/>
      <c r="AOB22" s="71"/>
      <c r="AOC22" s="71"/>
      <c r="AOD22" s="71"/>
      <c r="AOE22" s="71"/>
      <c r="AOF22" s="71"/>
      <c r="AOG22" s="71"/>
      <c r="AOH22" s="71"/>
      <c r="AOI22" s="71"/>
      <c r="AOJ22" s="71"/>
      <c r="AOK22" s="71"/>
      <c r="AOL22" s="71"/>
      <c r="AOM22" s="71"/>
      <c r="AON22" s="71"/>
      <c r="AOO22" s="71"/>
      <c r="AOP22" s="71"/>
      <c r="AOQ22" s="71"/>
      <c r="AOR22" s="71"/>
      <c r="AOS22" s="71"/>
      <c r="AOT22" s="71"/>
      <c r="AOU22" s="71"/>
      <c r="AOV22" s="71"/>
      <c r="AOW22" s="71"/>
      <c r="AOX22" s="71"/>
      <c r="AOY22" s="71"/>
      <c r="AOZ22" s="71"/>
      <c r="APA22" s="71"/>
      <c r="APB22" s="71"/>
      <c r="APC22" s="71"/>
      <c r="APD22" s="71"/>
      <c r="APE22" s="71"/>
      <c r="APF22" s="71"/>
      <c r="APG22" s="71"/>
      <c r="APH22" s="71"/>
      <c r="API22" s="71"/>
      <c r="APJ22" s="71"/>
      <c r="APK22" s="71"/>
      <c r="APL22" s="71"/>
      <c r="APM22" s="71"/>
      <c r="APN22" s="71"/>
      <c r="APO22" s="71"/>
      <c r="APP22" s="71"/>
      <c r="APQ22" s="71"/>
      <c r="APR22" s="71"/>
      <c r="APS22" s="71"/>
      <c r="APT22" s="71"/>
      <c r="APU22" s="71"/>
      <c r="APV22" s="71"/>
      <c r="APW22" s="71"/>
      <c r="APX22" s="71"/>
      <c r="APY22" s="71"/>
      <c r="APZ22" s="71"/>
      <c r="AQA22" s="71"/>
      <c r="AQB22" s="71"/>
      <c r="AQC22" s="71"/>
      <c r="AQD22" s="71"/>
      <c r="AQE22" s="71"/>
      <c r="AQF22" s="71"/>
      <c r="AQG22" s="71"/>
      <c r="AQH22" s="71"/>
      <c r="AQI22" s="71"/>
      <c r="AQJ22" s="71"/>
      <c r="AQK22" s="71"/>
      <c r="AQL22" s="71"/>
      <c r="AQM22" s="71"/>
      <c r="AQN22" s="71"/>
      <c r="AQO22" s="71"/>
      <c r="AQP22" s="71"/>
      <c r="AQQ22" s="71"/>
      <c r="AQR22" s="71"/>
      <c r="AQS22" s="71"/>
      <c r="AQT22" s="71"/>
      <c r="AQU22" s="71"/>
      <c r="AQV22" s="71"/>
      <c r="AQW22" s="71"/>
      <c r="AQX22" s="71"/>
      <c r="AQY22" s="71"/>
      <c r="AQZ22" s="71"/>
      <c r="ARA22" s="71"/>
      <c r="ARB22" s="71"/>
      <c r="ARC22" s="71"/>
      <c r="ARD22" s="71"/>
      <c r="ARE22" s="71"/>
      <c r="ARF22" s="71"/>
      <c r="ARG22" s="71"/>
      <c r="ARH22" s="71"/>
      <c r="ARI22" s="71"/>
      <c r="ARJ22" s="71"/>
      <c r="ARK22" s="71"/>
      <c r="ARL22" s="71"/>
      <c r="ARM22" s="71"/>
      <c r="ARN22" s="71"/>
      <c r="ARO22" s="71"/>
      <c r="ARP22" s="71"/>
      <c r="ARQ22" s="71"/>
      <c r="ARR22" s="71"/>
      <c r="ARS22" s="71"/>
      <c r="ART22" s="71"/>
      <c r="ARU22" s="71"/>
      <c r="ARV22" s="71"/>
      <c r="ARW22" s="71"/>
      <c r="ARX22" s="71"/>
      <c r="ARY22" s="71"/>
      <c r="ARZ22" s="71"/>
      <c r="ASA22" s="71"/>
      <c r="ASB22" s="71"/>
      <c r="ASC22" s="71"/>
      <c r="ASD22" s="71"/>
      <c r="ASE22" s="71"/>
      <c r="ASF22" s="71"/>
      <c r="ASG22" s="71"/>
      <c r="ASH22" s="71"/>
      <c r="ASI22" s="71"/>
      <c r="ASJ22" s="71"/>
      <c r="ASK22" s="71"/>
      <c r="ASL22" s="71"/>
      <c r="ASM22" s="71"/>
      <c r="ASN22" s="71"/>
      <c r="ASO22" s="71"/>
      <c r="ASP22" s="71"/>
      <c r="ASQ22" s="71"/>
      <c r="ASR22" s="71"/>
      <c r="ASS22" s="71"/>
      <c r="AST22" s="71"/>
      <c r="ASU22" s="71"/>
      <c r="ASV22" s="71"/>
      <c r="ASW22" s="71"/>
      <c r="ASX22" s="71"/>
      <c r="ASY22" s="71"/>
      <c r="ASZ22" s="71"/>
      <c r="ATA22" s="71"/>
      <c r="ATB22" s="71"/>
      <c r="ATC22" s="71"/>
      <c r="ATD22" s="71"/>
      <c r="ATE22" s="71"/>
      <c r="ATF22" s="71"/>
      <c r="ATG22" s="71"/>
      <c r="ATH22" s="71"/>
      <c r="ATI22" s="71"/>
      <c r="ATJ22" s="71"/>
      <c r="ATK22" s="71"/>
      <c r="ATL22" s="71"/>
      <c r="ATM22" s="71"/>
      <c r="ATN22" s="71"/>
      <c r="ATO22" s="71"/>
      <c r="ATP22" s="71"/>
      <c r="ATQ22" s="71"/>
      <c r="ATR22" s="71"/>
      <c r="ATS22" s="71"/>
      <c r="ATT22" s="71"/>
      <c r="ATU22" s="71"/>
      <c r="ATV22" s="71"/>
      <c r="ATW22" s="71"/>
      <c r="ATX22" s="71"/>
      <c r="ATY22" s="71"/>
      <c r="ATZ22" s="71"/>
      <c r="AUA22" s="71"/>
      <c r="AUB22" s="71"/>
      <c r="AUC22" s="71"/>
      <c r="AUD22" s="71"/>
      <c r="AUE22" s="71"/>
      <c r="AUF22" s="71"/>
      <c r="AUG22" s="71"/>
      <c r="AUH22" s="71"/>
      <c r="AUI22" s="71"/>
      <c r="AUJ22" s="71"/>
      <c r="AUK22" s="71"/>
      <c r="AUL22" s="71"/>
      <c r="AUM22" s="71"/>
      <c r="AUN22" s="71"/>
      <c r="AUO22" s="71"/>
      <c r="AUP22" s="71"/>
      <c r="AUQ22" s="71"/>
      <c r="AUR22" s="71"/>
      <c r="AUS22" s="71"/>
      <c r="AUT22" s="71"/>
      <c r="AUU22" s="71"/>
      <c r="AUV22" s="71"/>
      <c r="AUW22" s="71"/>
      <c r="AUX22" s="71"/>
      <c r="AUY22" s="71"/>
      <c r="AUZ22" s="71"/>
      <c r="AVA22" s="71"/>
      <c r="AVB22" s="71"/>
      <c r="AVC22" s="71"/>
      <c r="AVD22" s="71"/>
      <c r="AVE22" s="71"/>
      <c r="AVF22" s="71"/>
      <c r="AVG22" s="71"/>
      <c r="AVH22" s="71"/>
      <c r="AVI22" s="71"/>
      <c r="AVJ22" s="71"/>
      <c r="AVK22" s="71"/>
      <c r="AVL22" s="71"/>
      <c r="AVM22" s="71"/>
      <c r="AVN22" s="71"/>
      <c r="AVO22" s="71"/>
      <c r="AVP22" s="71"/>
      <c r="AVQ22" s="71"/>
      <c r="AVR22" s="71"/>
      <c r="AVS22" s="71"/>
      <c r="AVT22" s="71"/>
      <c r="AVU22" s="71"/>
      <c r="AVV22" s="71"/>
      <c r="AVW22" s="71"/>
      <c r="AVX22" s="71"/>
      <c r="AVY22" s="71"/>
      <c r="AVZ22" s="71"/>
      <c r="AWA22" s="71"/>
      <c r="AWB22" s="71"/>
      <c r="AWC22" s="71"/>
      <c r="AWD22" s="71"/>
      <c r="AWE22" s="71"/>
      <c r="AWF22" s="71"/>
      <c r="AWG22" s="71"/>
      <c r="AWH22" s="71"/>
      <c r="AWI22" s="71"/>
      <c r="AWJ22" s="71"/>
      <c r="AWK22" s="71"/>
      <c r="AWL22" s="71"/>
      <c r="AWM22" s="71"/>
      <c r="AWN22" s="71"/>
      <c r="AWO22" s="71"/>
      <c r="AWP22" s="71"/>
      <c r="AWQ22" s="71"/>
      <c r="AWR22" s="71"/>
      <c r="AWS22" s="71"/>
      <c r="AWT22" s="71"/>
      <c r="AWU22" s="71"/>
      <c r="AWV22" s="71"/>
      <c r="AWW22" s="71"/>
      <c r="AWX22" s="71"/>
      <c r="AWY22" s="71"/>
      <c r="AWZ22" s="71"/>
      <c r="AXA22" s="71"/>
      <c r="AXB22" s="71"/>
      <c r="AXC22" s="71"/>
      <c r="AXD22" s="71"/>
      <c r="AXE22" s="71"/>
      <c r="AXF22" s="71"/>
      <c r="AXG22" s="71"/>
      <c r="AXH22" s="71"/>
      <c r="AXI22" s="71"/>
      <c r="AXJ22" s="71"/>
      <c r="AXK22" s="71"/>
      <c r="AXL22" s="71"/>
      <c r="AXM22" s="71"/>
      <c r="AXN22" s="71"/>
      <c r="AXO22" s="71"/>
      <c r="AXP22" s="71"/>
      <c r="AXQ22" s="71"/>
      <c r="AXR22" s="71"/>
      <c r="AXS22" s="71"/>
      <c r="AXT22" s="71"/>
      <c r="AXU22" s="71"/>
      <c r="AXV22" s="71"/>
      <c r="AXW22" s="71"/>
      <c r="AXX22" s="71"/>
      <c r="AXY22" s="71"/>
      <c r="AXZ22" s="71"/>
      <c r="AYA22" s="71"/>
      <c r="AYB22" s="71"/>
      <c r="AYC22" s="71"/>
      <c r="AYD22" s="71"/>
      <c r="AYE22" s="71"/>
      <c r="AYF22" s="71"/>
      <c r="AYG22" s="71"/>
      <c r="AYH22" s="71"/>
      <c r="AYI22" s="71"/>
      <c r="AYJ22" s="71"/>
      <c r="AYK22" s="71"/>
      <c r="AYL22" s="71"/>
      <c r="AYM22" s="71"/>
      <c r="AYN22" s="71"/>
      <c r="AYO22" s="71"/>
      <c r="AYP22" s="71"/>
      <c r="AYQ22" s="71"/>
      <c r="AYR22" s="71"/>
      <c r="AYS22" s="71"/>
      <c r="AYT22" s="71"/>
      <c r="AYU22" s="71"/>
      <c r="AYV22" s="71"/>
      <c r="AYW22" s="71"/>
      <c r="AYX22" s="71"/>
      <c r="AYY22" s="71"/>
      <c r="AYZ22" s="71"/>
      <c r="AZA22" s="71"/>
      <c r="AZB22" s="71"/>
      <c r="AZC22" s="71"/>
      <c r="AZD22" s="71"/>
      <c r="AZE22" s="71"/>
      <c r="AZF22" s="71"/>
      <c r="AZG22" s="71"/>
      <c r="AZH22" s="71"/>
      <c r="AZI22" s="71"/>
      <c r="AZJ22" s="71"/>
      <c r="AZK22" s="71"/>
      <c r="AZL22" s="71"/>
      <c r="AZM22" s="71"/>
      <c r="AZN22" s="71"/>
      <c r="AZO22" s="71"/>
      <c r="AZP22" s="71"/>
      <c r="AZQ22" s="71"/>
      <c r="AZR22" s="71"/>
      <c r="AZS22" s="71"/>
      <c r="AZT22" s="71"/>
      <c r="AZU22" s="71"/>
      <c r="AZV22" s="71"/>
      <c r="AZW22" s="71"/>
      <c r="AZX22" s="71"/>
      <c r="AZY22" s="71"/>
      <c r="AZZ22" s="71"/>
      <c r="BAA22" s="71"/>
      <c r="BAB22" s="71"/>
      <c r="BAC22" s="71"/>
      <c r="BAD22" s="71"/>
      <c r="BAE22" s="71"/>
      <c r="BAF22" s="71"/>
      <c r="BAG22" s="71"/>
      <c r="BAH22" s="71"/>
      <c r="BAI22" s="71"/>
      <c r="BAJ22" s="71"/>
      <c r="BAK22" s="71"/>
      <c r="BAL22" s="71"/>
      <c r="BAM22" s="71"/>
      <c r="BAN22" s="71"/>
      <c r="BAO22" s="71"/>
      <c r="BAP22" s="71"/>
      <c r="BAQ22" s="71"/>
      <c r="BAR22" s="71"/>
      <c r="BAS22" s="71"/>
      <c r="BAT22" s="71"/>
      <c r="BAU22" s="71"/>
      <c r="BAV22" s="71"/>
      <c r="BAW22" s="71"/>
      <c r="BAX22" s="71"/>
      <c r="BAY22" s="71"/>
      <c r="BAZ22" s="71"/>
      <c r="BBA22" s="71"/>
      <c r="BBB22" s="71"/>
      <c r="BBC22" s="71"/>
      <c r="BBD22" s="71"/>
      <c r="BBE22" s="71"/>
      <c r="BBF22" s="71"/>
      <c r="BBG22" s="71"/>
      <c r="BBH22" s="71"/>
      <c r="BBI22" s="71"/>
      <c r="BBJ22" s="71"/>
      <c r="BBK22" s="71"/>
      <c r="BBL22" s="71"/>
      <c r="BBM22" s="71"/>
      <c r="BBN22" s="71"/>
      <c r="BBO22" s="71"/>
      <c r="BBP22" s="71"/>
      <c r="BBQ22" s="71"/>
      <c r="BBR22" s="71"/>
      <c r="BBS22" s="71"/>
      <c r="BBT22" s="71"/>
      <c r="BBU22" s="71"/>
      <c r="BBV22" s="71"/>
      <c r="BBW22" s="71"/>
      <c r="BBX22" s="71"/>
      <c r="BBY22" s="71"/>
      <c r="BBZ22" s="71"/>
      <c r="BCA22" s="71"/>
      <c r="BCB22" s="71"/>
      <c r="BCC22" s="71"/>
      <c r="BCD22" s="71"/>
      <c r="BCE22" s="71"/>
      <c r="BCF22" s="71"/>
      <c r="BCG22" s="71"/>
      <c r="BCH22" s="71"/>
      <c r="BCI22" s="71"/>
      <c r="BCJ22" s="71"/>
      <c r="BCK22" s="71"/>
      <c r="BCL22" s="71"/>
      <c r="BCM22" s="71"/>
      <c r="BCN22" s="71"/>
      <c r="BCO22" s="71"/>
      <c r="BCP22" s="71"/>
      <c r="BCQ22" s="71"/>
      <c r="BCR22" s="71"/>
      <c r="BCS22" s="71"/>
      <c r="BCT22" s="71"/>
      <c r="BCU22" s="71"/>
      <c r="BCV22" s="71"/>
      <c r="BCW22" s="71"/>
      <c r="BCX22" s="71"/>
      <c r="BCY22" s="71"/>
      <c r="BCZ22" s="71"/>
      <c r="BDA22" s="71"/>
      <c r="BDB22" s="71"/>
      <c r="BDC22" s="71"/>
      <c r="BDD22" s="71"/>
      <c r="BDE22" s="71"/>
      <c r="BDF22" s="71"/>
      <c r="BDG22" s="71"/>
      <c r="BDH22" s="71"/>
      <c r="BDI22" s="71"/>
      <c r="BDJ22" s="71"/>
      <c r="BDK22" s="71"/>
      <c r="BDL22" s="71"/>
      <c r="BDM22" s="71"/>
      <c r="BDN22" s="71"/>
      <c r="BDO22" s="71"/>
      <c r="BDP22" s="71"/>
      <c r="BDQ22" s="71"/>
      <c r="BDR22" s="71"/>
      <c r="BDS22" s="71"/>
      <c r="BDT22" s="71"/>
      <c r="BDU22" s="71"/>
      <c r="BDV22" s="71"/>
      <c r="BDW22" s="71"/>
      <c r="BDX22" s="71"/>
      <c r="BDY22" s="71"/>
      <c r="BDZ22" s="71"/>
      <c r="BEA22" s="71"/>
      <c r="BEB22" s="71"/>
      <c r="BEC22" s="71"/>
      <c r="BED22" s="71"/>
      <c r="BEE22" s="71"/>
      <c r="BEF22" s="71"/>
      <c r="BEG22" s="71"/>
      <c r="BEH22" s="71"/>
      <c r="BEI22" s="71"/>
      <c r="BEJ22" s="71"/>
      <c r="BEK22" s="71"/>
      <c r="BEL22" s="71"/>
      <c r="BEM22" s="71"/>
      <c r="BEN22" s="71"/>
      <c r="BEO22" s="71"/>
      <c r="BEP22" s="71"/>
      <c r="BEQ22" s="71"/>
      <c r="BER22" s="71"/>
      <c r="BES22" s="71"/>
      <c r="BET22" s="71"/>
      <c r="BEU22" s="71"/>
      <c r="BEV22" s="71"/>
      <c r="BEW22" s="71"/>
      <c r="BEX22" s="71"/>
      <c r="BEY22" s="71"/>
      <c r="BEZ22" s="71"/>
      <c r="BFA22" s="71"/>
      <c r="BFB22" s="71"/>
      <c r="BFC22" s="71"/>
      <c r="BFD22" s="71"/>
      <c r="BFE22" s="71"/>
      <c r="BFF22" s="71"/>
      <c r="BFG22" s="71"/>
      <c r="BFH22" s="71"/>
      <c r="BFI22" s="71"/>
      <c r="BFJ22" s="71"/>
      <c r="BFK22" s="71"/>
      <c r="BFL22" s="71"/>
      <c r="BFM22" s="71"/>
      <c r="BFN22" s="71"/>
      <c r="BFO22" s="71"/>
      <c r="BFP22" s="71"/>
      <c r="BFQ22" s="71"/>
      <c r="BFR22" s="71"/>
      <c r="BFS22" s="71"/>
      <c r="BFT22" s="71"/>
      <c r="BFU22" s="71"/>
      <c r="BFV22" s="71"/>
      <c r="BFW22" s="71"/>
      <c r="BFX22" s="71"/>
      <c r="BFY22" s="71"/>
      <c r="BFZ22" s="71"/>
      <c r="BGA22" s="71"/>
      <c r="BGB22" s="71"/>
      <c r="BGC22" s="71"/>
      <c r="BGD22" s="71"/>
      <c r="BGE22" s="71"/>
      <c r="BGF22" s="71"/>
      <c r="BGG22" s="71"/>
      <c r="BGH22" s="71"/>
      <c r="BGI22" s="71"/>
      <c r="BGJ22" s="71"/>
      <c r="BGK22" s="71"/>
      <c r="BGL22" s="71"/>
      <c r="BGM22" s="71"/>
      <c r="BGN22" s="71"/>
      <c r="BGO22" s="71"/>
      <c r="BGP22" s="71"/>
      <c r="BGQ22" s="71"/>
      <c r="BGR22" s="71"/>
      <c r="BGS22" s="71"/>
      <c r="BGT22" s="71"/>
      <c r="BGU22" s="71"/>
      <c r="BGV22" s="71"/>
      <c r="BGW22" s="71"/>
      <c r="BGX22" s="71"/>
      <c r="BGY22" s="71"/>
      <c r="BGZ22" s="71"/>
      <c r="BHA22" s="71"/>
      <c r="BHB22" s="71"/>
      <c r="BHC22" s="71"/>
      <c r="BHD22" s="71"/>
      <c r="BHE22" s="71"/>
      <c r="BHF22" s="71"/>
      <c r="BHG22" s="71"/>
      <c r="BHH22" s="71"/>
      <c r="BHI22" s="71"/>
      <c r="BHJ22" s="71"/>
      <c r="BHK22" s="71"/>
      <c r="BHL22" s="71"/>
      <c r="BHM22" s="71"/>
      <c r="BHN22" s="71"/>
      <c r="BHO22" s="71"/>
      <c r="BHP22" s="71"/>
      <c r="BHQ22" s="71"/>
      <c r="BHR22" s="71"/>
      <c r="BHS22" s="71"/>
      <c r="BHT22" s="71"/>
      <c r="BHU22" s="71"/>
      <c r="BHV22" s="71"/>
      <c r="BHW22" s="71"/>
      <c r="BHX22" s="71"/>
      <c r="BHY22" s="71"/>
      <c r="BHZ22" s="71"/>
      <c r="BIA22" s="71"/>
      <c r="BIB22" s="71"/>
      <c r="BIC22" s="71"/>
      <c r="BID22" s="71"/>
      <c r="BIE22" s="71"/>
      <c r="BIF22" s="71"/>
      <c r="BIG22" s="71"/>
      <c r="BIH22" s="71"/>
      <c r="BII22" s="71"/>
      <c r="BIJ22" s="71"/>
      <c r="BIK22" s="71"/>
      <c r="BIL22" s="71"/>
      <c r="BIM22" s="71"/>
      <c r="BIN22" s="71"/>
      <c r="BIO22" s="71"/>
      <c r="BIP22" s="71"/>
      <c r="BIQ22" s="71"/>
      <c r="BIR22" s="71"/>
      <c r="BIS22" s="71"/>
      <c r="BIT22" s="71"/>
      <c r="BIU22" s="71"/>
      <c r="BIV22" s="71"/>
      <c r="BIW22" s="71"/>
      <c r="BIX22" s="71"/>
      <c r="BIY22" s="71"/>
      <c r="BIZ22" s="71"/>
      <c r="BJA22" s="71"/>
      <c r="BJB22" s="71"/>
      <c r="BJC22" s="71"/>
      <c r="BJD22" s="71"/>
      <c r="BJE22" s="71"/>
      <c r="BJF22" s="71"/>
      <c r="BJG22" s="71"/>
      <c r="BJH22" s="71"/>
      <c r="BJI22" s="71"/>
      <c r="BJJ22" s="71"/>
      <c r="BJK22" s="71"/>
      <c r="BJL22" s="71"/>
      <c r="BJM22" s="71"/>
      <c r="BJN22" s="71"/>
      <c r="BJO22" s="71"/>
      <c r="BJP22" s="71"/>
      <c r="BJQ22" s="71"/>
      <c r="BJR22" s="71"/>
      <c r="BJS22" s="71"/>
      <c r="BJT22" s="71"/>
      <c r="BJU22" s="71"/>
      <c r="BJV22" s="71"/>
      <c r="BJW22" s="71"/>
      <c r="BJX22" s="71"/>
      <c r="BJY22" s="71"/>
      <c r="BJZ22" s="71"/>
      <c r="BKA22" s="71"/>
      <c r="BKB22" s="71"/>
      <c r="BKC22" s="71"/>
      <c r="BKD22" s="71"/>
      <c r="BKE22" s="71"/>
      <c r="BKF22" s="71"/>
      <c r="BKG22" s="71"/>
      <c r="BKH22" s="71"/>
      <c r="BKI22" s="71"/>
      <c r="BKJ22" s="71"/>
      <c r="BKK22" s="71"/>
      <c r="BKL22" s="71"/>
      <c r="BKM22" s="71"/>
      <c r="BKN22" s="71"/>
      <c r="BKO22" s="71"/>
      <c r="BKP22" s="71"/>
      <c r="BKQ22" s="71"/>
      <c r="BKR22" s="71"/>
      <c r="BKS22" s="71"/>
      <c r="BKT22" s="71"/>
      <c r="BKU22" s="71"/>
      <c r="BKV22" s="71"/>
      <c r="BKW22" s="71"/>
      <c r="BKX22" s="71"/>
      <c r="BKY22" s="71"/>
      <c r="BKZ22" s="71"/>
      <c r="BLA22" s="71"/>
      <c r="BLB22" s="71"/>
      <c r="BLC22" s="71"/>
      <c r="BLD22" s="71"/>
      <c r="BLE22" s="71"/>
      <c r="BLF22" s="71"/>
      <c r="BLG22" s="71"/>
      <c r="BLH22" s="71"/>
      <c r="BLI22" s="71"/>
      <c r="BLJ22" s="71"/>
      <c r="BLK22" s="71"/>
      <c r="BLL22" s="71"/>
      <c r="BLM22" s="71"/>
      <c r="BLN22" s="71"/>
      <c r="BLO22" s="71"/>
      <c r="BLP22" s="71"/>
      <c r="BLQ22" s="71"/>
      <c r="BLR22" s="71"/>
      <c r="BLS22" s="71"/>
      <c r="BLT22" s="71"/>
      <c r="BLU22" s="71"/>
      <c r="BLV22" s="71"/>
      <c r="BLW22" s="71"/>
      <c r="BLX22" s="71"/>
      <c r="BLY22" s="71"/>
      <c r="BLZ22" s="71"/>
      <c r="BMA22" s="71"/>
      <c r="BMB22" s="71"/>
      <c r="BMC22" s="71"/>
      <c r="BMD22" s="71"/>
      <c r="BME22" s="71"/>
      <c r="BMF22" s="71"/>
      <c r="BMG22" s="71"/>
      <c r="BMH22" s="71"/>
      <c r="BMI22" s="71"/>
      <c r="BMJ22" s="71"/>
      <c r="BMK22" s="71"/>
      <c r="BML22" s="71"/>
      <c r="BMM22" s="71"/>
      <c r="BMN22" s="71"/>
      <c r="BMO22" s="71"/>
      <c r="BMP22" s="71"/>
      <c r="BMQ22" s="71"/>
      <c r="BMR22" s="71"/>
      <c r="BMS22" s="71"/>
      <c r="BMT22" s="71"/>
      <c r="BMU22" s="71"/>
      <c r="BMV22" s="71"/>
      <c r="BMW22" s="71"/>
      <c r="BMX22" s="71"/>
      <c r="BMY22" s="71"/>
      <c r="BMZ22" s="71"/>
      <c r="BNA22" s="71"/>
      <c r="BNB22" s="71"/>
      <c r="BNC22" s="71"/>
      <c r="BND22" s="71"/>
      <c r="BNE22" s="71"/>
      <c r="BNF22" s="71"/>
      <c r="BNG22" s="71"/>
      <c r="BNH22" s="71"/>
      <c r="BNI22" s="71"/>
      <c r="BNJ22" s="71"/>
      <c r="BNK22" s="71"/>
      <c r="BNL22" s="71"/>
      <c r="BNM22" s="71"/>
      <c r="BNN22" s="71"/>
      <c r="BNO22" s="71"/>
      <c r="BNP22" s="71"/>
      <c r="BNQ22" s="71"/>
      <c r="BNR22" s="71"/>
      <c r="BNS22" s="71"/>
      <c r="BNT22" s="71"/>
      <c r="BNU22" s="71"/>
      <c r="BNV22" s="71"/>
      <c r="BNW22" s="71"/>
      <c r="BNX22" s="71"/>
      <c r="BNY22" s="71"/>
      <c r="BNZ22" s="71"/>
      <c r="BOA22" s="71"/>
      <c r="BOB22" s="71"/>
      <c r="BOC22" s="71"/>
      <c r="BOD22" s="71"/>
      <c r="BOE22" s="71"/>
      <c r="BOF22" s="71"/>
      <c r="BOG22" s="71"/>
      <c r="BOH22" s="71"/>
      <c r="BOI22" s="71"/>
      <c r="BOJ22" s="71"/>
      <c r="BOK22" s="71"/>
      <c r="BOL22" s="71"/>
      <c r="BOM22" s="71"/>
      <c r="BON22" s="71"/>
      <c r="BOO22" s="71"/>
      <c r="BOP22" s="71"/>
      <c r="BOQ22" s="71"/>
      <c r="BOR22" s="71"/>
      <c r="BOS22" s="71"/>
      <c r="BOT22" s="71"/>
      <c r="BOU22" s="71"/>
      <c r="BOV22" s="71"/>
      <c r="BOW22" s="71"/>
      <c r="BOX22" s="71"/>
      <c r="BOY22" s="71"/>
      <c r="BOZ22" s="71"/>
      <c r="BPA22" s="71"/>
      <c r="BPB22" s="71"/>
      <c r="BPC22" s="71"/>
      <c r="BPD22" s="71"/>
      <c r="BPE22" s="71"/>
      <c r="BPF22" s="71"/>
      <c r="BPG22" s="71"/>
      <c r="BPH22" s="71"/>
      <c r="BPI22" s="71"/>
      <c r="BPJ22" s="71"/>
      <c r="BPK22" s="71"/>
      <c r="BPL22" s="71"/>
      <c r="BPM22" s="71"/>
      <c r="BPN22" s="71"/>
      <c r="BPO22" s="71"/>
      <c r="BPP22" s="71"/>
      <c r="BPQ22" s="71"/>
      <c r="BPR22" s="71"/>
      <c r="BPS22" s="71"/>
      <c r="BPT22" s="71"/>
      <c r="BPU22" s="71"/>
      <c r="BPV22" s="71"/>
      <c r="BPW22" s="71"/>
      <c r="BPX22" s="71"/>
      <c r="BPY22" s="71"/>
      <c r="BPZ22" s="71"/>
      <c r="BQA22" s="71"/>
      <c r="BQB22" s="71"/>
      <c r="BQC22" s="71"/>
      <c r="BQD22" s="71"/>
      <c r="BQE22" s="71"/>
      <c r="BQF22" s="71"/>
      <c r="BQG22" s="71"/>
      <c r="BQH22" s="71"/>
      <c r="BQI22" s="71"/>
      <c r="BQJ22" s="71"/>
      <c r="BQK22" s="71"/>
      <c r="BQL22" s="71"/>
      <c r="BQM22" s="71"/>
      <c r="BQN22" s="71"/>
      <c r="BQO22" s="71"/>
      <c r="BQP22" s="71"/>
      <c r="BQQ22" s="71"/>
      <c r="BQR22" s="71"/>
      <c r="BQS22" s="71"/>
      <c r="BQT22" s="71"/>
      <c r="BQU22" s="71"/>
      <c r="BQV22" s="71"/>
      <c r="BQW22" s="71"/>
      <c r="BQX22" s="71"/>
      <c r="BQY22" s="71"/>
      <c r="BQZ22" s="71"/>
      <c r="BRA22" s="71"/>
      <c r="BRB22" s="71"/>
      <c r="BRC22" s="71"/>
      <c r="BRD22" s="71"/>
      <c r="BRE22" s="71"/>
      <c r="BRF22" s="71"/>
      <c r="BRG22" s="71"/>
      <c r="BRH22" s="71"/>
      <c r="BRI22" s="71"/>
      <c r="BRJ22" s="71"/>
      <c r="BRK22" s="71"/>
      <c r="BRL22" s="71"/>
      <c r="BRM22" s="71"/>
      <c r="BRN22" s="71"/>
      <c r="BRO22" s="71"/>
      <c r="BRP22" s="71"/>
      <c r="BRQ22" s="71"/>
      <c r="BRR22" s="71"/>
      <c r="BRS22" s="71"/>
      <c r="BRT22" s="71"/>
      <c r="BRU22" s="71"/>
      <c r="BRV22" s="71"/>
      <c r="BRW22" s="71"/>
      <c r="BRX22" s="71"/>
      <c r="BRY22" s="71"/>
      <c r="BRZ22" s="71"/>
      <c r="BSA22" s="71"/>
      <c r="BSB22" s="71"/>
      <c r="BSC22" s="71"/>
      <c r="BSD22" s="71"/>
      <c r="BSE22" s="71"/>
      <c r="BSF22" s="71"/>
      <c r="BSG22" s="71"/>
      <c r="BSH22" s="71"/>
      <c r="BSI22" s="71"/>
      <c r="BSJ22" s="71"/>
      <c r="BSK22" s="71"/>
      <c r="BSL22" s="71"/>
      <c r="BSM22" s="71"/>
      <c r="BSN22" s="71"/>
      <c r="BSO22" s="71"/>
      <c r="BSP22" s="71"/>
      <c r="BSQ22" s="71"/>
      <c r="BSR22" s="71"/>
      <c r="BSS22" s="71"/>
      <c r="BST22" s="71"/>
      <c r="BSU22" s="71"/>
      <c r="BSV22" s="71"/>
      <c r="BSW22" s="71"/>
      <c r="BSX22" s="71"/>
      <c r="BSY22" s="71"/>
      <c r="BSZ22" s="71"/>
      <c r="BTA22" s="71"/>
      <c r="BTB22" s="71"/>
      <c r="BTC22" s="71"/>
      <c r="BTD22" s="71"/>
      <c r="BTE22" s="71"/>
      <c r="BTF22" s="71"/>
      <c r="BTG22" s="71"/>
      <c r="BTH22" s="71"/>
      <c r="BTI22" s="71"/>
      <c r="BTJ22" s="71"/>
      <c r="BTK22" s="71"/>
      <c r="BTL22" s="71"/>
      <c r="BTM22" s="71"/>
      <c r="BTN22" s="71"/>
      <c r="BTO22" s="71"/>
      <c r="BTP22" s="71"/>
      <c r="BTQ22" s="71"/>
      <c r="BTR22" s="71"/>
      <c r="BTS22" s="71"/>
      <c r="BTT22" s="71"/>
      <c r="BTU22" s="71"/>
      <c r="BTV22" s="71"/>
      <c r="BTW22" s="71"/>
      <c r="BTX22" s="71"/>
      <c r="BTY22" s="71"/>
      <c r="BTZ22" s="71"/>
      <c r="BUA22" s="71"/>
      <c r="BUB22" s="71"/>
      <c r="BUC22" s="71"/>
      <c r="BUD22" s="71"/>
      <c r="BUE22" s="71"/>
      <c r="BUF22" s="71"/>
      <c r="BUG22" s="71"/>
      <c r="BUH22" s="71"/>
      <c r="BUI22" s="71"/>
      <c r="BUJ22" s="71"/>
      <c r="BUK22" s="71"/>
      <c r="BUL22" s="71"/>
      <c r="BUM22" s="71"/>
      <c r="BUN22" s="71"/>
      <c r="BUO22" s="71"/>
      <c r="BUP22" s="71"/>
      <c r="BUQ22" s="71"/>
      <c r="BUR22" s="71"/>
      <c r="BUS22" s="71"/>
      <c r="BUT22" s="71"/>
      <c r="BUU22" s="71"/>
      <c r="BUV22" s="71"/>
      <c r="BUW22" s="71"/>
      <c r="BUX22" s="71"/>
      <c r="BUY22" s="71"/>
      <c r="BUZ22" s="71"/>
      <c r="BVA22" s="71"/>
      <c r="BVB22" s="71"/>
      <c r="BVC22" s="71"/>
      <c r="BVD22" s="71"/>
      <c r="BVE22" s="71"/>
      <c r="BVF22" s="71"/>
      <c r="BVG22" s="71"/>
      <c r="BVH22" s="71"/>
      <c r="BVI22" s="71"/>
      <c r="BVJ22" s="71"/>
      <c r="BVK22" s="71"/>
      <c r="BVL22" s="71"/>
      <c r="BVM22" s="71"/>
      <c r="BVN22" s="71"/>
      <c r="BVO22" s="71"/>
      <c r="BVP22" s="71"/>
      <c r="BVQ22" s="71"/>
      <c r="BVR22" s="71"/>
      <c r="BVS22" s="71"/>
      <c r="BVT22" s="71"/>
      <c r="BVU22" s="71"/>
      <c r="BVV22" s="71"/>
      <c r="BVW22" s="71"/>
      <c r="BVX22" s="71"/>
      <c r="BVY22" s="71"/>
      <c r="BVZ22" s="71"/>
      <c r="BWA22" s="71"/>
      <c r="BWB22" s="71"/>
      <c r="BWC22" s="71"/>
      <c r="BWD22" s="71"/>
      <c r="BWE22" s="71"/>
      <c r="BWF22" s="71"/>
      <c r="BWG22" s="71"/>
      <c r="BWH22" s="71"/>
      <c r="BWI22" s="71"/>
      <c r="BWJ22" s="71"/>
      <c r="BWK22" s="71"/>
      <c r="BWL22" s="71"/>
      <c r="BWM22" s="71"/>
      <c r="BWN22" s="71"/>
      <c r="BWO22" s="71"/>
      <c r="BWP22" s="71"/>
      <c r="BWQ22" s="71"/>
      <c r="BWR22" s="71"/>
      <c r="BWS22" s="71"/>
      <c r="BWT22" s="71"/>
      <c r="BWU22" s="71"/>
      <c r="BWV22" s="71"/>
      <c r="BWW22" s="71"/>
      <c r="BWX22" s="71"/>
      <c r="BWY22" s="71"/>
      <c r="BWZ22" s="71"/>
      <c r="BXA22" s="71"/>
      <c r="BXB22" s="71"/>
      <c r="BXC22" s="71"/>
      <c r="BXD22" s="71"/>
      <c r="BXE22" s="71"/>
      <c r="BXF22" s="71"/>
      <c r="BXG22" s="71"/>
      <c r="BXH22" s="71"/>
      <c r="BXI22" s="71"/>
      <c r="BXJ22" s="71"/>
      <c r="BXK22" s="71"/>
      <c r="BXL22" s="71"/>
      <c r="BXM22" s="71"/>
      <c r="BXN22" s="71"/>
      <c r="BXO22" s="71"/>
      <c r="BXP22" s="71"/>
      <c r="BXQ22" s="71"/>
      <c r="BXR22" s="71"/>
      <c r="BXS22" s="71"/>
      <c r="BXT22" s="71"/>
      <c r="BXU22" s="71"/>
      <c r="BXV22" s="71"/>
      <c r="BXW22" s="71"/>
      <c r="BXX22" s="71"/>
      <c r="BXY22" s="71"/>
      <c r="BXZ22" s="71"/>
      <c r="BYA22" s="71"/>
      <c r="BYB22" s="71"/>
      <c r="BYC22" s="71"/>
      <c r="BYD22" s="71"/>
      <c r="BYE22" s="71"/>
      <c r="BYF22" s="71"/>
      <c r="BYG22" s="71"/>
      <c r="BYH22" s="71"/>
      <c r="BYI22" s="71"/>
      <c r="BYJ22" s="71"/>
      <c r="BYK22" s="71"/>
      <c r="BYL22" s="71"/>
      <c r="BYM22" s="71"/>
      <c r="BYN22" s="71"/>
      <c r="BYO22" s="71"/>
      <c r="BYP22" s="71"/>
      <c r="BYQ22" s="71"/>
      <c r="BYR22" s="71"/>
      <c r="BYS22" s="71"/>
      <c r="BYT22" s="71"/>
      <c r="BYU22" s="71"/>
      <c r="BYV22" s="71"/>
      <c r="BYW22" s="71"/>
      <c r="BYX22" s="71"/>
      <c r="BYY22" s="71"/>
      <c r="BYZ22" s="71"/>
      <c r="BZA22" s="71"/>
      <c r="BZB22" s="71"/>
      <c r="BZC22" s="71"/>
      <c r="BZD22" s="71"/>
      <c r="BZE22" s="71"/>
      <c r="BZF22" s="71"/>
      <c r="BZG22" s="71"/>
      <c r="BZH22" s="71"/>
      <c r="BZI22" s="71"/>
      <c r="BZJ22" s="71"/>
      <c r="BZK22" s="71"/>
      <c r="BZL22" s="71"/>
      <c r="BZM22" s="71"/>
      <c r="BZN22" s="71"/>
      <c r="BZO22" s="71"/>
      <c r="BZP22" s="71"/>
      <c r="BZQ22" s="71"/>
      <c r="BZR22" s="71"/>
      <c r="BZS22" s="71"/>
      <c r="BZT22" s="71"/>
      <c r="BZU22" s="71"/>
      <c r="BZV22" s="71"/>
      <c r="BZW22" s="71"/>
      <c r="BZX22" s="71"/>
      <c r="BZY22" s="71"/>
      <c r="BZZ22" s="71"/>
      <c r="CAA22" s="71"/>
      <c r="CAB22" s="71"/>
      <c r="CAC22" s="71"/>
      <c r="CAD22" s="71"/>
      <c r="CAE22" s="71"/>
      <c r="CAF22" s="71"/>
      <c r="CAG22" s="71"/>
      <c r="CAH22" s="71"/>
      <c r="CAI22" s="71"/>
      <c r="CAJ22" s="71"/>
      <c r="CAK22" s="71"/>
      <c r="CAL22" s="71"/>
      <c r="CAM22" s="71"/>
      <c r="CAN22" s="71"/>
      <c r="CAO22" s="71"/>
      <c r="CAP22" s="71"/>
      <c r="CAQ22" s="71"/>
      <c r="CAR22" s="71"/>
      <c r="CAS22" s="71"/>
      <c r="CAT22" s="71"/>
      <c r="CAU22" s="71"/>
      <c r="CAV22" s="71"/>
      <c r="CAW22" s="71"/>
      <c r="CAX22" s="71"/>
      <c r="CAY22" s="71"/>
      <c r="CAZ22" s="71"/>
      <c r="CBA22" s="71"/>
      <c r="CBB22" s="71"/>
      <c r="CBC22" s="71"/>
      <c r="CBD22" s="71"/>
      <c r="CBE22" s="71"/>
      <c r="CBF22" s="71"/>
      <c r="CBG22" s="71"/>
      <c r="CBH22" s="71"/>
      <c r="CBI22" s="71"/>
      <c r="CBJ22" s="71"/>
      <c r="CBK22" s="71"/>
      <c r="CBL22" s="71"/>
      <c r="CBM22" s="71"/>
      <c r="CBN22" s="71"/>
      <c r="CBO22" s="71"/>
      <c r="CBP22" s="71"/>
      <c r="CBQ22" s="71"/>
      <c r="CBR22" s="71"/>
      <c r="CBS22" s="71"/>
      <c r="CBT22" s="71"/>
      <c r="CBU22" s="71"/>
      <c r="CBV22" s="71"/>
      <c r="CBW22" s="71"/>
      <c r="CBX22" s="71"/>
      <c r="CBY22" s="71"/>
      <c r="CBZ22" s="71"/>
      <c r="CCA22" s="71"/>
      <c r="CCB22" s="71"/>
      <c r="CCC22" s="71"/>
      <c r="CCD22" s="71"/>
      <c r="CCE22" s="71"/>
      <c r="CCF22" s="71"/>
      <c r="CCG22" s="71"/>
      <c r="CCH22" s="71"/>
      <c r="CCI22" s="71"/>
      <c r="CCJ22" s="71"/>
      <c r="CCK22" s="71"/>
      <c r="CCL22" s="71"/>
      <c r="CCM22" s="71"/>
      <c r="CCN22" s="71"/>
      <c r="CCO22" s="71"/>
      <c r="CCP22" s="71"/>
      <c r="CCQ22" s="71"/>
      <c r="CCR22" s="71"/>
      <c r="CCS22" s="71"/>
      <c r="CCT22" s="71"/>
      <c r="CCU22" s="71"/>
      <c r="CCV22" s="71"/>
      <c r="CCW22" s="71"/>
      <c r="CCX22" s="71"/>
      <c r="CCY22" s="71"/>
      <c r="CCZ22" s="71"/>
      <c r="CDA22" s="71"/>
      <c r="CDB22" s="71"/>
      <c r="CDC22" s="71"/>
      <c r="CDD22" s="71"/>
      <c r="CDE22" s="71"/>
      <c r="CDF22" s="71"/>
      <c r="CDG22" s="71"/>
      <c r="CDH22" s="71"/>
      <c r="CDI22" s="71"/>
      <c r="CDJ22" s="71"/>
      <c r="CDK22" s="71"/>
      <c r="CDL22" s="71"/>
      <c r="CDM22" s="71"/>
      <c r="CDN22" s="71"/>
      <c r="CDO22" s="71"/>
      <c r="CDP22" s="71"/>
      <c r="CDQ22" s="71"/>
      <c r="CDR22" s="71"/>
      <c r="CDS22" s="71"/>
      <c r="CDT22" s="71"/>
      <c r="CDU22" s="71"/>
      <c r="CDV22" s="71"/>
      <c r="CDW22" s="71"/>
      <c r="CDX22" s="71"/>
      <c r="CDY22" s="71"/>
      <c r="CDZ22" s="71"/>
      <c r="CEA22" s="71"/>
      <c r="CEB22" s="71"/>
      <c r="CEC22" s="71"/>
      <c r="CED22" s="71"/>
      <c r="CEE22" s="71"/>
      <c r="CEF22" s="71"/>
      <c r="CEG22" s="71"/>
      <c r="CEH22" s="71"/>
      <c r="CEI22" s="71"/>
      <c r="CEJ22" s="71"/>
      <c r="CEK22" s="71"/>
      <c r="CEL22" s="71"/>
      <c r="CEM22" s="71"/>
      <c r="CEN22" s="71"/>
      <c r="CEO22" s="71"/>
      <c r="CEP22" s="71"/>
      <c r="CEQ22" s="71"/>
      <c r="CER22" s="71"/>
      <c r="CES22" s="71"/>
      <c r="CET22" s="71"/>
      <c r="CEU22" s="71"/>
      <c r="CEV22" s="71"/>
      <c r="CEW22" s="71"/>
      <c r="CEX22" s="71"/>
      <c r="CEY22" s="71"/>
      <c r="CEZ22" s="71"/>
      <c r="CFA22" s="71"/>
      <c r="CFB22" s="71"/>
      <c r="CFC22" s="71"/>
      <c r="CFD22" s="71"/>
      <c r="CFE22" s="71"/>
      <c r="CFF22" s="71"/>
      <c r="CFG22" s="71"/>
      <c r="CFH22" s="71"/>
      <c r="CFI22" s="71"/>
      <c r="CFJ22" s="71"/>
      <c r="CFK22" s="71"/>
      <c r="CFL22" s="71"/>
      <c r="CFM22" s="71"/>
      <c r="CFN22" s="71"/>
      <c r="CFO22" s="71"/>
      <c r="CFP22" s="71"/>
      <c r="CFQ22" s="71"/>
      <c r="CFR22" s="71"/>
      <c r="CFS22" s="71"/>
      <c r="CFT22" s="71"/>
      <c r="CFU22" s="71"/>
      <c r="CFV22" s="71"/>
      <c r="CFW22" s="71"/>
      <c r="CFX22" s="71"/>
      <c r="CFY22" s="71"/>
      <c r="CFZ22" s="71"/>
      <c r="CGA22" s="71"/>
      <c r="CGB22" s="71"/>
      <c r="CGC22" s="71"/>
      <c r="CGD22" s="71"/>
      <c r="CGE22" s="71"/>
      <c r="CGF22" s="71"/>
      <c r="CGG22" s="71"/>
      <c r="CGH22" s="71"/>
      <c r="CGI22" s="71"/>
      <c r="CGJ22" s="71"/>
      <c r="CGK22" s="71"/>
      <c r="CGL22" s="71"/>
      <c r="CGM22" s="71"/>
      <c r="CGN22" s="71"/>
      <c r="CGO22" s="71"/>
      <c r="CGP22" s="71"/>
      <c r="CGQ22" s="71"/>
      <c r="CGR22" s="71"/>
      <c r="CGS22" s="71"/>
      <c r="CGT22" s="71"/>
      <c r="CGU22" s="71"/>
      <c r="CGV22" s="71"/>
      <c r="CGW22" s="71"/>
      <c r="CGX22" s="71"/>
      <c r="CGY22" s="71"/>
      <c r="CGZ22" s="71"/>
      <c r="CHA22" s="71"/>
      <c r="CHB22" s="71"/>
      <c r="CHC22" s="71"/>
      <c r="CHD22" s="71"/>
      <c r="CHE22" s="71"/>
      <c r="CHF22" s="71"/>
      <c r="CHG22" s="71"/>
      <c r="CHH22" s="71"/>
      <c r="CHI22" s="71"/>
      <c r="CHJ22" s="71"/>
      <c r="CHK22" s="71"/>
      <c r="CHL22" s="71"/>
      <c r="CHM22" s="71"/>
      <c r="CHN22" s="71"/>
      <c r="CHO22" s="71"/>
      <c r="CHP22" s="71"/>
      <c r="CHQ22" s="71"/>
      <c r="CHR22" s="71"/>
      <c r="CHS22" s="71"/>
      <c r="CHT22" s="71"/>
      <c r="CHU22" s="71"/>
      <c r="CHV22" s="71"/>
      <c r="CHW22" s="71"/>
      <c r="CHX22" s="71"/>
      <c r="CHY22" s="71"/>
      <c r="CHZ22" s="71"/>
      <c r="CIA22" s="71"/>
      <c r="CIB22" s="71"/>
      <c r="CIC22" s="71"/>
      <c r="CID22" s="71"/>
      <c r="CIE22" s="71"/>
      <c r="CIF22" s="71"/>
      <c r="CIG22" s="71"/>
      <c r="CIH22" s="71"/>
      <c r="CII22" s="71"/>
      <c r="CIJ22" s="71"/>
      <c r="CIK22" s="71"/>
      <c r="CIL22" s="71"/>
      <c r="CIM22" s="71"/>
      <c r="CIN22" s="71"/>
      <c r="CIO22" s="71"/>
      <c r="CIP22" s="71"/>
      <c r="CIQ22" s="71"/>
      <c r="CIR22" s="71"/>
      <c r="CIS22" s="71"/>
      <c r="CIT22" s="71"/>
      <c r="CIU22" s="71"/>
      <c r="CIV22" s="71"/>
      <c r="CIW22" s="71"/>
      <c r="CIX22" s="71"/>
      <c r="CIY22" s="71"/>
      <c r="CIZ22" s="71"/>
      <c r="CJA22" s="71"/>
      <c r="CJB22" s="71"/>
      <c r="CJC22" s="71"/>
      <c r="CJD22" s="71"/>
      <c r="CJE22" s="71"/>
      <c r="CJF22" s="71"/>
      <c r="CJG22" s="71"/>
      <c r="CJH22" s="71"/>
      <c r="CJI22" s="71"/>
      <c r="CJJ22" s="71"/>
      <c r="CJK22" s="71"/>
      <c r="CJL22" s="71"/>
      <c r="CJM22" s="71"/>
      <c r="CJN22" s="71"/>
      <c r="CJO22" s="71"/>
      <c r="CJP22" s="71"/>
      <c r="CJQ22" s="71"/>
      <c r="CJR22" s="71"/>
      <c r="CJS22" s="71"/>
      <c r="CJT22" s="71"/>
      <c r="CJU22" s="71"/>
      <c r="CJV22" s="71"/>
      <c r="CJW22" s="71"/>
      <c r="CJX22" s="71"/>
      <c r="CJY22" s="71"/>
      <c r="CJZ22" s="71"/>
      <c r="CKA22" s="71"/>
      <c r="CKB22" s="71"/>
      <c r="CKC22" s="71"/>
      <c r="CKD22" s="71"/>
      <c r="CKE22" s="71"/>
      <c r="CKF22" s="71"/>
      <c r="CKG22" s="71"/>
      <c r="CKH22" s="71"/>
      <c r="CKI22" s="71"/>
      <c r="CKJ22" s="71"/>
      <c r="CKK22" s="71"/>
      <c r="CKL22" s="71"/>
      <c r="CKM22" s="71"/>
      <c r="CKN22" s="71"/>
      <c r="CKO22" s="71"/>
      <c r="CKP22" s="71"/>
      <c r="CKQ22" s="71"/>
      <c r="CKR22" s="71"/>
      <c r="CKS22" s="71"/>
      <c r="CKT22" s="71"/>
      <c r="CKU22" s="71"/>
      <c r="CKV22" s="71"/>
      <c r="CKW22" s="71"/>
      <c r="CKX22" s="71"/>
      <c r="CKY22" s="71"/>
      <c r="CKZ22" s="71"/>
      <c r="CLA22" s="71"/>
      <c r="CLB22" s="71"/>
      <c r="CLC22" s="71"/>
      <c r="CLD22" s="71"/>
      <c r="CLE22" s="71"/>
      <c r="CLF22" s="71"/>
      <c r="CLG22" s="71"/>
      <c r="CLH22" s="71"/>
      <c r="CLI22" s="71"/>
      <c r="CLJ22" s="71"/>
      <c r="CLK22" s="71"/>
      <c r="CLL22" s="71"/>
      <c r="CLM22" s="71"/>
      <c r="CLN22" s="71"/>
      <c r="CLO22" s="71"/>
      <c r="CLP22" s="71"/>
      <c r="CLQ22" s="71"/>
      <c r="CLR22" s="71"/>
      <c r="CLS22" s="71"/>
      <c r="CLT22" s="71"/>
      <c r="CLU22" s="71"/>
      <c r="CLV22" s="71"/>
      <c r="CLW22" s="71"/>
      <c r="CLX22" s="71"/>
      <c r="CLY22" s="71"/>
      <c r="CLZ22" s="71"/>
      <c r="CMA22" s="71"/>
      <c r="CMB22" s="71"/>
      <c r="CMC22" s="71"/>
      <c r="CMD22" s="71"/>
      <c r="CME22" s="71"/>
      <c r="CMF22" s="71"/>
      <c r="CMG22" s="71"/>
      <c r="CMH22" s="71"/>
      <c r="CMI22" s="71"/>
      <c r="CMJ22" s="71"/>
      <c r="CMK22" s="71"/>
      <c r="CML22" s="71"/>
      <c r="CMM22" s="71"/>
      <c r="CMN22" s="71"/>
      <c r="CMO22" s="71"/>
      <c r="CMP22" s="71"/>
      <c r="CMQ22" s="71"/>
      <c r="CMR22" s="71"/>
      <c r="CMS22" s="71"/>
      <c r="CMT22" s="71"/>
      <c r="CMU22" s="71"/>
      <c r="CMV22" s="71"/>
      <c r="CMW22" s="71"/>
      <c r="CMX22" s="71"/>
      <c r="CMY22" s="71"/>
      <c r="CMZ22" s="71"/>
      <c r="CNA22" s="71"/>
      <c r="CNB22" s="71"/>
      <c r="CNC22" s="71"/>
      <c r="CND22" s="71"/>
      <c r="CNE22" s="71"/>
      <c r="CNF22" s="71"/>
      <c r="CNG22" s="71"/>
      <c r="CNH22" s="71"/>
      <c r="CNI22" s="71"/>
      <c r="CNJ22" s="71"/>
      <c r="CNK22" s="71"/>
      <c r="CNL22" s="71"/>
      <c r="CNM22" s="71"/>
      <c r="CNN22" s="71"/>
      <c r="CNO22" s="71"/>
      <c r="CNP22" s="71"/>
      <c r="CNQ22" s="71"/>
      <c r="CNR22" s="71"/>
      <c r="CNS22" s="71"/>
      <c r="CNT22" s="71"/>
      <c r="CNU22" s="71"/>
      <c r="CNV22" s="71"/>
      <c r="CNW22" s="71"/>
      <c r="CNX22" s="71"/>
      <c r="CNY22" s="71"/>
      <c r="CNZ22" s="71"/>
      <c r="COA22" s="71"/>
      <c r="COB22" s="71"/>
      <c r="COC22" s="71"/>
      <c r="COD22" s="71"/>
      <c r="COE22" s="71"/>
      <c r="COF22" s="71"/>
      <c r="COG22" s="71"/>
      <c r="COH22" s="71"/>
      <c r="COI22" s="71"/>
      <c r="COJ22" s="71"/>
      <c r="COK22" s="71"/>
      <c r="COL22" s="71"/>
      <c r="COM22" s="71"/>
      <c r="CON22" s="71"/>
      <c r="COO22" s="71"/>
      <c r="COP22" s="71"/>
      <c r="COQ22" s="71"/>
      <c r="COR22" s="71"/>
      <c r="COS22" s="71"/>
      <c r="COT22" s="71"/>
      <c r="COU22" s="71"/>
      <c r="COV22" s="71"/>
      <c r="COW22" s="71"/>
      <c r="COX22" s="71"/>
      <c r="COY22" s="71"/>
      <c r="COZ22" s="71"/>
      <c r="CPA22" s="71"/>
      <c r="CPB22" s="71"/>
      <c r="CPC22" s="71"/>
      <c r="CPD22" s="71"/>
      <c r="CPE22" s="71"/>
      <c r="CPF22" s="71"/>
      <c r="CPG22" s="71"/>
      <c r="CPH22" s="71"/>
      <c r="CPI22" s="71"/>
      <c r="CPJ22" s="71"/>
      <c r="CPK22" s="71"/>
      <c r="CPL22" s="71"/>
      <c r="CPM22" s="71"/>
      <c r="CPN22" s="71"/>
      <c r="CPO22" s="71"/>
      <c r="CPP22" s="71"/>
      <c r="CPQ22" s="71"/>
      <c r="CPR22" s="71"/>
      <c r="CPS22" s="71"/>
      <c r="CPT22" s="71"/>
      <c r="CPU22" s="71"/>
      <c r="CPV22" s="71"/>
      <c r="CPW22" s="71"/>
      <c r="CPX22" s="71"/>
      <c r="CPY22" s="71"/>
      <c r="CPZ22" s="71"/>
      <c r="CQA22" s="71"/>
      <c r="CQB22" s="71"/>
      <c r="CQC22" s="71"/>
      <c r="CQD22" s="71"/>
      <c r="CQE22" s="71"/>
      <c r="CQF22" s="71"/>
      <c r="CQG22" s="71"/>
      <c r="CQH22" s="71"/>
      <c r="CQI22" s="71"/>
      <c r="CQJ22" s="71"/>
      <c r="CQK22" s="71"/>
      <c r="CQL22" s="71"/>
      <c r="CQM22" s="71"/>
      <c r="CQN22" s="71"/>
      <c r="CQO22" s="71"/>
      <c r="CQP22" s="71"/>
      <c r="CQQ22" s="71"/>
      <c r="CQR22" s="71"/>
      <c r="CQS22" s="71"/>
      <c r="CQT22" s="71"/>
      <c r="CQU22" s="71"/>
      <c r="CQV22" s="71"/>
      <c r="CQW22" s="71"/>
      <c r="CQX22" s="71"/>
      <c r="CQY22" s="71"/>
      <c r="CQZ22" s="71"/>
      <c r="CRA22" s="71"/>
      <c r="CRB22" s="71"/>
      <c r="CRC22" s="71"/>
      <c r="CRD22" s="71"/>
      <c r="CRE22" s="71"/>
      <c r="CRF22" s="71"/>
      <c r="CRG22" s="71"/>
      <c r="CRH22" s="71"/>
      <c r="CRI22" s="71"/>
      <c r="CRJ22" s="71"/>
      <c r="CRK22" s="71"/>
      <c r="CRL22" s="71"/>
      <c r="CRM22" s="71"/>
      <c r="CRN22" s="71"/>
      <c r="CRO22" s="71"/>
      <c r="CRP22" s="71"/>
      <c r="CRQ22" s="71"/>
      <c r="CRR22" s="71"/>
      <c r="CRS22" s="71"/>
      <c r="CRT22" s="71"/>
      <c r="CRU22" s="71"/>
      <c r="CRV22" s="71"/>
      <c r="CRW22" s="71"/>
      <c r="CRX22" s="71"/>
      <c r="CRY22" s="71"/>
      <c r="CRZ22" s="71"/>
      <c r="CSA22" s="71"/>
      <c r="CSB22" s="71"/>
      <c r="CSC22" s="71"/>
      <c r="CSD22" s="71"/>
      <c r="CSE22" s="71"/>
      <c r="CSF22" s="71"/>
      <c r="CSG22" s="71"/>
      <c r="CSH22" s="71"/>
      <c r="CSI22" s="71"/>
      <c r="CSJ22" s="71"/>
      <c r="CSK22" s="71"/>
      <c r="CSL22" s="71"/>
      <c r="CSM22" s="71"/>
      <c r="CSN22" s="71"/>
      <c r="CSO22" s="71"/>
      <c r="CSP22" s="71"/>
      <c r="CSQ22" s="71"/>
      <c r="CSR22" s="71"/>
      <c r="CSS22" s="71"/>
      <c r="CST22" s="71"/>
      <c r="CSU22" s="71"/>
      <c r="CSV22" s="71"/>
      <c r="CSW22" s="71"/>
      <c r="CSX22" s="71"/>
      <c r="CSY22" s="71"/>
      <c r="CSZ22" s="71"/>
      <c r="CTA22" s="71"/>
      <c r="CTB22" s="71"/>
      <c r="CTC22" s="71"/>
      <c r="CTD22" s="71"/>
      <c r="CTE22" s="71"/>
      <c r="CTF22" s="71"/>
      <c r="CTG22" s="71"/>
      <c r="CTH22" s="71"/>
      <c r="CTI22" s="71"/>
      <c r="CTJ22" s="71"/>
      <c r="CTK22" s="71"/>
      <c r="CTL22" s="71"/>
      <c r="CTM22" s="71"/>
      <c r="CTN22" s="71"/>
      <c r="CTO22" s="71"/>
      <c r="CTP22" s="71"/>
      <c r="CTQ22" s="71"/>
      <c r="CTR22" s="71"/>
      <c r="CTS22" s="71"/>
      <c r="CTT22" s="71"/>
      <c r="CTU22" s="71"/>
      <c r="CTV22" s="71"/>
      <c r="CTW22" s="71"/>
      <c r="CTX22" s="71"/>
      <c r="CTY22" s="71"/>
      <c r="CTZ22" s="71"/>
      <c r="CUA22" s="71"/>
      <c r="CUB22" s="71"/>
      <c r="CUC22" s="71"/>
      <c r="CUD22" s="71"/>
      <c r="CUE22" s="71"/>
      <c r="CUF22" s="71"/>
      <c r="CUG22" s="71"/>
      <c r="CUH22" s="71"/>
      <c r="CUI22" s="71"/>
      <c r="CUJ22" s="71"/>
      <c r="CUK22" s="71"/>
      <c r="CUL22" s="71"/>
      <c r="CUM22" s="71"/>
      <c r="CUN22" s="71"/>
      <c r="CUO22" s="71"/>
      <c r="CUP22" s="71"/>
      <c r="CUQ22" s="71"/>
      <c r="CUR22" s="71"/>
      <c r="CUS22" s="71"/>
      <c r="CUT22" s="71"/>
      <c r="CUU22" s="71"/>
      <c r="CUV22" s="71"/>
      <c r="CUW22" s="71"/>
      <c r="CUX22" s="71"/>
      <c r="CUY22" s="71"/>
      <c r="CUZ22" s="71"/>
      <c r="CVA22" s="71"/>
      <c r="CVB22" s="71"/>
      <c r="CVC22" s="71"/>
      <c r="CVD22" s="71"/>
      <c r="CVE22" s="71"/>
      <c r="CVF22" s="71"/>
      <c r="CVG22" s="71"/>
      <c r="CVH22" s="71"/>
      <c r="CVI22" s="71"/>
      <c r="CVJ22" s="71"/>
      <c r="CVK22" s="71"/>
      <c r="CVL22" s="71"/>
      <c r="CVM22" s="71"/>
      <c r="CVN22" s="71"/>
      <c r="CVO22" s="71"/>
      <c r="CVP22" s="71"/>
      <c r="CVQ22" s="71"/>
      <c r="CVR22" s="71"/>
      <c r="CVS22" s="71"/>
      <c r="CVT22" s="71"/>
      <c r="CVU22" s="71"/>
      <c r="CVV22" s="71"/>
      <c r="CVW22" s="71"/>
      <c r="CVX22" s="71"/>
      <c r="CVY22" s="71"/>
      <c r="CVZ22" s="71"/>
      <c r="CWA22" s="71"/>
      <c r="CWB22" s="71"/>
      <c r="CWC22" s="71"/>
      <c r="CWD22" s="71"/>
      <c r="CWE22" s="71"/>
      <c r="CWF22" s="71"/>
      <c r="CWG22" s="71"/>
      <c r="CWH22" s="71"/>
      <c r="CWI22" s="71"/>
      <c r="CWJ22" s="71"/>
      <c r="CWK22" s="71"/>
      <c r="CWL22" s="71"/>
      <c r="CWM22" s="71"/>
      <c r="CWN22" s="71"/>
      <c r="CWO22" s="71"/>
      <c r="CWP22" s="71"/>
      <c r="CWQ22" s="71"/>
      <c r="CWR22" s="71"/>
      <c r="CWS22" s="71"/>
      <c r="CWT22" s="71"/>
      <c r="CWU22" s="71"/>
      <c r="CWV22" s="71"/>
      <c r="CWW22" s="71"/>
      <c r="CWX22" s="71"/>
      <c r="CWY22" s="71"/>
      <c r="CWZ22" s="71"/>
      <c r="CXA22" s="71"/>
      <c r="CXB22" s="71"/>
      <c r="CXC22" s="71"/>
      <c r="CXD22" s="71"/>
      <c r="CXE22" s="71"/>
      <c r="CXF22" s="71"/>
      <c r="CXG22" s="71"/>
      <c r="CXH22" s="71"/>
      <c r="CXI22" s="71"/>
      <c r="CXJ22" s="71"/>
      <c r="CXK22" s="71"/>
      <c r="CXL22" s="71"/>
      <c r="CXM22" s="71"/>
      <c r="CXN22" s="71"/>
      <c r="CXO22" s="71"/>
      <c r="CXP22" s="71"/>
      <c r="CXQ22" s="71"/>
      <c r="CXR22" s="71"/>
      <c r="CXS22" s="71"/>
      <c r="CXT22" s="71"/>
      <c r="CXU22" s="71"/>
      <c r="CXV22" s="71"/>
      <c r="CXW22" s="71"/>
      <c r="CXX22" s="71"/>
      <c r="CXY22" s="71"/>
      <c r="CXZ22" s="71"/>
      <c r="CYA22" s="71"/>
      <c r="CYB22" s="71"/>
      <c r="CYC22" s="71"/>
      <c r="CYD22" s="71"/>
      <c r="CYE22" s="71"/>
      <c r="CYF22" s="71"/>
      <c r="CYG22" s="71"/>
      <c r="CYH22" s="71"/>
      <c r="CYI22" s="71"/>
      <c r="CYJ22" s="71"/>
      <c r="CYK22" s="71"/>
      <c r="CYL22" s="71"/>
      <c r="CYM22" s="71"/>
      <c r="CYN22" s="71"/>
      <c r="CYO22" s="71"/>
      <c r="CYP22" s="71"/>
      <c r="CYQ22" s="71"/>
      <c r="CYR22" s="71"/>
      <c r="CYS22" s="71"/>
      <c r="CYT22" s="71"/>
      <c r="CYU22" s="71"/>
      <c r="CYV22" s="71"/>
      <c r="CYW22" s="71"/>
      <c r="CYX22" s="71"/>
      <c r="CYY22" s="71"/>
      <c r="CYZ22" s="71"/>
      <c r="CZA22" s="71"/>
      <c r="CZB22" s="71"/>
      <c r="CZC22" s="71"/>
      <c r="CZD22" s="71"/>
      <c r="CZE22" s="71"/>
      <c r="CZF22" s="71"/>
      <c r="CZG22" s="71"/>
      <c r="CZH22" s="71"/>
      <c r="CZI22" s="71"/>
      <c r="CZJ22" s="71"/>
      <c r="CZK22" s="71"/>
      <c r="CZL22" s="71"/>
      <c r="CZM22" s="71"/>
      <c r="CZN22" s="71"/>
      <c r="CZO22" s="71"/>
      <c r="CZP22" s="71"/>
      <c r="CZQ22" s="71"/>
      <c r="CZR22" s="71"/>
      <c r="CZS22" s="71"/>
      <c r="CZT22" s="71"/>
      <c r="CZU22" s="71"/>
      <c r="CZV22" s="71"/>
      <c r="CZW22" s="71"/>
      <c r="CZX22" s="71"/>
      <c r="CZY22" s="71"/>
      <c r="CZZ22" s="71"/>
      <c r="DAA22" s="71"/>
      <c r="DAB22" s="71"/>
      <c r="DAC22" s="71"/>
      <c r="DAD22" s="71"/>
      <c r="DAE22" s="71"/>
      <c r="DAF22" s="71"/>
      <c r="DAG22" s="71"/>
      <c r="DAH22" s="71"/>
      <c r="DAI22" s="71"/>
      <c r="DAJ22" s="71"/>
      <c r="DAK22" s="71"/>
      <c r="DAL22" s="71"/>
      <c r="DAM22" s="71"/>
      <c r="DAN22" s="71"/>
      <c r="DAO22" s="71"/>
      <c r="DAP22" s="71"/>
      <c r="DAQ22" s="71"/>
      <c r="DAR22" s="71"/>
      <c r="DAS22" s="71"/>
      <c r="DAT22" s="71"/>
      <c r="DAU22" s="71"/>
      <c r="DAV22" s="71"/>
      <c r="DAW22" s="71"/>
      <c r="DAX22" s="71"/>
      <c r="DAY22" s="71"/>
      <c r="DAZ22" s="71"/>
      <c r="DBA22" s="71"/>
      <c r="DBB22" s="71"/>
      <c r="DBC22" s="71"/>
      <c r="DBD22" s="71"/>
      <c r="DBE22" s="71"/>
      <c r="DBF22" s="71"/>
      <c r="DBG22" s="71"/>
      <c r="DBH22" s="71"/>
      <c r="DBI22" s="71"/>
      <c r="DBJ22" s="71"/>
      <c r="DBK22" s="71"/>
      <c r="DBL22" s="71"/>
      <c r="DBM22" s="71"/>
      <c r="DBN22" s="71"/>
      <c r="DBO22" s="71"/>
      <c r="DBP22" s="71"/>
      <c r="DBQ22" s="71"/>
      <c r="DBR22" s="71"/>
      <c r="DBS22" s="71"/>
      <c r="DBT22" s="71"/>
      <c r="DBU22" s="71"/>
      <c r="DBV22" s="71"/>
      <c r="DBW22" s="71"/>
      <c r="DBX22" s="71"/>
      <c r="DBY22" s="71"/>
      <c r="DBZ22" s="71"/>
      <c r="DCA22" s="71"/>
      <c r="DCB22" s="71"/>
      <c r="DCC22" s="71"/>
      <c r="DCD22" s="71"/>
      <c r="DCE22" s="71"/>
      <c r="DCF22" s="71"/>
      <c r="DCG22" s="71"/>
      <c r="DCH22" s="71"/>
      <c r="DCI22" s="71"/>
      <c r="DCJ22" s="71"/>
      <c r="DCK22" s="71"/>
      <c r="DCL22" s="71"/>
      <c r="DCM22" s="71"/>
      <c r="DCN22" s="71"/>
      <c r="DCO22" s="71"/>
      <c r="DCP22" s="71"/>
      <c r="DCQ22" s="71"/>
      <c r="DCR22" s="71"/>
      <c r="DCS22" s="71"/>
      <c r="DCT22" s="71"/>
      <c r="DCU22" s="71"/>
      <c r="DCV22" s="71"/>
      <c r="DCW22" s="71"/>
      <c r="DCX22" s="71"/>
      <c r="DCY22" s="71"/>
      <c r="DCZ22" s="71"/>
      <c r="DDA22" s="71"/>
      <c r="DDB22" s="71"/>
      <c r="DDC22" s="71"/>
      <c r="DDD22" s="71"/>
      <c r="DDE22" s="71"/>
      <c r="DDF22" s="71"/>
      <c r="DDG22" s="71"/>
      <c r="DDH22" s="71"/>
      <c r="DDI22" s="71"/>
      <c r="DDJ22" s="71"/>
      <c r="DDK22" s="71"/>
      <c r="DDL22" s="71"/>
      <c r="DDM22" s="71"/>
      <c r="DDN22" s="71"/>
      <c r="DDO22" s="71"/>
      <c r="DDP22" s="71"/>
      <c r="DDQ22" s="71"/>
      <c r="DDR22" s="71"/>
      <c r="DDS22" s="71"/>
      <c r="DDT22" s="71"/>
      <c r="DDU22" s="71"/>
      <c r="DDV22" s="71"/>
      <c r="DDW22" s="71"/>
      <c r="DDX22" s="71"/>
      <c r="DDY22" s="71"/>
      <c r="DDZ22" s="71"/>
      <c r="DEA22" s="71"/>
      <c r="DEB22" s="71"/>
      <c r="DEC22" s="71"/>
      <c r="DED22" s="71"/>
      <c r="DEE22" s="71"/>
      <c r="DEF22" s="71"/>
      <c r="DEG22" s="71"/>
      <c r="DEH22" s="71"/>
      <c r="DEI22" s="71"/>
      <c r="DEJ22" s="71"/>
      <c r="DEK22" s="71"/>
      <c r="DEL22" s="71"/>
      <c r="DEM22" s="71"/>
      <c r="DEN22" s="71"/>
      <c r="DEO22" s="71"/>
      <c r="DEP22" s="71"/>
      <c r="DEQ22" s="71"/>
      <c r="DER22" s="71"/>
      <c r="DES22" s="71"/>
      <c r="DET22" s="71"/>
      <c r="DEU22" s="71"/>
      <c r="DEV22" s="71"/>
      <c r="DEW22" s="71"/>
      <c r="DEX22" s="71"/>
      <c r="DEY22" s="71"/>
      <c r="DEZ22" s="71"/>
      <c r="DFA22" s="71"/>
      <c r="DFB22" s="71"/>
      <c r="DFC22" s="71"/>
      <c r="DFD22" s="71"/>
      <c r="DFE22" s="71"/>
      <c r="DFF22" s="71"/>
      <c r="DFG22" s="71"/>
      <c r="DFH22" s="71"/>
      <c r="DFI22" s="71"/>
      <c r="DFJ22" s="71"/>
      <c r="DFK22" s="71"/>
      <c r="DFL22" s="71"/>
      <c r="DFM22" s="71"/>
      <c r="DFN22" s="71"/>
      <c r="DFO22" s="71"/>
      <c r="DFP22" s="71"/>
      <c r="DFQ22" s="71"/>
      <c r="DFR22" s="71"/>
      <c r="DFS22" s="71"/>
      <c r="DFT22" s="71"/>
      <c r="DFU22" s="71"/>
      <c r="DFV22" s="71"/>
      <c r="DFW22" s="71"/>
      <c r="DFX22" s="71"/>
      <c r="DFY22" s="71"/>
      <c r="DFZ22" s="71"/>
      <c r="DGA22" s="71"/>
      <c r="DGB22" s="71"/>
      <c r="DGC22" s="71"/>
      <c r="DGD22" s="71"/>
      <c r="DGE22" s="71"/>
      <c r="DGF22" s="71"/>
      <c r="DGG22" s="71"/>
      <c r="DGH22" s="71"/>
      <c r="DGI22" s="71"/>
      <c r="DGJ22" s="71"/>
      <c r="DGK22" s="71"/>
      <c r="DGL22" s="71"/>
      <c r="DGM22" s="71"/>
      <c r="DGN22" s="71"/>
      <c r="DGO22" s="71"/>
      <c r="DGP22" s="71"/>
      <c r="DGQ22" s="71"/>
      <c r="DGR22" s="71"/>
      <c r="DGS22" s="71"/>
      <c r="DGT22" s="71"/>
      <c r="DGU22" s="71"/>
      <c r="DGV22" s="71"/>
      <c r="DGW22" s="71"/>
      <c r="DGX22" s="71"/>
      <c r="DGY22" s="71"/>
      <c r="DGZ22" s="71"/>
      <c r="DHA22" s="71"/>
      <c r="DHB22" s="71"/>
      <c r="DHC22" s="71"/>
      <c r="DHD22" s="71"/>
      <c r="DHE22" s="71"/>
      <c r="DHF22" s="71"/>
      <c r="DHG22" s="71"/>
      <c r="DHH22" s="71"/>
      <c r="DHI22" s="71"/>
      <c r="DHJ22" s="71"/>
      <c r="DHK22" s="71"/>
      <c r="DHL22" s="71"/>
      <c r="DHM22" s="71"/>
      <c r="DHN22" s="71"/>
      <c r="DHO22" s="71"/>
      <c r="DHP22" s="71"/>
      <c r="DHQ22" s="71"/>
      <c r="DHR22" s="71"/>
      <c r="DHS22" s="71"/>
      <c r="DHT22" s="71"/>
      <c r="DHU22" s="71"/>
      <c r="DHV22" s="71"/>
      <c r="DHW22" s="71"/>
      <c r="DHX22" s="71"/>
      <c r="DHY22" s="71"/>
      <c r="DHZ22" s="71"/>
      <c r="DIA22" s="71"/>
      <c r="DIB22" s="71"/>
      <c r="DIC22" s="71"/>
      <c r="DID22" s="71"/>
      <c r="DIE22" s="71"/>
      <c r="DIF22" s="71"/>
      <c r="DIG22" s="71"/>
      <c r="DIH22" s="71"/>
      <c r="DII22" s="71"/>
      <c r="DIJ22" s="71"/>
      <c r="DIK22" s="71"/>
      <c r="DIL22" s="71"/>
      <c r="DIM22" s="71"/>
      <c r="DIN22" s="71"/>
      <c r="DIO22" s="71"/>
      <c r="DIP22" s="71"/>
      <c r="DIQ22" s="71"/>
      <c r="DIR22" s="71"/>
      <c r="DIS22" s="71"/>
      <c r="DIT22" s="71"/>
      <c r="DIU22" s="71"/>
      <c r="DIV22" s="71"/>
      <c r="DIW22" s="71"/>
      <c r="DIX22" s="71"/>
      <c r="DIY22" s="71"/>
      <c r="DIZ22" s="71"/>
      <c r="DJA22" s="71"/>
      <c r="DJB22" s="71"/>
      <c r="DJC22" s="71"/>
      <c r="DJD22" s="71"/>
      <c r="DJE22" s="71"/>
      <c r="DJF22" s="71"/>
      <c r="DJG22" s="71"/>
      <c r="DJH22" s="71"/>
      <c r="DJI22" s="71"/>
      <c r="DJJ22" s="71"/>
      <c r="DJK22" s="71"/>
      <c r="DJL22" s="71"/>
      <c r="DJM22" s="71"/>
      <c r="DJN22" s="71"/>
      <c r="DJO22" s="71"/>
      <c r="DJP22" s="71"/>
      <c r="DJQ22" s="71"/>
      <c r="DJR22" s="71"/>
      <c r="DJS22" s="71"/>
      <c r="DJT22" s="71"/>
      <c r="DJU22" s="71"/>
      <c r="DJV22" s="71"/>
      <c r="DJW22" s="71"/>
      <c r="DJX22" s="71"/>
      <c r="DJY22" s="71"/>
      <c r="DJZ22" s="71"/>
      <c r="DKA22" s="71"/>
      <c r="DKB22" s="71"/>
      <c r="DKC22" s="71"/>
      <c r="DKD22" s="71"/>
      <c r="DKE22" s="71"/>
      <c r="DKF22" s="71"/>
      <c r="DKG22" s="71"/>
      <c r="DKH22" s="71"/>
      <c r="DKI22" s="71"/>
      <c r="DKJ22" s="71"/>
      <c r="DKK22" s="71"/>
      <c r="DKL22" s="71"/>
      <c r="DKM22" s="71"/>
      <c r="DKN22" s="71"/>
      <c r="DKO22" s="71"/>
      <c r="DKP22" s="71"/>
      <c r="DKQ22" s="71"/>
      <c r="DKR22" s="71"/>
      <c r="DKS22" s="71"/>
      <c r="DKT22" s="71"/>
      <c r="DKU22" s="71"/>
      <c r="DKV22" s="71"/>
      <c r="DKW22" s="71"/>
      <c r="DKX22" s="71"/>
      <c r="DKY22" s="71"/>
      <c r="DKZ22" s="71"/>
      <c r="DLA22" s="71"/>
      <c r="DLB22" s="71"/>
      <c r="DLC22" s="71"/>
      <c r="DLD22" s="71"/>
      <c r="DLE22" s="71"/>
      <c r="DLF22" s="71"/>
      <c r="DLG22" s="71"/>
      <c r="DLH22" s="71"/>
      <c r="DLI22" s="71"/>
      <c r="DLJ22" s="71"/>
      <c r="DLK22" s="71"/>
      <c r="DLL22" s="71"/>
      <c r="DLM22" s="71"/>
      <c r="DLN22" s="71"/>
      <c r="DLO22" s="71"/>
      <c r="DLP22" s="71"/>
      <c r="DLQ22" s="71"/>
      <c r="DLR22" s="71"/>
      <c r="DLS22" s="71"/>
      <c r="DLT22" s="71"/>
      <c r="DLU22" s="71"/>
      <c r="DLV22" s="71"/>
      <c r="DLW22" s="71"/>
      <c r="DLX22" s="71"/>
      <c r="DLY22" s="71"/>
      <c r="DLZ22" s="71"/>
      <c r="DMA22" s="71"/>
      <c r="DMB22" s="71"/>
      <c r="DMC22" s="71"/>
      <c r="DMD22" s="71"/>
      <c r="DME22" s="71"/>
      <c r="DMF22" s="71"/>
      <c r="DMG22" s="71"/>
      <c r="DMH22" s="71"/>
      <c r="DMI22" s="71"/>
      <c r="DMJ22" s="71"/>
      <c r="DMK22" s="71"/>
      <c r="DML22" s="71"/>
      <c r="DMM22" s="71"/>
      <c r="DMN22" s="71"/>
      <c r="DMO22" s="71"/>
      <c r="DMP22" s="71"/>
      <c r="DMQ22" s="71"/>
      <c r="DMR22" s="71"/>
      <c r="DMS22" s="71"/>
      <c r="DMT22" s="71"/>
      <c r="DMU22" s="71"/>
      <c r="DMV22" s="71"/>
      <c r="DMW22" s="71"/>
      <c r="DMX22" s="71"/>
      <c r="DMY22" s="71"/>
      <c r="DMZ22" s="71"/>
      <c r="DNA22" s="71"/>
      <c r="DNB22" s="71"/>
      <c r="DNC22" s="71"/>
      <c r="DND22" s="71"/>
      <c r="DNE22" s="71"/>
      <c r="DNF22" s="71"/>
      <c r="DNG22" s="71"/>
      <c r="DNH22" s="71"/>
      <c r="DNI22" s="71"/>
      <c r="DNJ22" s="71"/>
      <c r="DNK22" s="71"/>
      <c r="DNL22" s="71"/>
      <c r="DNM22" s="71"/>
      <c r="DNN22" s="71"/>
      <c r="DNO22" s="71"/>
      <c r="DNP22" s="71"/>
      <c r="DNQ22" s="71"/>
      <c r="DNR22" s="71"/>
      <c r="DNS22" s="71"/>
      <c r="DNT22" s="71"/>
      <c r="DNU22" s="71"/>
      <c r="DNV22" s="71"/>
      <c r="DNW22" s="71"/>
      <c r="DNX22" s="71"/>
      <c r="DNY22" s="71"/>
      <c r="DNZ22" s="71"/>
      <c r="DOA22" s="71"/>
      <c r="DOB22" s="71"/>
      <c r="DOC22" s="71"/>
      <c r="DOD22" s="71"/>
      <c r="DOE22" s="71"/>
      <c r="DOF22" s="71"/>
      <c r="DOG22" s="71"/>
      <c r="DOH22" s="71"/>
      <c r="DOI22" s="71"/>
      <c r="DOJ22" s="71"/>
      <c r="DOK22" s="71"/>
      <c r="DOL22" s="71"/>
      <c r="DOM22" s="71"/>
      <c r="DON22" s="71"/>
      <c r="DOO22" s="71"/>
      <c r="DOP22" s="71"/>
      <c r="DOQ22" s="71"/>
      <c r="DOR22" s="71"/>
      <c r="DOS22" s="71"/>
      <c r="DOT22" s="71"/>
      <c r="DOU22" s="71"/>
      <c r="DOV22" s="71"/>
      <c r="DOW22" s="71"/>
      <c r="DOX22" s="71"/>
      <c r="DOY22" s="71"/>
      <c r="DOZ22" s="71"/>
      <c r="DPA22" s="71"/>
      <c r="DPB22" s="71"/>
      <c r="DPC22" s="71"/>
      <c r="DPD22" s="71"/>
      <c r="DPE22" s="71"/>
      <c r="DPF22" s="71"/>
      <c r="DPG22" s="71"/>
      <c r="DPH22" s="71"/>
      <c r="DPI22" s="71"/>
      <c r="DPJ22" s="71"/>
      <c r="DPK22" s="71"/>
      <c r="DPL22" s="71"/>
      <c r="DPM22" s="71"/>
      <c r="DPN22" s="71"/>
      <c r="DPO22" s="71"/>
      <c r="DPP22" s="71"/>
      <c r="DPQ22" s="71"/>
      <c r="DPR22" s="71"/>
      <c r="DPS22" s="71"/>
      <c r="DPT22" s="71"/>
      <c r="DPU22" s="71"/>
      <c r="DPV22" s="71"/>
      <c r="DPW22" s="71"/>
      <c r="DPX22" s="71"/>
      <c r="DPY22" s="71"/>
      <c r="DPZ22" s="71"/>
      <c r="DQA22" s="71"/>
      <c r="DQB22" s="71"/>
      <c r="DQC22" s="71"/>
      <c r="DQD22" s="71"/>
      <c r="DQE22" s="71"/>
      <c r="DQF22" s="71"/>
      <c r="DQG22" s="71"/>
      <c r="DQH22" s="71"/>
      <c r="DQI22" s="71"/>
      <c r="DQJ22" s="71"/>
      <c r="DQK22" s="71"/>
      <c r="DQL22" s="71"/>
      <c r="DQM22" s="71"/>
      <c r="DQN22" s="71"/>
      <c r="DQO22" s="71"/>
      <c r="DQP22" s="71"/>
      <c r="DQQ22" s="71"/>
      <c r="DQR22" s="71"/>
      <c r="DQS22" s="71"/>
      <c r="DQT22" s="71"/>
      <c r="DQU22" s="71"/>
      <c r="DQV22" s="71"/>
      <c r="DQW22" s="71"/>
      <c r="DQX22" s="71"/>
      <c r="DQY22" s="71"/>
      <c r="DQZ22" s="71"/>
      <c r="DRA22" s="71"/>
      <c r="DRB22" s="71"/>
      <c r="DRC22" s="71"/>
      <c r="DRD22" s="71"/>
      <c r="DRE22" s="71"/>
      <c r="DRF22" s="71"/>
      <c r="DRG22" s="71"/>
      <c r="DRH22" s="71"/>
      <c r="DRI22" s="71"/>
      <c r="DRJ22" s="71"/>
      <c r="DRK22" s="71"/>
      <c r="DRL22" s="71"/>
      <c r="DRM22" s="71"/>
      <c r="DRN22" s="71"/>
      <c r="DRO22" s="71"/>
      <c r="DRP22" s="71"/>
      <c r="DRQ22" s="71"/>
      <c r="DRR22" s="71"/>
      <c r="DRS22" s="71"/>
      <c r="DRT22" s="71"/>
      <c r="DRU22" s="71"/>
      <c r="DRV22" s="71"/>
      <c r="DRW22" s="71"/>
      <c r="DRX22" s="71"/>
      <c r="DRY22" s="71"/>
      <c r="DRZ22" s="71"/>
      <c r="DSA22" s="71"/>
      <c r="DSB22" s="71"/>
      <c r="DSC22" s="71"/>
      <c r="DSD22" s="71"/>
      <c r="DSE22" s="71"/>
      <c r="DSF22" s="71"/>
      <c r="DSG22" s="71"/>
      <c r="DSH22" s="71"/>
      <c r="DSI22" s="71"/>
      <c r="DSJ22" s="71"/>
      <c r="DSK22" s="71"/>
      <c r="DSL22" s="71"/>
      <c r="DSM22" s="71"/>
      <c r="DSN22" s="71"/>
      <c r="DSO22" s="71"/>
      <c r="DSP22" s="71"/>
      <c r="DSQ22" s="71"/>
      <c r="DSR22" s="71"/>
      <c r="DSS22" s="71"/>
      <c r="DST22" s="71"/>
      <c r="DSU22" s="71"/>
      <c r="DSV22" s="71"/>
      <c r="DSW22" s="71"/>
      <c r="DSX22" s="71"/>
      <c r="DSY22" s="71"/>
      <c r="DSZ22" s="71"/>
      <c r="DTA22" s="71"/>
      <c r="DTB22" s="71"/>
      <c r="DTC22" s="71"/>
      <c r="DTD22" s="71"/>
      <c r="DTE22" s="71"/>
      <c r="DTF22" s="71"/>
      <c r="DTG22" s="71"/>
      <c r="DTH22" s="71"/>
      <c r="DTI22" s="71"/>
      <c r="DTJ22" s="71"/>
      <c r="DTK22" s="71"/>
      <c r="DTL22" s="71"/>
      <c r="DTM22" s="71"/>
      <c r="DTN22" s="71"/>
      <c r="DTO22" s="71"/>
      <c r="DTP22" s="71"/>
      <c r="DTQ22" s="71"/>
      <c r="DTR22" s="71"/>
      <c r="DTS22" s="71"/>
      <c r="DTT22" s="71"/>
      <c r="DTU22" s="71"/>
      <c r="DTV22" s="71"/>
      <c r="DTW22" s="71"/>
      <c r="DTX22" s="71"/>
      <c r="DTY22" s="71"/>
      <c r="DTZ22" s="71"/>
      <c r="DUA22" s="71"/>
      <c r="DUB22" s="71"/>
      <c r="DUC22" s="71"/>
      <c r="DUD22" s="71"/>
      <c r="DUE22" s="71"/>
      <c r="DUF22" s="71"/>
      <c r="DUG22" s="71"/>
      <c r="DUH22" s="71"/>
      <c r="DUI22" s="71"/>
      <c r="DUJ22" s="71"/>
      <c r="DUK22" s="71"/>
      <c r="DUL22" s="71"/>
      <c r="DUM22" s="71"/>
      <c r="DUN22" s="71"/>
      <c r="DUO22" s="71"/>
      <c r="DUP22" s="71"/>
      <c r="DUQ22" s="71"/>
      <c r="DUR22" s="71"/>
      <c r="DUS22" s="71"/>
      <c r="DUT22" s="71"/>
      <c r="DUU22" s="71"/>
      <c r="DUV22" s="71"/>
      <c r="DUW22" s="71"/>
      <c r="DUX22" s="71"/>
      <c r="DUY22" s="71"/>
      <c r="DUZ22" s="71"/>
      <c r="DVA22" s="71"/>
      <c r="DVB22" s="71"/>
      <c r="DVC22" s="71"/>
      <c r="DVD22" s="71"/>
      <c r="DVE22" s="71"/>
      <c r="DVF22" s="71"/>
      <c r="DVG22" s="71"/>
      <c r="DVH22" s="71"/>
      <c r="DVI22" s="71"/>
      <c r="DVJ22" s="71"/>
      <c r="DVK22" s="71"/>
      <c r="DVL22" s="71"/>
      <c r="DVM22" s="71"/>
      <c r="DVN22" s="71"/>
      <c r="DVO22" s="71"/>
      <c r="DVP22" s="71"/>
      <c r="DVQ22" s="71"/>
      <c r="DVR22" s="71"/>
      <c r="DVS22" s="71"/>
      <c r="DVT22" s="71"/>
      <c r="DVU22" s="71"/>
      <c r="DVV22" s="71"/>
      <c r="DVW22" s="71"/>
      <c r="DVX22" s="71"/>
      <c r="DVY22" s="71"/>
      <c r="DVZ22" s="71"/>
      <c r="DWA22" s="71"/>
      <c r="DWB22" s="71"/>
      <c r="DWC22" s="71"/>
      <c r="DWD22" s="71"/>
      <c r="DWE22" s="71"/>
      <c r="DWF22" s="71"/>
      <c r="DWG22" s="71"/>
      <c r="DWH22" s="71"/>
      <c r="DWI22" s="71"/>
      <c r="DWJ22" s="71"/>
      <c r="DWK22" s="71"/>
      <c r="DWL22" s="71"/>
      <c r="DWM22" s="71"/>
      <c r="DWN22" s="71"/>
      <c r="DWO22" s="71"/>
      <c r="DWP22" s="71"/>
      <c r="DWQ22" s="71"/>
      <c r="DWR22" s="71"/>
      <c r="DWS22" s="71"/>
      <c r="DWT22" s="71"/>
      <c r="DWU22" s="71"/>
      <c r="DWV22" s="71"/>
      <c r="DWW22" s="71"/>
      <c r="DWX22" s="71"/>
      <c r="DWY22" s="71"/>
      <c r="DWZ22" s="71"/>
      <c r="DXA22" s="71"/>
      <c r="DXB22" s="71"/>
      <c r="DXC22" s="71"/>
      <c r="DXD22" s="71"/>
      <c r="DXE22" s="71"/>
      <c r="DXF22" s="71"/>
      <c r="DXG22" s="71"/>
      <c r="DXH22" s="71"/>
      <c r="DXI22" s="71"/>
      <c r="DXJ22" s="71"/>
      <c r="DXK22" s="71"/>
      <c r="DXL22" s="71"/>
      <c r="DXM22" s="71"/>
      <c r="DXN22" s="71"/>
      <c r="DXO22" s="71"/>
      <c r="DXP22" s="71"/>
      <c r="DXQ22" s="71"/>
      <c r="DXR22" s="71"/>
      <c r="DXS22" s="71"/>
      <c r="DXT22" s="71"/>
      <c r="DXU22" s="71"/>
      <c r="DXV22" s="71"/>
      <c r="DXW22" s="71"/>
      <c r="DXX22" s="71"/>
      <c r="DXY22" s="71"/>
      <c r="DXZ22" s="71"/>
      <c r="DYA22" s="71"/>
      <c r="DYB22" s="71"/>
      <c r="DYC22" s="71"/>
      <c r="DYD22" s="71"/>
      <c r="DYE22" s="71"/>
      <c r="DYF22" s="71"/>
      <c r="DYG22" s="71"/>
      <c r="DYH22" s="71"/>
      <c r="DYI22" s="71"/>
      <c r="DYJ22" s="71"/>
      <c r="DYK22" s="71"/>
      <c r="DYL22" s="71"/>
      <c r="DYM22" s="71"/>
      <c r="DYN22" s="71"/>
      <c r="DYO22" s="71"/>
      <c r="DYP22" s="71"/>
      <c r="DYQ22" s="71"/>
      <c r="DYR22" s="71"/>
      <c r="DYS22" s="71"/>
      <c r="DYT22" s="71"/>
      <c r="DYU22" s="71"/>
      <c r="DYV22" s="71"/>
      <c r="DYW22" s="71"/>
      <c r="DYX22" s="71"/>
      <c r="DYY22" s="71"/>
      <c r="DYZ22" s="71"/>
      <c r="DZA22" s="71"/>
      <c r="DZB22" s="71"/>
      <c r="DZC22" s="71"/>
      <c r="DZD22" s="71"/>
      <c r="DZE22" s="71"/>
      <c r="DZF22" s="71"/>
      <c r="DZG22" s="71"/>
      <c r="DZH22" s="71"/>
      <c r="DZI22" s="71"/>
      <c r="DZJ22" s="71"/>
      <c r="DZK22" s="71"/>
      <c r="DZL22" s="71"/>
      <c r="DZM22" s="71"/>
      <c r="DZN22" s="71"/>
      <c r="DZO22" s="71"/>
      <c r="DZP22" s="71"/>
      <c r="DZQ22" s="71"/>
      <c r="DZR22" s="71"/>
      <c r="DZS22" s="71"/>
      <c r="DZT22" s="71"/>
      <c r="DZU22" s="71"/>
      <c r="DZV22" s="71"/>
      <c r="DZW22" s="71"/>
      <c r="DZX22" s="71"/>
      <c r="DZY22" s="71"/>
      <c r="DZZ22" s="71"/>
      <c r="EAA22" s="71"/>
      <c r="EAB22" s="71"/>
      <c r="EAC22" s="71"/>
      <c r="EAD22" s="71"/>
      <c r="EAE22" s="71"/>
      <c r="EAF22" s="71"/>
      <c r="EAG22" s="71"/>
      <c r="EAH22" s="71"/>
      <c r="EAI22" s="71"/>
      <c r="EAJ22" s="71"/>
      <c r="EAK22" s="71"/>
      <c r="EAL22" s="71"/>
      <c r="EAM22" s="71"/>
      <c r="EAN22" s="71"/>
      <c r="EAO22" s="71"/>
      <c r="EAP22" s="71"/>
      <c r="EAQ22" s="71"/>
      <c r="EAR22" s="71"/>
      <c r="EAS22" s="71"/>
      <c r="EAT22" s="71"/>
      <c r="EAU22" s="71"/>
      <c r="EAV22" s="71"/>
      <c r="EAW22" s="71"/>
      <c r="EAX22" s="71"/>
      <c r="EAY22" s="71"/>
      <c r="EAZ22" s="71"/>
      <c r="EBA22" s="71"/>
      <c r="EBB22" s="71"/>
      <c r="EBC22" s="71"/>
      <c r="EBD22" s="71"/>
      <c r="EBE22" s="71"/>
      <c r="EBF22" s="71"/>
      <c r="EBG22" s="71"/>
      <c r="EBH22" s="71"/>
      <c r="EBI22" s="71"/>
      <c r="EBJ22" s="71"/>
      <c r="EBK22" s="71"/>
      <c r="EBL22" s="71"/>
      <c r="EBM22" s="71"/>
      <c r="EBN22" s="71"/>
      <c r="EBO22" s="71"/>
      <c r="EBP22" s="71"/>
      <c r="EBQ22" s="71"/>
      <c r="EBR22" s="71"/>
      <c r="EBS22" s="71"/>
      <c r="EBT22" s="71"/>
      <c r="EBU22" s="71"/>
      <c r="EBV22" s="71"/>
      <c r="EBW22" s="71"/>
      <c r="EBX22" s="71"/>
      <c r="EBY22" s="71"/>
      <c r="EBZ22" s="71"/>
      <c r="ECA22" s="71"/>
      <c r="ECB22" s="71"/>
      <c r="ECC22" s="71"/>
      <c r="ECD22" s="71"/>
      <c r="ECE22" s="71"/>
      <c r="ECF22" s="71"/>
      <c r="ECG22" s="71"/>
      <c r="ECH22" s="71"/>
      <c r="ECI22" s="71"/>
      <c r="ECJ22" s="71"/>
      <c r="ECK22" s="71"/>
      <c r="ECL22" s="71"/>
      <c r="ECM22" s="71"/>
      <c r="ECN22" s="71"/>
      <c r="ECO22" s="71"/>
      <c r="ECP22" s="71"/>
      <c r="ECQ22" s="71"/>
      <c r="ECR22" s="71"/>
      <c r="ECS22" s="71"/>
      <c r="ECT22" s="71"/>
      <c r="ECU22" s="71"/>
      <c r="ECV22" s="71"/>
      <c r="ECW22" s="71"/>
      <c r="ECX22" s="71"/>
      <c r="ECY22" s="71"/>
      <c r="ECZ22" s="71"/>
      <c r="EDA22" s="71"/>
      <c r="EDB22" s="71"/>
      <c r="EDC22" s="71"/>
      <c r="EDD22" s="71"/>
      <c r="EDE22" s="71"/>
      <c r="EDF22" s="71"/>
      <c r="EDG22" s="71"/>
      <c r="EDH22" s="71"/>
      <c r="EDI22" s="71"/>
      <c r="EDJ22" s="71"/>
      <c r="EDK22" s="71"/>
      <c r="EDL22" s="71"/>
      <c r="EDM22" s="71"/>
      <c r="EDN22" s="71"/>
      <c r="EDO22" s="71"/>
      <c r="EDP22" s="71"/>
      <c r="EDQ22" s="71"/>
      <c r="EDR22" s="71"/>
      <c r="EDS22" s="71"/>
      <c r="EDT22" s="71"/>
      <c r="EDU22" s="71"/>
      <c r="EDV22" s="71"/>
      <c r="EDW22" s="71"/>
      <c r="EDX22" s="71"/>
      <c r="EDY22" s="71"/>
      <c r="EDZ22" s="71"/>
      <c r="EEA22" s="71"/>
      <c r="EEB22" s="71"/>
      <c r="EEC22" s="71"/>
      <c r="EED22" s="71"/>
      <c r="EEE22" s="71"/>
      <c r="EEF22" s="71"/>
      <c r="EEG22" s="71"/>
      <c r="EEH22" s="71"/>
      <c r="EEI22" s="71"/>
      <c r="EEJ22" s="71"/>
      <c r="EEK22" s="71"/>
      <c r="EEL22" s="71"/>
      <c r="EEM22" s="71"/>
      <c r="EEN22" s="71"/>
      <c r="EEO22" s="71"/>
      <c r="EEP22" s="71"/>
      <c r="EEQ22" s="71"/>
      <c r="EER22" s="71"/>
      <c r="EES22" s="71"/>
      <c r="EET22" s="71"/>
      <c r="EEU22" s="71"/>
      <c r="EEV22" s="71"/>
      <c r="EEW22" s="71"/>
      <c r="EEX22" s="71"/>
      <c r="EEY22" s="71"/>
      <c r="EEZ22" s="71"/>
      <c r="EFA22" s="71"/>
      <c r="EFB22" s="71"/>
      <c r="EFC22" s="71"/>
      <c r="EFD22" s="71"/>
      <c r="EFE22" s="71"/>
      <c r="EFF22" s="71"/>
      <c r="EFG22" s="71"/>
      <c r="EFH22" s="71"/>
      <c r="EFI22" s="71"/>
      <c r="EFJ22" s="71"/>
      <c r="EFK22" s="71"/>
      <c r="EFL22" s="71"/>
      <c r="EFM22" s="71"/>
      <c r="EFN22" s="71"/>
      <c r="EFO22" s="71"/>
      <c r="EFP22" s="71"/>
      <c r="EFQ22" s="71"/>
      <c r="EFR22" s="71"/>
      <c r="EFS22" s="71"/>
      <c r="EFT22" s="71"/>
      <c r="EFU22" s="71"/>
      <c r="EFV22" s="71"/>
      <c r="EFW22" s="71"/>
      <c r="EFX22" s="71"/>
      <c r="EFY22" s="71"/>
      <c r="EFZ22" s="71"/>
      <c r="EGA22" s="71"/>
      <c r="EGB22" s="71"/>
      <c r="EGC22" s="71"/>
      <c r="EGD22" s="71"/>
      <c r="EGE22" s="71"/>
      <c r="EGF22" s="71"/>
      <c r="EGG22" s="71"/>
      <c r="EGH22" s="71"/>
      <c r="EGI22" s="71"/>
      <c r="EGJ22" s="71"/>
      <c r="EGK22" s="71"/>
      <c r="EGL22" s="71"/>
      <c r="EGM22" s="71"/>
      <c r="EGN22" s="71"/>
      <c r="EGO22" s="71"/>
      <c r="EGP22" s="71"/>
      <c r="EGQ22" s="71"/>
      <c r="EGR22" s="71"/>
      <c r="EGS22" s="71"/>
      <c r="EGT22" s="71"/>
      <c r="EGU22" s="71"/>
      <c r="EGV22" s="71"/>
      <c r="EGW22" s="71"/>
      <c r="EGX22" s="71"/>
      <c r="EGY22" s="71"/>
      <c r="EGZ22" s="71"/>
      <c r="EHA22" s="71"/>
      <c r="EHB22" s="71"/>
      <c r="EHC22" s="71"/>
      <c r="EHD22" s="71"/>
      <c r="EHE22" s="71"/>
      <c r="EHF22" s="71"/>
      <c r="EHG22" s="71"/>
      <c r="EHH22" s="71"/>
      <c r="EHI22" s="71"/>
      <c r="EHJ22" s="71"/>
      <c r="EHK22" s="71"/>
      <c r="EHL22" s="71"/>
      <c r="EHM22" s="71"/>
      <c r="EHN22" s="71"/>
      <c r="EHO22" s="71"/>
      <c r="EHP22" s="71"/>
      <c r="EHQ22" s="71"/>
      <c r="EHR22" s="71"/>
      <c r="EHS22" s="71"/>
      <c r="EHT22" s="71"/>
      <c r="EHU22" s="71"/>
      <c r="EHV22" s="71"/>
      <c r="EHW22" s="71"/>
      <c r="EHX22" s="71"/>
      <c r="EHY22" s="71"/>
      <c r="EHZ22" s="71"/>
      <c r="EIA22" s="71"/>
      <c r="EIB22" s="71"/>
      <c r="EIC22" s="71"/>
      <c r="EID22" s="71"/>
      <c r="EIE22" s="71"/>
      <c r="EIF22" s="71"/>
      <c r="EIG22" s="71"/>
      <c r="EIH22" s="71"/>
      <c r="EII22" s="71"/>
      <c r="EIJ22" s="71"/>
      <c r="EIK22" s="71"/>
      <c r="EIL22" s="71"/>
      <c r="EIM22" s="71"/>
      <c r="EIN22" s="71"/>
      <c r="EIO22" s="71"/>
      <c r="EIP22" s="71"/>
      <c r="EIQ22" s="71"/>
      <c r="EIR22" s="71"/>
      <c r="EIS22" s="71"/>
      <c r="EIT22" s="71"/>
      <c r="EIU22" s="71"/>
      <c r="EIV22" s="71"/>
      <c r="EIW22" s="71"/>
      <c r="EIX22" s="71"/>
      <c r="EIY22" s="71"/>
      <c r="EIZ22" s="71"/>
      <c r="EJA22" s="71"/>
      <c r="EJB22" s="71"/>
      <c r="EJC22" s="71"/>
      <c r="EJD22" s="71"/>
      <c r="EJE22" s="71"/>
      <c r="EJF22" s="71"/>
      <c r="EJG22" s="71"/>
      <c r="EJH22" s="71"/>
      <c r="EJI22" s="71"/>
      <c r="EJJ22" s="71"/>
      <c r="EJK22" s="71"/>
      <c r="EJL22" s="71"/>
      <c r="EJM22" s="71"/>
      <c r="EJN22" s="71"/>
      <c r="EJO22" s="71"/>
      <c r="EJP22" s="71"/>
      <c r="EJQ22" s="71"/>
      <c r="EJR22" s="71"/>
      <c r="EJS22" s="71"/>
      <c r="EJT22" s="71"/>
      <c r="EJU22" s="71"/>
      <c r="EJV22" s="71"/>
      <c r="EJW22" s="71"/>
      <c r="EJX22" s="71"/>
      <c r="EJY22" s="71"/>
      <c r="EJZ22" s="71"/>
      <c r="EKA22" s="71"/>
      <c r="EKB22" s="71"/>
      <c r="EKC22" s="71"/>
      <c r="EKD22" s="71"/>
      <c r="EKE22" s="71"/>
      <c r="EKF22" s="71"/>
      <c r="EKG22" s="71"/>
      <c r="EKH22" s="71"/>
      <c r="EKI22" s="71"/>
      <c r="EKJ22" s="71"/>
      <c r="EKK22" s="71"/>
      <c r="EKL22" s="71"/>
      <c r="EKM22" s="71"/>
      <c r="EKN22" s="71"/>
      <c r="EKO22" s="71"/>
      <c r="EKP22" s="71"/>
      <c r="EKQ22" s="71"/>
      <c r="EKR22" s="71"/>
      <c r="EKS22" s="71"/>
      <c r="EKT22" s="71"/>
      <c r="EKU22" s="71"/>
      <c r="EKV22" s="71"/>
      <c r="EKW22" s="71"/>
      <c r="EKX22" s="71"/>
      <c r="EKY22" s="71"/>
      <c r="EKZ22" s="71"/>
      <c r="ELA22" s="71"/>
      <c r="ELB22" s="71"/>
      <c r="ELC22" s="71"/>
      <c r="ELD22" s="71"/>
      <c r="ELE22" s="71"/>
      <c r="ELF22" s="71"/>
      <c r="ELG22" s="71"/>
      <c r="ELH22" s="71"/>
      <c r="ELI22" s="71"/>
      <c r="ELJ22" s="71"/>
      <c r="ELK22" s="71"/>
      <c r="ELL22" s="71"/>
      <c r="ELM22" s="71"/>
      <c r="ELN22" s="71"/>
      <c r="ELO22" s="71"/>
      <c r="ELP22" s="71"/>
      <c r="ELQ22" s="71"/>
      <c r="ELR22" s="71"/>
      <c r="ELS22" s="71"/>
      <c r="ELT22" s="71"/>
      <c r="ELU22" s="71"/>
      <c r="ELV22" s="71"/>
      <c r="ELW22" s="71"/>
      <c r="ELX22" s="71"/>
      <c r="ELY22" s="71"/>
      <c r="ELZ22" s="71"/>
      <c r="EMA22" s="71"/>
      <c r="EMB22" s="71"/>
      <c r="EMC22" s="71"/>
      <c r="EMD22" s="71"/>
      <c r="EME22" s="71"/>
      <c r="EMF22" s="71"/>
      <c r="EMG22" s="71"/>
      <c r="EMH22" s="71"/>
      <c r="EMI22" s="71"/>
      <c r="EMJ22" s="71"/>
      <c r="EMK22" s="71"/>
      <c r="EML22" s="71"/>
      <c r="EMM22" s="71"/>
      <c r="EMN22" s="71"/>
      <c r="EMO22" s="71"/>
      <c r="EMP22" s="71"/>
      <c r="EMQ22" s="71"/>
      <c r="EMR22" s="71"/>
      <c r="EMS22" s="71"/>
      <c r="EMT22" s="71"/>
      <c r="EMU22" s="71"/>
      <c r="EMV22" s="71"/>
      <c r="EMW22" s="71"/>
      <c r="EMX22" s="71"/>
      <c r="EMY22" s="71"/>
      <c r="EMZ22" s="71"/>
      <c r="ENA22" s="71"/>
      <c r="ENB22" s="71"/>
      <c r="ENC22" s="71"/>
      <c r="END22" s="71"/>
      <c r="ENE22" s="71"/>
      <c r="ENF22" s="71"/>
      <c r="ENG22" s="71"/>
      <c r="ENH22" s="71"/>
      <c r="ENI22" s="71"/>
      <c r="ENJ22" s="71"/>
      <c r="ENK22" s="71"/>
      <c r="ENL22" s="71"/>
      <c r="ENM22" s="71"/>
      <c r="ENN22" s="71"/>
      <c r="ENO22" s="71"/>
      <c r="ENP22" s="71"/>
      <c r="ENQ22" s="71"/>
      <c r="ENR22" s="71"/>
      <c r="ENS22" s="71"/>
      <c r="ENT22" s="71"/>
      <c r="ENU22" s="71"/>
      <c r="ENV22" s="71"/>
      <c r="ENW22" s="71"/>
      <c r="ENX22" s="71"/>
      <c r="ENY22" s="71"/>
      <c r="ENZ22" s="71"/>
      <c r="EOA22" s="71"/>
      <c r="EOB22" s="71"/>
      <c r="EOC22" s="71"/>
      <c r="EOD22" s="71"/>
      <c r="EOE22" s="71"/>
      <c r="EOF22" s="71"/>
      <c r="EOG22" s="71"/>
      <c r="EOH22" s="71"/>
      <c r="EOI22" s="71"/>
      <c r="EOJ22" s="71"/>
      <c r="EOK22" s="71"/>
      <c r="EOL22" s="71"/>
      <c r="EOM22" s="71"/>
      <c r="EON22" s="71"/>
      <c r="EOO22" s="71"/>
      <c r="EOP22" s="71"/>
      <c r="EOQ22" s="71"/>
      <c r="EOR22" s="71"/>
      <c r="EOS22" s="71"/>
      <c r="EOT22" s="71"/>
      <c r="EOU22" s="71"/>
      <c r="EOV22" s="71"/>
      <c r="EOW22" s="71"/>
      <c r="EOX22" s="71"/>
      <c r="EOY22" s="71"/>
      <c r="EOZ22" s="71"/>
      <c r="EPA22" s="71"/>
      <c r="EPB22" s="71"/>
      <c r="EPC22" s="71"/>
      <c r="EPD22" s="71"/>
      <c r="EPE22" s="71"/>
      <c r="EPF22" s="71"/>
      <c r="EPG22" s="71"/>
      <c r="EPH22" s="71"/>
      <c r="EPI22" s="71"/>
      <c r="EPJ22" s="71"/>
      <c r="EPK22" s="71"/>
      <c r="EPL22" s="71"/>
      <c r="EPM22" s="71"/>
      <c r="EPN22" s="71"/>
      <c r="EPO22" s="71"/>
      <c r="EPP22" s="71"/>
      <c r="EPQ22" s="71"/>
      <c r="EPR22" s="71"/>
      <c r="EPS22" s="71"/>
      <c r="EPT22" s="71"/>
      <c r="EPU22" s="71"/>
      <c r="EPV22" s="71"/>
      <c r="EPW22" s="71"/>
      <c r="EPX22" s="71"/>
      <c r="EPY22" s="71"/>
      <c r="EPZ22" s="71"/>
      <c r="EQA22" s="71"/>
      <c r="EQB22" s="71"/>
      <c r="EQC22" s="71"/>
      <c r="EQD22" s="71"/>
      <c r="EQE22" s="71"/>
      <c r="EQF22" s="71"/>
      <c r="EQG22" s="71"/>
      <c r="EQH22" s="71"/>
      <c r="EQI22" s="71"/>
      <c r="EQJ22" s="71"/>
      <c r="EQK22" s="71"/>
      <c r="EQL22" s="71"/>
      <c r="EQM22" s="71"/>
      <c r="EQN22" s="71"/>
      <c r="EQO22" s="71"/>
      <c r="EQP22" s="71"/>
      <c r="EQQ22" s="71"/>
      <c r="EQR22" s="71"/>
      <c r="EQS22" s="71"/>
      <c r="EQT22" s="71"/>
      <c r="EQU22" s="71"/>
      <c r="EQV22" s="71"/>
      <c r="EQW22" s="71"/>
      <c r="EQX22" s="71"/>
      <c r="EQY22" s="71"/>
      <c r="EQZ22" s="71"/>
      <c r="ERA22" s="71"/>
      <c r="ERB22" s="71"/>
      <c r="ERC22" s="71"/>
      <c r="ERD22" s="71"/>
      <c r="ERE22" s="71"/>
      <c r="ERF22" s="71"/>
      <c r="ERG22" s="71"/>
      <c r="ERH22" s="71"/>
      <c r="ERI22" s="71"/>
      <c r="ERJ22" s="71"/>
      <c r="ERK22" s="71"/>
      <c r="ERL22" s="71"/>
      <c r="ERM22" s="71"/>
      <c r="ERN22" s="71"/>
      <c r="ERO22" s="71"/>
      <c r="ERP22" s="71"/>
      <c r="ERQ22" s="71"/>
      <c r="ERR22" s="71"/>
      <c r="ERS22" s="71"/>
      <c r="ERT22" s="71"/>
      <c r="ERU22" s="71"/>
      <c r="ERV22" s="71"/>
      <c r="ERW22" s="71"/>
      <c r="ERX22" s="71"/>
      <c r="ERY22" s="71"/>
      <c r="ERZ22" s="71"/>
      <c r="ESA22" s="71"/>
      <c r="ESB22" s="71"/>
      <c r="ESC22" s="71"/>
      <c r="ESD22" s="71"/>
      <c r="ESE22" s="71"/>
      <c r="ESF22" s="71"/>
      <c r="ESG22" s="71"/>
      <c r="ESH22" s="71"/>
      <c r="ESI22" s="71"/>
      <c r="ESJ22" s="71"/>
      <c r="ESK22" s="71"/>
      <c r="ESL22" s="71"/>
      <c r="ESM22" s="71"/>
      <c r="ESN22" s="71"/>
      <c r="ESO22" s="71"/>
      <c r="ESP22" s="71"/>
      <c r="ESQ22" s="71"/>
      <c r="ESR22" s="71"/>
      <c r="ESS22" s="71"/>
      <c r="EST22" s="71"/>
      <c r="ESU22" s="71"/>
      <c r="ESV22" s="71"/>
      <c r="ESW22" s="71"/>
      <c r="ESX22" s="71"/>
      <c r="ESY22" s="71"/>
      <c r="ESZ22" s="71"/>
      <c r="ETA22" s="71"/>
      <c r="ETB22" s="71"/>
      <c r="ETC22" s="71"/>
      <c r="ETD22" s="71"/>
      <c r="ETE22" s="71"/>
      <c r="ETF22" s="71"/>
      <c r="ETG22" s="71"/>
      <c r="ETH22" s="71"/>
      <c r="ETI22" s="71"/>
      <c r="ETJ22" s="71"/>
      <c r="ETK22" s="71"/>
      <c r="ETL22" s="71"/>
      <c r="ETM22" s="71"/>
      <c r="ETN22" s="71"/>
      <c r="ETO22" s="71"/>
      <c r="ETP22" s="71"/>
      <c r="ETQ22" s="71"/>
      <c r="ETR22" s="71"/>
      <c r="ETS22" s="71"/>
      <c r="ETT22" s="71"/>
      <c r="ETU22" s="71"/>
      <c r="ETV22" s="71"/>
      <c r="ETW22" s="71"/>
      <c r="ETX22" s="71"/>
      <c r="ETY22" s="71"/>
      <c r="ETZ22" s="71"/>
      <c r="EUA22" s="71"/>
      <c r="EUB22" s="71"/>
      <c r="EUC22" s="71"/>
      <c r="EUD22" s="71"/>
      <c r="EUE22" s="71"/>
      <c r="EUF22" s="71"/>
      <c r="EUG22" s="71"/>
      <c r="EUH22" s="71"/>
      <c r="EUI22" s="71"/>
      <c r="EUJ22" s="71"/>
      <c r="EUK22" s="71"/>
      <c r="EUL22" s="71"/>
      <c r="EUM22" s="71"/>
      <c r="EUN22" s="71"/>
      <c r="EUO22" s="71"/>
      <c r="EUP22" s="71"/>
      <c r="EUQ22" s="71"/>
      <c r="EUR22" s="71"/>
      <c r="EUS22" s="71"/>
      <c r="EUT22" s="71"/>
      <c r="EUU22" s="71"/>
      <c r="EUV22" s="71"/>
      <c r="EUW22" s="71"/>
      <c r="EUX22" s="71"/>
      <c r="EUY22" s="71"/>
      <c r="EUZ22" s="71"/>
      <c r="EVA22" s="71"/>
      <c r="EVB22" s="71"/>
      <c r="EVC22" s="71"/>
      <c r="EVD22" s="71"/>
      <c r="EVE22" s="71"/>
      <c r="EVF22" s="71"/>
      <c r="EVG22" s="71"/>
      <c r="EVH22" s="71"/>
      <c r="EVI22" s="71"/>
      <c r="EVJ22" s="71"/>
      <c r="EVK22" s="71"/>
      <c r="EVL22" s="71"/>
      <c r="EVM22" s="71"/>
      <c r="EVN22" s="71"/>
      <c r="EVO22" s="71"/>
      <c r="EVP22" s="71"/>
      <c r="EVQ22" s="71"/>
      <c r="EVR22" s="71"/>
      <c r="EVS22" s="71"/>
      <c r="EVT22" s="71"/>
      <c r="EVU22" s="71"/>
      <c r="EVV22" s="71"/>
      <c r="EVW22" s="71"/>
      <c r="EVX22" s="71"/>
      <c r="EVY22" s="71"/>
      <c r="EVZ22" s="71"/>
      <c r="EWA22" s="71"/>
      <c r="EWB22" s="71"/>
      <c r="EWC22" s="71"/>
      <c r="EWD22" s="71"/>
      <c r="EWE22" s="71"/>
      <c r="EWF22" s="71"/>
      <c r="EWG22" s="71"/>
      <c r="EWH22" s="71"/>
      <c r="EWI22" s="71"/>
      <c r="EWJ22" s="71"/>
      <c r="EWK22" s="71"/>
      <c r="EWL22" s="71"/>
      <c r="EWM22" s="71"/>
      <c r="EWN22" s="71"/>
      <c r="EWO22" s="71"/>
      <c r="EWP22" s="71"/>
      <c r="EWQ22" s="71"/>
      <c r="EWR22" s="71"/>
      <c r="EWS22" s="71"/>
      <c r="EWT22" s="71"/>
      <c r="EWU22" s="71"/>
      <c r="EWV22" s="71"/>
      <c r="EWW22" s="71"/>
      <c r="EWX22" s="71"/>
      <c r="EWY22" s="71"/>
      <c r="EWZ22" s="71"/>
      <c r="EXA22" s="71"/>
      <c r="EXB22" s="71"/>
      <c r="EXC22" s="71"/>
      <c r="EXD22" s="71"/>
      <c r="EXE22" s="71"/>
      <c r="EXF22" s="71"/>
      <c r="EXG22" s="71"/>
      <c r="EXH22" s="71"/>
      <c r="EXI22" s="71"/>
      <c r="EXJ22" s="71"/>
      <c r="EXK22" s="71"/>
      <c r="EXL22" s="71"/>
      <c r="EXM22" s="71"/>
      <c r="EXN22" s="71"/>
      <c r="EXO22" s="71"/>
      <c r="EXP22" s="71"/>
      <c r="EXQ22" s="71"/>
      <c r="EXR22" s="71"/>
      <c r="EXS22" s="71"/>
      <c r="EXT22" s="71"/>
      <c r="EXU22" s="71"/>
      <c r="EXV22" s="71"/>
      <c r="EXW22" s="71"/>
      <c r="EXX22" s="71"/>
      <c r="EXY22" s="71"/>
      <c r="EXZ22" s="71"/>
      <c r="EYA22" s="71"/>
      <c r="EYB22" s="71"/>
      <c r="EYC22" s="71"/>
      <c r="EYD22" s="71"/>
      <c r="EYE22" s="71"/>
      <c r="EYF22" s="71"/>
      <c r="EYG22" s="71"/>
      <c r="EYH22" s="71"/>
      <c r="EYI22" s="71"/>
      <c r="EYJ22" s="71"/>
      <c r="EYK22" s="71"/>
      <c r="EYL22" s="71"/>
      <c r="EYM22" s="71"/>
      <c r="EYN22" s="71"/>
      <c r="EYO22" s="71"/>
      <c r="EYP22" s="71"/>
      <c r="EYQ22" s="71"/>
      <c r="EYR22" s="71"/>
      <c r="EYS22" s="71"/>
      <c r="EYT22" s="71"/>
      <c r="EYU22" s="71"/>
      <c r="EYV22" s="71"/>
      <c r="EYW22" s="71"/>
      <c r="EYX22" s="71"/>
      <c r="EYY22" s="71"/>
      <c r="EYZ22" s="71"/>
      <c r="EZA22" s="71"/>
      <c r="EZB22" s="71"/>
      <c r="EZC22" s="71"/>
      <c r="EZD22" s="71"/>
      <c r="EZE22" s="71"/>
      <c r="EZF22" s="71"/>
      <c r="EZG22" s="71"/>
      <c r="EZH22" s="71"/>
      <c r="EZI22" s="71"/>
      <c r="EZJ22" s="71"/>
      <c r="EZK22" s="71"/>
      <c r="EZL22" s="71"/>
      <c r="EZM22" s="71"/>
      <c r="EZN22" s="71"/>
      <c r="EZO22" s="71"/>
      <c r="EZP22" s="71"/>
      <c r="EZQ22" s="71"/>
      <c r="EZR22" s="71"/>
      <c r="EZS22" s="71"/>
      <c r="EZT22" s="71"/>
      <c r="EZU22" s="71"/>
      <c r="EZV22" s="71"/>
      <c r="EZW22" s="71"/>
      <c r="EZX22" s="71"/>
      <c r="EZY22" s="71"/>
      <c r="EZZ22" s="71"/>
      <c r="FAA22" s="71"/>
      <c r="FAB22" s="71"/>
      <c r="FAC22" s="71"/>
      <c r="FAD22" s="71"/>
      <c r="FAE22" s="71"/>
      <c r="FAF22" s="71"/>
      <c r="FAG22" s="71"/>
      <c r="FAH22" s="71"/>
      <c r="FAI22" s="71"/>
      <c r="FAJ22" s="71"/>
      <c r="FAK22" s="71"/>
      <c r="FAL22" s="71"/>
      <c r="FAM22" s="71"/>
      <c r="FAN22" s="71"/>
      <c r="FAO22" s="71"/>
      <c r="FAP22" s="71"/>
      <c r="FAQ22" s="71"/>
      <c r="FAR22" s="71"/>
      <c r="FAS22" s="71"/>
      <c r="FAT22" s="71"/>
      <c r="FAU22" s="71"/>
      <c r="FAV22" s="71"/>
      <c r="FAW22" s="71"/>
      <c r="FAX22" s="71"/>
      <c r="FAY22" s="71"/>
      <c r="FAZ22" s="71"/>
      <c r="FBA22" s="71"/>
      <c r="FBB22" s="71"/>
      <c r="FBC22" s="71"/>
      <c r="FBD22" s="71"/>
      <c r="FBE22" s="71"/>
      <c r="FBF22" s="71"/>
      <c r="FBG22" s="71"/>
      <c r="FBH22" s="71"/>
      <c r="FBI22" s="71"/>
      <c r="FBJ22" s="71"/>
      <c r="FBK22" s="71"/>
      <c r="FBL22" s="71"/>
      <c r="FBM22" s="71"/>
      <c r="FBN22" s="71"/>
      <c r="FBO22" s="71"/>
      <c r="FBP22" s="71"/>
      <c r="FBQ22" s="71"/>
      <c r="FBR22" s="71"/>
      <c r="FBS22" s="71"/>
      <c r="FBT22" s="71"/>
      <c r="FBU22" s="71"/>
      <c r="FBV22" s="71"/>
      <c r="FBW22" s="71"/>
      <c r="FBX22" s="71"/>
      <c r="FBY22" s="71"/>
      <c r="FBZ22" s="71"/>
      <c r="FCA22" s="71"/>
      <c r="FCB22" s="71"/>
      <c r="FCC22" s="71"/>
      <c r="FCD22" s="71"/>
      <c r="FCE22" s="71"/>
      <c r="FCF22" s="71"/>
      <c r="FCG22" s="71"/>
      <c r="FCH22" s="71"/>
      <c r="FCI22" s="71"/>
      <c r="FCJ22" s="71"/>
      <c r="FCK22" s="71"/>
      <c r="FCL22" s="71"/>
      <c r="FCM22" s="71"/>
      <c r="FCN22" s="71"/>
      <c r="FCO22" s="71"/>
      <c r="FCP22" s="71"/>
      <c r="FCQ22" s="71"/>
      <c r="FCR22" s="71"/>
      <c r="FCS22" s="71"/>
      <c r="FCT22" s="71"/>
      <c r="FCU22" s="71"/>
      <c r="FCV22" s="71"/>
      <c r="FCW22" s="71"/>
      <c r="FCX22" s="71"/>
      <c r="FCY22" s="71"/>
      <c r="FCZ22" s="71"/>
      <c r="FDA22" s="71"/>
      <c r="FDB22" s="71"/>
      <c r="FDC22" s="71"/>
      <c r="FDD22" s="71"/>
      <c r="FDE22" s="71"/>
      <c r="FDF22" s="71"/>
      <c r="FDG22" s="71"/>
      <c r="FDH22" s="71"/>
      <c r="FDI22" s="71"/>
      <c r="FDJ22" s="71"/>
      <c r="FDK22" s="71"/>
      <c r="FDL22" s="71"/>
      <c r="FDM22" s="71"/>
      <c r="FDN22" s="71"/>
      <c r="FDO22" s="71"/>
      <c r="FDP22" s="71"/>
      <c r="FDQ22" s="71"/>
      <c r="FDR22" s="71"/>
      <c r="FDS22" s="71"/>
      <c r="FDT22" s="71"/>
      <c r="FDU22" s="71"/>
      <c r="FDV22" s="71"/>
      <c r="FDW22" s="71"/>
      <c r="FDX22" s="71"/>
      <c r="FDY22" s="71"/>
      <c r="FDZ22" s="71"/>
      <c r="FEA22" s="71"/>
      <c r="FEB22" s="71"/>
      <c r="FEC22" s="71"/>
      <c r="FED22" s="71"/>
      <c r="FEE22" s="71"/>
      <c r="FEF22" s="71"/>
      <c r="FEG22" s="71"/>
      <c r="FEH22" s="71"/>
      <c r="FEI22" s="71"/>
      <c r="FEJ22" s="71"/>
      <c r="FEK22" s="71"/>
      <c r="FEL22" s="71"/>
      <c r="FEM22" s="71"/>
      <c r="FEN22" s="71"/>
      <c r="FEO22" s="71"/>
      <c r="FEP22" s="71"/>
      <c r="FEQ22" s="71"/>
      <c r="FER22" s="71"/>
      <c r="FES22" s="71"/>
      <c r="FET22" s="71"/>
      <c r="FEU22" s="71"/>
      <c r="FEV22" s="71"/>
      <c r="FEW22" s="71"/>
      <c r="FEX22" s="71"/>
      <c r="FEY22" s="71"/>
      <c r="FEZ22" s="71"/>
      <c r="FFA22" s="71"/>
      <c r="FFB22" s="71"/>
      <c r="FFC22" s="71"/>
      <c r="FFD22" s="71"/>
      <c r="FFE22" s="71"/>
      <c r="FFF22" s="71"/>
      <c r="FFG22" s="71"/>
      <c r="FFH22" s="71"/>
      <c r="FFI22" s="71"/>
      <c r="FFJ22" s="71"/>
      <c r="FFK22" s="71"/>
      <c r="FFL22" s="71"/>
      <c r="FFM22" s="71"/>
      <c r="FFN22" s="71"/>
      <c r="FFO22" s="71"/>
      <c r="FFP22" s="71"/>
      <c r="FFQ22" s="71"/>
      <c r="FFR22" s="71"/>
      <c r="FFS22" s="71"/>
      <c r="FFT22" s="71"/>
      <c r="FFU22" s="71"/>
      <c r="FFV22" s="71"/>
      <c r="FFW22" s="71"/>
      <c r="FFX22" s="71"/>
      <c r="FFY22" s="71"/>
      <c r="FFZ22" s="71"/>
      <c r="FGA22" s="71"/>
      <c r="FGB22" s="71"/>
      <c r="FGC22" s="71"/>
      <c r="FGD22" s="71"/>
      <c r="FGE22" s="71"/>
      <c r="FGF22" s="71"/>
      <c r="FGG22" s="71"/>
      <c r="FGH22" s="71"/>
      <c r="FGI22" s="71"/>
      <c r="FGJ22" s="71"/>
      <c r="FGK22" s="71"/>
      <c r="FGL22" s="71"/>
      <c r="FGM22" s="71"/>
      <c r="FGN22" s="71"/>
      <c r="FGO22" s="71"/>
      <c r="FGP22" s="71"/>
      <c r="FGQ22" s="71"/>
      <c r="FGR22" s="71"/>
      <c r="FGS22" s="71"/>
      <c r="FGT22" s="71"/>
      <c r="FGU22" s="71"/>
      <c r="FGV22" s="71"/>
      <c r="FGW22" s="71"/>
      <c r="FGX22" s="71"/>
      <c r="FGY22" s="71"/>
      <c r="FGZ22" s="71"/>
      <c r="FHA22" s="71"/>
      <c r="FHB22" s="71"/>
      <c r="FHC22" s="71"/>
      <c r="FHD22" s="71"/>
      <c r="FHE22" s="71"/>
      <c r="FHF22" s="71"/>
      <c r="FHG22" s="71"/>
      <c r="FHH22" s="71"/>
      <c r="FHI22" s="71"/>
      <c r="FHJ22" s="71"/>
      <c r="FHK22" s="71"/>
      <c r="FHL22" s="71"/>
      <c r="FHM22" s="71"/>
      <c r="FHN22" s="71"/>
      <c r="FHO22" s="71"/>
      <c r="FHP22" s="71"/>
      <c r="FHQ22" s="71"/>
      <c r="FHR22" s="71"/>
      <c r="FHS22" s="71"/>
      <c r="FHT22" s="71"/>
      <c r="FHU22" s="71"/>
      <c r="FHV22" s="71"/>
      <c r="FHW22" s="71"/>
      <c r="FHX22" s="71"/>
      <c r="FHY22" s="71"/>
      <c r="FHZ22" s="71"/>
      <c r="FIA22" s="71"/>
      <c r="FIB22" s="71"/>
      <c r="FIC22" s="71"/>
      <c r="FID22" s="71"/>
      <c r="FIE22" s="71"/>
      <c r="FIF22" s="71"/>
      <c r="FIG22" s="71"/>
      <c r="FIH22" s="71"/>
      <c r="FII22" s="71"/>
      <c r="FIJ22" s="71"/>
      <c r="FIK22" s="71"/>
      <c r="FIL22" s="71"/>
      <c r="FIM22" s="71"/>
      <c r="FIN22" s="71"/>
      <c r="FIO22" s="71"/>
      <c r="FIP22" s="71"/>
      <c r="FIQ22" s="71"/>
      <c r="FIR22" s="71"/>
      <c r="FIS22" s="71"/>
      <c r="FIT22" s="71"/>
      <c r="FIU22" s="71"/>
      <c r="FIV22" s="71"/>
      <c r="FIW22" s="71"/>
      <c r="FIX22" s="71"/>
      <c r="FIY22" s="71"/>
      <c r="FIZ22" s="71"/>
      <c r="FJA22" s="71"/>
      <c r="FJB22" s="71"/>
      <c r="FJC22" s="71"/>
      <c r="FJD22" s="71"/>
      <c r="FJE22" s="71"/>
      <c r="FJF22" s="71"/>
      <c r="FJG22" s="71"/>
      <c r="FJH22" s="71"/>
      <c r="FJI22" s="71"/>
      <c r="FJJ22" s="71"/>
      <c r="FJK22" s="71"/>
      <c r="FJL22" s="71"/>
      <c r="FJM22" s="71"/>
      <c r="FJN22" s="71"/>
      <c r="FJO22" s="71"/>
      <c r="FJP22" s="71"/>
      <c r="FJQ22" s="71"/>
      <c r="FJR22" s="71"/>
      <c r="FJS22" s="71"/>
      <c r="FJT22" s="71"/>
      <c r="FJU22" s="71"/>
      <c r="FJV22" s="71"/>
      <c r="FJW22" s="71"/>
      <c r="FJX22" s="71"/>
      <c r="FJY22" s="71"/>
      <c r="FJZ22" s="71"/>
      <c r="FKA22" s="71"/>
      <c r="FKB22" s="71"/>
      <c r="FKC22" s="71"/>
      <c r="FKD22" s="71"/>
      <c r="FKE22" s="71"/>
      <c r="FKF22" s="71"/>
      <c r="FKG22" s="71"/>
      <c r="FKH22" s="71"/>
      <c r="FKI22" s="71"/>
      <c r="FKJ22" s="71"/>
      <c r="FKK22" s="71"/>
      <c r="FKL22" s="71"/>
      <c r="FKM22" s="71"/>
      <c r="FKN22" s="71"/>
      <c r="FKO22" s="71"/>
      <c r="FKP22" s="71"/>
      <c r="FKQ22" s="71"/>
      <c r="FKR22" s="71"/>
      <c r="FKS22" s="71"/>
      <c r="FKT22" s="71"/>
      <c r="FKU22" s="71"/>
      <c r="FKV22" s="71"/>
      <c r="FKW22" s="71"/>
      <c r="FKX22" s="71"/>
      <c r="FKY22" s="71"/>
      <c r="FKZ22" s="71"/>
      <c r="FLA22" s="71"/>
      <c r="FLB22" s="71"/>
      <c r="FLC22" s="71"/>
      <c r="FLD22" s="71"/>
      <c r="FLE22" s="71"/>
      <c r="FLF22" s="71"/>
      <c r="FLG22" s="71"/>
      <c r="FLH22" s="71"/>
      <c r="FLI22" s="71"/>
      <c r="FLJ22" s="71"/>
      <c r="FLK22" s="71"/>
      <c r="FLL22" s="71"/>
      <c r="FLM22" s="71"/>
      <c r="FLN22" s="71"/>
      <c r="FLO22" s="71"/>
      <c r="FLP22" s="71"/>
      <c r="FLQ22" s="71"/>
      <c r="FLR22" s="71"/>
      <c r="FLS22" s="71"/>
      <c r="FLT22" s="71"/>
      <c r="FLU22" s="71"/>
      <c r="FLV22" s="71"/>
      <c r="FLW22" s="71"/>
      <c r="FLX22" s="71"/>
      <c r="FLY22" s="71"/>
      <c r="FLZ22" s="71"/>
      <c r="FMA22" s="71"/>
      <c r="FMB22" s="71"/>
      <c r="FMC22" s="71"/>
      <c r="FMD22" s="71"/>
      <c r="FME22" s="71"/>
      <c r="FMF22" s="71"/>
      <c r="FMG22" s="71"/>
      <c r="FMH22" s="71"/>
      <c r="FMI22" s="71"/>
      <c r="FMJ22" s="71"/>
      <c r="FMK22" s="71"/>
      <c r="FML22" s="71"/>
      <c r="FMM22" s="71"/>
      <c r="FMN22" s="71"/>
      <c r="FMO22" s="71"/>
      <c r="FMP22" s="71"/>
      <c r="FMQ22" s="71"/>
      <c r="FMR22" s="71"/>
      <c r="FMS22" s="71"/>
      <c r="FMT22" s="71"/>
      <c r="FMU22" s="71"/>
      <c r="FMV22" s="71"/>
      <c r="FMW22" s="71"/>
      <c r="FMX22" s="71"/>
      <c r="FMY22" s="71"/>
      <c r="FMZ22" s="71"/>
      <c r="FNA22" s="71"/>
      <c r="FNB22" s="71"/>
      <c r="FNC22" s="71"/>
      <c r="FND22" s="71"/>
      <c r="FNE22" s="71"/>
      <c r="FNF22" s="71"/>
      <c r="FNG22" s="71"/>
      <c r="FNH22" s="71"/>
      <c r="FNI22" s="71"/>
      <c r="FNJ22" s="71"/>
      <c r="FNK22" s="71"/>
      <c r="FNL22" s="71"/>
      <c r="FNM22" s="71"/>
      <c r="FNN22" s="71"/>
      <c r="FNO22" s="71"/>
      <c r="FNP22" s="71"/>
      <c r="FNQ22" s="71"/>
      <c r="FNR22" s="71"/>
      <c r="FNS22" s="71"/>
      <c r="FNT22" s="71"/>
      <c r="FNU22" s="71"/>
      <c r="FNV22" s="71"/>
      <c r="FNW22" s="71"/>
      <c r="FNX22" s="71"/>
      <c r="FNY22" s="71"/>
      <c r="FNZ22" s="71"/>
      <c r="FOA22" s="71"/>
      <c r="FOB22" s="71"/>
      <c r="FOC22" s="71"/>
      <c r="FOD22" s="71"/>
      <c r="FOE22" s="71"/>
      <c r="FOF22" s="71"/>
      <c r="FOG22" s="71"/>
      <c r="FOH22" s="71"/>
      <c r="FOI22" s="71"/>
      <c r="FOJ22" s="71"/>
      <c r="FOK22" s="71"/>
      <c r="FOL22" s="71"/>
      <c r="FOM22" s="71"/>
      <c r="FON22" s="71"/>
      <c r="FOO22" s="71"/>
      <c r="FOP22" s="71"/>
      <c r="FOQ22" s="71"/>
      <c r="FOR22" s="71"/>
      <c r="FOS22" s="71"/>
      <c r="FOT22" s="71"/>
      <c r="FOU22" s="71"/>
      <c r="FOV22" s="71"/>
      <c r="FOW22" s="71"/>
      <c r="FOX22" s="71"/>
      <c r="FOY22" s="71"/>
      <c r="FOZ22" s="71"/>
      <c r="FPA22" s="71"/>
      <c r="FPB22" s="71"/>
      <c r="FPC22" s="71"/>
      <c r="FPD22" s="71"/>
      <c r="FPE22" s="71"/>
      <c r="FPF22" s="71"/>
      <c r="FPG22" s="71"/>
      <c r="FPH22" s="71"/>
      <c r="FPI22" s="71"/>
      <c r="FPJ22" s="71"/>
      <c r="FPK22" s="71"/>
      <c r="FPL22" s="71"/>
      <c r="FPM22" s="71"/>
      <c r="FPN22" s="71"/>
      <c r="FPO22" s="71"/>
      <c r="FPP22" s="71"/>
      <c r="FPQ22" s="71"/>
      <c r="FPR22" s="71"/>
      <c r="FPS22" s="71"/>
      <c r="FPT22" s="71"/>
      <c r="FPU22" s="71"/>
      <c r="FPV22" s="71"/>
      <c r="FPW22" s="71"/>
      <c r="FPX22" s="71"/>
      <c r="FPY22" s="71"/>
      <c r="FPZ22" s="71"/>
      <c r="FQA22" s="71"/>
      <c r="FQB22" s="71"/>
      <c r="FQC22" s="71"/>
      <c r="FQD22" s="71"/>
      <c r="FQE22" s="71"/>
      <c r="FQF22" s="71"/>
      <c r="FQG22" s="71"/>
      <c r="FQH22" s="71"/>
      <c r="FQI22" s="71"/>
      <c r="FQJ22" s="71"/>
      <c r="FQK22" s="71"/>
      <c r="FQL22" s="71"/>
      <c r="FQM22" s="71"/>
      <c r="FQN22" s="71"/>
      <c r="FQO22" s="71"/>
      <c r="FQP22" s="71"/>
      <c r="FQQ22" s="71"/>
      <c r="FQR22" s="71"/>
      <c r="FQS22" s="71"/>
      <c r="FQT22" s="71"/>
      <c r="FQU22" s="71"/>
      <c r="FQV22" s="71"/>
      <c r="FQW22" s="71"/>
      <c r="FQX22" s="71"/>
      <c r="FQY22" s="71"/>
      <c r="FQZ22" s="71"/>
      <c r="FRA22" s="71"/>
      <c r="FRB22" s="71"/>
      <c r="FRC22" s="71"/>
      <c r="FRD22" s="71"/>
      <c r="FRE22" s="71"/>
      <c r="FRF22" s="71"/>
      <c r="FRG22" s="71"/>
      <c r="FRH22" s="71"/>
      <c r="FRI22" s="71"/>
      <c r="FRJ22" s="71"/>
      <c r="FRK22" s="71"/>
      <c r="FRL22" s="71"/>
      <c r="FRM22" s="71"/>
      <c r="FRN22" s="71"/>
      <c r="FRO22" s="71"/>
      <c r="FRP22" s="71"/>
      <c r="FRQ22" s="71"/>
      <c r="FRR22" s="71"/>
      <c r="FRS22" s="71"/>
      <c r="FRT22" s="71"/>
      <c r="FRU22" s="71"/>
      <c r="FRV22" s="71"/>
      <c r="FRW22" s="71"/>
      <c r="FRX22" s="71"/>
      <c r="FRY22" s="71"/>
      <c r="FRZ22" s="71"/>
      <c r="FSA22" s="71"/>
      <c r="FSB22" s="71"/>
      <c r="FSC22" s="71"/>
      <c r="FSD22" s="71"/>
      <c r="FSE22" s="71"/>
      <c r="FSF22" s="71"/>
      <c r="FSG22" s="71"/>
      <c r="FSH22" s="71"/>
      <c r="FSI22" s="71"/>
      <c r="FSJ22" s="71"/>
      <c r="FSK22" s="71"/>
      <c r="FSL22" s="71"/>
      <c r="FSM22" s="71"/>
      <c r="FSN22" s="71"/>
      <c r="FSO22" s="71"/>
      <c r="FSP22" s="71"/>
      <c r="FSQ22" s="71"/>
      <c r="FSR22" s="71"/>
      <c r="FSS22" s="71"/>
      <c r="FST22" s="71"/>
      <c r="FSU22" s="71"/>
      <c r="FSV22" s="71"/>
      <c r="FSW22" s="71"/>
      <c r="FSX22" s="71"/>
      <c r="FSY22" s="71"/>
      <c r="FSZ22" s="71"/>
      <c r="FTA22" s="71"/>
      <c r="FTB22" s="71"/>
      <c r="FTC22" s="71"/>
      <c r="FTD22" s="71"/>
      <c r="FTE22" s="71"/>
      <c r="FTF22" s="71"/>
      <c r="FTG22" s="71"/>
      <c r="FTH22" s="71"/>
      <c r="FTI22" s="71"/>
      <c r="FTJ22" s="71"/>
      <c r="FTK22" s="71"/>
      <c r="FTL22" s="71"/>
      <c r="FTM22" s="71"/>
      <c r="FTN22" s="71"/>
      <c r="FTO22" s="71"/>
      <c r="FTP22" s="71"/>
      <c r="FTQ22" s="71"/>
      <c r="FTR22" s="71"/>
      <c r="FTS22" s="71"/>
      <c r="FTT22" s="71"/>
      <c r="FTU22" s="71"/>
      <c r="FTV22" s="71"/>
      <c r="FTW22" s="71"/>
      <c r="FTX22" s="71"/>
      <c r="FTY22" s="71"/>
      <c r="FTZ22" s="71"/>
      <c r="FUA22" s="71"/>
      <c r="FUB22" s="71"/>
      <c r="FUC22" s="71"/>
      <c r="FUD22" s="71"/>
      <c r="FUE22" s="71"/>
      <c r="FUF22" s="71"/>
      <c r="FUG22" s="71"/>
      <c r="FUH22" s="71"/>
      <c r="FUI22" s="71"/>
      <c r="FUJ22" s="71"/>
      <c r="FUK22" s="71"/>
      <c r="FUL22" s="71"/>
      <c r="FUM22" s="71"/>
      <c r="FUN22" s="71"/>
      <c r="FUO22" s="71"/>
      <c r="FUP22" s="71"/>
      <c r="FUQ22" s="71"/>
      <c r="FUR22" s="71"/>
      <c r="FUS22" s="71"/>
      <c r="FUT22" s="71"/>
      <c r="FUU22" s="71"/>
      <c r="FUV22" s="71"/>
      <c r="FUW22" s="71"/>
      <c r="FUX22" s="71"/>
      <c r="FUY22" s="71"/>
      <c r="FUZ22" s="71"/>
      <c r="FVA22" s="71"/>
      <c r="FVB22" s="71"/>
      <c r="FVC22" s="71"/>
      <c r="FVD22" s="71"/>
      <c r="FVE22" s="71"/>
      <c r="FVF22" s="71"/>
      <c r="FVG22" s="71"/>
      <c r="FVH22" s="71"/>
      <c r="FVI22" s="71"/>
      <c r="FVJ22" s="71"/>
      <c r="FVK22" s="71"/>
      <c r="FVL22" s="71"/>
      <c r="FVM22" s="71"/>
      <c r="FVN22" s="71"/>
      <c r="FVO22" s="71"/>
      <c r="FVP22" s="71"/>
      <c r="FVQ22" s="71"/>
      <c r="FVR22" s="71"/>
      <c r="FVS22" s="71"/>
      <c r="FVT22" s="71"/>
      <c r="FVU22" s="71"/>
      <c r="FVV22" s="71"/>
      <c r="FVW22" s="71"/>
      <c r="FVX22" s="71"/>
      <c r="FVY22" s="71"/>
      <c r="FVZ22" s="71"/>
      <c r="FWA22" s="71"/>
      <c r="FWB22" s="71"/>
      <c r="FWC22" s="71"/>
      <c r="FWD22" s="71"/>
      <c r="FWE22" s="71"/>
      <c r="FWF22" s="71"/>
      <c r="FWG22" s="71"/>
      <c r="FWH22" s="71"/>
      <c r="FWI22" s="71"/>
      <c r="FWJ22" s="71"/>
      <c r="FWK22" s="71"/>
      <c r="FWL22" s="71"/>
      <c r="FWM22" s="71"/>
      <c r="FWN22" s="71"/>
      <c r="FWO22" s="71"/>
      <c r="FWP22" s="71"/>
      <c r="FWQ22" s="71"/>
      <c r="FWR22" s="71"/>
      <c r="FWS22" s="71"/>
      <c r="FWT22" s="71"/>
      <c r="FWU22" s="71"/>
      <c r="FWV22" s="71"/>
      <c r="FWW22" s="71"/>
      <c r="FWX22" s="71"/>
      <c r="FWY22" s="71"/>
      <c r="FWZ22" s="71"/>
      <c r="FXA22" s="71"/>
      <c r="FXB22" s="71"/>
      <c r="FXC22" s="71"/>
      <c r="FXD22" s="71"/>
      <c r="FXE22" s="71"/>
      <c r="FXF22" s="71"/>
      <c r="FXG22" s="71"/>
      <c r="FXH22" s="71"/>
      <c r="FXI22" s="71"/>
      <c r="FXJ22" s="71"/>
      <c r="FXK22" s="71"/>
      <c r="FXL22" s="71"/>
      <c r="FXM22" s="71"/>
      <c r="FXN22" s="71"/>
      <c r="FXO22" s="71"/>
      <c r="FXP22" s="71"/>
      <c r="FXQ22" s="71"/>
      <c r="FXR22" s="71"/>
      <c r="FXS22" s="71"/>
      <c r="FXT22" s="71"/>
      <c r="FXU22" s="71"/>
      <c r="FXV22" s="71"/>
      <c r="FXW22" s="71"/>
      <c r="FXX22" s="71"/>
      <c r="FXY22" s="71"/>
      <c r="FXZ22" s="71"/>
      <c r="FYA22" s="71"/>
      <c r="FYB22" s="71"/>
      <c r="FYC22" s="71"/>
      <c r="FYD22" s="71"/>
      <c r="FYE22" s="71"/>
      <c r="FYF22" s="71"/>
      <c r="FYG22" s="71"/>
      <c r="FYH22" s="71"/>
      <c r="FYI22" s="71"/>
      <c r="FYJ22" s="71"/>
      <c r="FYK22" s="71"/>
      <c r="FYL22" s="71"/>
      <c r="FYM22" s="71"/>
      <c r="FYN22" s="71"/>
      <c r="FYO22" s="71"/>
      <c r="FYP22" s="71"/>
      <c r="FYQ22" s="71"/>
      <c r="FYR22" s="71"/>
      <c r="FYS22" s="71"/>
      <c r="FYT22" s="71"/>
      <c r="FYU22" s="71"/>
      <c r="FYV22" s="71"/>
      <c r="FYW22" s="71"/>
      <c r="FYX22" s="71"/>
      <c r="FYY22" s="71"/>
      <c r="FYZ22" s="71"/>
      <c r="FZA22" s="71"/>
      <c r="FZB22" s="71"/>
      <c r="FZC22" s="71"/>
      <c r="FZD22" s="71"/>
      <c r="FZE22" s="71"/>
      <c r="FZF22" s="71"/>
      <c r="FZG22" s="71"/>
      <c r="FZH22" s="71"/>
      <c r="FZI22" s="71"/>
      <c r="FZJ22" s="71"/>
      <c r="FZK22" s="71"/>
      <c r="FZL22" s="71"/>
      <c r="FZM22" s="71"/>
      <c r="FZN22" s="71"/>
      <c r="FZO22" s="71"/>
      <c r="FZP22" s="71"/>
      <c r="FZQ22" s="71"/>
      <c r="FZR22" s="71"/>
      <c r="FZS22" s="71"/>
      <c r="FZT22" s="71"/>
      <c r="FZU22" s="71"/>
      <c r="FZV22" s="71"/>
      <c r="FZW22" s="71"/>
      <c r="FZX22" s="71"/>
      <c r="FZY22" s="71"/>
      <c r="FZZ22" s="71"/>
      <c r="GAA22" s="71"/>
      <c r="GAB22" s="71"/>
      <c r="GAC22" s="71"/>
      <c r="GAD22" s="71"/>
      <c r="GAE22" s="71"/>
      <c r="GAF22" s="71"/>
      <c r="GAG22" s="71"/>
      <c r="GAH22" s="71"/>
      <c r="GAI22" s="71"/>
      <c r="GAJ22" s="71"/>
      <c r="GAK22" s="71"/>
      <c r="GAL22" s="71"/>
      <c r="GAM22" s="71"/>
      <c r="GAN22" s="71"/>
      <c r="GAO22" s="71"/>
      <c r="GAP22" s="71"/>
      <c r="GAQ22" s="71"/>
      <c r="GAR22" s="71"/>
      <c r="GAS22" s="71"/>
      <c r="GAT22" s="71"/>
      <c r="GAU22" s="71"/>
      <c r="GAV22" s="71"/>
      <c r="GAW22" s="71"/>
      <c r="GAX22" s="71"/>
      <c r="GAY22" s="71"/>
      <c r="GAZ22" s="71"/>
      <c r="GBA22" s="71"/>
      <c r="GBB22" s="71"/>
      <c r="GBC22" s="71"/>
      <c r="GBD22" s="71"/>
      <c r="GBE22" s="71"/>
      <c r="GBF22" s="71"/>
      <c r="GBG22" s="71"/>
      <c r="GBH22" s="71"/>
      <c r="GBI22" s="71"/>
      <c r="GBJ22" s="71"/>
      <c r="GBK22" s="71"/>
      <c r="GBL22" s="71"/>
      <c r="GBM22" s="71"/>
      <c r="GBN22" s="71"/>
      <c r="GBO22" s="71"/>
      <c r="GBP22" s="71"/>
      <c r="GBQ22" s="71"/>
      <c r="GBR22" s="71"/>
      <c r="GBS22" s="71"/>
      <c r="GBT22" s="71"/>
      <c r="GBU22" s="71"/>
      <c r="GBV22" s="71"/>
      <c r="GBW22" s="71"/>
      <c r="GBX22" s="71"/>
      <c r="GBY22" s="71"/>
      <c r="GBZ22" s="71"/>
      <c r="GCA22" s="71"/>
      <c r="GCB22" s="71"/>
      <c r="GCC22" s="71"/>
      <c r="GCD22" s="71"/>
      <c r="GCE22" s="71"/>
      <c r="GCF22" s="71"/>
      <c r="GCG22" s="71"/>
      <c r="GCH22" s="71"/>
      <c r="GCI22" s="71"/>
      <c r="GCJ22" s="71"/>
      <c r="GCK22" s="71"/>
      <c r="GCL22" s="71"/>
      <c r="GCM22" s="71"/>
      <c r="GCN22" s="71"/>
      <c r="GCO22" s="71"/>
      <c r="GCP22" s="71"/>
      <c r="GCQ22" s="71"/>
      <c r="GCR22" s="71"/>
      <c r="GCS22" s="71"/>
      <c r="GCT22" s="71"/>
      <c r="GCU22" s="71"/>
      <c r="GCV22" s="71"/>
      <c r="GCW22" s="71"/>
      <c r="GCX22" s="71"/>
      <c r="GCY22" s="71"/>
      <c r="GCZ22" s="71"/>
      <c r="GDA22" s="71"/>
      <c r="GDB22" s="71"/>
      <c r="GDC22" s="71"/>
      <c r="GDD22" s="71"/>
      <c r="GDE22" s="71"/>
      <c r="GDF22" s="71"/>
      <c r="GDG22" s="71"/>
      <c r="GDH22" s="71"/>
      <c r="GDI22" s="71"/>
      <c r="GDJ22" s="71"/>
      <c r="GDK22" s="71"/>
      <c r="GDL22" s="71"/>
      <c r="GDM22" s="71"/>
      <c r="GDN22" s="71"/>
      <c r="GDO22" s="71"/>
      <c r="GDP22" s="71"/>
      <c r="GDQ22" s="71"/>
      <c r="GDR22" s="71"/>
      <c r="GDS22" s="71"/>
      <c r="GDT22" s="71"/>
      <c r="GDU22" s="71"/>
      <c r="GDV22" s="71"/>
      <c r="GDW22" s="71"/>
      <c r="GDX22" s="71"/>
      <c r="GDY22" s="71"/>
      <c r="GDZ22" s="71"/>
      <c r="GEA22" s="71"/>
      <c r="GEB22" s="71"/>
      <c r="GEC22" s="71"/>
      <c r="GED22" s="71"/>
      <c r="GEE22" s="71"/>
      <c r="GEF22" s="71"/>
      <c r="GEG22" s="71"/>
      <c r="GEH22" s="71"/>
      <c r="GEI22" s="71"/>
      <c r="GEJ22" s="71"/>
      <c r="GEK22" s="71"/>
      <c r="GEL22" s="71"/>
      <c r="GEM22" s="71"/>
      <c r="GEN22" s="71"/>
      <c r="GEO22" s="71"/>
      <c r="GEP22" s="71"/>
      <c r="GEQ22" s="71"/>
      <c r="GER22" s="71"/>
      <c r="GES22" s="71"/>
      <c r="GET22" s="71"/>
      <c r="GEU22" s="71"/>
      <c r="GEV22" s="71"/>
      <c r="GEW22" s="71"/>
      <c r="GEX22" s="71"/>
      <c r="GEY22" s="71"/>
      <c r="GEZ22" s="71"/>
      <c r="GFA22" s="71"/>
      <c r="GFB22" s="71"/>
      <c r="GFC22" s="71"/>
      <c r="GFD22" s="71"/>
      <c r="GFE22" s="71"/>
      <c r="GFF22" s="71"/>
      <c r="GFG22" s="71"/>
      <c r="GFH22" s="71"/>
      <c r="GFI22" s="71"/>
      <c r="GFJ22" s="71"/>
      <c r="GFK22" s="71"/>
      <c r="GFL22" s="71"/>
      <c r="GFM22" s="71"/>
      <c r="GFN22" s="71"/>
      <c r="GFO22" s="71"/>
      <c r="GFP22" s="71"/>
      <c r="GFQ22" s="71"/>
      <c r="GFR22" s="71"/>
      <c r="GFS22" s="71"/>
      <c r="GFT22" s="71"/>
      <c r="GFU22" s="71"/>
      <c r="GFV22" s="71"/>
      <c r="GFW22" s="71"/>
      <c r="GFX22" s="71"/>
      <c r="GFY22" s="71"/>
      <c r="GFZ22" s="71"/>
      <c r="GGA22" s="71"/>
      <c r="GGB22" s="71"/>
      <c r="GGC22" s="71"/>
      <c r="GGD22" s="71"/>
      <c r="GGE22" s="71"/>
      <c r="GGF22" s="71"/>
      <c r="GGG22" s="71"/>
      <c r="GGH22" s="71"/>
      <c r="GGI22" s="71"/>
      <c r="GGJ22" s="71"/>
      <c r="GGK22" s="71"/>
      <c r="GGL22" s="71"/>
      <c r="GGM22" s="71"/>
      <c r="GGN22" s="71"/>
      <c r="GGO22" s="71"/>
      <c r="GGP22" s="71"/>
      <c r="GGQ22" s="71"/>
      <c r="GGR22" s="71"/>
      <c r="GGS22" s="71"/>
      <c r="GGT22" s="71"/>
      <c r="GGU22" s="71"/>
      <c r="GGV22" s="71"/>
      <c r="GGW22" s="71"/>
      <c r="GGX22" s="71"/>
      <c r="GGY22" s="71"/>
      <c r="GGZ22" s="71"/>
      <c r="GHA22" s="71"/>
      <c r="GHB22" s="71"/>
      <c r="GHC22" s="71"/>
      <c r="GHD22" s="71"/>
      <c r="GHE22" s="71"/>
      <c r="GHF22" s="71"/>
      <c r="GHG22" s="71"/>
      <c r="GHH22" s="71"/>
      <c r="GHI22" s="71"/>
      <c r="GHJ22" s="71"/>
      <c r="GHK22" s="71"/>
      <c r="GHL22" s="71"/>
      <c r="GHM22" s="71"/>
      <c r="GHN22" s="71"/>
      <c r="GHO22" s="71"/>
      <c r="GHP22" s="71"/>
      <c r="GHQ22" s="71"/>
      <c r="GHR22" s="71"/>
      <c r="GHS22" s="71"/>
      <c r="GHT22" s="71"/>
      <c r="GHU22" s="71"/>
      <c r="GHV22" s="71"/>
      <c r="GHW22" s="71"/>
      <c r="GHX22" s="71"/>
      <c r="GHY22" s="71"/>
      <c r="GHZ22" s="71"/>
      <c r="GIA22" s="71"/>
      <c r="GIB22" s="71"/>
      <c r="GIC22" s="71"/>
      <c r="GID22" s="71"/>
      <c r="GIE22" s="71"/>
      <c r="GIF22" s="71"/>
      <c r="GIG22" s="71"/>
      <c r="GIH22" s="71"/>
      <c r="GII22" s="71"/>
      <c r="GIJ22" s="71"/>
      <c r="GIK22" s="71"/>
      <c r="GIL22" s="71"/>
      <c r="GIM22" s="71"/>
      <c r="GIN22" s="71"/>
      <c r="GIO22" s="71"/>
      <c r="GIP22" s="71"/>
      <c r="GIQ22" s="71"/>
      <c r="GIR22" s="71"/>
      <c r="GIS22" s="71"/>
      <c r="GIT22" s="71"/>
      <c r="GIU22" s="71"/>
      <c r="GIV22" s="71"/>
      <c r="GIW22" s="71"/>
      <c r="GIX22" s="71"/>
      <c r="GIY22" s="71"/>
      <c r="GIZ22" s="71"/>
      <c r="GJA22" s="71"/>
      <c r="GJB22" s="71"/>
      <c r="GJC22" s="71"/>
      <c r="GJD22" s="71"/>
      <c r="GJE22" s="71"/>
      <c r="GJF22" s="71"/>
      <c r="GJG22" s="71"/>
      <c r="GJH22" s="71"/>
      <c r="GJI22" s="71"/>
      <c r="GJJ22" s="71"/>
      <c r="GJK22" s="71"/>
      <c r="GJL22" s="71"/>
      <c r="GJM22" s="71"/>
      <c r="GJN22" s="71"/>
      <c r="GJO22" s="71"/>
      <c r="GJP22" s="71"/>
      <c r="GJQ22" s="71"/>
      <c r="GJR22" s="71"/>
      <c r="GJS22" s="71"/>
      <c r="GJT22" s="71"/>
      <c r="GJU22" s="71"/>
      <c r="GJV22" s="71"/>
      <c r="GJW22" s="71"/>
      <c r="GJX22" s="71"/>
      <c r="GJY22" s="71"/>
      <c r="GJZ22" s="71"/>
      <c r="GKA22" s="71"/>
      <c r="GKB22" s="71"/>
      <c r="GKC22" s="71"/>
      <c r="GKD22" s="71"/>
      <c r="GKE22" s="71"/>
      <c r="GKF22" s="71"/>
      <c r="GKG22" s="71"/>
      <c r="GKH22" s="71"/>
      <c r="GKI22" s="71"/>
      <c r="GKJ22" s="71"/>
      <c r="GKK22" s="71"/>
      <c r="GKL22" s="71"/>
      <c r="GKM22" s="71"/>
      <c r="GKN22" s="71"/>
      <c r="GKO22" s="71"/>
      <c r="GKP22" s="71"/>
      <c r="GKQ22" s="71"/>
      <c r="GKR22" s="71"/>
      <c r="GKS22" s="71"/>
      <c r="GKT22" s="71"/>
      <c r="GKU22" s="71"/>
      <c r="GKV22" s="71"/>
      <c r="GKW22" s="71"/>
      <c r="GKX22" s="71"/>
      <c r="GKY22" s="71"/>
      <c r="GKZ22" s="71"/>
      <c r="GLA22" s="71"/>
      <c r="GLB22" s="71"/>
      <c r="GLC22" s="71"/>
      <c r="GLD22" s="71"/>
      <c r="GLE22" s="71"/>
      <c r="GLF22" s="71"/>
      <c r="GLG22" s="71"/>
      <c r="GLH22" s="71"/>
      <c r="GLI22" s="71"/>
      <c r="GLJ22" s="71"/>
      <c r="GLK22" s="71"/>
      <c r="GLL22" s="71"/>
      <c r="GLM22" s="71"/>
      <c r="GLN22" s="71"/>
      <c r="GLO22" s="71"/>
      <c r="GLP22" s="71"/>
      <c r="GLQ22" s="71"/>
      <c r="GLR22" s="71"/>
      <c r="GLS22" s="71"/>
      <c r="GLT22" s="71"/>
      <c r="GLU22" s="71"/>
      <c r="GLV22" s="71"/>
      <c r="GLW22" s="71"/>
      <c r="GLX22" s="71"/>
      <c r="GLY22" s="71"/>
      <c r="GLZ22" s="71"/>
      <c r="GMA22" s="71"/>
      <c r="GMB22" s="71"/>
      <c r="GMC22" s="71"/>
      <c r="GMD22" s="71"/>
      <c r="GME22" s="71"/>
      <c r="GMF22" s="71"/>
      <c r="GMG22" s="71"/>
      <c r="GMH22" s="71"/>
      <c r="GMI22" s="71"/>
      <c r="GMJ22" s="71"/>
      <c r="GMK22" s="71"/>
      <c r="GML22" s="71"/>
      <c r="GMM22" s="71"/>
      <c r="GMN22" s="71"/>
      <c r="GMO22" s="71"/>
      <c r="GMP22" s="71"/>
      <c r="GMQ22" s="71"/>
      <c r="GMR22" s="71"/>
      <c r="GMS22" s="71"/>
      <c r="GMT22" s="71"/>
      <c r="GMU22" s="71"/>
      <c r="GMV22" s="71"/>
      <c r="GMW22" s="71"/>
      <c r="GMX22" s="71"/>
      <c r="GMY22" s="71"/>
      <c r="GMZ22" s="71"/>
      <c r="GNA22" s="71"/>
      <c r="GNB22" s="71"/>
      <c r="GNC22" s="71"/>
      <c r="GND22" s="71"/>
      <c r="GNE22" s="71"/>
      <c r="GNF22" s="71"/>
      <c r="GNG22" s="71"/>
      <c r="GNH22" s="71"/>
      <c r="GNI22" s="71"/>
      <c r="GNJ22" s="71"/>
      <c r="GNK22" s="71"/>
      <c r="GNL22" s="71"/>
      <c r="GNM22" s="71"/>
      <c r="GNN22" s="71"/>
      <c r="GNO22" s="71"/>
      <c r="GNP22" s="71"/>
      <c r="GNQ22" s="71"/>
      <c r="GNR22" s="71"/>
      <c r="GNS22" s="71"/>
      <c r="GNT22" s="71"/>
      <c r="GNU22" s="71"/>
      <c r="GNV22" s="71"/>
      <c r="GNW22" s="71"/>
      <c r="GNX22" s="71"/>
      <c r="GNY22" s="71"/>
      <c r="GNZ22" s="71"/>
      <c r="GOA22" s="71"/>
      <c r="GOB22" s="71"/>
      <c r="GOC22" s="71"/>
      <c r="GOD22" s="71"/>
      <c r="GOE22" s="71"/>
      <c r="GOF22" s="71"/>
      <c r="GOG22" s="71"/>
      <c r="GOH22" s="71"/>
      <c r="GOI22" s="71"/>
      <c r="GOJ22" s="71"/>
      <c r="GOK22" s="71"/>
      <c r="GOL22" s="71"/>
      <c r="GOM22" s="71"/>
      <c r="GON22" s="71"/>
      <c r="GOO22" s="71"/>
      <c r="GOP22" s="71"/>
      <c r="GOQ22" s="71"/>
      <c r="GOR22" s="71"/>
      <c r="GOS22" s="71"/>
      <c r="GOT22" s="71"/>
      <c r="GOU22" s="71"/>
      <c r="GOV22" s="71"/>
      <c r="GOW22" s="71"/>
      <c r="GOX22" s="71"/>
      <c r="GOY22" s="71"/>
      <c r="GOZ22" s="71"/>
      <c r="GPA22" s="71"/>
      <c r="GPB22" s="71"/>
      <c r="GPC22" s="71"/>
      <c r="GPD22" s="71"/>
      <c r="GPE22" s="71"/>
      <c r="GPF22" s="71"/>
      <c r="GPG22" s="71"/>
      <c r="GPH22" s="71"/>
      <c r="GPI22" s="71"/>
      <c r="GPJ22" s="71"/>
      <c r="GPK22" s="71"/>
      <c r="GPL22" s="71"/>
      <c r="GPM22" s="71"/>
      <c r="GPN22" s="71"/>
      <c r="GPO22" s="71"/>
      <c r="GPP22" s="71"/>
      <c r="GPQ22" s="71"/>
      <c r="GPR22" s="71"/>
      <c r="GPS22" s="71"/>
      <c r="GPT22" s="71"/>
      <c r="GPU22" s="71"/>
      <c r="GPV22" s="71"/>
      <c r="GPW22" s="71"/>
      <c r="GPX22" s="71"/>
      <c r="GPY22" s="71"/>
      <c r="GPZ22" s="71"/>
      <c r="GQA22" s="71"/>
      <c r="GQB22" s="71"/>
      <c r="GQC22" s="71"/>
      <c r="GQD22" s="71"/>
      <c r="GQE22" s="71"/>
      <c r="GQF22" s="71"/>
      <c r="GQG22" s="71"/>
      <c r="GQH22" s="71"/>
      <c r="GQI22" s="71"/>
      <c r="GQJ22" s="71"/>
      <c r="GQK22" s="71"/>
      <c r="GQL22" s="71"/>
      <c r="GQM22" s="71"/>
      <c r="GQN22" s="71"/>
      <c r="GQO22" s="71"/>
      <c r="GQP22" s="71"/>
      <c r="GQQ22" s="71"/>
      <c r="GQR22" s="71"/>
      <c r="GQS22" s="71"/>
      <c r="GQT22" s="71"/>
      <c r="GQU22" s="71"/>
      <c r="GQV22" s="71"/>
      <c r="GQW22" s="71"/>
      <c r="GQX22" s="71"/>
      <c r="GQY22" s="71"/>
      <c r="GQZ22" s="71"/>
      <c r="GRA22" s="71"/>
      <c r="GRB22" s="71"/>
      <c r="GRC22" s="71"/>
      <c r="GRD22" s="71"/>
      <c r="GRE22" s="71"/>
      <c r="GRF22" s="71"/>
      <c r="GRG22" s="71"/>
      <c r="GRH22" s="71"/>
      <c r="GRI22" s="71"/>
      <c r="GRJ22" s="71"/>
      <c r="GRK22" s="71"/>
      <c r="GRL22" s="71"/>
      <c r="GRM22" s="71"/>
      <c r="GRN22" s="71"/>
      <c r="GRO22" s="71"/>
      <c r="GRP22" s="71"/>
      <c r="GRQ22" s="71"/>
      <c r="GRR22" s="71"/>
      <c r="GRS22" s="71"/>
      <c r="GRT22" s="71"/>
      <c r="GRU22" s="71"/>
      <c r="GRV22" s="71"/>
      <c r="GRW22" s="71"/>
      <c r="GRX22" s="71"/>
      <c r="GRY22" s="71"/>
      <c r="GRZ22" s="71"/>
      <c r="GSA22" s="71"/>
      <c r="GSB22" s="71"/>
      <c r="GSC22" s="71"/>
      <c r="GSD22" s="71"/>
      <c r="GSE22" s="71"/>
      <c r="GSF22" s="71"/>
      <c r="GSG22" s="71"/>
      <c r="GSH22" s="71"/>
      <c r="GSI22" s="71"/>
      <c r="GSJ22" s="71"/>
      <c r="GSK22" s="71"/>
      <c r="GSL22" s="71"/>
      <c r="GSM22" s="71"/>
      <c r="GSN22" s="71"/>
      <c r="GSO22" s="71"/>
      <c r="GSP22" s="71"/>
      <c r="GSQ22" s="71"/>
      <c r="GSR22" s="71"/>
      <c r="GSS22" s="71"/>
      <c r="GST22" s="71"/>
      <c r="GSU22" s="71"/>
      <c r="GSV22" s="71"/>
      <c r="GSW22" s="71"/>
      <c r="GSX22" s="71"/>
      <c r="GSY22" s="71"/>
      <c r="GSZ22" s="71"/>
      <c r="GTA22" s="71"/>
      <c r="GTB22" s="71"/>
      <c r="GTC22" s="71"/>
      <c r="GTD22" s="71"/>
      <c r="GTE22" s="71"/>
      <c r="GTF22" s="71"/>
      <c r="GTG22" s="71"/>
      <c r="GTH22" s="71"/>
      <c r="GTI22" s="71"/>
      <c r="GTJ22" s="71"/>
      <c r="GTK22" s="71"/>
      <c r="GTL22" s="71"/>
      <c r="GTM22" s="71"/>
      <c r="GTN22" s="71"/>
      <c r="GTO22" s="71"/>
      <c r="GTP22" s="71"/>
      <c r="GTQ22" s="71"/>
      <c r="GTR22" s="71"/>
      <c r="GTS22" s="71"/>
      <c r="GTT22" s="71"/>
      <c r="GTU22" s="71"/>
      <c r="GTV22" s="71"/>
      <c r="GTW22" s="71"/>
      <c r="GTX22" s="71"/>
      <c r="GTY22" s="71"/>
      <c r="GTZ22" s="71"/>
      <c r="GUA22" s="71"/>
      <c r="GUB22" s="71"/>
      <c r="GUC22" s="71"/>
      <c r="GUD22" s="71"/>
      <c r="GUE22" s="71"/>
      <c r="GUF22" s="71"/>
      <c r="GUG22" s="71"/>
      <c r="GUH22" s="71"/>
      <c r="GUI22" s="71"/>
      <c r="GUJ22" s="71"/>
      <c r="GUK22" s="71"/>
      <c r="GUL22" s="71"/>
      <c r="GUM22" s="71"/>
      <c r="GUN22" s="71"/>
      <c r="GUO22" s="71"/>
      <c r="GUP22" s="71"/>
      <c r="GUQ22" s="71"/>
      <c r="GUR22" s="71"/>
      <c r="GUS22" s="71"/>
      <c r="GUT22" s="71"/>
      <c r="GUU22" s="71"/>
      <c r="GUV22" s="71"/>
      <c r="GUW22" s="71"/>
      <c r="GUX22" s="71"/>
      <c r="GUY22" s="71"/>
      <c r="GUZ22" s="71"/>
      <c r="GVA22" s="71"/>
      <c r="GVB22" s="71"/>
      <c r="GVC22" s="71"/>
      <c r="GVD22" s="71"/>
      <c r="GVE22" s="71"/>
      <c r="GVF22" s="71"/>
      <c r="GVG22" s="71"/>
      <c r="GVH22" s="71"/>
      <c r="GVI22" s="71"/>
      <c r="GVJ22" s="71"/>
      <c r="GVK22" s="71"/>
      <c r="GVL22" s="71"/>
      <c r="GVM22" s="71"/>
      <c r="GVN22" s="71"/>
      <c r="GVO22" s="71"/>
      <c r="GVP22" s="71"/>
      <c r="GVQ22" s="71"/>
      <c r="GVR22" s="71"/>
      <c r="GVS22" s="71"/>
      <c r="GVT22" s="71"/>
      <c r="GVU22" s="71"/>
      <c r="GVV22" s="71"/>
      <c r="GVW22" s="71"/>
      <c r="GVX22" s="71"/>
      <c r="GVY22" s="71"/>
      <c r="GVZ22" s="71"/>
      <c r="GWA22" s="71"/>
      <c r="GWB22" s="71"/>
      <c r="GWC22" s="71"/>
      <c r="GWD22" s="71"/>
      <c r="GWE22" s="71"/>
      <c r="GWF22" s="71"/>
      <c r="GWG22" s="71"/>
      <c r="GWH22" s="71"/>
      <c r="GWI22" s="71"/>
      <c r="GWJ22" s="71"/>
      <c r="GWK22" s="71"/>
      <c r="GWL22" s="71"/>
      <c r="GWM22" s="71"/>
      <c r="GWN22" s="71"/>
      <c r="GWO22" s="71"/>
      <c r="GWP22" s="71"/>
      <c r="GWQ22" s="71"/>
      <c r="GWR22" s="71"/>
      <c r="GWS22" s="71"/>
      <c r="GWT22" s="71"/>
      <c r="GWU22" s="71"/>
      <c r="GWV22" s="71"/>
      <c r="GWW22" s="71"/>
      <c r="GWX22" s="71"/>
      <c r="GWY22" s="71"/>
      <c r="GWZ22" s="71"/>
      <c r="GXA22" s="71"/>
      <c r="GXB22" s="71"/>
      <c r="GXC22" s="71"/>
      <c r="GXD22" s="71"/>
      <c r="GXE22" s="71"/>
      <c r="GXF22" s="71"/>
      <c r="GXG22" s="71"/>
      <c r="GXH22" s="71"/>
      <c r="GXI22" s="71"/>
      <c r="GXJ22" s="71"/>
      <c r="GXK22" s="71"/>
      <c r="GXL22" s="71"/>
      <c r="GXM22" s="71"/>
      <c r="GXN22" s="71"/>
      <c r="GXO22" s="71"/>
      <c r="GXP22" s="71"/>
      <c r="GXQ22" s="71"/>
      <c r="GXR22" s="71"/>
      <c r="GXS22" s="71"/>
      <c r="GXT22" s="71"/>
      <c r="GXU22" s="71"/>
      <c r="GXV22" s="71"/>
      <c r="GXW22" s="71"/>
      <c r="GXX22" s="71"/>
      <c r="GXY22" s="71"/>
      <c r="GXZ22" s="71"/>
      <c r="GYA22" s="71"/>
      <c r="GYB22" s="71"/>
      <c r="GYC22" s="71"/>
      <c r="GYD22" s="71"/>
      <c r="GYE22" s="71"/>
      <c r="GYF22" s="71"/>
      <c r="GYG22" s="71"/>
      <c r="GYH22" s="71"/>
      <c r="GYI22" s="71"/>
      <c r="GYJ22" s="71"/>
      <c r="GYK22" s="71"/>
      <c r="GYL22" s="71"/>
      <c r="GYM22" s="71"/>
      <c r="GYN22" s="71"/>
      <c r="GYO22" s="71"/>
      <c r="GYP22" s="71"/>
      <c r="GYQ22" s="71"/>
      <c r="GYR22" s="71"/>
      <c r="GYS22" s="71"/>
      <c r="GYT22" s="71"/>
      <c r="GYU22" s="71"/>
      <c r="GYV22" s="71"/>
      <c r="GYW22" s="71"/>
      <c r="GYX22" s="71"/>
      <c r="GYY22" s="71"/>
      <c r="GYZ22" s="71"/>
      <c r="GZA22" s="71"/>
      <c r="GZB22" s="71"/>
      <c r="GZC22" s="71"/>
      <c r="GZD22" s="71"/>
      <c r="GZE22" s="71"/>
      <c r="GZF22" s="71"/>
      <c r="GZG22" s="71"/>
      <c r="GZH22" s="71"/>
      <c r="GZI22" s="71"/>
      <c r="GZJ22" s="71"/>
      <c r="GZK22" s="71"/>
      <c r="GZL22" s="71"/>
      <c r="GZM22" s="71"/>
      <c r="GZN22" s="71"/>
      <c r="GZO22" s="71"/>
      <c r="GZP22" s="71"/>
      <c r="GZQ22" s="71"/>
      <c r="GZR22" s="71"/>
      <c r="GZS22" s="71"/>
      <c r="GZT22" s="71"/>
      <c r="GZU22" s="71"/>
      <c r="GZV22" s="71"/>
      <c r="GZW22" s="71"/>
      <c r="GZX22" s="71"/>
      <c r="GZY22" s="71"/>
      <c r="GZZ22" s="71"/>
      <c r="HAA22" s="71"/>
      <c r="HAB22" s="71"/>
      <c r="HAC22" s="71"/>
      <c r="HAD22" s="71"/>
      <c r="HAE22" s="71"/>
      <c r="HAF22" s="71"/>
      <c r="HAG22" s="71"/>
      <c r="HAH22" s="71"/>
      <c r="HAI22" s="71"/>
      <c r="HAJ22" s="71"/>
      <c r="HAK22" s="71"/>
      <c r="HAL22" s="71"/>
      <c r="HAM22" s="71"/>
      <c r="HAN22" s="71"/>
      <c r="HAO22" s="71"/>
      <c r="HAP22" s="71"/>
      <c r="HAQ22" s="71"/>
      <c r="HAR22" s="71"/>
      <c r="HAS22" s="71"/>
      <c r="HAT22" s="71"/>
      <c r="HAU22" s="71"/>
      <c r="HAV22" s="71"/>
      <c r="HAW22" s="71"/>
      <c r="HAX22" s="71"/>
      <c r="HAY22" s="71"/>
      <c r="HAZ22" s="71"/>
      <c r="HBA22" s="71"/>
      <c r="HBB22" s="71"/>
      <c r="HBC22" s="71"/>
      <c r="HBD22" s="71"/>
      <c r="HBE22" s="71"/>
      <c r="HBF22" s="71"/>
      <c r="HBG22" s="71"/>
      <c r="HBH22" s="71"/>
      <c r="HBI22" s="71"/>
      <c r="HBJ22" s="71"/>
      <c r="HBK22" s="71"/>
      <c r="HBL22" s="71"/>
      <c r="HBM22" s="71"/>
      <c r="HBN22" s="71"/>
      <c r="HBO22" s="71"/>
      <c r="HBP22" s="71"/>
      <c r="HBQ22" s="71"/>
      <c r="HBR22" s="71"/>
      <c r="HBS22" s="71"/>
      <c r="HBT22" s="71"/>
      <c r="HBU22" s="71"/>
      <c r="HBV22" s="71"/>
      <c r="HBW22" s="71"/>
      <c r="HBX22" s="71"/>
      <c r="HBY22" s="71"/>
      <c r="HBZ22" s="71"/>
      <c r="HCA22" s="71"/>
      <c r="HCB22" s="71"/>
      <c r="HCC22" s="71"/>
      <c r="HCD22" s="71"/>
      <c r="HCE22" s="71"/>
      <c r="HCF22" s="71"/>
      <c r="HCG22" s="71"/>
      <c r="HCH22" s="71"/>
      <c r="HCI22" s="71"/>
      <c r="HCJ22" s="71"/>
      <c r="HCK22" s="71"/>
      <c r="HCL22" s="71"/>
      <c r="HCM22" s="71"/>
      <c r="HCN22" s="71"/>
      <c r="HCO22" s="71"/>
      <c r="HCP22" s="71"/>
      <c r="HCQ22" s="71"/>
      <c r="HCR22" s="71"/>
      <c r="HCS22" s="71"/>
      <c r="HCT22" s="71"/>
      <c r="HCU22" s="71"/>
      <c r="HCV22" s="71"/>
      <c r="HCW22" s="71"/>
      <c r="HCX22" s="71"/>
      <c r="HCY22" s="71"/>
      <c r="HCZ22" s="71"/>
      <c r="HDA22" s="71"/>
      <c r="HDB22" s="71"/>
      <c r="HDC22" s="71"/>
      <c r="HDD22" s="71"/>
      <c r="HDE22" s="71"/>
      <c r="HDF22" s="71"/>
      <c r="HDG22" s="71"/>
      <c r="HDH22" s="71"/>
      <c r="HDI22" s="71"/>
      <c r="HDJ22" s="71"/>
      <c r="HDK22" s="71"/>
      <c r="HDL22" s="71"/>
      <c r="HDM22" s="71"/>
      <c r="HDN22" s="71"/>
      <c r="HDO22" s="71"/>
      <c r="HDP22" s="71"/>
      <c r="HDQ22" s="71"/>
      <c r="HDR22" s="71"/>
      <c r="HDS22" s="71"/>
      <c r="HDT22" s="71"/>
      <c r="HDU22" s="71"/>
      <c r="HDV22" s="71"/>
      <c r="HDW22" s="71"/>
      <c r="HDX22" s="71"/>
      <c r="HDY22" s="71"/>
      <c r="HDZ22" s="71"/>
      <c r="HEA22" s="71"/>
      <c r="HEB22" s="71"/>
      <c r="HEC22" s="71"/>
      <c r="HED22" s="71"/>
      <c r="HEE22" s="71"/>
      <c r="HEF22" s="71"/>
      <c r="HEG22" s="71"/>
      <c r="HEH22" s="71"/>
      <c r="HEI22" s="71"/>
      <c r="HEJ22" s="71"/>
      <c r="HEK22" s="71"/>
      <c r="HEL22" s="71"/>
      <c r="HEM22" s="71"/>
      <c r="HEN22" s="71"/>
      <c r="HEO22" s="71"/>
      <c r="HEP22" s="71"/>
      <c r="HEQ22" s="71"/>
      <c r="HER22" s="71"/>
      <c r="HES22" s="71"/>
      <c r="HET22" s="71"/>
      <c r="HEU22" s="71"/>
      <c r="HEV22" s="71"/>
      <c r="HEW22" s="71"/>
      <c r="HEX22" s="71"/>
      <c r="HEY22" s="71"/>
      <c r="HEZ22" s="71"/>
      <c r="HFA22" s="71"/>
      <c r="HFB22" s="71"/>
      <c r="HFC22" s="71"/>
      <c r="HFD22" s="71"/>
      <c r="HFE22" s="71"/>
      <c r="HFF22" s="71"/>
      <c r="HFG22" s="71"/>
      <c r="HFH22" s="71"/>
      <c r="HFI22" s="71"/>
      <c r="HFJ22" s="71"/>
      <c r="HFK22" s="71"/>
      <c r="HFL22" s="71"/>
      <c r="HFM22" s="71"/>
      <c r="HFN22" s="71"/>
      <c r="HFO22" s="71"/>
      <c r="HFP22" s="71"/>
      <c r="HFQ22" s="71"/>
      <c r="HFR22" s="71"/>
      <c r="HFS22" s="71"/>
      <c r="HFT22" s="71"/>
      <c r="HFU22" s="71"/>
      <c r="HFV22" s="71"/>
      <c r="HFW22" s="71"/>
      <c r="HFX22" s="71"/>
      <c r="HFY22" s="71"/>
      <c r="HFZ22" s="71"/>
      <c r="HGA22" s="71"/>
      <c r="HGB22" s="71"/>
      <c r="HGC22" s="71"/>
      <c r="HGD22" s="71"/>
      <c r="HGE22" s="71"/>
      <c r="HGF22" s="71"/>
      <c r="HGG22" s="71"/>
      <c r="HGH22" s="71"/>
      <c r="HGI22" s="71"/>
      <c r="HGJ22" s="71"/>
      <c r="HGK22" s="71"/>
      <c r="HGL22" s="71"/>
      <c r="HGM22" s="71"/>
      <c r="HGN22" s="71"/>
      <c r="HGO22" s="71"/>
      <c r="HGP22" s="71"/>
      <c r="HGQ22" s="71"/>
      <c r="HGR22" s="71"/>
      <c r="HGS22" s="71"/>
      <c r="HGT22" s="71"/>
      <c r="HGU22" s="71"/>
      <c r="HGV22" s="71"/>
      <c r="HGW22" s="71"/>
      <c r="HGX22" s="71"/>
      <c r="HGY22" s="71"/>
      <c r="HGZ22" s="71"/>
      <c r="HHA22" s="71"/>
      <c r="HHB22" s="71"/>
      <c r="HHC22" s="71"/>
      <c r="HHD22" s="71"/>
      <c r="HHE22" s="71"/>
      <c r="HHF22" s="71"/>
      <c r="HHG22" s="71"/>
      <c r="HHH22" s="71"/>
      <c r="HHI22" s="71"/>
      <c r="HHJ22" s="71"/>
      <c r="HHK22" s="71"/>
      <c r="HHL22" s="71"/>
      <c r="HHM22" s="71"/>
      <c r="HHN22" s="71"/>
      <c r="HHO22" s="71"/>
      <c r="HHP22" s="71"/>
      <c r="HHQ22" s="71"/>
      <c r="HHR22" s="71"/>
      <c r="HHS22" s="71"/>
      <c r="HHT22" s="71"/>
      <c r="HHU22" s="71"/>
      <c r="HHV22" s="71"/>
      <c r="HHW22" s="71"/>
      <c r="HHX22" s="71"/>
      <c r="HHY22" s="71"/>
      <c r="HHZ22" s="71"/>
      <c r="HIA22" s="71"/>
      <c r="HIB22" s="71"/>
      <c r="HIC22" s="71"/>
      <c r="HID22" s="71"/>
      <c r="HIE22" s="71"/>
      <c r="HIF22" s="71"/>
      <c r="HIG22" s="71"/>
      <c r="HIH22" s="71"/>
      <c r="HII22" s="71"/>
      <c r="HIJ22" s="71"/>
      <c r="HIK22" s="71"/>
      <c r="HIL22" s="71"/>
      <c r="HIM22" s="71"/>
      <c r="HIN22" s="71"/>
      <c r="HIO22" s="71"/>
      <c r="HIP22" s="71"/>
      <c r="HIQ22" s="71"/>
      <c r="HIR22" s="71"/>
      <c r="HIS22" s="71"/>
      <c r="HIT22" s="71"/>
      <c r="HIU22" s="71"/>
      <c r="HIV22" s="71"/>
      <c r="HIW22" s="71"/>
      <c r="HIX22" s="71"/>
      <c r="HIY22" s="71"/>
      <c r="HIZ22" s="71"/>
      <c r="HJA22" s="71"/>
      <c r="HJB22" s="71"/>
      <c r="HJC22" s="71"/>
      <c r="HJD22" s="71"/>
      <c r="HJE22" s="71"/>
      <c r="HJF22" s="71"/>
      <c r="HJG22" s="71"/>
      <c r="HJH22" s="71"/>
      <c r="HJI22" s="71"/>
      <c r="HJJ22" s="71"/>
      <c r="HJK22" s="71"/>
      <c r="HJL22" s="71"/>
      <c r="HJM22" s="71"/>
      <c r="HJN22" s="71"/>
      <c r="HJO22" s="71"/>
      <c r="HJP22" s="71"/>
      <c r="HJQ22" s="71"/>
      <c r="HJR22" s="71"/>
      <c r="HJS22" s="71"/>
      <c r="HJT22" s="71"/>
      <c r="HJU22" s="71"/>
      <c r="HJV22" s="71"/>
      <c r="HJW22" s="71"/>
      <c r="HJX22" s="71"/>
      <c r="HJY22" s="71"/>
      <c r="HJZ22" s="71"/>
      <c r="HKA22" s="71"/>
      <c r="HKB22" s="71"/>
      <c r="HKC22" s="71"/>
      <c r="HKD22" s="71"/>
      <c r="HKE22" s="71"/>
      <c r="HKF22" s="71"/>
      <c r="HKG22" s="71"/>
      <c r="HKH22" s="71"/>
      <c r="HKI22" s="71"/>
      <c r="HKJ22" s="71"/>
      <c r="HKK22" s="71"/>
      <c r="HKL22" s="71"/>
      <c r="HKM22" s="71"/>
      <c r="HKN22" s="71"/>
      <c r="HKO22" s="71"/>
      <c r="HKP22" s="71"/>
      <c r="HKQ22" s="71"/>
      <c r="HKR22" s="71"/>
      <c r="HKS22" s="71"/>
      <c r="HKT22" s="71"/>
      <c r="HKU22" s="71"/>
      <c r="HKV22" s="71"/>
      <c r="HKW22" s="71"/>
      <c r="HKX22" s="71"/>
      <c r="HKY22" s="71"/>
      <c r="HKZ22" s="71"/>
      <c r="HLA22" s="71"/>
      <c r="HLB22" s="71"/>
      <c r="HLC22" s="71"/>
      <c r="HLD22" s="71"/>
      <c r="HLE22" s="71"/>
      <c r="HLF22" s="71"/>
      <c r="HLG22" s="71"/>
      <c r="HLH22" s="71"/>
      <c r="HLI22" s="71"/>
      <c r="HLJ22" s="71"/>
      <c r="HLK22" s="71"/>
      <c r="HLL22" s="71"/>
      <c r="HLM22" s="71"/>
      <c r="HLN22" s="71"/>
      <c r="HLO22" s="71"/>
      <c r="HLP22" s="71"/>
      <c r="HLQ22" s="71"/>
      <c r="HLR22" s="71"/>
      <c r="HLS22" s="71"/>
      <c r="HLT22" s="71"/>
      <c r="HLU22" s="71"/>
      <c r="HLV22" s="71"/>
      <c r="HLW22" s="71"/>
      <c r="HLX22" s="71"/>
      <c r="HLY22" s="71"/>
      <c r="HLZ22" s="71"/>
      <c r="HMA22" s="71"/>
      <c r="HMB22" s="71"/>
      <c r="HMC22" s="71"/>
      <c r="HMD22" s="71"/>
      <c r="HME22" s="71"/>
      <c r="HMF22" s="71"/>
      <c r="HMG22" s="71"/>
      <c r="HMH22" s="71"/>
      <c r="HMI22" s="71"/>
      <c r="HMJ22" s="71"/>
      <c r="HMK22" s="71"/>
      <c r="HML22" s="71"/>
      <c r="HMM22" s="71"/>
      <c r="HMN22" s="71"/>
      <c r="HMO22" s="71"/>
      <c r="HMP22" s="71"/>
      <c r="HMQ22" s="71"/>
      <c r="HMR22" s="71"/>
      <c r="HMS22" s="71"/>
      <c r="HMT22" s="71"/>
      <c r="HMU22" s="71"/>
      <c r="HMV22" s="71"/>
      <c r="HMW22" s="71"/>
      <c r="HMX22" s="71"/>
      <c r="HMY22" s="71"/>
      <c r="HMZ22" s="71"/>
      <c r="HNA22" s="71"/>
      <c r="HNB22" s="71"/>
      <c r="HNC22" s="71"/>
      <c r="HND22" s="71"/>
      <c r="HNE22" s="71"/>
      <c r="HNF22" s="71"/>
      <c r="HNG22" s="71"/>
      <c r="HNH22" s="71"/>
      <c r="HNI22" s="71"/>
      <c r="HNJ22" s="71"/>
      <c r="HNK22" s="71"/>
      <c r="HNL22" s="71"/>
      <c r="HNM22" s="71"/>
      <c r="HNN22" s="71"/>
      <c r="HNO22" s="71"/>
      <c r="HNP22" s="71"/>
      <c r="HNQ22" s="71"/>
      <c r="HNR22" s="71"/>
      <c r="HNS22" s="71"/>
      <c r="HNT22" s="71"/>
      <c r="HNU22" s="71"/>
      <c r="HNV22" s="71"/>
      <c r="HNW22" s="71"/>
      <c r="HNX22" s="71"/>
      <c r="HNY22" s="71"/>
      <c r="HNZ22" s="71"/>
      <c r="HOA22" s="71"/>
      <c r="HOB22" s="71"/>
      <c r="HOC22" s="71"/>
      <c r="HOD22" s="71"/>
      <c r="HOE22" s="71"/>
      <c r="HOF22" s="71"/>
      <c r="HOG22" s="71"/>
      <c r="HOH22" s="71"/>
      <c r="HOI22" s="71"/>
      <c r="HOJ22" s="71"/>
      <c r="HOK22" s="71"/>
      <c r="HOL22" s="71"/>
      <c r="HOM22" s="71"/>
      <c r="HON22" s="71"/>
      <c r="HOO22" s="71"/>
      <c r="HOP22" s="71"/>
      <c r="HOQ22" s="71"/>
      <c r="HOR22" s="71"/>
      <c r="HOS22" s="71"/>
      <c r="HOT22" s="71"/>
      <c r="HOU22" s="71"/>
      <c r="HOV22" s="71"/>
      <c r="HOW22" s="71"/>
      <c r="HOX22" s="71"/>
      <c r="HOY22" s="71"/>
      <c r="HOZ22" s="71"/>
      <c r="HPA22" s="71"/>
      <c r="HPB22" s="71"/>
      <c r="HPC22" s="71"/>
      <c r="HPD22" s="71"/>
      <c r="HPE22" s="71"/>
      <c r="HPF22" s="71"/>
      <c r="HPG22" s="71"/>
      <c r="HPH22" s="71"/>
      <c r="HPI22" s="71"/>
      <c r="HPJ22" s="71"/>
      <c r="HPK22" s="71"/>
      <c r="HPL22" s="71"/>
      <c r="HPM22" s="71"/>
      <c r="HPN22" s="71"/>
      <c r="HPO22" s="71"/>
      <c r="HPP22" s="71"/>
      <c r="HPQ22" s="71"/>
      <c r="HPR22" s="71"/>
      <c r="HPS22" s="71"/>
      <c r="HPT22" s="71"/>
      <c r="HPU22" s="71"/>
      <c r="HPV22" s="71"/>
      <c r="HPW22" s="71"/>
      <c r="HPX22" s="71"/>
      <c r="HPY22" s="71"/>
      <c r="HPZ22" s="71"/>
      <c r="HQA22" s="71"/>
      <c r="HQB22" s="71"/>
      <c r="HQC22" s="71"/>
      <c r="HQD22" s="71"/>
      <c r="HQE22" s="71"/>
      <c r="HQF22" s="71"/>
      <c r="HQG22" s="71"/>
      <c r="HQH22" s="71"/>
      <c r="HQI22" s="71"/>
      <c r="HQJ22" s="71"/>
      <c r="HQK22" s="71"/>
      <c r="HQL22" s="71"/>
      <c r="HQM22" s="71"/>
      <c r="HQN22" s="71"/>
      <c r="HQO22" s="71"/>
      <c r="HQP22" s="71"/>
      <c r="HQQ22" s="71"/>
      <c r="HQR22" s="71"/>
      <c r="HQS22" s="71"/>
      <c r="HQT22" s="71"/>
      <c r="HQU22" s="71"/>
      <c r="HQV22" s="71"/>
      <c r="HQW22" s="71"/>
      <c r="HQX22" s="71"/>
      <c r="HQY22" s="71"/>
      <c r="HQZ22" s="71"/>
      <c r="HRA22" s="71"/>
      <c r="HRB22" s="71"/>
      <c r="HRC22" s="71"/>
      <c r="HRD22" s="71"/>
      <c r="HRE22" s="71"/>
      <c r="HRF22" s="71"/>
      <c r="HRG22" s="71"/>
      <c r="HRH22" s="71"/>
      <c r="HRI22" s="71"/>
      <c r="HRJ22" s="71"/>
      <c r="HRK22" s="71"/>
      <c r="HRL22" s="71"/>
      <c r="HRM22" s="71"/>
      <c r="HRN22" s="71"/>
      <c r="HRO22" s="71"/>
      <c r="HRP22" s="71"/>
      <c r="HRQ22" s="71"/>
      <c r="HRR22" s="71"/>
      <c r="HRS22" s="71"/>
      <c r="HRT22" s="71"/>
      <c r="HRU22" s="71"/>
      <c r="HRV22" s="71"/>
      <c r="HRW22" s="71"/>
      <c r="HRX22" s="71"/>
      <c r="HRY22" s="71"/>
      <c r="HRZ22" s="71"/>
      <c r="HSA22" s="71"/>
      <c r="HSB22" s="71"/>
      <c r="HSC22" s="71"/>
      <c r="HSD22" s="71"/>
      <c r="HSE22" s="71"/>
      <c r="HSF22" s="71"/>
      <c r="HSG22" s="71"/>
      <c r="HSH22" s="71"/>
      <c r="HSI22" s="71"/>
      <c r="HSJ22" s="71"/>
      <c r="HSK22" s="71"/>
      <c r="HSL22" s="71"/>
      <c r="HSM22" s="71"/>
      <c r="HSN22" s="71"/>
      <c r="HSO22" s="71"/>
      <c r="HSP22" s="71"/>
      <c r="HSQ22" s="71"/>
      <c r="HSR22" s="71"/>
      <c r="HSS22" s="71"/>
      <c r="HST22" s="71"/>
      <c r="HSU22" s="71"/>
      <c r="HSV22" s="71"/>
      <c r="HSW22" s="71"/>
      <c r="HSX22" s="71"/>
      <c r="HSY22" s="71"/>
      <c r="HSZ22" s="71"/>
      <c r="HTA22" s="71"/>
      <c r="HTB22" s="71"/>
      <c r="HTC22" s="71"/>
      <c r="HTD22" s="71"/>
      <c r="HTE22" s="71"/>
      <c r="HTF22" s="71"/>
      <c r="HTG22" s="71"/>
      <c r="HTH22" s="71"/>
      <c r="HTI22" s="71"/>
      <c r="HTJ22" s="71"/>
      <c r="HTK22" s="71"/>
      <c r="HTL22" s="71"/>
      <c r="HTM22" s="71"/>
      <c r="HTN22" s="71"/>
      <c r="HTO22" s="71"/>
      <c r="HTP22" s="71"/>
      <c r="HTQ22" s="71"/>
      <c r="HTR22" s="71"/>
      <c r="HTS22" s="71"/>
      <c r="HTT22" s="71"/>
      <c r="HTU22" s="71"/>
      <c r="HTV22" s="71"/>
      <c r="HTW22" s="71"/>
      <c r="HTX22" s="71"/>
      <c r="HTY22" s="71"/>
      <c r="HTZ22" s="71"/>
      <c r="HUA22" s="71"/>
      <c r="HUB22" s="71"/>
      <c r="HUC22" s="71"/>
      <c r="HUD22" s="71"/>
      <c r="HUE22" s="71"/>
      <c r="HUF22" s="71"/>
      <c r="HUG22" s="71"/>
      <c r="HUH22" s="71"/>
      <c r="HUI22" s="71"/>
      <c r="HUJ22" s="71"/>
      <c r="HUK22" s="71"/>
      <c r="HUL22" s="71"/>
      <c r="HUM22" s="71"/>
      <c r="HUN22" s="71"/>
      <c r="HUO22" s="71"/>
      <c r="HUP22" s="71"/>
      <c r="HUQ22" s="71"/>
      <c r="HUR22" s="71"/>
      <c r="HUS22" s="71"/>
      <c r="HUT22" s="71"/>
      <c r="HUU22" s="71"/>
      <c r="HUV22" s="71"/>
      <c r="HUW22" s="71"/>
      <c r="HUX22" s="71"/>
      <c r="HUY22" s="71"/>
      <c r="HUZ22" s="71"/>
      <c r="HVA22" s="71"/>
      <c r="HVB22" s="71"/>
      <c r="HVC22" s="71"/>
      <c r="HVD22" s="71"/>
      <c r="HVE22" s="71"/>
      <c r="HVF22" s="71"/>
      <c r="HVG22" s="71"/>
      <c r="HVH22" s="71"/>
      <c r="HVI22" s="71"/>
      <c r="HVJ22" s="71"/>
      <c r="HVK22" s="71"/>
      <c r="HVL22" s="71"/>
      <c r="HVM22" s="71"/>
      <c r="HVN22" s="71"/>
      <c r="HVO22" s="71"/>
      <c r="HVP22" s="71"/>
      <c r="HVQ22" s="71"/>
      <c r="HVR22" s="71"/>
      <c r="HVS22" s="71"/>
      <c r="HVT22" s="71"/>
      <c r="HVU22" s="71"/>
      <c r="HVV22" s="71"/>
      <c r="HVW22" s="71"/>
      <c r="HVX22" s="71"/>
      <c r="HVY22" s="71"/>
      <c r="HVZ22" s="71"/>
      <c r="HWA22" s="71"/>
      <c r="HWB22" s="71"/>
      <c r="HWC22" s="71"/>
      <c r="HWD22" s="71"/>
      <c r="HWE22" s="71"/>
      <c r="HWF22" s="71"/>
      <c r="HWG22" s="71"/>
      <c r="HWH22" s="71"/>
      <c r="HWI22" s="71"/>
      <c r="HWJ22" s="71"/>
      <c r="HWK22" s="71"/>
      <c r="HWL22" s="71"/>
      <c r="HWM22" s="71"/>
      <c r="HWN22" s="71"/>
      <c r="HWO22" s="71"/>
      <c r="HWP22" s="71"/>
      <c r="HWQ22" s="71"/>
      <c r="HWR22" s="71"/>
      <c r="HWS22" s="71"/>
      <c r="HWT22" s="71"/>
      <c r="HWU22" s="71"/>
      <c r="HWV22" s="71"/>
      <c r="HWW22" s="71"/>
      <c r="HWX22" s="71"/>
      <c r="HWY22" s="71"/>
      <c r="HWZ22" s="71"/>
      <c r="HXA22" s="71"/>
      <c r="HXB22" s="71"/>
      <c r="HXC22" s="71"/>
      <c r="HXD22" s="71"/>
      <c r="HXE22" s="71"/>
      <c r="HXF22" s="71"/>
      <c r="HXG22" s="71"/>
      <c r="HXH22" s="71"/>
      <c r="HXI22" s="71"/>
      <c r="HXJ22" s="71"/>
      <c r="HXK22" s="71"/>
      <c r="HXL22" s="71"/>
      <c r="HXM22" s="71"/>
      <c r="HXN22" s="71"/>
      <c r="HXO22" s="71"/>
      <c r="HXP22" s="71"/>
      <c r="HXQ22" s="71"/>
      <c r="HXR22" s="71"/>
      <c r="HXS22" s="71"/>
      <c r="HXT22" s="71"/>
      <c r="HXU22" s="71"/>
      <c r="HXV22" s="71"/>
      <c r="HXW22" s="71"/>
      <c r="HXX22" s="71"/>
      <c r="HXY22" s="71"/>
      <c r="HXZ22" s="71"/>
      <c r="HYA22" s="71"/>
      <c r="HYB22" s="71"/>
      <c r="HYC22" s="71"/>
      <c r="HYD22" s="71"/>
      <c r="HYE22" s="71"/>
      <c r="HYF22" s="71"/>
      <c r="HYG22" s="71"/>
      <c r="HYH22" s="71"/>
      <c r="HYI22" s="71"/>
      <c r="HYJ22" s="71"/>
      <c r="HYK22" s="71"/>
      <c r="HYL22" s="71"/>
      <c r="HYM22" s="71"/>
      <c r="HYN22" s="71"/>
      <c r="HYO22" s="71"/>
      <c r="HYP22" s="71"/>
      <c r="HYQ22" s="71"/>
      <c r="HYR22" s="71"/>
      <c r="HYS22" s="71"/>
      <c r="HYT22" s="71"/>
      <c r="HYU22" s="71"/>
      <c r="HYV22" s="71"/>
      <c r="HYW22" s="71"/>
      <c r="HYX22" s="71"/>
      <c r="HYY22" s="71"/>
      <c r="HYZ22" s="71"/>
      <c r="HZA22" s="71"/>
      <c r="HZB22" s="71"/>
      <c r="HZC22" s="71"/>
      <c r="HZD22" s="71"/>
      <c r="HZE22" s="71"/>
      <c r="HZF22" s="71"/>
      <c r="HZG22" s="71"/>
      <c r="HZH22" s="71"/>
      <c r="HZI22" s="71"/>
      <c r="HZJ22" s="71"/>
      <c r="HZK22" s="71"/>
      <c r="HZL22" s="71"/>
      <c r="HZM22" s="71"/>
      <c r="HZN22" s="71"/>
      <c r="HZO22" s="71"/>
      <c r="HZP22" s="71"/>
      <c r="HZQ22" s="71"/>
      <c r="HZR22" s="71"/>
      <c r="HZS22" s="71"/>
      <c r="HZT22" s="71"/>
      <c r="HZU22" s="71"/>
      <c r="HZV22" s="71"/>
      <c r="HZW22" s="71"/>
      <c r="HZX22" s="71"/>
      <c r="HZY22" s="71"/>
      <c r="HZZ22" s="71"/>
      <c r="IAA22" s="71"/>
      <c r="IAB22" s="71"/>
      <c r="IAC22" s="71"/>
      <c r="IAD22" s="71"/>
      <c r="IAE22" s="71"/>
      <c r="IAF22" s="71"/>
      <c r="IAG22" s="71"/>
      <c r="IAH22" s="71"/>
      <c r="IAI22" s="71"/>
      <c r="IAJ22" s="71"/>
      <c r="IAK22" s="71"/>
      <c r="IAL22" s="71"/>
      <c r="IAM22" s="71"/>
      <c r="IAN22" s="71"/>
      <c r="IAO22" s="71"/>
      <c r="IAP22" s="71"/>
      <c r="IAQ22" s="71"/>
      <c r="IAR22" s="71"/>
      <c r="IAS22" s="71"/>
      <c r="IAT22" s="71"/>
      <c r="IAU22" s="71"/>
      <c r="IAV22" s="71"/>
      <c r="IAW22" s="71"/>
      <c r="IAX22" s="71"/>
      <c r="IAY22" s="71"/>
      <c r="IAZ22" s="71"/>
      <c r="IBA22" s="71"/>
      <c r="IBB22" s="71"/>
      <c r="IBC22" s="71"/>
      <c r="IBD22" s="71"/>
      <c r="IBE22" s="71"/>
      <c r="IBF22" s="71"/>
      <c r="IBG22" s="71"/>
      <c r="IBH22" s="71"/>
      <c r="IBI22" s="71"/>
      <c r="IBJ22" s="71"/>
      <c r="IBK22" s="71"/>
      <c r="IBL22" s="71"/>
      <c r="IBM22" s="71"/>
      <c r="IBN22" s="71"/>
      <c r="IBO22" s="71"/>
      <c r="IBP22" s="71"/>
      <c r="IBQ22" s="71"/>
      <c r="IBR22" s="71"/>
      <c r="IBS22" s="71"/>
      <c r="IBT22" s="71"/>
      <c r="IBU22" s="71"/>
      <c r="IBV22" s="71"/>
      <c r="IBW22" s="71"/>
      <c r="IBX22" s="71"/>
      <c r="IBY22" s="71"/>
      <c r="IBZ22" s="71"/>
      <c r="ICA22" s="71"/>
      <c r="ICB22" s="71"/>
      <c r="ICC22" s="71"/>
      <c r="ICD22" s="71"/>
      <c r="ICE22" s="71"/>
      <c r="ICF22" s="71"/>
      <c r="ICG22" s="71"/>
      <c r="ICH22" s="71"/>
      <c r="ICI22" s="71"/>
      <c r="ICJ22" s="71"/>
      <c r="ICK22" s="71"/>
      <c r="ICL22" s="71"/>
      <c r="ICM22" s="71"/>
      <c r="ICN22" s="71"/>
      <c r="ICO22" s="71"/>
      <c r="ICP22" s="71"/>
      <c r="ICQ22" s="71"/>
      <c r="ICR22" s="71"/>
      <c r="ICS22" s="71"/>
      <c r="ICT22" s="71"/>
      <c r="ICU22" s="71"/>
      <c r="ICV22" s="71"/>
      <c r="ICW22" s="71"/>
      <c r="ICX22" s="71"/>
      <c r="ICY22" s="71"/>
      <c r="ICZ22" s="71"/>
      <c r="IDA22" s="71"/>
      <c r="IDB22" s="71"/>
      <c r="IDC22" s="71"/>
      <c r="IDD22" s="71"/>
      <c r="IDE22" s="71"/>
      <c r="IDF22" s="71"/>
      <c r="IDG22" s="71"/>
      <c r="IDH22" s="71"/>
      <c r="IDI22" s="71"/>
      <c r="IDJ22" s="71"/>
      <c r="IDK22" s="71"/>
      <c r="IDL22" s="71"/>
      <c r="IDM22" s="71"/>
      <c r="IDN22" s="71"/>
      <c r="IDO22" s="71"/>
      <c r="IDP22" s="71"/>
      <c r="IDQ22" s="71"/>
      <c r="IDR22" s="71"/>
      <c r="IDS22" s="71"/>
      <c r="IDT22" s="71"/>
      <c r="IDU22" s="71"/>
      <c r="IDV22" s="71"/>
      <c r="IDW22" s="71"/>
      <c r="IDX22" s="71"/>
      <c r="IDY22" s="71"/>
      <c r="IDZ22" s="71"/>
      <c r="IEA22" s="71"/>
      <c r="IEB22" s="71"/>
      <c r="IEC22" s="71"/>
      <c r="IED22" s="71"/>
      <c r="IEE22" s="71"/>
      <c r="IEF22" s="71"/>
      <c r="IEG22" s="71"/>
      <c r="IEH22" s="71"/>
      <c r="IEI22" s="71"/>
      <c r="IEJ22" s="71"/>
      <c r="IEK22" s="71"/>
      <c r="IEL22" s="71"/>
      <c r="IEM22" s="71"/>
      <c r="IEN22" s="71"/>
      <c r="IEO22" s="71"/>
      <c r="IEP22" s="71"/>
      <c r="IEQ22" s="71"/>
      <c r="IER22" s="71"/>
      <c r="IES22" s="71"/>
      <c r="IET22" s="71"/>
      <c r="IEU22" s="71"/>
      <c r="IEV22" s="71"/>
      <c r="IEW22" s="71"/>
      <c r="IEX22" s="71"/>
      <c r="IEY22" s="71"/>
      <c r="IEZ22" s="71"/>
      <c r="IFA22" s="71"/>
      <c r="IFB22" s="71"/>
      <c r="IFC22" s="71"/>
      <c r="IFD22" s="71"/>
      <c r="IFE22" s="71"/>
      <c r="IFF22" s="71"/>
      <c r="IFG22" s="71"/>
      <c r="IFH22" s="71"/>
      <c r="IFI22" s="71"/>
      <c r="IFJ22" s="71"/>
      <c r="IFK22" s="71"/>
      <c r="IFL22" s="71"/>
      <c r="IFM22" s="71"/>
      <c r="IFN22" s="71"/>
      <c r="IFO22" s="71"/>
      <c r="IFP22" s="71"/>
      <c r="IFQ22" s="71"/>
      <c r="IFR22" s="71"/>
      <c r="IFS22" s="71"/>
      <c r="IFT22" s="71"/>
      <c r="IFU22" s="71"/>
      <c r="IFV22" s="71"/>
      <c r="IFW22" s="71"/>
      <c r="IFX22" s="71"/>
      <c r="IFY22" s="71"/>
      <c r="IFZ22" s="71"/>
      <c r="IGA22" s="71"/>
      <c r="IGB22" s="71"/>
      <c r="IGC22" s="71"/>
      <c r="IGD22" s="71"/>
      <c r="IGE22" s="71"/>
      <c r="IGF22" s="71"/>
      <c r="IGG22" s="71"/>
      <c r="IGH22" s="71"/>
      <c r="IGI22" s="71"/>
      <c r="IGJ22" s="71"/>
      <c r="IGK22" s="71"/>
      <c r="IGL22" s="71"/>
      <c r="IGM22" s="71"/>
      <c r="IGN22" s="71"/>
      <c r="IGO22" s="71"/>
      <c r="IGP22" s="71"/>
      <c r="IGQ22" s="71"/>
      <c r="IGR22" s="71"/>
      <c r="IGS22" s="71"/>
      <c r="IGT22" s="71"/>
      <c r="IGU22" s="71"/>
      <c r="IGV22" s="71"/>
      <c r="IGW22" s="71"/>
      <c r="IGX22" s="71"/>
      <c r="IGY22" s="71"/>
      <c r="IGZ22" s="71"/>
      <c r="IHA22" s="71"/>
      <c r="IHB22" s="71"/>
      <c r="IHC22" s="71"/>
      <c r="IHD22" s="71"/>
      <c r="IHE22" s="71"/>
      <c r="IHF22" s="71"/>
      <c r="IHG22" s="71"/>
      <c r="IHH22" s="71"/>
      <c r="IHI22" s="71"/>
      <c r="IHJ22" s="71"/>
      <c r="IHK22" s="71"/>
      <c r="IHL22" s="71"/>
      <c r="IHM22" s="71"/>
      <c r="IHN22" s="71"/>
      <c r="IHO22" s="71"/>
      <c r="IHP22" s="71"/>
      <c r="IHQ22" s="71"/>
      <c r="IHR22" s="71"/>
      <c r="IHS22" s="71"/>
      <c r="IHT22" s="71"/>
      <c r="IHU22" s="71"/>
      <c r="IHV22" s="71"/>
      <c r="IHW22" s="71"/>
      <c r="IHX22" s="71"/>
      <c r="IHY22" s="71"/>
      <c r="IHZ22" s="71"/>
      <c r="IIA22" s="71"/>
      <c r="IIB22" s="71"/>
      <c r="IIC22" s="71"/>
      <c r="IID22" s="71"/>
      <c r="IIE22" s="71"/>
      <c r="IIF22" s="71"/>
      <c r="IIG22" s="71"/>
      <c r="IIH22" s="71"/>
      <c r="III22" s="71"/>
      <c r="IIJ22" s="71"/>
      <c r="IIK22" s="71"/>
      <c r="IIL22" s="71"/>
      <c r="IIM22" s="71"/>
      <c r="IIN22" s="71"/>
      <c r="IIO22" s="71"/>
      <c r="IIP22" s="71"/>
      <c r="IIQ22" s="71"/>
      <c r="IIR22" s="71"/>
      <c r="IIS22" s="71"/>
      <c r="IIT22" s="71"/>
      <c r="IIU22" s="71"/>
      <c r="IIV22" s="71"/>
      <c r="IIW22" s="71"/>
      <c r="IIX22" s="71"/>
      <c r="IIY22" s="71"/>
      <c r="IIZ22" s="71"/>
      <c r="IJA22" s="71"/>
      <c r="IJB22" s="71"/>
      <c r="IJC22" s="71"/>
      <c r="IJD22" s="71"/>
      <c r="IJE22" s="71"/>
      <c r="IJF22" s="71"/>
      <c r="IJG22" s="71"/>
      <c r="IJH22" s="71"/>
      <c r="IJI22" s="71"/>
      <c r="IJJ22" s="71"/>
      <c r="IJK22" s="71"/>
      <c r="IJL22" s="71"/>
      <c r="IJM22" s="71"/>
      <c r="IJN22" s="71"/>
      <c r="IJO22" s="71"/>
      <c r="IJP22" s="71"/>
      <c r="IJQ22" s="71"/>
      <c r="IJR22" s="71"/>
      <c r="IJS22" s="71"/>
      <c r="IJT22" s="71"/>
      <c r="IJU22" s="71"/>
      <c r="IJV22" s="71"/>
      <c r="IJW22" s="71"/>
      <c r="IJX22" s="71"/>
      <c r="IJY22" s="71"/>
      <c r="IJZ22" s="71"/>
      <c r="IKA22" s="71"/>
      <c r="IKB22" s="71"/>
      <c r="IKC22" s="71"/>
      <c r="IKD22" s="71"/>
      <c r="IKE22" s="71"/>
      <c r="IKF22" s="71"/>
      <c r="IKG22" s="71"/>
      <c r="IKH22" s="71"/>
      <c r="IKI22" s="71"/>
      <c r="IKJ22" s="71"/>
      <c r="IKK22" s="71"/>
      <c r="IKL22" s="71"/>
      <c r="IKM22" s="71"/>
      <c r="IKN22" s="71"/>
      <c r="IKO22" s="71"/>
      <c r="IKP22" s="71"/>
      <c r="IKQ22" s="71"/>
      <c r="IKR22" s="71"/>
      <c r="IKS22" s="71"/>
      <c r="IKT22" s="71"/>
      <c r="IKU22" s="71"/>
      <c r="IKV22" s="71"/>
      <c r="IKW22" s="71"/>
      <c r="IKX22" s="71"/>
      <c r="IKY22" s="71"/>
      <c r="IKZ22" s="71"/>
      <c r="ILA22" s="71"/>
      <c r="ILB22" s="71"/>
      <c r="ILC22" s="71"/>
      <c r="ILD22" s="71"/>
      <c r="ILE22" s="71"/>
      <c r="ILF22" s="71"/>
      <c r="ILG22" s="71"/>
      <c r="ILH22" s="71"/>
      <c r="ILI22" s="71"/>
      <c r="ILJ22" s="71"/>
      <c r="ILK22" s="71"/>
      <c r="ILL22" s="71"/>
      <c r="ILM22" s="71"/>
      <c r="ILN22" s="71"/>
      <c r="ILO22" s="71"/>
      <c r="ILP22" s="71"/>
      <c r="ILQ22" s="71"/>
      <c r="ILR22" s="71"/>
      <c r="ILS22" s="71"/>
      <c r="ILT22" s="71"/>
      <c r="ILU22" s="71"/>
      <c r="ILV22" s="71"/>
      <c r="ILW22" s="71"/>
      <c r="ILX22" s="71"/>
      <c r="ILY22" s="71"/>
      <c r="ILZ22" s="71"/>
      <c r="IMA22" s="71"/>
      <c r="IMB22" s="71"/>
      <c r="IMC22" s="71"/>
      <c r="IMD22" s="71"/>
      <c r="IME22" s="71"/>
      <c r="IMF22" s="71"/>
      <c r="IMG22" s="71"/>
      <c r="IMH22" s="71"/>
      <c r="IMI22" s="71"/>
      <c r="IMJ22" s="71"/>
      <c r="IMK22" s="71"/>
      <c r="IML22" s="71"/>
      <c r="IMM22" s="71"/>
      <c r="IMN22" s="71"/>
      <c r="IMO22" s="71"/>
      <c r="IMP22" s="71"/>
      <c r="IMQ22" s="71"/>
      <c r="IMR22" s="71"/>
      <c r="IMS22" s="71"/>
      <c r="IMT22" s="71"/>
      <c r="IMU22" s="71"/>
      <c r="IMV22" s="71"/>
      <c r="IMW22" s="71"/>
      <c r="IMX22" s="71"/>
      <c r="IMY22" s="71"/>
      <c r="IMZ22" s="71"/>
      <c r="INA22" s="71"/>
      <c r="INB22" s="71"/>
      <c r="INC22" s="71"/>
      <c r="IND22" s="71"/>
      <c r="INE22" s="71"/>
      <c r="INF22" s="71"/>
      <c r="ING22" s="71"/>
      <c r="INH22" s="71"/>
      <c r="INI22" s="71"/>
      <c r="INJ22" s="71"/>
      <c r="INK22" s="71"/>
      <c r="INL22" s="71"/>
      <c r="INM22" s="71"/>
      <c r="INN22" s="71"/>
      <c r="INO22" s="71"/>
      <c r="INP22" s="71"/>
      <c r="INQ22" s="71"/>
      <c r="INR22" s="71"/>
      <c r="INS22" s="71"/>
      <c r="INT22" s="71"/>
      <c r="INU22" s="71"/>
      <c r="INV22" s="71"/>
      <c r="INW22" s="71"/>
      <c r="INX22" s="71"/>
      <c r="INY22" s="71"/>
      <c r="INZ22" s="71"/>
      <c r="IOA22" s="71"/>
      <c r="IOB22" s="71"/>
      <c r="IOC22" s="71"/>
      <c r="IOD22" s="71"/>
      <c r="IOE22" s="71"/>
      <c r="IOF22" s="71"/>
      <c r="IOG22" s="71"/>
      <c r="IOH22" s="71"/>
      <c r="IOI22" s="71"/>
      <c r="IOJ22" s="71"/>
      <c r="IOK22" s="71"/>
      <c r="IOL22" s="71"/>
      <c r="IOM22" s="71"/>
      <c r="ION22" s="71"/>
      <c r="IOO22" s="71"/>
      <c r="IOP22" s="71"/>
      <c r="IOQ22" s="71"/>
      <c r="IOR22" s="71"/>
      <c r="IOS22" s="71"/>
      <c r="IOT22" s="71"/>
      <c r="IOU22" s="71"/>
      <c r="IOV22" s="71"/>
      <c r="IOW22" s="71"/>
      <c r="IOX22" s="71"/>
      <c r="IOY22" s="71"/>
      <c r="IOZ22" s="71"/>
      <c r="IPA22" s="71"/>
      <c r="IPB22" s="71"/>
      <c r="IPC22" s="71"/>
      <c r="IPD22" s="71"/>
      <c r="IPE22" s="71"/>
      <c r="IPF22" s="71"/>
      <c r="IPG22" s="71"/>
      <c r="IPH22" s="71"/>
      <c r="IPI22" s="71"/>
      <c r="IPJ22" s="71"/>
      <c r="IPK22" s="71"/>
      <c r="IPL22" s="71"/>
      <c r="IPM22" s="71"/>
      <c r="IPN22" s="71"/>
      <c r="IPO22" s="71"/>
      <c r="IPP22" s="71"/>
      <c r="IPQ22" s="71"/>
      <c r="IPR22" s="71"/>
      <c r="IPS22" s="71"/>
      <c r="IPT22" s="71"/>
      <c r="IPU22" s="71"/>
      <c r="IPV22" s="71"/>
      <c r="IPW22" s="71"/>
      <c r="IPX22" s="71"/>
      <c r="IPY22" s="71"/>
      <c r="IPZ22" s="71"/>
      <c r="IQA22" s="71"/>
      <c r="IQB22" s="71"/>
      <c r="IQC22" s="71"/>
      <c r="IQD22" s="71"/>
      <c r="IQE22" s="71"/>
      <c r="IQF22" s="71"/>
      <c r="IQG22" s="71"/>
      <c r="IQH22" s="71"/>
      <c r="IQI22" s="71"/>
      <c r="IQJ22" s="71"/>
      <c r="IQK22" s="71"/>
      <c r="IQL22" s="71"/>
      <c r="IQM22" s="71"/>
      <c r="IQN22" s="71"/>
      <c r="IQO22" s="71"/>
      <c r="IQP22" s="71"/>
      <c r="IQQ22" s="71"/>
      <c r="IQR22" s="71"/>
      <c r="IQS22" s="71"/>
      <c r="IQT22" s="71"/>
      <c r="IQU22" s="71"/>
      <c r="IQV22" s="71"/>
      <c r="IQW22" s="71"/>
      <c r="IQX22" s="71"/>
      <c r="IQY22" s="71"/>
      <c r="IQZ22" s="71"/>
      <c r="IRA22" s="71"/>
      <c r="IRB22" s="71"/>
      <c r="IRC22" s="71"/>
      <c r="IRD22" s="71"/>
      <c r="IRE22" s="71"/>
      <c r="IRF22" s="71"/>
      <c r="IRG22" s="71"/>
      <c r="IRH22" s="71"/>
      <c r="IRI22" s="71"/>
      <c r="IRJ22" s="71"/>
      <c r="IRK22" s="71"/>
      <c r="IRL22" s="71"/>
      <c r="IRM22" s="71"/>
      <c r="IRN22" s="71"/>
      <c r="IRO22" s="71"/>
      <c r="IRP22" s="71"/>
      <c r="IRQ22" s="71"/>
      <c r="IRR22" s="71"/>
      <c r="IRS22" s="71"/>
      <c r="IRT22" s="71"/>
      <c r="IRU22" s="71"/>
      <c r="IRV22" s="71"/>
      <c r="IRW22" s="71"/>
      <c r="IRX22" s="71"/>
      <c r="IRY22" s="71"/>
      <c r="IRZ22" s="71"/>
      <c r="ISA22" s="71"/>
      <c r="ISB22" s="71"/>
      <c r="ISC22" s="71"/>
      <c r="ISD22" s="71"/>
      <c r="ISE22" s="71"/>
      <c r="ISF22" s="71"/>
      <c r="ISG22" s="71"/>
      <c r="ISH22" s="71"/>
      <c r="ISI22" s="71"/>
      <c r="ISJ22" s="71"/>
      <c r="ISK22" s="71"/>
      <c r="ISL22" s="71"/>
      <c r="ISM22" s="71"/>
      <c r="ISN22" s="71"/>
      <c r="ISO22" s="71"/>
      <c r="ISP22" s="71"/>
      <c r="ISQ22" s="71"/>
      <c r="ISR22" s="71"/>
      <c r="ISS22" s="71"/>
      <c r="IST22" s="71"/>
      <c r="ISU22" s="71"/>
      <c r="ISV22" s="71"/>
      <c r="ISW22" s="71"/>
      <c r="ISX22" s="71"/>
      <c r="ISY22" s="71"/>
      <c r="ISZ22" s="71"/>
      <c r="ITA22" s="71"/>
      <c r="ITB22" s="71"/>
      <c r="ITC22" s="71"/>
      <c r="ITD22" s="71"/>
      <c r="ITE22" s="71"/>
      <c r="ITF22" s="71"/>
      <c r="ITG22" s="71"/>
      <c r="ITH22" s="71"/>
      <c r="ITI22" s="71"/>
      <c r="ITJ22" s="71"/>
      <c r="ITK22" s="71"/>
      <c r="ITL22" s="71"/>
      <c r="ITM22" s="71"/>
      <c r="ITN22" s="71"/>
      <c r="ITO22" s="71"/>
      <c r="ITP22" s="71"/>
      <c r="ITQ22" s="71"/>
      <c r="ITR22" s="71"/>
      <c r="ITS22" s="71"/>
      <c r="ITT22" s="71"/>
      <c r="ITU22" s="71"/>
      <c r="ITV22" s="71"/>
      <c r="ITW22" s="71"/>
      <c r="ITX22" s="71"/>
      <c r="ITY22" s="71"/>
      <c r="ITZ22" s="71"/>
      <c r="IUA22" s="71"/>
      <c r="IUB22" s="71"/>
      <c r="IUC22" s="71"/>
      <c r="IUD22" s="71"/>
      <c r="IUE22" s="71"/>
      <c r="IUF22" s="71"/>
      <c r="IUG22" s="71"/>
      <c r="IUH22" s="71"/>
      <c r="IUI22" s="71"/>
      <c r="IUJ22" s="71"/>
      <c r="IUK22" s="71"/>
      <c r="IUL22" s="71"/>
      <c r="IUM22" s="71"/>
      <c r="IUN22" s="71"/>
      <c r="IUO22" s="71"/>
      <c r="IUP22" s="71"/>
      <c r="IUQ22" s="71"/>
      <c r="IUR22" s="71"/>
      <c r="IUS22" s="71"/>
      <c r="IUT22" s="71"/>
      <c r="IUU22" s="71"/>
      <c r="IUV22" s="71"/>
      <c r="IUW22" s="71"/>
      <c r="IUX22" s="71"/>
      <c r="IUY22" s="71"/>
      <c r="IUZ22" s="71"/>
      <c r="IVA22" s="71"/>
      <c r="IVB22" s="71"/>
      <c r="IVC22" s="71"/>
      <c r="IVD22" s="71"/>
      <c r="IVE22" s="71"/>
      <c r="IVF22" s="71"/>
      <c r="IVG22" s="71"/>
      <c r="IVH22" s="71"/>
      <c r="IVI22" s="71"/>
      <c r="IVJ22" s="71"/>
      <c r="IVK22" s="71"/>
      <c r="IVL22" s="71"/>
      <c r="IVM22" s="71"/>
      <c r="IVN22" s="71"/>
      <c r="IVO22" s="71"/>
      <c r="IVP22" s="71"/>
      <c r="IVQ22" s="71"/>
      <c r="IVR22" s="71"/>
      <c r="IVS22" s="71"/>
      <c r="IVT22" s="71"/>
      <c r="IVU22" s="71"/>
      <c r="IVV22" s="71"/>
      <c r="IVW22" s="71"/>
      <c r="IVX22" s="71"/>
      <c r="IVY22" s="71"/>
      <c r="IVZ22" s="71"/>
      <c r="IWA22" s="71"/>
      <c r="IWB22" s="71"/>
      <c r="IWC22" s="71"/>
      <c r="IWD22" s="71"/>
      <c r="IWE22" s="71"/>
      <c r="IWF22" s="71"/>
      <c r="IWG22" s="71"/>
      <c r="IWH22" s="71"/>
      <c r="IWI22" s="71"/>
      <c r="IWJ22" s="71"/>
      <c r="IWK22" s="71"/>
      <c r="IWL22" s="71"/>
      <c r="IWM22" s="71"/>
      <c r="IWN22" s="71"/>
      <c r="IWO22" s="71"/>
      <c r="IWP22" s="71"/>
      <c r="IWQ22" s="71"/>
      <c r="IWR22" s="71"/>
      <c r="IWS22" s="71"/>
      <c r="IWT22" s="71"/>
      <c r="IWU22" s="71"/>
      <c r="IWV22" s="71"/>
      <c r="IWW22" s="71"/>
      <c r="IWX22" s="71"/>
      <c r="IWY22" s="71"/>
      <c r="IWZ22" s="71"/>
      <c r="IXA22" s="71"/>
      <c r="IXB22" s="71"/>
      <c r="IXC22" s="71"/>
      <c r="IXD22" s="71"/>
      <c r="IXE22" s="71"/>
      <c r="IXF22" s="71"/>
      <c r="IXG22" s="71"/>
      <c r="IXH22" s="71"/>
      <c r="IXI22" s="71"/>
      <c r="IXJ22" s="71"/>
      <c r="IXK22" s="71"/>
      <c r="IXL22" s="71"/>
      <c r="IXM22" s="71"/>
      <c r="IXN22" s="71"/>
      <c r="IXO22" s="71"/>
      <c r="IXP22" s="71"/>
      <c r="IXQ22" s="71"/>
      <c r="IXR22" s="71"/>
      <c r="IXS22" s="71"/>
      <c r="IXT22" s="71"/>
      <c r="IXU22" s="71"/>
      <c r="IXV22" s="71"/>
      <c r="IXW22" s="71"/>
      <c r="IXX22" s="71"/>
      <c r="IXY22" s="71"/>
      <c r="IXZ22" s="71"/>
      <c r="IYA22" s="71"/>
      <c r="IYB22" s="71"/>
      <c r="IYC22" s="71"/>
      <c r="IYD22" s="71"/>
      <c r="IYE22" s="71"/>
      <c r="IYF22" s="71"/>
      <c r="IYG22" s="71"/>
      <c r="IYH22" s="71"/>
      <c r="IYI22" s="71"/>
      <c r="IYJ22" s="71"/>
      <c r="IYK22" s="71"/>
      <c r="IYL22" s="71"/>
      <c r="IYM22" s="71"/>
      <c r="IYN22" s="71"/>
      <c r="IYO22" s="71"/>
      <c r="IYP22" s="71"/>
      <c r="IYQ22" s="71"/>
      <c r="IYR22" s="71"/>
      <c r="IYS22" s="71"/>
      <c r="IYT22" s="71"/>
      <c r="IYU22" s="71"/>
      <c r="IYV22" s="71"/>
      <c r="IYW22" s="71"/>
      <c r="IYX22" s="71"/>
      <c r="IYY22" s="71"/>
      <c r="IYZ22" s="71"/>
      <c r="IZA22" s="71"/>
      <c r="IZB22" s="71"/>
      <c r="IZC22" s="71"/>
      <c r="IZD22" s="71"/>
      <c r="IZE22" s="71"/>
      <c r="IZF22" s="71"/>
      <c r="IZG22" s="71"/>
      <c r="IZH22" s="71"/>
      <c r="IZI22" s="71"/>
      <c r="IZJ22" s="71"/>
      <c r="IZK22" s="71"/>
      <c r="IZL22" s="71"/>
      <c r="IZM22" s="71"/>
      <c r="IZN22" s="71"/>
      <c r="IZO22" s="71"/>
      <c r="IZP22" s="71"/>
      <c r="IZQ22" s="71"/>
      <c r="IZR22" s="71"/>
      <c r="IZS22" s="71"/>
      <c r="IZT22" s="71"/>
      <c r="IZU22" s="71"/>
      <c r="IZV22" s="71"/>
      <c r="IZW22" s="71"/>
      <c r="IZX22" s="71"/>
      <c r="IZY22" s="71"/>
      <c r="IZZ22" s="71"/>
      <c r="JAA22" s="71"/>
      <c r="JAB22" s="71"/>
      <c r="JAC22" s="71"/>
      <c r="JAD22" s="71"/>
      <c r="JAE22" s="71"/>
      <c r="JAF22" s="71"/>
      <c r="JAG22" s="71"/>
      <c r="JAH22" s="71"/>
      <c r="JAI22" s="71"/>
      <c r="JAJ22" s="71"/>
      <c r="JAK22" s="71"/>
      <c r="JAL22" s="71"/>
      <c r="JAM22" s="71"/>
      <c r="JAN22" s="71"/>
      <c r="JAO22" s="71"/>
      <c r="JAP22" s="71"/>
      <c r="JAQ22" s="71"/>
      <c r="JAR22" s="71"/>
      <c r="JAS22" s="71"/>
      <c r="JAT22" s="71"/>
      <c r="JAU22" s="71"/>
      <c r="JAV22" s="71"/>
      <c r="JAW22" s="71"/>
      <c r="JAX22" s="71"/>
      <c r="JAY22" s="71"/>
      <c r="JAZ22" s="71"/>
      <c r="JBA22" s="71"/>
      <c r="JBB22" s="71"/>
      <c r="JBC22" s="71"/>
      <c r="JBD22" s="71"/>
      <c r="JBE22" s="71"/>
      <c r="JBF22" s="71"/>
      <c r="JBG22" s="71"/>
      <c r="JBH22" s="71"/>
      <c r="JBI22" s="71"/>
      <c r="JBJ22" s="71"/>
      <c r="JBK22" s="71"/>
      <c r="JBL22" s="71"/>
      <c r="JBM22" s="71"/>
      <c r="JBN22" s="71"/>
      <c r="JBO22" s="71"/>
      <c r="JBP22" s="71"/>
      <c r="JBQ22" s="71"/>
      <c r="JBR22" s="71"/>
      <c r="JBS22" s="71"/>
      <c r="JBT22" s="71"/>
      <c r="JBU22" s="71"/>
      <c r="JBV22" s="71"/>
      <c r="JBW22" s="71"/>
      <c r="JBX22" s="71"/>
      <c r="JBY22" s="71"/>
      <c r="JBZ22" s="71"/>
      <c r="JCA22" s="71"/>
      <c r="JCB22" s="71"/>
      <c r="JCC22" s="71"/>
      <c r="JCD22" s="71"/>
      <c r="JCE22" s="71"/>
      <c r="JCF22" s="71"/>
      <c r="JCG22" s="71"/>
      <c r="JCH22" s="71"/>
      <c r="JCI22" s="71"/>
      <c r="JCJ22" s="71"/>
      <c r="JCK22" s="71"/>
      <c r="JCL22" s="71"/>
      <c r="JCM22" s="71"/>
      <c r="JCN22" s="71"/>
      <c r="JCO22" s="71"/>
      <c r="JCP22" s="71"/>
      <c r="JCQ22" s="71"/>
      <c r="JCR22" s="71"/>
      <c r="JCS22" s="71"/>
      <c r="JCT22" s="71"/>
      <c r="JCU22" s="71"/>
      <c r="JCV22" s="71"/>
      <c r="JCW22" s="71"/>
      <c r="JCX22" s="71"/>
      <c r="JCY22" s="71"/>
      <c r="JCZ22" s="71"/>
      <c r="JDA22" s="71"/>
      <c r="JDB22" s="71"/>
      <c r="JDC22" s="71"/>
      <c r="JDD22" s="71"/>
      <c r="JDE22" s="71"/>
      <c r="JDF22" s="71"/>
      <c r="JDG22" s="71"/>
      <c r="JDH22" s="71"/>
      <c r="JDI22" s="71"/>
      <c r="JDJ22" s="71"/>
      <c r="JDK22" s="71"/>
      <c r="JDL22" s="71"/>
      <c r="JDM22" s="71"/>
      <c r="JDN22" s="71"/>
      <c r="JDO22" s="71"/>
      <c r="JDP22" s="71"/>
      <c r="JDQ22" s="71"/>
      <c r="JDR22" s="71"/>
      <c r="JDS22" s="71"/>
      <c r="JDT22" s="71"/>
      <c r="JDU22" s="71"/>
      <c r="JDV22" s="71"/>
      <c r="JDW22" s="71"/>
      <c r="JDX22" s="71"/>
      <c r="JDY22" s="71"/>
      <c r="JDZ22" s="71"/>
      <c r="JEA22" s="71"/>
      <c r="JEB22" s="71"/>
      <c r="JEC22" s="71"/>
      <c r="JED22" s="71"/>
      <c r="JEE22" s="71"/>
      <c r="JEF22" s="71"/>
      <c r="JEG22" s="71"/>
      <c r="JEH22" s="71"/>
      <c r="JEI22" s="71"/>
      <c r="JEJ22" s="71"/>
      <c r="JEK22" s="71"/>
      <c r="JEL22" s="71"/>
      <c r="JEM22" s="71"/>
      <c r="JEN22" s="71"/>
      <c r="JEO22" s="71"/>
      <c r="JEP22" s="71"/>
      <c r="JEQ22" s="71"/>
      <c r="JER22" s="71"/>
      <c r="JES22" s="71"/>
      <c r="JET22" s="71"/>
      <c r="JEU22" s="71"/>
      <c r="JEV22" s="71"/>
      <c r="JEW22" s="71"/>
      <c r="JEX22" s="71"/>
      <c r="JEY22" s="71"/>
      <c r="JEZ22" s="71"/>
      <c r="JFA22" s="71"/>
      <c r="JFB22" s="71"/>
      <c r="JFC22" s="71"/>
      <c r="JFD22" s="71"/>
      <c r="JFE22" s="71"/>
      <c r="JFF22" s="71"/>
      <c r="JFG22" s="71"/>
      <c r="JFH22" s="71"/>
      <c r="JFI22" s="71"/>
      <c r="JFJ22" s="71"/>
      <c r="JFK22" s="71"/>
      <c r="JFL22" s="71"/>
      <c r="JFM22" s="71"/>
      <c r="JFN22" s="71"/>
      <c r="JFO22" s="71"/>
      <c r="JFP22" s="71"/>
      <c r="JFQ22" s="71"/>
      <c r="JFR22" s="71"/>
      <c r="JFS22" s="71"/>
      <c r="JFT22" s="71"/>
      <c r="JFU22" s="71"/>
      <c r="JFV22" s="71"/>
      <c r="JFW22" s="71"/>
      <c r="JFX22" s="71"/>
      <c r="JFY22" s="71"/>
      <c r="JFZ22" s="71"/>
      <c r="JGA22" s="71"/>
      <c r="JGB22" s="71"/>
      <c r="JGC22" s="71"/>
      <c r="JGD22" s="71"/>
      <c r="JGE22" s="71"/>
      <c r="JGF22" s="71"/>
      <c r="JGG22" s="71"/>
      <c r="JGH22" s="71"/>
      <c r="JGI22" s="71"/>
      <c r="JGJ22" s="71"/>
      <c r="JGK22" s="71"/>
      <c r="JGL22" s="71"/>
      <c r="JGM22" s="71"/>
      <c r="JGN22" s="71"/>
      <c r="JGO22" s="71"/>
      <c r="JGP22" s="71"/>
      <c r="JGQ22" s="71"/>
      <c r="JGR22" s="71"/>
      <c r="JGS22" s="71"/>
      <c r="JGT22" s="71"/>
      <c r="JGU22" s="71"/>
      <c r="JGV22" s="71"/>
      <c r="JGW22" s="71"/>
      <c r="JGX22" s="71"/>
      <c r="JGY22" s="71"/>
      <c r="JGZ22" s="71"/>
      <c r="JHA22" s="71"/>
      <c r="JHB22" s="71"/>
      <c r="JHC22" s="71"/>
      <c r="JHD22" s="71"/>
      <c r="JHE22" s="71"/>
      <c r="JHF22" s="71"/>
      <c r="JHG22" s="71"/>
      <c r="JHH22" s="71"/>
      <c r="JHI22" s="71"/>
      <c r="JHJ22" s="71"/>
      <c r="JHK22" s="71"/>
      <c r="JHL22" s="71"/>
      <c r="JHM22" s="71"/>
      <c r="JHN22" s="71"/>
      <c r="JHO22" s="71"/>
      <c r="JHP22" s="71"/>
      <c r="JHQ22" s="71"/>
      <c r="JHR22" s="71"/>
      <c r="JHS22" s="71"/>
      <c r="JHT22" s="71"/>
      <c r="JHU22" s="71"/>
      <c r="JHV22" s="71"/>
      <c r="JHW22" s="71"/>
      <c r="JHX22" s="71"/>
      <c r="JHY22" s="71"/>
      <c r="JHZ22" s="71"/>
      <c r="JIA22" s="71"/>
      <c r="JIB22" s="71"/>
      <c r="JIC22" s="71"/>
      <c r="JID22" s="71"/>
      <c r="JIE22" s="71"/>
      <c r="JIF22" s="71"/>
      <c r="JIG22" s="71"/>
      <c r="JIH22" s="71"/>
      <c r="JII22" s="71"/>
      <c r="JIJ22" s="71"/>
      <c r="JIK22" s="71"/>
      <c r="JIL22" s="71"/>
      <c r="JIM22" s="71"/>
      <c r="JIN22" s="71"/>
      <c r="JIO22" s="71"/>
      <c r="JIP22" s="71"/>
      <c r="JIQ22" s="71"/>
      <c r="JIR22" s="71"/>
      <c r="JIS22" s="71"/>
      <c r="JIT22" s="71"/>
      <c r="JIU22" s="71"/>
      <c r="JIV22" s="71"/>
      <c r="JIW22" s="71"/>
      <c r="JIX22" s="71"/>
      <c r="JIY22" s="71"/>
      <c r="JIZ22" s="71"/>
      <c r="JJA22" s="71"/>
      <c r="JJB22" s="71"/>
      <c r="JJC22" s="71"/>
      <c r="JJD22" s="71"/>
      <c r="JJE22" s="71"/>
      <c r="JJF22" s="71"/>
      <c r="JJG22" s="71"/>
      <c r="JJH22" s="71"/>
      <c r="JJI22" s="71"/>
      <c r="JJJ22" s="71"/>
      <c r="JJK22" s="71"/>
      <c r="JJL22" s="71"/>
      <c r="JJM22" s="71"/>
      <c r="JJN22" s="71"/>
      <c r="JJO22" s="71"/>
      <c r="JJP22" s="71"/>
      <c r="JJQ22" s="71"/>
      <c r="JJR22" s="71"/>
      <c r="JJS22" s="71"/>
      <c r="JJT22" s="71"/>
      <c r="JJU22" s="71"/>
      <c r="JJV22" s="71"/>
      <c r="JJW22" s="71"/>
      <c r="JJX22" s="71"/>
      <c r="JJY22" s="71"/>
      <c r="JJZ22" s="71"/>
      <c r="JKA22" s="71"/>
      <c r="JKB22" s="71"/>
      <c r="JKC22" s="71"/>
      <c r="JKD22" s="71"/>
      <c r="JKE22" s="71"/>
      <c r="JKF22" s="71"/>
      <c r="JKG22" s="71"/>
      <c r="JKH22" s="71"/>
      <c r="JKI22" s="71"/>
      <c r="JKJ22" s="71"/>
      <c r="JKK22" s="71"/>
      <c r="JKL22" s="71"/>
      <c r="JKM22" s="71"/>
      <c r="JKN22" s="71"/>
      <c r="JKO22" s="71"/>
      <c r="JKP22" s="71"/>
      <c r="JKQ22" s="71"/>
      <c r="JKR22" s="71"/>
      <c r="JKS22" s="71"/>
      <c r="JKT22" s="71"/>
      <c r="JKU22" s="71"/>
      <c r="JKV22" s="71"/>
      <c r="JKW22" s="71"/>
      <c r="JKX22" s="71"/>
      <c r="JKY22" s="71"/>
      <c r="JKZ22" s="71"/>
      <c r="JLA22" s="71"/>
      <c r="JLB22" s="71"/>
      <c r="JLC22" s="71"/>
      <c r="JLD22" s="71"/>
      <c r="JLE22" s="71"/>
      <c r="JLF22" s="71"/>
      <c r="JLG22" s="71"/>
      <c r="JLH22" s="71"/>
      <c r="JLI22" s="71"/>
      <c r="JLJ22" s="71"/>
      <c r="JLK22" s="71"/>
      <c r="JLL22" s="71"/>
      <c r="JLM22" s="71"/>
      <c r="JLN22" s="71"/>
      <c r="JLO22" s="71"/>
      <c r="JLP22" s="71"/>
      <c r="JLQ22" s="71"/>
      <c r="JLR22" s="71"/>
      <c r="JLS22" s="71"/>
      <c r="JLT22" s="71"/>
      <c r="JLU22" s="71"/>
      <c r="JLV22" s="71"/>
      <c r="JLW22" s="71"/>
      <c r="JLX22" s="71"/>
      <c r="JLY22" s="71"/>
      <c r="JLZ22" s="71"/>
      <c r="JMA22" s="71"/>
      <c r="JMB22" s="71"/>
      <c r="JMC22" s="71"/>
      <c r="JMD22" s="71"/>
      <c r="JME22" s="71"/>
      <c r="JMF22" s="71"/>
      <c r="JMG22" s="71"/>
      <c r="JMH22" s="71"/>
      <c r="JMI22" s="71"/>
      <c r="JMJ22" s="71"/>
      <c r="JMK22" s="71"/>
      <c r="JML22" s="71"/>
      <c r="JMM22" s="71"/>
      <c r="JMN22" s="71"/>
      <c r="JMO22" s="71"/>
      <c r="JMP22" s="71"/>
      <c r="JMQ22" s="71"/>
      <c r="JMR22" s="71"/>
      <c r="JMS22" s="71"/>
      <c r="JMT22" s="71"/>
      <c r="JMU22" s="71"/>
      <c r="JMV22" s="71"/>
      <c r="JMW22" s="71"/>
      <c r="JMX22" s="71"/>
      <c r="JMY22" s="71"/>
      <c r="JMZ22" s="71"/>
      <c r="JNA22" s="71"/>
      <c r="JNB22" s="71"/>
      <c r="JNC22" s="71"/>
      <c r="JND22" s="71"/>
      <c r="JNE22" s="71"/>
      <c r="JNF22" s="71"/>
      <c r="JNG22" s="71"/>
      <c r="JNH22" s="71"/>
      <c r="JNI22" s="71"/>
      <c r="JNJ22" s="71"/>
      <c r="JNK22" s="71"/>
      <c r="JNL22" s="71"/>
      <c r="JNM22" s="71"/>
      <c r="JNN22" s="71"/>
      <c r="JNO22" s="71"/>
      <c r="JNP22" s="71"/>
      <c r="JNQ22" s="71"/>
      <c r="JNR22" s="71"/>
      <c r="JNS22" s="71"/>
      <c r="JNT22" s="71"/>
      <c r="JNU22" s="71"/>
      <c r="JNV22" s="71"/>
      <c r="JNW22" s="71"/>
      <c r="JNX22" s="71"/>
      <c r="JNY22" s="71"/>
      <c r="JNZ22" s="71"/>
      <c r="JOA22" s="71"/>
      <c r="JOB22" s="71"/>
      <c r="JOC22" s="71"/>
      <c r="JOD22" s="71"/>
      <c r="JOE22" s="71"/>
      <c r="JOF22" s="71"/>
      <c r="JOG22" s="71"/>
      <c r="JOH22" s="71"/>
      <c r="JOI22" s="71"/>
      <c r="JOJ22" s="71"/>
      <c r="JOK22" s="71"/>
      <c r="JOL22" s="71"/>
      <c r="JOM22" s="71"/>
      <c r="JON22" s="71"/>
      <c r="JOO22" s="71"/>
      <c r="JOP22" s="71"/>
      <c r="JOQ22" s="71"/>
      <c r="JOR22" s="71"/>
      <c r="JOS22" s="71"/>
      <c r="JOT22" s="71"/>
      <c r="JOU22" s="71"/>
      <c r="JOV22" s="71"/>
      <c r="JOW22" s="71"/>
      <c r="JOX22" s="71"/>
      <c r="JOY22" s="71"/>
      <c r="JOZ22" s="71"/>
      <c r="JPA22" s="71"/>
      <c r="JPB22" s="71"/>
      <c r="JPC22" s="71"/>
      <c r="JPD22" s="71"/>
      <c r="JPE22" s="71"/>
      <c r="JPF22" s="71"/>
      <c r="JPG22" s="71"/>
      <c r="JPH22" s="71"/>
      <c r="JPI22" s="71"/>
      <c r="JPJ22" s="71"/>
      <c r="JPK22" s="71"/>
      <c r="JPL22" s="71"/>
      <c r="JPM22" s="71"/>
      <c r="JPN22" s="71"/>
      <c r="JPO22" s="71"/>
      <c r="JPP22" s="71"/>
      <c r="JPQ22" s="71"/>
      <c r="JPR22" s="71"/>
      <c r="JPS22" s="71"/>
      <c r="JPT22" s="71"/>
      <c r="JPU22" s="71"/>
      <c r="JPV22" s="71"/>
      <c r="JPW22" s="71"/>
      <c r="JPX22" s="71"/>
      <c r="JPY22" s="71"/>
      <c r="JPZ22" s="71"/>
      <c r="JQA22" s="71"/>
      <c r="JQB22" s="71"/>
      <c r="JQC22" s="71"/>
      <c r="JQD22" s="71"/>
      <c r="JQE22" s="71"/>
      <c r="JQF22" s="71"/>
      <c r="JQG22" s="71"/>
      <c r="JQH22" s="71"/>
      <c r="JQI22" s="71"/>
      <c r="JQJ22" s="71"/>
      <c r="JQK22" s="71"/>
      <c r="JQL22" s="71"/>
      <c r="JQM22" s="71"/>
      <c r="JQN22" s="71"/>
      <c r="JQO22" s="71"/>
      <c r="JQP22" s="71"/>
      <c r="JQQ22" s="71"/>
      <c r="JQR22" s="71"/>
      <c r="JQS22" s="71"/>
      <c r="JQT22" s="71"/>
      <c r="JQU22" s="71"/>
      <c r="JQV22" s="71"/>
      <c r="JQW22" s="71"/>
      <c r="JQX22" s="71"/>
      <c r="JQY22" s="71"/>
      <c r="JQZ22" s="71"/>
      <c r="JRA22" s="71"/>
      <c r="JRB22" s="71"/>
      <c r="JRC22" s="71"/>
      <c r="JRD22" s="71"/>
      <c r="JRE22" s="71"/>
      <c r="JRF22" s="71"/>
      <c r="JRG22" s="71"/>
      <c r="JRH22" s="71"/>
      <c r="JRI22" s="71"/>
      <c r="JRJ22" s="71"/>
      <c r="JRK22" s="71"/>
      <c r="JRL22" s="71"/>
      <c r="JRM22" s="71"/>
      <c r="JRN22" s="71"/>
      <c r="JRO22" s="71"/>
      <c r="JRP22" s="71"/>
      <c r="JRQ22" s="71"/>
      <c r="JRR22" s="71"/>
      <c r="JRS22" s="71"/>
      <c r="JRT22" s="71"/>
      <c r="JRU22" s="71"/>
      <c r="JRV22" s="71"/>
      <c r="JRW22" s="71"/>
      <c r="JRX22" s="71"/>
      <c r="JRY22" s="71"/>
      <c r="JRZ22" s="71"/>
      <c r="JSA22" s="71"/>
      <c r="JSB22" s="71"/>
      <c r="JSC22" s="71"/>
      <c r="JSD22" s="71"/>
      <c r="JSE22" s="71"/>
      <c r="JSF22" s="71"/>
      <c r="JSG22" s="71"/>
      <c r="JSH22" s="71"/>
      <c r="JSI22" s="71"/>
      <c r="JSJ22" s="71"/>
      <c r="JSK22" s="71"/>
      <c r="JSL22" s="71"/>
      <c r="JSM22" s="71"/>
      <c r="JSN22" s="71"/>
      <c r="JSO22" s="71"/>
      <c r="JSP22" s="71"/>
      <c r="JSQ22" s="71"/>
      <c r="JSR22" s="71"/>
      <c r="JSS22" s="71"/>
      <c r="JST22" s="71"/>
      <c r="JSU22" s="71"/>
      <c r="JSV22" s="71"/>
      <c r="JSW22" s="71"/>
      <c r="JSX22" s="71"/>
      <c r="JSY22" s="71"/>
      <c r="JSZ22" s="71"/>
      <c r="JTA22" s="71"/>
      <c r="JTB22" s="71"/>
      <c r="JTC22" s="71"/>
      <c r="JTD22" s="71"/>
      <c r="JTE22" s="71"/>
      <c r="JTF22" s="71"/>
      <c r="JTG22" s="71"/>
      <c r="JTH22" s="71"/>
      <c r="JTI22" s="71"/>
      <c r="JTJ22" s="71"/>
      <c r="JTK22" s="71"/>
      <c r="JTL22" s="71"/>
      <c r="JTM22" s="71"/>
      <c r="JTN22" s="71"/>
      <c r="JTO22" s="71"/>
      <c r="JTP22" s="71"/>
      <c r="JTQ22" s="71"/>
      <c r="JTR22" s="71"/>
      <c r="JTS22" s="71"/>
      <c r="JTT22" s="71"/>
      <c r="JTU22" s="71"/>
      <c r="JTV22" s="71"/>
      <c r="JTW22" s="71"/>
      <c r="JTX22" s="71"/>
      <c r="JTY22" s="71"/>
      <c r="JTZ22" s="71"/>
      <c r="JUA22" s="71"/>
      <c r="JUB22" s="71"/>
      <c r="JUC22" s="71"/>
      <c r="JUD22" s="71"/>
      <c r="JUE22" s="71"/>
      <c r="JUF22" s="71"/>
      <c r="JUG22" s="71"/>
      <c r="JUH22" s="71"/>
      <c r="JUI22" s="71"/>
      <c r="JUJ22" s="71"/>
      <c r="JUK22" s="71"/>
      <c r="JUL22" s="71"/>
      <c r="JUM22" s="71"/>
      <c r="JUN22" s="71"/>
      <c r="JUO22" s="71"/>
      <c r="JUP22" s="71"/>
      <c r="JUQ22" s="71"/>
      <c r="JUR22" s="71"/>
      <c r="JUS22" s="71"/>
      <c r="JUT22" s="71"/>
      <c r="JUU22" s="71"/>
      <c r="JUV22" s="71"/>
      <c r="JUW22" s="71"/>
      <c r="JUX22" s="71"/>
      <c r="JUY22" s="71"/>
      <c r="JUZ22" s="71"/>
      <c r="JVA22" s="71"/>
      <c r="JVB22" s="71"/>
      <c r="JVC22" s="71"/>
      <c r="JVD22" s="71"/>
      <c r="JVE22" s="71"/>
      <c r="JVF22" s="71"/>
      <c r="JVG22" s="71"/>
      <c r="JVH22" s="71"/>
      <c r="JVI22" s="71"/>
      <c r="JVJ22" s="71"/>
      <c r="JVK22" s="71"/>
      <c r="JVL22" s="71"/>
      <c r="JVM22" s="71"/>
      <c r="JVN22" s="71"/>
      <c r="JVO22" s="71"/>
      <c r="JVP22" s="71"/>
      <c r="JVQ22" s="71"/>
      <c r="JVR22" s="71"/>
      <c r="JVS22" s="71"/>
      <c r="JVT22" s="71"/>
      <c r="JVU22" s="71"/>
      <c r="JVV22" s="71"/>
      <c r="JVW22" s="71"/>
      <c r="JVX22" s="71"/>
      <c r="JVY22" s="71"/>
      <c r="JVZ22" s="71"/>
      <c r="JWA22" s="71"/>
      <c r="JWB22" s="71"/>
      <c r="JWC22" s="71"/>
      <c r="JWD22" s="71"/>
      <c r="JWE22" s="71"/>
      <c r="JWF22" s="71"/>
      <c r="JWG22" s="71"/>
      <c r="JWH22" s="71"/>
      <c r="JWI22" s="71"/>
      <c r="JWJ22" s="71"/>
      <c r="JWK22" s="71"/>
      <c r="JWL22" s="71"/>
      <c r="JWM22" s="71"/>
      <c r="JWN22" s="71"/>
      <c r="JWO22" s="71"/>
      <c r="JWP22" s="71"/>
      <c r="JWQ22" s="71"/>
      <c r="JWR22" s="71"/>
      <c r="JWS22" s="71"/>
      <c r="JWT22" s="71"/>
      <c r="JWU22" s="71"/>
      <c r="JWV22" s="71"/>
      <c r="JWW22" s="71"/>
      <c r="JWX22" s="71"/>
      <c r="JWY22" s="71"/>
      <c r="JWZ22" s="71"/>
      <c r="JXA22" s="71"/>
      <c r="JXB22" s="71"/>
      <c r="JXC22" s="71"/>
      <c r="JXD22" s="71"/>
      <c r="JXE22" s="71"/>
      <c r="JXF22" s="71"/>
      <c r="JXG22" s="71"/>
      <c r="JXH22" s="71"/>
      <c r="JXI22" s="71"/>
      <c r="JXJ22" s="71"/>
      <c r="JXK22" s="71"/>
      <c r="JXL22" s="71"/>
      <c r="JXM22" s="71"/>
      <c r="JXN22" s="71"/>
      <c r="JXO22" s="71"/>
      <c r="JXP22" s="71"/>
      <c r="JXQ22" s="71"/>
      <c r="JXR22" s="71"/>
      <c r="JXS22" s="71"/>
      <c r="JXT22" s="71"/>
      <c r="JXU22" s="71"/>
      <c r="JXV22" s="71"/>
      <c r="JXW22" s="71"/>
      <c r="JXX22" s="71"/>
      <c r="JXY22" s="71"/>
      <c r="JXZ22" s="71"/>
      <c r="JYA22" s="71"/>
      <c r="JYB22" s="71"/>
      <c r="JYC22" s="71"/>
      <c r="JYD22" s="71"/>
      <c r="JYE22" s="71"/>
      <c r="JYF22" s="71"/>
      <c r="JYG22" s="71"/>
      <c r="JYH22" s="71"/>
      <c r="JYI22" s="71"/>
      <c r="JYJ22" s="71"/>
      <c r="JYK22" s="71"/>
      <c r="JYL22" s="71"/>
      <c r="JYM22" s="71"/>
      <c r="JYN22" s="71"/>
      <c r="JYO22" s="71"/>
      <c r="JYP22" s="71"/>
      <c r="JYQ22" s="71"/>
      <c r="JYR22" s="71"/>
      <c r="JYS22" s="71"/>
      <c r="JYT22" s="71"/>
      <c r="JYU22" s="71"/>
      <c r="JYV22" s="71"/>
      <c r="JYW22" s="71"/>
      <c r="JYX22" s="71"/>
      <c r="JYY22" s="71"/>
      <c r="JYZ22" s="71"/>
      <c r="JZA22" s="71"/>
      <c r="JZB22" s="71"/>
      <c r="JZC22" s="71"/>
      <c r="JZD22" s="71"/>
      <c r="JZE22" s="71"/>
      <c r="JZF22" s="71"/>
      <c r="JZG22" s="71"/>
      <c r="JZH22" s="71"/>
      <c r="JZI22" s="71"/>
      <c r="JZJ22" s="71"/>
      <c r="JZK22" s="71"/>
      <c r="JZL22" s="71"/>
      <c r="JZM22" s="71"/>
      <c r="JZN22" s="71"/>
      <c r="JZO22" s="71"/>
      <c r="JZP22" s="71"/>
      <c r="JZQ22" s="71"/>
      <c r="JZR22" s="71"/>
      <c r="JZS22" s="71"/>
      <c r="JZT22" s="71"/>
      <c r="JZU22" s="71"/>
      <c r="JZV22" s="71"/>
      <c r="JZW22" s="71"/>
      <c r="JZX22" s="71"/>
      <c r="JZY22" s="71"/>
      <c r="JZZ22" s="71"/>
      <c r="KAA22" s="71"/>
      <c r="KAB22" s="71"/>
      <c r="KAC22" s="71"/>
      <c r="KAD22" s="71"/>
      <c r="KAE22" s="71"/>
      <c r="KAF22" s="71"/>
      <c r="KAG22" s="71"/>
      <c r="KAH22" s="71"/>
      <c r="KAI22" s="71"/>
      <c r="KAJ22" s="71"/>
      <c r="KAK22" s="71"/>
      <c r="KAL22" s="71"/>
      <c r="KAM22" s="71"/>
      <c r="KAN22" s="71"/>
      <c r="KAO22" s="71"/>
      <c r="KAP22" s="71"/>
      <c r="KAQ22" s="71"/>
      <c r="KAR22" s="71"/>
      <c r="KAS22" s="71"/>
      <c r="KAT22" s="71"/>
      <c r="KAU22" s="71"/>
      <c r="KAV22" s="71"/>
      <c r="KAW22" s="71"/>
      <c r="KAX22" s="71"/>
      <c r="KAY22" s="71"/>
      <c r="KAZ22" s="71"/>
      <c r="KBA22" s="71"/>
      <c r="KBB22" s="71"/>
      <c r="KBC22" s="71"/>
      <c r="KBD22" s="71"/>
      <c r="KBE22" s="71"/>
      <c r="KBF22" s="71"/>
      <c r="KBG22" s="71"/>
      <c r="KBH22" s="71"/>
      <c r="KBI22" s="71"/>
      <c r="KBJ22" s="71"/>
      <c r="KBK22" s="71"/>
      <c r="KBL22" s="71"/>
      <c r="KBM22" s="71"/>
      <c r="KBN22" s="71"/>
      <c r="KBO22" s="71"/>
      <c r="KBP22" s="71"/>
      <c r="KBQ22" s="71"/>
      <c r="KBR22" s="71"/>
      <c r="KBS22" s="71"/>
      <c r="KBT22" s="71"/>
      <c r="KBU22" s="71"/>
      <c r="KBV22" s="71"/>
      <c r="KBW22" s="71"/>
      <c r="KBX22" s="71"/>
      <c r="KBY22" s="71"/>
      <c r="KBZ22" s="71"/>
      <c r="KCA22" s="71"/>
      <c r="KCB22" s="71"/>
      <c r="KCC22" s="71"/>
      <c r="KCD22" s="71"/>
      <c r="KCE22" s="71"/>
      <c r="KCF22" s="71"/>
      <c r="KCG22" s="71"/>
      <c r="KCH22" s="71"/>
      <c r="KCI22" s="71"/>
      <c r="KCJ22" s="71"/>
      <c r="KCK22" s="71"/>
      <c r="KCL22" s="71"/>
      <c r="KCM22" s="71"/>
      <c r="KCN22" s="71"/>
      <c r="KCO22" s="71"/>
      <c r="KCP22" s="71"/>
      <c r="KCQ22" s="71"/>
      <c r="KCR22" s="71"/>
      <c r="KCS22" s="71"/>
      <c r="KCT22" s="71"/>
      <c r="KCU22" s="71"/>
      <c r="KCV22" s="71"/>
      <c r="KCW22" s="71"/>
      <c r="KCX22" s="71"/>
      <c r="KCY22" s="71"/>
      <c r="KCZ22" s="71"/>
      <c r="KDA22" s="71"/>
      <c r="KDB22" s="71"/>
      <c r="KDC22" s="71"/>
      <c r="KDD22" s="71"/>
      <c r="KDE22" s="71"/>
      <c r="KDF22" s="71"/>
      <c r="KDG22" s="71"/>
      <c r="KDH22" s="71"/>
      <c r="KDI22" s="71"/>
      <c r="KDJ22" s="71"/>
      <c r="KDK22" s="71"/>
      <c r="KDL22" s="71"/>
      <c r="KDM22" s="71"/>
      <c r="KDN22" s="71"/>
      <c r="KDO22" s="71"/>
      <c r="KDP22" s="71"/>
      <c r="KDQ22" s="71"/>
      <c r="KDR22" s="71"/>
      <c r="KDS22" s="71"/>
      <c r="KDT22" s="71"/>
      <c r="KDU22" s="71"/>
      <c r="KDV22" s="71"/>
      <c r="KDW22" s="71"/>
      <c r="KDX22" s="71"/>
      <c r="KDY22" s="71"/>
      <c r="KDZ22" s="71"/>
      <c r="KEA22" s="71"/>
      <c r="KEB22" s="71"/>
      <c r="KEC22" s="71"/>
      <c r="KED22" s="71"/>
      <c r="KEE22" s="71"/>
      <c r="KEF22" s="71"/>
      <c r="KEG22" s="71"/>
      <c r="KEH22" s="71"/>
      <c r="KEI22" s="71"/>
      <c r="KEJ22" s="71"/>
      <c r="KEK22" s="71"/>
      <c r="KEL22" s="71"/>
      <c r="KEM22" s="71"/>
      <c r="KEN22" s="71"/>
      <c r="KEO22" s="71"/>
      <c r="KEP22" s="71"/>
      <c r="KEQ22" s="71"/>
      <c r="KER22" s="71"/>
      <c r="KES22" s="71"/>
      <c r="KET22" s="71"/>
      <c r="KEU22" s="71"/>
      <c r="KEV22" s="71"/>
      <c r="KEW22" s="71"/>
      <c r="KEX22" s="71"/>
      <c r="KEY22" s="71"/>
      <c r="KEZ22" s="71"/>
      <c r="KFA22" s="71"/>
      <c r="KFB22" s="71"/>
      <c r="KFC22" s="71"/>
      <c r="KFD22" s="71"/>
      <c r="KFE22" s="71"/>
      <c r="KFF22" s="71"/>
      <c r="KFG22" s="71"/>
      <c r="KFH22" s="71"/>
      <c r="KFI22" s="71"/>
      <c r="KFJ22" s="71"/>
      <c r="KFK22" s="71"/>
      <c r="KFL22" s="71"/>
      <c r="KFM22" s="71"/>
      <c r="KFN22" s="71"/>
      <c r="KFO22" s="71"/>
      <c r="KFP22" s="71"/>
      <c r="KFQ22" s="71"/>
      <c r="KFR22" s="71"/>
      <c r="KFS22" s="71"/>
      <c r="KFT22" s="71"/>
      <c r="KFU22" s="71"/>
      <c r="KFV22" s="71"/>
      <c r="KFW22" s="71"/>
      <c r="KFX22" s="71"/>
      <c r="KFY22" s="71"/>
      <c r="KFZ22" s="71"/>
      <c r="KGA22" s="71"/>
      <c r="KGB22" s="71"/>
      <c r="KGC22" s="71"/>
      <c r="KGD22" s="71"/>
      <c r="KGE22" s="71"/>
      <c r="KGF22" s="71"/>
      <c r="KGG22" s="71"/>
      <c r="KGH22" s="71"/>
      <c r="KGI22" s="71"/>
      <c r="KGJ22" s="71"/>
      <c r="KGK22" s="71"/>
      <c r="KGL22" s="71"/>
      <c r="KGM22" s="71"/>
      <c r="KGN22" s="71"/>
      <c r="KGO22" s="71"/>
      <c r="KGP22" s="71"/>
      <c r="KGQ22" s="71"/>
      <c r="KGR22" s="71"/>
      <c r="KGS22" s="71"/>
      <c r="KGT22" s="71"/>
      <c r="KGU22" s="71"/>
      <c r="KGV22" s="71"/>
      <c r="KGW22" s="71"/>
      <c r="KGX22" s="71"/>
      <c r="KGY22" s="71"/>
      <c r="KGZ22" s="71"/>
      <c r="KHA22" s="71"/>
      <c r="KHB22" s="71"/>
      <c r="KHC22" s="71"/>
      <c r="KHD22" s="71"/>
      <c r="KHE22" s="71"/>
      <c r="KHF22" s="71"/>
      <c r="KHG22" s="71"/>
      <c r="KHH22" s="71"/>
      <c r="KHI22" s="71"/>
      <c r="KHJ22" s="71"/>
      <c r="KHK22" s="71"/>
      <c r="KHL22" s="71"/>
      <c r="KHM22" s="71"/>
      <c r="KHN22" s="71"/>
      <c r="KHO22" s="71"/>
      <c r="KHP22" s="71"/>
      <c r="KHQ22" s="71"/>
      <c r="KHR22" s="71"/>
      <c r="KHS22" s="71"/>
      <c r="KHT22" s="71"/>
      <c r="KHU22" s="71"/>
      <c r="KHV22" s="71"/>
      <c r="KHW22" s="71"/>
      <c r="KHX22" s="71"/>
      <c r="KHY22" s="71"/>
      <c r="KHZ22" s="71"/>
      <c r="KIA22" s="71"/>
      <c r="KIB22" s="71"/>
      <c r="KIC22" s="71"/>
      <c r="KID22" s="71"/>
      <c r="KIE22" s="71"/>
      <c r="KIF22" s="71"/>
      <c r="KIG22" s="71"/>
      <c r="KIH22" s="71"/>
      <c r="KII22" s="71"/>
      <c r="KIJ22" s="71"/>
      <c r="KIK22" s="71"/>
      <c r="KIL22" s="71"/>
      <c r="KIM22" s="71"/>
      <c r="KIN22" s="71"/>
      <c r="KIO22" s="71"/>
      <c r="KIP22" s="71"/>
      <c r="KIQ22" s="71"/>
      <c r="KIR22" s="71"/>
      <c r="KIS22" s="71"/>
      <c r="KIT22" s="71"/>
      <c r="KIU22" s="71"/>
      <c r="KIV22" s="71"/>
      <c r="KIW22" s="71"/>
      <c r="KIX22" s="71"/>
      <c r="KIY22" s="71"/>
      <c r="KIZ22" s="71"/>
      <c r="KJA22" s="71"/>
      <c r="KJB22" s="71"/>
      <c r="KJC22" s="71"/>
      <c r="KJD22" s="71"/>
      <c r="KJE22" s="71"/>
      <c r="KJF22" s="71"/>
      <c r="KJG22" s="71"/>
      <c r="KJH22" s="71"/>
      <c r="KJI22" s="71"/>
      <c r="KJJ22" s="71"/>
      <c r="KJK22" s="71"/>
      <c r="KJL22" s="71"/>
      <c r="KJM22" s="71"/>
      <c r="KJN22" s="71"/>
      <c r="KJO22" s="71"/>
      <c r="KJP22" s="71"/>
      <c r="KJQ22" s="71"/>
      <c r="KJR22" s="71"/>
      <c r="KJS22" s="71"/>
      <c r="KJT22" s="71"/>
      <c r="KJU22" s="71"/>
      <c r="KJV22" s="71"/>
      <c r="KJW22" s="71"/>
      <c r="KJX22" s="71"/>
      <c r="KJY22" s="71"/>
      <c r="KJZ22" s="71"/>
      <c r="KKA22" s="71"/>
      <c r="KKB22" s="71"/>
      <c r="KKC22" s="71"/>
      <c r="KKD22" s="71"/>
      <c r="KKE22" s="71"/>
      <c r="KKF22" s="71"/>
      <c r="KKG22" s="71"/>
      <c r="KKH22" s="71"/>
      <c r="KKI22" s="71"/>
      <c r="KKJ22" s="71"/>
      <c r="KKK22" s="71"/>
      <c r="KKL22" s="71"/>
      <c r="KKM22" s="71"/>
      <c r="KKN22" s="71"/>
      <c r="KKO22" s="71"/>
      <c r="KKP22" s="71"/>
      <c r="KKQ22" s="71"/>
      <c r="KKR22" s="71"/>
      <c r="KKS22" s="71"/>
      <c r="KKT22" s="71"/>
      <c r="KKU22" s="71"/>
      <c r="KKV22" s="71"/>
      <c r="KKW22" s="71"/>
      <c r="KKX22" s="71"/>
      <c r="KKY22" s="71"/>
      <c r="KKZ22" s="71"/>
      <c r="KLA22" s="71"/>
      <c r="KLB22" s="71"/>
      <c r="KLC22" s="71"/>
      <c r="KLD22" s="71"/>
      <c r="KLE22" s="71"/>
      <c r="KLF22" s="71"/>
      <c r="KLG22" s="71"/>
      <c r="KLH22" s="71"/>
      <c r="KLI22" s="71"/>
      <c r="KLJ22" s="71"/>
      <c r="KLK22" s="71"/>
      <c r="KLL22" s="71"/>
      <c r="KLM22" s="71"/>
      <c r="KLN22" s="71"/>
      <c r="KLO22" s="71"/>
      <c r="KLP22" s="71"/>
      <c r="KLQ22" s="71"/>
      <c r="KLR22" s="71"/>
      <c r="KLS22" s="71"/>
      <c r="KLT22" s="71"/>
      <c r="KLU22" s="71"/>
      <c r="KLV22" s="71"/>
      <c r="KLW22" s="71"/>
      <c r="KLX22" s="71"/>
      <c r="KLY22" s="71"/>
      <c r="KLZ22" s="71"/>
      <c r="KMA22" s="71"/>
      <c r="KMB22" s="71"/>
      <c r="KMC22" s="71"/>
      <c r="KMD22" s="71"/>
      <c r="KME22" s="71"/>
      <c r="KMF22" s="71"/>
      <c r="KMG22" s="71"/>
      <c r="KMH22" s="71"/>
      <c r="KMI22" s="71"/>
      <c r="KMJ22" s="71"/>
      <c r="KMK22" s="71"/>
      <c r="KML22" s="71"/>
      <c r="KMM22" s="71"/>
      <c r="KMN22" s="71"/>
      <c r="KMO22" s="71"/>
      <c r="KMP22" s="71"/>
      <c r="KMQ22" s="71"/>
      <c r="KMR22" s="71"/>
      <c r="KMS22" s="71"/>
      <c r="KMT22" s="71"/>
      <c r="KMU22" s="71"/>
      <c r="KMV22" s="71"/>
      <c r="KMW22" s="71"/>
      <c r="KMX22" s="71"/>
      <c r="KMY22" s="71"/>
      <c r="KMZ22" s="71"/>
      <c r="KNA22" s="71"/>
      <c r="KNB22" s="71"/>
      <c r="KNC22" s="71"/>
      <c r="KND22" s="71"/>
      <c r="KNE22" s="71"/>
      <c r="KNF22" s="71"/>
      <c r="KNG22" s="71"/>
      <c r="KNH22" s="71"/>
      <c r="KNI22" s="71"/>
      <c r="KNJ22" s="71"/>
      <c r="KNK22" s="71"/>
      <c r="KNL22" s="71"/>
      <c r="KNM22" s="71"/>
      <c r="KNN22" s="71"/>
      <c r="KNO22" s="71"/>
      <c r="KNP22" s="71"/>
      <c r="KNQ22" s="71"/>
      <c r="KNR22" s="71"/>
      <c r="KNS22" s="71"/>
      <c r="KNT22" s="71"/>
      <c r="KNU22" s="71"/>
      <c r="KNV22" s="71"/>
      <c r="KNW22" s="71"/>
      <c r="KNX22" s="71"/>
      <c r="KNY22" s="71"/>
      <c r="KNZ22" s="71"/>
      <c r="KOA22" s="71"/>
      <c r="KOB22" s="71"/>
      <c r="KOC22" s="71"/>
      <c r="KOD22" s="71"/>
      <c r="KOE22" s="71"/>
      <c r="KOF22" s="71"/>
      <c r="KOG22" s="71"/>
      <c r="KOH22" s="71"/>
      <c r="KOI22" s="71"/>
      <c r="KOJ22" s="71"/>
      <c r="KOK22" s="71"/>
      <c r="KOL22" s="71"/>
      <c r="KOM22" s="71"/>
      <c r="KON22" s="71"/>
      <c r="KOO22" s="71"/>
      <c r="KOP22" s="71"/>
      <c r="KOQ22" s="71"/>
      <c r="KOR22" s="71"/>
      <c r="KOS22" s="71"/>
      <c r="KOT22" s="71"/>
      <c r="KOU22" s="71"/>
      <c r="KOV22" s="71"/>
      <c r="KOW22" s="71"/>
      <c r="KOX22" s="71"/>
      <c r="KOY22" s="71"/>
      <c r="KOZ22" s="71"/>
      <c r="KPA22" s="71"/>
      <c r="KPB22" s="71"/>
      <c r="KPC22" s="71"/>
      <c r="KPD22" s="71"/>
      <c r="KPE22" s="71"/>
      <c r="KPF22" s="71"/>
      <c r="KPG22" s="71"/>
      <c r="KPH22" s="71"/>
      <c r="KPI22" s="71"/>
      <c r="KPJ22" s="71"/>
      <c r="KPK22" s="71"/>
      <c r="KPL22" s="71"/>
      <c r="KPM22" s="71"/>
      <c r="KPN22" s="71"/>
      <c r="KPO22" s="71"/>
      <c r="KPP22" s="71"/>
      <c r="KPQ22" s="71"/>
      <c r="KPR22" s="71"/>
      <c r="KPS22" s="71"/>
      <c r="KPT22" s="71"/>
      <c r="KPU22" s="71"/>
      <c r="KPV22" s="71"/>
      <c r="KPW22" s="71"/>
      <c r="KPX22" s="71"/>
      <c r="KPY22" s="71"/>
      <c r="KPZ22" s="71"/>
      <c r="KQA22" s="71"/>
      <c r="KQB22" s="71"/>
      <c r="KQC22" s="71"/>
      <c r="KQD22" s="71"/>
      <c r="KQE22" s="71"/>
      <c r="KQF22" s="71"/>
      <c r="KQG22" s="71"/>
      <c r="KQH22" s="71"/>
      <c r="KQI22" s="71"/>
      <c r="KQJ22" s="71"/>
      <c r="KQK22" s="71"/>
      <c r="KQL22" s="71"/>
      <c r="KQM22" s="71"/>
      <c r="KQN22" s="71"/>
      <c r="KQO22" s="71"/>
      <c r="KQP22" s="71"/>
      <c r="KQQ22" s="71"/>
      <c r="KQR22" s="71"/>
      <c r="KQS22" s="71"/>
      <c r="KQT22" s="71"/>
      <c r="KQU22" s="71"/>
      <c r="KQV22" s="71"/>
      <c r="KQW22" s="71"/>
      <c r="KQX22" s="71"/>
      <c r="KQY22" s="71"/>
      <c r="KQZ22" s="71"/>
      <c r="KRA22" s="71"/>
      <c r="KRB22" s="71"/>
      <c r="KRC22" s="71"/>
      <c r="KRD22" s="71"/>
      <c r="KRE22" s="71"/>
      <c r="KRF22" s="71"/>
      <c r="KRG22" s="71"/>
      <c r="KRH22" s="71"/>
      <c r="KRI22" s="71"/>
      <c r="KRJ22" s="71"/>
      <c r="KRK22" s="71"/>
      <c r="KRL22" s="71"/>
      <c r="KRM22" s="71"/>
      <c r="KRN22" s="71"/>
      <c r="KRO22" s="71"/>
      <c r="KRP22" s="71"/>
      <c r="KRQ22" s="71"/>
      <c r="KRR22" s="71"/>
      <c r="KRS22" s="71"/>
      <c r="KRT22" s="71"/>
      <c r="KRU22" s="71"/>
      <c r="KRV22" s="71"/>
      <c r="KRW22" s="71"/>
      <c r="KRX22" s="71"/>
      <c r="KRY22" s="71"/>
      <c r="KRZ22" s="71"/>
      <c r="KSA22" s="71"/>
      <c r="KSB22" s="71"/>
      <c r="KSC22" s="71"/>
      <c r="KSD22" s="71"/>
      <c r="KSE22" s="71"/>
      <c r="KSF22" s="71"/>
      <c r="KSG22" s="71"/>
      <c r="KSH22" s="71"/>
      <c r="KSI22" s="71"/>
      <c r="KSJ22" s="71"/>
      <c r="KSK22" s="71"/>
      <c r="KSL22" s="71"/>
      <c r="KSM22" s="71"/>
      <c r="KSN22" s="71"/>
      <c r="KSO22" s="71"/>
      <c r="KSP22" s="71"/>
      <c r="KSQ22" s="71"/>
      <c r="KSR22" s="71"/>
      <c r="KSS22" s="71"/>
      <c r="KST22" s="71"/>
      <c r="KSU22" s="71"/>
      <c r="KSV22" s="71"/>
      <c r="KSW22" s="71"/>
      <c r="KSX22" s="71"/>
      <c r="KSY22" s="71"/>
      <c r="KSZ22" s="71"/>
      <c r="KTA22" s="71"/>
      <c r="KTB22" s="71"/>
      <c r="KTC22" s="71"/>
      <c r="KTD22" s="71"/>
      <c r="KTE22" s="71"/>
      <c r="KTF22" s="71"/>
      <c r="KTG22" s="71"/>
      <c r="KTH22" s="71"/>
      <c r="KTI22" s="71"/>
      <c r="KTJ22" s="71"/>
      <c r="KTK22" s="71"/>
      <c r="KTL22" s="71"/>
      <c r="KTM22" s="71"/>
      <c r="KTN22" s="71"/>
      <c r="KTO22" s="71"/>
      <c r="KTP22" s="71"/>
      <c r="KTQ22" s="71"/>
      <c r="KTR22" s="71"/>
      <c r="KTS22" s="71"/>
      <c r="KTT22" s="71"/>
      <c r="KTU22" s="71"/>
      <c r="KTV22" s="71"/>
      <c r="KTW22" s="71"/>
      <c r="KTX22" s="71"/>
      <c r="KTY22" s="71"/>
      <c r="KTZ22" s="71"/>
      <c r="KUA22" s="71"/>
      <c r="KUB22" s="71"/>
      <c r="KUC22" s="71"/>
      <c r="KUD22" s="71"/>
      <c r="KUE22" s="71"/>
      <c r="KUF22" s="71"/>
      <c r="KUG22" s="71"/>
      <c r="KUH22" s="71"/>
      <c r="KUI22" s="71"/>
      <c r="KUJ22" s="71"/>
      <c r="KUK22" s="71"/>
      <c r="KUL22" s="71"/>
      <c r="KUM22" s="71"/>
      <c r="KUN22" s="71"/>
      <c r="KUO22" s="71"/>
      <c r="KUP22" s="71"/>
      <c r="KUQ22" s="71"/>
      <c r="KUR22" s="71"/>
      <c r="KUS22" s="71"/>
      <c r="KUT22" s="71"/>
      <c r="KUU22" s="71"/>
      <c r="KUV22" s="71"/>
      <c r="KUW22" s="71"/>
      <c r="KUX22" s="71"/>
      <c r="KUY22" s="71"/>
      <c r="KUZ22" s="71"/>
      <c r="KVA22" s="71"/>
      <c r="KVB22" s="71"/>
      <c r="KVC22" s="71"/>
      <c r="KVD22" s="71"/>
      <c r="KVE22" s="71"/>
      <c r="KVF22" s="71"/>
      <c r="KVG22" s="71"/>
      <c r="KVH22" s="71"/>
      <c r="KVI22" s="71"/>
      <c r="KVJ22" s="71"/>
      <c r="KVK22" s="71"/>
      <c r="KVL22" s="71"/>
      <c r="KVM22" s="71"/>
      <c r="KVN22" s="71"/>
      <c r="KVO22" s="71"/>
      <c r="KVP22" s="71"/>
      <c r="KVQ22" s="71"/>
      <c r="KVR22" s="71"/>
      <c r="KVS22" s="71"/>
      <c r="KVT22" s="71"/>
      <c r="KVU22" s="71"/>
      <c r="KVV22" s="71"/>
      <c r="KVW22" s="71"/>
      <c r="KVX22" s="71"/>
      <c r="KVY22" s="71"/>
      <c r="KVZ22" s="71"/>
      <c r="KWA22" s="71"/>
      <c r="KWB22" s="71"/>
      <c r="KWC22" s="71"/>
      <c r="KWD22" s="71"/>
      <c r="KWE22" s="71"/>
      <c r="KWF22" s="71"/>
      <c r="KWG22" s="71"/>
      <c r="KWH22" s="71"/>
      <c r="KWI22" s="71"/>
      <c r="KWJ22" s="71"/>
      <c r="KWK22" s="71"/>
      <c r="KWL22" s="71"/>
      <c r="KWM22" s="71"/>
      <c r="KWN22" s="71"/>
      <c r="KWO22" s="71"/>
      <c r="KWP22" s="71"/>
      <c r="KWQ22" s="71"/>
      <c r="KWR22" s="71"/>
      <c r="KWS22" s="71"/>
      <c r="KWT22" s="71"/>
      <c r="KWU22" s="71"/>
      <c r="KWV22" s="71"/>
      <c r="KWW22" s="71"/>
      <c r="KWX22" s="71"/>
      <c r="KWY22" s="71"/>
      <c r="KWZ22" s="71"/>
      <c r="KXA22" s="71"/>
      <c r="KXB22" s="71"/>
      <c r="KXC22" s="71"/>
      <c r="KXD22" s="71"/>
      <c r="KXE22" s="71"/>
      <c r="KXF22" s="71"/>
      <c r="KXG22" s="71"/>
      <c r="KXH22" s="71"/>
      <c r="KXI22" s="71"/>
      <c r="KXJ22" s="71"/>
      <c r="KXK22" s="71"/>
      <c r="KXL22" s="71"/>
      <c r="KXM22" s="71"/>
      <c r="KXN22" s="71"/>
      <c r="KXO22" s="71"/>
      <c r="KXP22" s="71"/>
      <c r="KXQ22" s="71"/>
      <c r="KXR22" s="71"/>
      <c r="KXS22" s="71"/>
      <c r="KXT22" s="71"/>
      <c r="KXU22" s="71"/>
      <c r="KXV22" s="71"/>
      <c r="KXW22" s="71"/>
      <c r="KXX22" s="71"/>
      <c r="KXY22" s="71"/>
      <c r="KXZ22" s="71"/>
      <c r="KYA22" s="71"/>
      <c r="KYB22" s="71"/>
      <c r="KYC22" s="71"/>
      <c r="KYD22" s="71"/>
      <c r="KYE22" s="71"/>
      <c r="KYF22" s="71"/>
      <c r="KYG22" s="71"/>
      <c r="KYH22" s="71"/>
      <c r="KYI22" s="71"/>
      <c r="KYJ22" s="71"/>
      <c r="KYK22" s="71"/>
      <c r="KYL22" s="71"/>
      <c r="KYM22" s="71"/>
      <c r="KYN22" s="71"/>
      <c r="KYO22" s="71"/>
      <c r="KYP22" s="71"/>
      <c r="KYQ22" s="71"/>
      <c r="KYR22" s="71"/>
      <c r="KYS22" s="71"/>
      <c r="KYT22" s="71"/>
      <c r="KYU22" s="71"/>
      <c r="KYV22" s="71"/>
      <c r="KYW22" s="71"/>
      <c r="KYX22" s="71"/>
      <c r="KYY22" s="71"/>
      <c r="KYZ22" s="71"/>
      <c r="KZA22" s="71"/>
      <c r="KZB22" s="71"/>
      <c r="KZC22" s="71"/>
      <c r="KZD22" s="71"/>
      <c r="KZE22" s="71"/>
      <c r="KZF22" s="71"/>
      <c r="KZG22" s="71"/>
      <c r="KZH22" s="71"/>
      <c r="KZI22" s="71"/>
      <c r="KZJ22" s="71"/>
      <c r="KZK22" s="71"/>
      <c r="KZL22" s="71"/>
      <c r="KZM22" s="71"/>
      <c r="KZN22" s="71"/>
      <c r="KZO22" s="71"/>
      <c r="KZP22" s="71"/>
      <c r="KZQ22" s="71"/>
      <c r="KZR22" s="71"/>
      <c r="KZS22" s="71"/>
      <c r="KZT22" s="71"/>
      <c r="KZU22" s="71"/>
      <c r="KZV22" s="71"/>
      <c r="KZW22" s="71"/>
      <c r="KZX22" s="71"/>
      <c r="KZY22" s="71"/>
      <c r="KZZ22" s="71"/>
      <c r="LAA22" s="71"/>
      <c r="LAB22" s="71"/>
      <c r="LAC22" s="71"/>
      <c r="LAD22" s="71"/>
      <c r="LAE22" s="71"/>
      <c r="LAF22" s="71"/>
      <c r="LAG22" s="71"/>
      <c r="LAH22" s="71"/>
      <c r="LAI22" s="71"/>
      <c r="LAJ22" s="71"/>
      <c r="LAK22" s="71"/>
      <c r="LAL22" s="71"/>
      <c r="LAM22" s="71"/>
      <c r="LAN22" s="71"/>
      <c r="LAO22" s="71"/>
      <c r="LAP22" s="71"/>
      <c r="LAQ22" s="71"/>
      <c r="LAR22" s="71"/>
      <c r="LAS22" s="71"/>
      <c r="LAT22" s="71"/>
      <c r="LAU22" s="71"/>
      <c r="LAV22" s="71"/>
      <c r="LAW22" s="71"/>
      <c r="LAX22" s="71"/>
      <c r="LAY22" s="71"/>
      <c r="LAZ22" s="71"/>
      <c r="LBA22" s="71"/>
      <c r="LBB22" s="71"/>
      <c r="LBC22" s="71"/>
      <c r="LBD22" s="71"/>
      <c r="LBE22" s="71"/>
      <c r="LBF22" s="71"/>
      <c r="LBG22" s="71"/>
      <c r="LBH22" s="71"/>
      <c r="LBI22" s="71"/>
      <c r="LBJ22" s="71"/>
      <c r="LBK22" s="71"/>
      <c r="LBL22" s="71"/>
      <c r="LBM22" s="71"/>
      <c r="LBN22" s="71"/>
      <c r="LBO22" s="71"/>
      <c r="LBP22" s="71"/>
      <c r="LBQ22" s="71"/>
      <c r="LBR22" s="71"/>
      <c r="LBS22" s="71"/>
      <c r="LBT22" s="71"/>
      <c r="LBU22" s="71"/>
      <c r="LBV22" s="71"/>
      <c r="LBW22" s="71"/>
      <c r="LBX22" s="71"/>
      <c r="LBY22" s="71"/>
      <c r="LBZ22" s="71"/>
      <c r="LCA22" s="71"/>
      <c r="LCB22" s="71"/>
      <c r="LCC22" s="71"/>
      <c r="LCD22" s="71"/>
      <c r="LCE22" s="71"/>
      <c r="LCF22" s="71"/>
      <c r="LCG22" s="71"/>
      <c r="LCH22" s="71"/>
      <c r="LCI22" s="71"/>
      <c r="LCJ22" s="71"/>
      <c r="LCK22" s="71"/>
      <c r="LCL22" s="71"/>
      <c r="LCM22" s="71"/>
      <c r="LCN22" s="71"/>
      <c r="LCO22" s="71"/>
      <c r="LCP22" s="71"/>
      <c r="LCQ22" s="71"/>
      <c r="LCR22" s="71"/>
      <c r="LCS22" s="71"/>
      <c r="LCT22" s="71"/>
      <c r="LCU22" s="71"/>
      <c r="LCV22" s="71"/>
      <c r="LCW22" s="71"/>
      <c r="LCX22" s="71"/>
      <c r="LCY22" s="71"/>
      <c r="LCZ22" s="71"/>
      <c r="LDA22" s="71"/>
      <c r="LDB22" s="71"/>
      <c r="LDC22" s="71"/>
      <c r="LDD22" s="71"/>
      <c r="LDE22" s="71"/>
      <c r="LDF22" s="71"/>
      <c r="LDG22" s="71"/>
      <c r="LDH22" s="71"/>
      <c r="LDI22" s="71"/>
      <c r="LDJ22" s="71"/>
      <c r="LDK22" s="71"/>
      <c r="LDL22" s="71"/>
      <c r="LDM22" s="71"/>
      <c r="LDN22" s="71"/>
      <c r="LDO22" s="71"/>
      <c r="LDP22" s="71"/>
      <c r="LDQ22" s="71"/>
      <c r="LDR22" s="71"/>
      <c r="LDS22" s="71"/>
      <c r="LDT22" s="71"/>
      <c r="LDU22" s="71"/>
      <c r="LDV22" s="71"/>
      <c r="LDW22" s="71"/>
      <c r="LDX22" s="71"/>
      <c r="LDY22" s="71"/>
      <c r="LDZ22" s="71"/>
      <c r="LEA22" s="71"/>
      <c r="LEB22" s="71"/>
      <c r="LEC22" s="71"/>
      <c r="LED22" s="71"/>
      <c r="LEE22" s="71"/>
      <c r="LEF22" s="71"/>
      <c r="LEG22" s="71"/>
      <c r="LEH22" s="71"/>
      <c r="LEI22" s="71"/>
      <c r="LEJ22" s="71"/>
      <c r="LEK22" s="71"/>
      <c r="LEL22" s="71"/>
      <c r="LEM22" s="71"/>
      <c r="LEN22" s="71"/>
      <c r="LEO22" s="71"/>
      <c r="LEP22" s="71"/>
      <c r="LEQ22" s="71"/>
      <c r="LER22" s="71"/>
      <c r="LES22" s="71"/>
      <c r="LET22" s="71"/>
      <c r="LEU22" s="71"/>
      <c r="LEV22" s="71"/>
      <c r="LEW22" s="71"/>
      <c r="LEX22" s="71"/>
      <c r="LEY22" s="71"/>
      <c r="LEZ22" s="71"/>
      <c r="LFA22" s="71"/>
      <c r="LFB22" s="71"/>
      <c r="LFC22" s="71"/>
      <c r="LFD22" s="71"/>
      <c r="LFE22" s="71"/>
      <c r="LFF22" s="71"/>
      <c r="LFG22" s="71"/>
      <c r="LFH22" s="71"/>
      <c r="LFI22" s="71"/>
      <c r="LFJ22" s="71"/>
      <c r="LFK22" s="71"/>
      <c r="LFL22" s="71"/>
      <c r="LFM22" s="71"/>
      <c r="LFN22" s="71"/>
      <c r="LFO22" s="71"/>
      <c r="LFP22" s="71"/>
      <c r="LFQ22" s="71"/>
      <c r="LFR22" s="71"/>
      <c r="LFS22" s="71"/>
      <c r="LFT22" s="71"/>
      <c r="LFU22" s="71"/>
      <c r="LFV22" s="71"/>
      <c r="LFW22" s="71"/>
      <c r="LFX22" s="71"/>
      <c r="LFY22" s="71"/>
      <c r="LFZ22" s="71"/>
      <c r="LGA22" s="71"/>
      <c r="LGB22" s="71"/>
      <c r="LGC22" s="71"/>
      <c r="LGD22" s="71"/>
      <c r="LGE22" s="71"/>
      <c r="LGF22" s="71"/>
      <c r="LGG22" s="71"/>
      <c r="LGH22" s="71"/>
      <c r="LGI22" s="71"/>
      <c r="LGJ22" s="71"/>
      <c r="LGK22" s="71"/>
      <c r="LGL22" s="71"/>
      <c r="LGM22" s="71"/>
      <c r="LGN22" s="71"/>
      <c r="LGO22" s="71"/>
      <c r="LGP22" s="71"/>
      <c r="LGQ22" s="71"/>
      <c r="LGR22" s="71"/>
      <c r="LGS22" s="71"/>
      <c r="LGT22" s="71"/>
      <c r="LGU22" s="71"/>
      <c r="LGV22" s="71"/>
      <c r="LGW22" s="71"/>
      <c r="LGX22" s="71"/>
      <c r="LGY22" s="71"/>
      <c r="LGZ22" s="71"/>
      <c r="LHA22" s="71"/>
      <c r="LHB22" s="71"/>
      <c r="LHC22" s="71"/>
      <c r="LHD22" s="71"/>
      <c r="LHE22" s="71"/>
      <c r="LHF22" s="71"/>
      <c r="LHG22" s="71"/>
      <c r="LHH22" s="71"/>
      <c r="LHI22" s="71"/>
      <c r="LHJ22" s="71"/>
      <c r="LHK22" s="71"/>
      <c r="LHL22" s="71"/>
      <c r="LHM22" s="71"/>
      <c r="LHN22" s="71"/>
      <c r="LHO22" s="71"/>
      <c r="LHP22" s="71"/>
      <c r="LHQ22" s="71"/>
      <c r="LHR22" s="71"/>
      <c r="LHS22" s="71"/>
      <c r="LHT22" s="71"/>
      <c r="LHU22" s="71"/>
      <c r="LHV22" s="71"/>
      <c r="LHW22" s="71"/>
      <c r="LHX22" s="71"/>
      <c r="LHY22" s="71"/>
      <c r="LHZ22" s="71"/>
      <c r="LIA22" s="71"/>
      <c r="LIB22" s="71"/>
      <c r="LIC22" s="71"/>
      <c r="LID22" s="71"/>
      <c r="LIE22" s="71"/>
      <c r="LIF22" s="71"/>
      <c r="LIG22" s="71"/>
      <c r="LIH22" s="71"/>
      <c r="LII22" s="71"/>
      <c r="LIJ22" s="71"/>
      <c r="LIK22" s="71"/>
      <c r="LIL22" s="71"/>
      <c r="LIM22" s="71"/>
      <c r="LIN22" s="71"/>
      <c r="LIO22" s="71"/>
      <c r="LIP22" s="71"/>
      <c r="LIQ22" s="71"/>
      <c r="LIR22" s="71"/>
      <c r="LIS22" s="71"/>
      <c r="LIT22" s="71"/>
      <c r="LIU22" s="71"/>
      <c r="LIV22" s="71"/>
      <c r="LIW22" s="71"/>
      <c r="LIX22" s="71"/>
      <c r="LIY22" s="71"/>
      <c r="LIZ22" s="71"/>
      <c r="LJA22" s="71"/>
      <c r="LJB22" s="71"/>
      <c r="LJC22" s="71"/>
      <c r="LJD22" s="71"/>
      <c r="LJE22" s="71"/>
      <c r="LJF22" s="71"/>
      <c r="LJG22" s="71"/>
      <c r="LJH22" s="71"/>
      <c r="LJI22" s="71"/>
      <c r="LJJ22" s="71"/>
      <c r="LJK22" s="71"/>
      <c r="LJL22" s="71"/>
      <c r="LJM22" s="71"/>
      <c r="LJN22" s="71"/>
      <c r="LJO22" s="71"/>
      <c r="LJP22" s="71"/>
      <c r="LJQ22" s="71"/>
      <c r="LJR22" s="71"/>
      <c r="LJS22" s="71"/>
      <c r="LJT22" s="71"/>
      <c r="LJU22" s="71"/>
      <c r="LJV22" s="71"/>
      <c r="LJW22" s="71"/>
      <c r="LJX22" s="71"/>
      <c r="LJY22" s="71"/>
      <c r="LJZ22" s="71"/>
      <c r="LKA22" s="71"/>
      <c r="LKB22" s="71"/>
      <c r="LKC22" s="71"/>
      <c r="LKD22" s="71"/>
      <c r="LKE22" s="71"/>
      <c r="LKF22" s="71"/>
      <c r="LKG22" s="71"/>
      <c r="LKH22" s="71"/>
      <c r="LKI22" s="71"/>
      <c r="LKJ22" s="71"/>
      <c r="LKK22" s="71"/>
      <c r="LKL22" s="71"/>
      <c r="LKM22" s="71"/>
      <c r="LKN22" s="71"/>
      <c r="LKO22" s="71"/>
      <c r="LKP22" s="71"/>
      <c r="LKQ22" s="71"/>
      <c r="LKR22" s="71"/>
      <c r="LKS22" s="71"/>
      <c r="LKT22" s="71"/>
      <c r="LKU22" s="71"/>
      <c r="LKV22" s="71"/>
      <c r="LKW22" s="71"/>
      <c r="LKX22" s="71"/>
      <c r="LKY22" s="71"/>
      <c r="LKZ22" s="71"/>
      <c r="LLA22" s="71"/>
      <c r="LLB22" s="71"/>
      <c r="LLC22" s="71"/>
      <c r="LLD22" s="71"/>
      <c r="LLE22" s="71"/>
      <c r="LLF22" s="71"/>
      <c r="LLG22" s="71"/>
      <c r="LLH22" s="71"/>
      <c r="LLI22" s="71"/>
      <c r="LLJ22" s="71"/>
      <c r="LLK22" s="71"/>
      <c r="LLL22" s="71"/>
      <c r="LLM22" s="71"/>
      <c r="LLN22" s="71"/>
      <c r="LLO22" s="71"/>
      <c r="LLP22" s="71"/>
      <c r="LLQ22" s="71"/>
      <c r="LLR22" s="71"/>
      <c r="LLS22" s="71"/>
      <c r="LLT22" s="71"/>
      <c r="LLU22" s="71"/>
      <c r="LLV22" s="71"/>
      <c r="LLW22" s="71"/>
      <c r="LLX22" s="71"/>
      <c r="LLY22" s="71"/>
      <c r="LLZ22" s="71"/>
      <c r="LMA22" s="71"/>
      <c r="LMB22" s="71"/>
      <c r="LMC22" s="71"/>
      <c r="LMD22" s="71"/>
      <c r="LME22" s="71"/>
      <c r="LMF22" s="71"/>
      <c r="LMG22" s="71"/>
      <c r="LMH22" s="71"/>
      <c r="LMI22" s="71"/>
      <c r="LMJ22" s="71"/>
      <c r="LMK22" s="71"/>
      <c r="LML22" s="71"/>
      <c r="LMM22" s="71"/>
      <c r="LMN22" s="71"/>
      <c r="LMO22" s="71"/>
      <c r="LMP22" s="71"/>
      <c r="LMQ22" s="71"/>
      <c r="LMR22" s="71"/>
      <c r="LMS22" s="71"/>
      <c r="LMT22" s="71"/>
      <c r="LMU22" s="71"/>
      <c r="LMV22" s="71"/>
      <c r="LMW22" s="71"/>
      <c r="LMX22" s="71"/>
      <c r="LMY22" s="71"/>
      <c r="LMZ22" s="71"/>
      <c r="LNA22" s="71"/>
      <c r="LNB22" s="71"/>
      <c r="LNC22" s="71"/>
      <c r="LND22" s="71"/>
      <c r="LNE22" s="71"/>
      <c r="LNF22" s="71"/>
      <c r="LNG22" s="71"/>
      <c r="LNH22" s="71"/>
      <c r="LNI22" s="71"/>
      <c r="LNJ22" s="71"/>
      <c r="LNK22" s="71"/>
      <c r="LNL22" s="71"/>
      <c r="LNM22" s="71"/>
      <c r="LNN22" s="71"/>
      <c r="LNO22" s="71"/>
      <c r="LNP22" s="71"/>
      <c r="LNQ22" s="71"/>
      <c r="LNR22" s="71"/>
      <c r="LNS22" s="71"/>
      <c r="LNT22" s="71"/>
      <c r="LNU22" s="71"/>
      <c r="LNV22" s="71"/>
      <c r="LNW22" s="71"/>
      <c r="LNX22" s="71"/>
      <c r="LNY22" s="71"/>
      <c r="LNZ22" s="71"/>
      <c r="LOA22" s="71"/>
      <c r="LOB22" s="71"/>
      <c r="LOC22" s="71"/>
      <c r="LOD22" s="71"/>
      <c r="LOE22" s="71"/>
      <c r="LOF22" s="71"/>
      <c r="LOG22" s="71"/>
      <c r="LOH22" s="71"/>
      <c r="LOI22" s="71"/>
      <c r="LOJ22" s="71"/>
      <c r="LOK22" s="71"/>
      <c r="LOL22" s="71"/>
      <c r="LOM22" s="71"/>
      <c r="LON22" s="71"/>
      <c r="LOO22" s="71"/>
      <c r="LOP22" s="71"/>
      <c r="LOQ22" s="71"/>
      <c r="LOR22" s="71"/>
      <c r="LOS22" s="71"/>
      <c r="LOT22" s="71"/>
      <c r="LOU22" s="71"/>
      <c r="LOV22" s="71"/>
      <c r="LOW22" s="71"/>
      <c r="LOX22" s="71"/>
      <c r="LOY22" s="71"/>
      <c r="LOZ22" s="71"/>
      <c r="LPA22" s="71"/>
      <c r="LPB22" s="71"/>
      <c r="LPC22" s="71"/>
      <c r="LPD22" s="71"/>
      <c r="LPE22" s="71"/>
      <c r="LPF22" s="71"/>
      <c r="LPG22" s="71"/>
      <c r="LPH22" s="71"/>
      <c r="LPI22" s="71"/>
      <c r="LPJ22" s="71"/>
      <c r="LPK22" s="71"/>
      <c r="LPL22" s="71"/>
      <c r="LPM22" s="71"/>
      <c r="LPN22" s="71"/>
      <c r="LPO22" s="71"/>
      <c r="LPP22" s="71"/>
      <c r="LPQ22" s="71"/>
      <c r="LPR22" s="71"/>
      <c r="LPS22" s="71"/>
      <c r="LPT22" s="71"/>
      <c r="LPU22" s="71"/>
      <c r="LPV22" s="71"/>
      <c r="LPW22" s="71"/>
      <c r="LPX22" s="71"/>
      <c r="LPY22" s="71"/>
      <c r="LPZ22" s="71"/>
      <c r="LQA22" s="71"/>
      <c r="LQB22" s="71"/>
      <c r="LQC22" s="71"/>
      <c r="LQD22" s="71"/>
      <c r="LQE22" s="71"/>
      <c r="LQF22" s="71"/>
      <c r="LQG22" s="71"/>
      <c r="LQH22" s="71"/>
      <c r="LQI22" s="71"/>
      <c r="LQJ22" s="71"/>
      <c r="LQK22" s="71"/>
      <c r="LQL22" s="71"/>
      <c r="LQM22" s="71"/>
      <c r="LQN22" s="71"/>
      <c r="LQO22" s="71"/>
      <c r="LQP22" s="71"/>
      <c r="LQQ22" s="71"/>
      <c r="LQR22" s="71"/>
      <c r="LQS22" s="71"/>
      <c r="LQT22" s="71"/>
      <c r="LQU22" s="71"/>
      <c r="LQV22" s="71"/>
      <c r="LQW22" s="71"/>
      <c r="LQX22" s="71"/>
      <c r="LQY22" s="71"/>
      <c r="LQZ22" s="71"/>
      <c r="LRA22" s="71"/>
      <c r="LRB22" s="71"/>
      <c r="LRC22" s="71"/>
      <c r="LRD22" s="71"/>
      <c r="LRE22" s="71"/>
      <c r="LRF22" s="71"/>
      <c r="LRG22" s="71"/>
      <c r="LRH22" s="71"/>
      <c r="LRI22" s="71"/>
      <c r="LRJ22" s="71"/>
      <c r="LRK22" s="71"/>
      <c r="LRL22" s="71"/>
      <c r="LRM22" s="71"/>
      <c r="LRN22" s="71"/>
      <c r="LRO22" s="71"/>
      <c r="LRP22" s="71"/>
      <c r="LRQ22" s="71"/>
      <c r="LRR22" s="71"/>
      <c r="LRS22" s="71"/>
      <c r="LRT22" s="71"/>
      <c r="LRU22" s="71"/>
      <c r="LRV22" s="71"/>
      <c r="LRW22" s="71"/>
      <c r="LRX22" s="71"/>
      <c r="LRY22" s="71"/>
      <c r="LRZ22" s="71"/>
      <c r="LSA22" s="71"/>
      <c r="LSB22" s="71"/>
      <c r="LSC22" s="71"/>
      <c r="LSD22" s="71"/>
      <c r="LSE22" s="71"/>
      <c r="LSF22" s="71"/>
      <c r="LSG22" s="71"/>
      <c r="LSH22" s="71"/>
      <c r="LSI22" s="71"/>
      <c r="LSJ22" s="71"/>
      <c r="LSK22" s="71"/>
      <c r="LSL22" s="71"/>
      <c r="LSM22" s="71"/>
      <c r="LSN22" s="71"/>
      <c r="LSO22" s="71"/>
      <c r="LSP22" s="71"/>
      <c r="LSQ22" s="71"/>
      <c r="LSR22" s="71"/>
      <c r="LSS22" s="71"/>
      <c r="LST22" s="71"/>
      <c r="LSU22" s="71"/>
      <c r="LSV22" s="71"/>
      <c r="LSW22" s="71"/>
      <c r="LSX22" s="71"/>
      <c r="LSY22" s="71"/>
      <c r="LSZ22" s="71"/>
      <c r="LTA22" s="71"/>
      <c r="LTB22" s="71"/>
      <c r="LTC22" s="71"/>
      <c r="LTD22" s="71"/>
      <c r="LTE22" s="71"/>
      <c r="LTF22" s="71"/>
      <c r="LTG22" s="71"/>
      <c r="LTH22" s="71"/>
      <c r="LTI22" s="71"/>
      <c r="LTJ22" s="71"/>
      <c r="LTK22" s="71"/>
      <c r="LTL22" s="71"/>
      <c r="LTM22" s="71"/>
      <c r="LTN22" s="71"/>
      <c r="LTO22" s="71"/>
      <c r="LTP22" s="71"/>
      <c r="LTQ22" s="71"/>
      <c r="LTR22" s="71"/>
      <c r="LTS22" s="71"/>
      <c r="LTT22" s="71"/>
      <c r="LTU22" s="71"/>
      <c r="LTV22" s="71"/>
      <c r="LTW22" s="71"/>
      <c r="LTX22" s="71"/>
      <c r="LTY22" s="71"/>
      <c r="LTZ22" s="71"/>
      <c r="LUA22" s="71"/>
      <c r="LUB22" s="71"/>
      <c r="LUC22" s="71"/>
      <c r="LUD22" s="71"/>
      <c r="LUE22" s="71"/>
      <c r="LUF22" s="71"/>
      <c r="LUG22" s="71"/>
      <c r="LUH22" s="71"/>
      <c r="LUI22" s="71"/>
      <c r="LUJ22" s="71"/>
      <c r="LUK22" s="71"/>
      <c r="LUL22" s="71"/>
      <c r="LUM22" s="71"/>
      <c r="LUN22" s="71"/>
      <c r="LUO22" s="71"/>
      <c r="LUP22" s="71"/>
      <c r="LUQ22" s="71"/>
      <c r="LUR22" s="71"/>
      <c r="LUS22" s="71"/>
      <c r="LUT22" s="71"/>
      <c r="LUU22" s="71"/>
      <c r="LUV22" s="71"/>
      <c r="LUW22" s="71"/>
      <c r="LUX22" s="71"/>
      <c r="LUY22" s="71"/>
      <c r="LUZ22" s="71"/>
      <c r="LVA22" s="71"/>
      <c r="LVB22" s="71"/>
      <c r="LVC22" s="71"/>
      <c r="LVD22" s="71"/>
      <c r="LVE22" s="71"/>
      <c r="LVF22" s="71"/>
      <c r="LVG22" s="71"/>
      <c r="LVH22" s="71"/>
      <c r="LVI22" s="71"/>
      <c r="LVJ22" s="71"/>
      <c r="LVK22" s="71"/>
      <c r="LVL22" s="71"/>
      <c r="LVM22" s="71"/>
      <c r="LVN22" s="71"/>
      <c r="LVO22" s="71"/>
      <c r="LVP22" s="71"/>
      <c r="LVQ22" s="71"/>
      <c r="LVR22" s="71"/>
      <c r="LVS22" s="71"/>
      <c r="LVT22" s="71"/>
      <c r="LVU22" s="71"/>
      <c r="LVV22" s="71"/>
      <c r="LVW22" s="71"/>
      <c r="LVX22" s="71"/>
      <c r="LVY22" s="71"/>
      <c r="LVZ22" s="71"/>
      <c r="LWA22" s="71"/>
      <c r="LWB22" s="71"/>
      <c r="LWC22" s="71"/>
      <c r="LWD22" s="71"/>
      <c r="LWE22" s="71"/>
      <c r="LWF22" s="71"/>
      <c r="LWG22" s="71"/>
      <c r="LWH22" s="71"/>
      <c r="LWI22" s="71"/>
      <c r="LWJ22" s="71"/>
      <c r="LWK22" s="71"/>
      <c r="LWL22" s="71"/>
      <c r="LWM22" s="71"/>
      <c r="LWN22" s="71"/>
      <c r="LWO22" s="71"/>
      <c r="LWP22" s="71"/>
      <c r="LWQ22" s="71"/>
      <c r="LWR22" s="71"/>
      <c r="LWS22" s="71"/>
      <c r="LWT22" s="71"/>
      <c r="LWU22" s="71"/>
      <c r="LWV22" s="71"/>
      <c r="LWW22" s="71"/>
      <c r="LWX22" s="71"/>
      <c r="LWY22" s="71"/>
      <c r="LWZ22" s="71"/>
      <c r="LXA22" s="71"/>
      <c r="LXB22" s="71"/>
      <c r="LXC22" s="71"/>
      <c r="LXD22" s="71"/>
      <c r="LXE22" s="71"/>
      <c r="LXF22" s="71"/>
      <c r="LXG22" s="71"/>
      <c r="LXH22" s="71"/>
      <c r="LXI22" s="71"/>
      <c r="LXJ22" s="71"/>
      <c r="LXK22" s="71"/>
      <c r="LXL22" s="71"/>
      <c r="LXM22" s="71"/>
      <c r="LXN22" s="71"/>
      <c r="LXO22" s="71"/>
      <c r="LXP22" s="71"/>
      <c r="LXQ22" s="71"/>
      <c r="LXR22" s="71"/>
      <c r="LXS22" s="71"/>
      <c r="LXT22" s="71"/>
      <c r="LXU22" s="71"/>
      <c r="LXV22" s="71"/>
      <c r="LXW22" s="71"/>
      <c r="LXX22" s="71"/>
      <c r="LXY22" s="71"/>
      <c r="LXZ22" s="71"/>
      <c r="LYA22" s="71"/>
      <c r="LYB22" s="71"/>
      <c r="LYC22" s="71"/>
      <c r="LYD22" s="71"/>
      <c r="LYE22" s="71"/>
      <c r="LYF22" s="71"/>
      <c r="LYG22" s="71"/>
      <c r="LYH22" s="71"/>
      <c r="LYI22" s="71"/>
      <c r="LYJ22" s="71"/>
      <c r="LYK22" s="71"/>
      <c r="LYL22" s="71"/>
      <c r="LYM22" s="71"/>
      <c r="LYN22" s="71"/>
      <c r="LYO22" s="71"/>
      <c r="LYP22" s="71"/>
      <c r="LYQ22" s="71"/>
      <c r="LYR22" s="71"/>
      <c r="LYS22" s="71"/>
      <c r="LYT22" s="71"/>
      <c r="LYU22" s="71"/>
      <c r="LYV22" s="71"/>
      <c r="LYW22" s="71"/>
      <c r="LYX22" s="71"/>
      <c r="LYY22" s="71"/>
      <c r="LYZ22" s="71"/>
      <c r="LZA22" s="71"/>
      <c r="LZB22" s="71"/>
      <c r="LZC22" s="71"/>
      <c r="LZD22" s="71"/>
      <c r="LZE22" s="71"/>
      <c r="LZF22" s="71"/>
      <c r="LZG22" s="71"/>
      <c r="LZH22" s="71"/>
      <c r="LZI22" s="71"/>
      <c r="LZJ22" s="71"/>
      <c r="LZK22" s="71"/>
      <c r="LZL22" s="71"/>
      <c r="LZM22" s="71"/>
      <c r="LZN22" s="71"/>
      <c r="LZO22" s="71"/>
      <c r="LZP22" s="71"/>
      <c r="LZQ22" s="71"/>
      <c r="LZR22" s="71"/>
      <c r="LZS22" s="71"/>
      <c r="LZT22" s="71"/>
      <c r="LZU22" s="71"/>
      <c r="LZV22" s="71"/>
      <c r="LZW22" s="71"/>
      <c r="LZX22" s="71"/>
      <c r="LZY22" s="71"/>
      <c r="LZZ22" s="71"/>
      <c r="MAA22" s="71"/>
      <c r="MAB22" s="71"/>
      <c r="MAC22" s="71"/>
      <c r="MAD22" s="71"/>
      <c r="MAE22" s="71"/>
      <c r="MAF22" s="71"/>
      <c r="MAG22" s="71"/>
      <c r="MAH22" s="71"/>
      <c r="MAI22" s="71"/>
      <c r="MAJ22" s="71"/>
      <c r="MAK22" s="71"/>
      <c r="MAL22" s="71"/>
      <c r="MAM22" s="71"/>
      <c r="MAN22" s="71"/>
      <c r="MAO22" s="71"/>
      <c r="MAP22" s="71"/>
      <c r="MAQ22" s="71"/>
      <c r="MAR22" s="71"/>
      <c r="MAS22" s="71"/>
      <c r="MAT22" s="71"/>
      <c r="MAU22" s="71"/>
      <c r="MAV22" s="71"/>
      <c r="MAW22" s="71"/>
      <c r="MAX22" s="71"/>
      <c r="MAY22" s="71"/>
      <c r="MAZ22" s="71"/>
      <c r="MBA22" s="71"/>
      <c r="MBB22" s="71"/>
      <c r="MBC22" s="71"/>
      <c r="MBD22" s="71"/>
      <c r="MBE22" s="71"/>
      <c r="MBF22" s="71"/>
      <c r="MBG22" s="71"/>
      <c r="MBH22" s="71"/>
      <c r="MBI22" s="71"/>
      <c r="MBJ22" s="71"/>
      <c r="MBK22" s="71"/>
      <c r="MBL22" s="71"/>
      <c r="MBM22" s="71"/>
      <c r="MBN22" s="71"/>
      <c r="MBO22" s="71"/>
      <c r="MBP22" s="71"/>
      <c r="MBQ22" s="71"/>
      <c r="MBR22" s="71"/>
      <c r="MBS22" s="71"/>
      <c r="MBT22" s="71"/>
      <c r="MBU22" s="71"/>
      <c r="MBV22" s="71"/>
      <c r="MBW22" s="71"/>
      <c r="MBX22" s="71"/>
      <c r="MBY22" s="71"/>
      <c r="MBZ22" s="71"/>
      <c r="MCA22" s="71"/>
      <c r="MCB22" s="71"/>
      <c r="MCC22" s="71"/>
      <c r="MCD22" s="71"/>
      <c r="MCE22" s="71"/>
      <c r="MCF22" s="71"/>
      <c r="MCG22" s="71"/>
      <c r="MCH22" s="71"/>
      <c r="MCI22" s="71"/>
      <c r="MCJ22" s="71"/>
      <c r="MCK22" s="71"/>
      <c r="MCL22" s="71"/>
      <c r="MCM22" s="71"/>
      <c r="MCN22" s="71"/>
      <c r="MCO22" s="71"/>
      <c r="MCP22" s="71"/>
      <c r="MCQ22" s="71"/>
      <c r="MCR22" s="71"/>
      <c r="MCS22" s="71"/>
      <c r="MCT22" s="71"/>
      <c r="MCU22" s="71"/>
      <c r="MCV22" s="71"/>
      <c r="MCW22" s="71"/>
      <c r="MCX22" s="71"/>
      <c r="MCY22" s="71"/>
      <c r="MCZ22" s="71"/>
      <c r="MDA22" s="71"/>
      <c r="MDB22" s="71"/>
      <c r="MDC22" s="71"/>
      <c r="MDD22" s="71"/>
      <c r="MDE22" s="71"/>
      <c r="MDF22" s="71"/>
      <c r="MDG22" s="71"/>
      <c r="MDH22" s="71"/>
      <c r="MDI22" s="71"/>
      <c r="MDJ22" s="71"/>
      <c r="MDK22" s="71"/>
      <c r="MDL22" s="71"/>
      <c r="MDM22" s="71"/>
      <c r="MDN22" s="71"/>
      <c r="MDO22" s="71"/>
      <c r="MDP22" s="71"/>
      <c r="MDQ22" s="71"/>
      <c r="MDR22" s="71"/>
      <c r="MDS22" s="71"/>
      <c r="MDT22" s="71"/>
      <c r="MDU22" s="71"/>
      <c r="MDV22" s="71"/>
      <c r="MDW22" s="71"/>
      <c r="MDX22" s="71"/>
      <c r="MDY22" s="71"/>
      <c r="MDZ22" s="71"/>
      <c r="MEA22" s="71"/>
      <c r="MEB22" s="71"/>
      <c r="MEC22" s="71"/>
      <c r="MED22" s="71"/>
      <c r="MEE22" s="71"/>
      <c r="MEF22" s="71"/>
      <c r="MEG22" s="71"/>
      <c r="MEH22" s="71"/>
      <c r="MEI22" s="71"/>
      <c r="MEJ22" s="71"/>
      <c r="MEK22" s="71"/>
      <c r="MEL22" s="71"/>
      <c r="MEM22" s="71"/>
      <c r="MEN22" s="71"/>
      <c r="MEO22" s="71"/>
      <c r="MEP22" s="71"/>
      <c r="MEQ22" s="71"/>
      <c r="MER22" s="71"/>
      <c r="MES22" s="71"/>
      <c r="MET22" s="71"/>
      <c r="MEU22" s="71"/>
      <c r="MEV22" s="71"/>
      <c r="MEW22" s="71"/>
      <c r="MEX22" s="71"/>
      <c r="MEY22" s="71"/>
      <c r="MEZ22" s="71"/>
      <c r="MFA22" s="71"/>
      <c r="MFB22" s="71"/>
      <c r="MFC22" s="71"/>
      <c r="MFD22" s="71"/>
      <c r="MFE22" s="71"/>
      <c r="MFF22" s="71"/>
      <c r="MFG22" s="71"/>
      <c r="MFH22" s="71"/>
      <c r="MFI22" s="71"/>
      <c r="MFJ22" s="71"/>
      <c r="MFK22" s="71"/>
      <c r="MFL22" s="71"/>
      <c r="MFM22" s="71"/>
      <c r="MFN22" s="71"/>
      <c r="MFO22" s="71"/>
      <c r="MFP22" s="71"/>
      <c r="MFQ22" s="71"/>
      <c r="MFR22" s="71"/>
      <c r="MFS22" s="71"/>
      <c r="MFT22" s="71"/>
      <c r="MFU22" s="71"/>
      <c r="MFV22" s="71"/>
      <c r="MFW22" s="71"/>
      <c r="MFX22" s="71"/>
      <c r="MFY22" s="71"/>
      <c r="MFZ22" s="71"/>
      <c r="MGA22" s="71"/>
      <c r="MGB22" s="71"/>
      <c r="MGC22" s="71"/>
      <c r="MGD22" s="71"/>
      <c r="MGE22" s="71"/>
      <c r="MGF22" s="71"/>
      <c r="MGG22" s="71"/>
      <c r="MGH22" s="71"/>
      <c r="MGI22" s="71"/>
      <c r="MGJ22" s="71"/>
      <c r="MGK22" s="71"/>
      <c r="MGL22" s="71"/>
      <c r="MGM22" s="71"/>
      <c r="MGN22" s="71"/>
      <c r="MGO22" s="71"/>
      <c r="MGP22" s="71"/>
      <c r="MGQ22" s="71"/>
      <c r="MGR22" s="71"/>
      <c r="MGS22" s="71"/>
      <c r="MGT22" s="71"/>
      <c r="MGU22" s="71"/>
      <c r="MGV22" s="71"/>
      <c r="MGW22" s="71"/>
      <c r="MGX22" s="71"/>
      <c r="MGY22" s="71"/>
      <c r="MGZ22" s="71"/>
      <c r="MHA22" s="71"/>
      <c r="MHB22" s="71"/>
      <c r="MHC22" s="71"/>
      <c r="MHD22" s="71"/>
      <c r="MHE22" s="71"/>
      <c r="MHF22" s="71"/>
      <c r="MHG22" s="71"/>
      <c r="MHH22" s="71"/>
      <c r="MHI22" s="71"/>
      <c r="MHJ22" s="71"/>
      <c r="MHK22" s="71"/>
      <c r="MHL22" s="71"/>
      <c r="MHM22" s="71"/>
      <c r="MHN22" s="71"/>
      <c r="MHO22" s="71"/>
      <c r="MHP22" s="71"/>
      <c r="MHQ22" s="71"/>
      <c r="MHR22" s="71"/>
      <c r="MHS22" s="71"/>
      <c r="MHT22" s="71"/>
      <c r="MHU22" s="71"/>
      <c r="MHV22" s="71"/>
      <c r="MHW22" s="71"/>
      <c r="MHX22" s="71"/>
      <c r="MHY22" s="71"/>
      <c r="MHZ22" s="71"/>
      <c r="MIA22" s="71"/>
      <c r="MIB22" s="71"/>
      <c r="MIC22" s="71"/>
      <c r="MID22" s="71"/>
      <c r="MIE22" s="71"/>
      <c r="MIF22" s="71"/>
      <c r="MIG22" s="71"/>
      <c r="MIH22" s="71"/>
      <c r="MII22" s="71"/>
      <c r="MIJ22" s="71"/>
      <c r="MIK22" s="71"/>
      <c r="MIL22" s="71"/>
      <c r="MIM22" s="71"/>
      <c r="MIN22" s="71"/>
      <c r="MIO22" s="71"/>
      <c r="MIP22" s="71"/>
      <c r="MIQ22" s="71"/>
      <c r="MIR22" s="71"/>
      <c r="MIS22" s="71"/>
      <c r="MIT22" s="71"/>
      <c r="MIU22" s="71"/>
      <c r="MIV22" s="71"/>
      <c r="MIW22" s="71"/>
      <c r="MIX22" s="71"/>
      <c r="MIY22" s="71"/>
      <c r="MIZ22" s="71"/>
      <c r="MJA22" s="71"/>
      <c r="MJB22" s="71"/>
      <c r="MJC22" s="71"/>
      <c r="MJD22" s="71"/>
      <c r="MJE22" s="71"/>
      <c r="MJF22" s="71"/>
      <c r="MJG22" s="71"/>
      <c r="MJH22" s="71"/>
      <c r="MJI22" s="71"/>
      <c r="MJJ22" s="71"/>
      <c r="MJK22" s="71"/>
      <c r="MJL22" s="71"/>
      <c r="MJM22" s="71"/>
      <c r="MJN22" s="71"/>
      <c r="MJO22" s="71"/>
      <c r="MJP22" s="71"/>
      <c r="MJQ22" s="71"/>
      <c r="MJR22" s="71"/>
      <c r="MJS22" s="71"/>
      <c r="MJT22" s="71"/>
      <c r="MJU22" s="71"/>
      <c r="MJV22" s="71"/>
      <c r="MJW22" s="71"/>
      <c r="MJX22" s="71"/>
      <c r="MJY22" s="71"/>
      <c r="MJZ22" s="71"/>
      <c r="MKA22" s="71"/>
      <c r="MKB22" s="71"/>
      <c r="MKC22" s="71"/>
      <c r="MKD22" s="71"/>
      <c r="MKE22" s="71"/>
      <c r="MKF22" s="71"/>
      <c r="MKG22" s="71"/>
      <c r="MKH22" s="71"/>
      <c r="MKI22" s="71"/>
      <c r="MKJ22" s="71"/>
      <c r="MKK22" s="71"/>
      <c r="MKL22" s="71"/>
      <c r="MKM22" s="71"/>
      <c r="MKN22" s="71"/>
      <c r="MKO22" s="71"/>
      <c r="MKP22" s="71"/>
      <c r="MKQ22" s="71"/>
      <c r="MKR22" s="71"/>
      <c r="MKS22" s="71"/>
      <c r="MKT22" s="71"/>
      <c r="MKU22" s="71"/>
      <c r="MKV22" s="71"/>
      <c r="MKW22" s="71"/>
      <c r="MKX22" s="71"/>
      <c r="MKY22" s="71"/>
      <c r="MKZ22" s="71"/>
      <c r="MLA22" s="71"/>
      <c r="MLB22" s="71"/>
      <c r="MLC22" s="71"/>
      <c r="MLD22" s="71"/>
      <c r="MLE22" s="71"/>
      <c r="MLF22" s="71"/>
      <c r="MLG22" s="71"/>
      <c r="MLH22" s="71"/>
      <c r="MLI22" s="71"/>
      <c r="MLJ22" s="71"/>
      <c r="MLK22" s="71"/>
      <c r="MLL22" s="71"/>
      <c r="MLM22" s="71"/>
      <c r="MLN22" s="71"/>
      <c r="MLO22" s="71"/>
      <c r="MLP22" s="71"/>
      <c r="MLQ22" s="71"/>
      <c r="MLR22" s="71"/>
      <c r="MLS22" s="71"/>
      <c r="MLT22" s="71"/>
      <c r="MLU22" s="71"/>
      <c r="MLV22" s="71"/>
      <c r="MLW22" s="71"/>
      <c r="MLX22" s="71"/>
      <c r="MLY22" s="71"/>
      <c r="MLZ22" s="71"/>
      <c r="MMA22" s="71"/>
      <c r="MMB22" s="71"/>
      <c r="MMC22" s="71"/>
      <c r="MMD22" s="71"/>
      <c r="MME22" s="71"/>
      <c r="MMF22" s="71"/>
      <c r="MMG22" s="71"/>
      <c r="MMH22" s="71"/>
      <c r="MMI22" s="71"/>
      <c r="MMJ22" s="71"/>
      <c r="MMK22" s="71"/>
      <c r="MML22" s="71"/>
      <c r="MMM22" s="71"/>
      <c r="MMN22" s="71"/>
      <c r="MMO22" s="71"/>
      <c r="MMP22" s="71"/>
      <c r="MMQ22" s="71"/>
      <c r="MMR22" s="71"/>
      <c r="MMS22" s="71"/>
      <c r="MMT22" s="71"/>
      <c r="MMU22" s="71"/>
      <c r="MMV22" s="71"/>
      <c r="MMW22" s="71"/>
      <c r="MMX22" s="71"/>
      <c r="MMY22" s="71"/>
      <c r="MMZ22" s="71"/>
      <c r="MNA22" s="71"/>
      <c r="MNB22" s="71"/>
      <c r="MNC22" s="71"/>
      <c r="MND22" s="71"/>
      <c r="MNE22" s="71"/>
      <c r="MNF22" s="71"/>
      <c r="MNG22" s="71"/>
      <c r="MNH22" s="71"/>
      <c r="MNI22" s="71"/>
      <c r="MNJ22" s="71"/>
      <c r="MNK22" s="71"/>
      <c r="MNL22" s="71"/>
      <c r="MNM22" s="71"/>
      <c r="MNN22" s="71"/>
      <c r="MNO22" s="71"/>
      <c r="MNP22" s="71"/>
      <c r="MNQ22" s="71"/>
      <c r="MNR22" s="71"/>
      <c r="MNS22" s="71"/>
      <c r="MNT22" s="71"/>
      <c r="MNU22" s="71"/>
      <c r="MNV22" s="71"/>
      <c r="MNW22" s="71"/>
      <c r="MNX22" s="71"/>
      <c r="MNY22" s="71"/>
      <c r="MNZ22" s="71"/>
      <c r="MOA22" s="71"/>
      <c r="MOB22" s="71"/>
      <c r="MOC22" s="71"/>
      <c r="MOD22" s="71"/>
      <c r="MOE22" s="71"/>
      <c r="MOF22" s="71"/>
      <c r="MOG22" s="71"/>
      <c r="MOH22" s="71"/>
      <c r="MOI22" s="71"/>
      <c r="MOJ22" s="71"/>
      <c r="MOK22" s="71"/>
      <c r="MOL22" s="71"/>
      <c r="MOM22" s="71"/>
      <c r="MON22" s="71"/>
      <c r="MOO22" s="71"/>
      <c r="MOP22" s="71"/>
      <c r="MOQ22" s="71"/>
      <c r="MOR22" s="71"/>
      <c r="MOS22" s="71"/>
      <c r="MOT22" s="71"/>
      <c r="MOU22" s="71"/>
      <c r="MOV22" s="71"/>
      <c r="MOW22" s="71"/>
      <c r="MOX22" s="71"/>
      <c r="MOY22" s="71"/>
      <c r="MOZ22" s="71"/>
      <c r="MPA22" s="71"/>
      <c r="MPB22" s="71"/>
      <c r="MPC22" s="71"/>
      <c r="MPD22" s="71"/>
      <c r="MPE22" s="71"/>
      <c r="MPF22" s="71"/>
      <c r="MPG22" s="71"/>
      <c r="MPH22" s="71"/>
      <c r="MPI22" s="71"/>
      <c r="MPJ22" s="71"/>
      <c r="MPK22" s="71"/>
      <c r="MPL22" s="71"/>
      <c r="MPM22" s="71"/>
      <c r="MPN22" s="71"/>
      <c r="MPO22" s="71"/>
      <c r="MPP22" s="71"/>
      <c r="MPQ22" s="71"/>
      <c r="MPR22" s="71"/>
      <c r="MPS22" s="71"/>
      <c r="MPT22" s="71"/>
      <c r="MPU22" s="71"/>
      <c r="MPV22" s="71"/>
      <c r="MPW22" s="71"/>
      <c r="MPX22" s="71"/>
      <c r="MPY22" s="71"/>
      <c r="MPZ22" s="71"/>
      <c r="MQA22" s="71"/>
      <c r="MQB22" s="71"/>
      <c r="MQC22" s="71"/>
      <c r="MQD22" s="71"/>
      <c r="MQE22" s="71"/>
      <c r="MQF22" s="71"/>
      <c r="MQG22" s="71"/>
      <c r="MQH22" s="71"/>
      <c r="MQI22" s="71"/>
      <c r="MQJ22" s="71"/>
      <c r="MQK22" s="71"/>
      <c r="MQL22" s="71"/>
      <c r="MQM22" s="71"/>
      <c r="MQN22" s="71"/>
      <c r="MQO22" s="71"/>
      <c r="MQP22" s="71"/>
      <c r="MQQ22" s="71"/>
      <c r="MQR22" s="71"/>
      <c r="MQS22" s="71"/>
      <c r="MQT22" s="71"/>
      <c r="MQU22" s="71"/>
      <c r="MQV22" s="71"/>
      <c r="MQW22" s="71"/>
      <c r="MQX22" s="71"/>
      <c r="MQY22" s="71"/>
      <c r="MQZ22" s="71"/>
      <c r="MRA22" s="71"/>
      <c r="MRB22" s="71"/>
      <c r="MRC22" s="71"/>
      <c r="MRD22" s="71"/>
      <c r="MRE22" s="71"/>
      <c r="MRF22" s="71"/>
      <c r="MRG22" s="71"/>
      <c r="MRH22" s="71"/>
      <c r="MRI22" s="71"/>
      <c r="MRJ22" s="71"/>
      <c r="MRK22" s="71"/>
      <c r="MRL22" s="71"/>
      <c r="MRM22" s="71"/>
      <c r="MRN22" s="71"/>
      <c r="MRO22" s="71"/>
      <c r="MRP22" s="71"/>
      <c r="MRQ22" s="71"/>
      <c r="MRR22" s="71"/>
      <c r="MRS22" s="71"/>
      <c r="MRT22" s="71"/>
      <c r="MRU22" s="71"/>
      <c r="MRV22" s="71"/>
      <c r="MRW22" s="71"/>
      <c r="MRX22" s="71"/>
      <c r="MRY22" s="71"/>
      <c r="MRZ22" s="71"/>
      <c r="MSA22" s="71"/>
      <c r="MSB22" s="71"/>
      <c r="MSC22" s="71"/>
      <c r="MSD22" s="71"/>
      <c r="MSE22" s="71"/>
      <c r="MSF22" s="71"/>
      <c r="MSG22" s="71"/>
      <c r="MSH22" s="71"/>
      <c r="MSI22" s="71"/>
      <c r="MSJ22" s="71"/>
      <c r="MSK22" s="71"/>
      <c r="MSL22" s="71"/>
      <c r="MSM22" s="71"/>
      <c r="MSN22" s="71"/>
      <c r="MSO22" s="71"/>
      <c r="MSP22" s="71"/>
      <c r="MSQ22" s="71"/>
      <c r="MSR22" s="71"/>
      <c r="MSS22" s="71"/>
      <c r="MST22" s="71"/>
      <c r="MSU22" s="71"/>
      <c r="MSV22" s="71"/>
      <c r="MSW22" s="71"/>
      <c r="MSX22" s="71"/>
      <c r="MSY22" s="71"/>
      <c r="MSZ22" s="71"/>
      <c r="MTA22" s="71"/>
      <c r="MTB22" s="71"/>
      <c r="MTC22" s="71"/>
      <c r="MTD22" s="71"/>
      <c r="MTE22" s="71"/>
      <c r="MTF22" s="71"/>
      <c r="MTG22" s="71"/>
      <c r="MTH22" s="71"/>
      <c r="MTI22" s="71"/>
      <c r="MTJ22" s="71"/>
      <c r="MTK22" s="71"/>
      <c r="MTL22" s="71"/>
      <c r="MTM22" s="71"/>
      <c r="MTN22" s="71"/>
      <c r="MTO22" s="71"/>
      <c r="MTP22" s="71"/>
      <c r="MTQ22" s="71"/>
      <c r="MTR22" s="71"/>
      <c r="MTS22" s="71"/>
      <c r="MTT22" s="71"/>
      <c r="MTU22" s="71"/>
      <c r="MTV22" s="71"/>
      <c r="MTW22" s="71"/>
      <c r="MTX22" s="71"/>
      <c r="MTY22" s="71"/>
      <c r="MTZ22" s="71"/>
      <c r="MUA22" s="71"/>
      <c r="MUB22" s="71"/>
      <c r="MUC22" s="71"/>
      <c r="MUD22" s="71"/>
      <c r="MUE22" s="71"/>
      <c r="MUF22" s="71"/>
      <c r="MUG22" s="71"/>
      <c r="MUH22" s="71"/>
      <c r="MUI22" s="71"/>
      <c r="MUJ22" s="71"/>
      <c r="MUK22" s="71"/>
      <c r="MUL22" s="71"/>
      <c r="MUM22" s="71"/>
      <c r="MUN22" s="71"/>
      <c r="MUO22" s="71"/>
      <c r="MUP22" s="71"/>
      <c r="MUQ22" s="71"/>
      <c r="MUR22" s="71"/>
      <c r="MUS22" s="71"/>
      <c r="MUT22" s="71"/>
      <c r="MUU22" s="71"/>
      <c r="MUV22" s="71"/>
      <c r="MUW22" s="71"/>
      <c r="MUX22" s="71"/>
      <c r="MUY22" s="71"/>
      <c r="MUZ22" s="71"/>
      <c r="MVA22" s="71"/>
      <c r="MVB22" s="71"/>
      <c r="MVC22" s="71"/>
      <c r="MVD22" s="71"/>
      <c r="MVE22" s="71"/>
      <c r="MVF22" s="71"/>
      <c r="MVG22" s="71"/>
      <c r="MVH22" s="71"/>
      <c r="MVI22" s="71"/>
      <c r="MVJ22" s="71"/>
      <c r="MVK22" s="71"/>
      <c r="MVL22" s="71"/>
      <c r="MVM22" s="71"/>
      <c r="MVN22" s="71"/>
      <c r="MVO22" s="71"/>
      <c r="MVP22" s="71"/>
      <c r="MVQ22" s="71"/>
      <c r="MVR22" s="71"/>
      <c r="MVS22" s="71"/>
      <c r="MVT22" s="71"/>
      <c r="MVU22" s="71"/>
      <c r="MVV22" s="71"/>
      <c r="MVW22" s="71"/>
      <c r="MVX22" s="71"/>
      <c r="MVY22" s="71"/>
      <c r="MVZ22" s="71"/>
      <c r="MWA22" s="71"/>
      <c r="MWB22" s="71"/>
      <c r="MWC22" s="71"/>
      <c r="MWD22" s="71"/>
      <c r="MWE22" s="71"/>
      <c r="MWF22" s="71"/>
      <c r="MWG22" s="71"/>
      <c r="MWH22" s="71"/>
      <c r="MWI22" s="71"/>
      <c r="MWJ22" s="71"/>
      <c r="MWK22" s="71"/>
      <c r="MWL22" s="71"/>
      <c r="MWM22" s="71"/>
      <c r="MWN22" s="71"/>
      <c r="MWO22" s="71"/>
      <c r="MWP22" s="71"/>
      <c r="MWQ22" s="71"/>
      <c r="MWR22" s="71"/>
      <c r="MWS22" s="71"/>
      <c r="MWT22" s="71"/>
      <c r="MWU22" s="71"/>
      <c r="MWV22" s="71"/>
      <c r="MWW22" s="71"/>
      <c r="MWX22" s="71"/>
      <c r="MWY22" s="71"/>
      <c r="MWZ22" s="71"/>
      <c r="MXA22" s="71"/>
      <c r="MXB22" s="71"/>
      <c r="MXC22" s="71"/>
      <c r="MXD22" s="71"/>
      <c r="MXE22" s="71"/>
      <c r="MXF22" s="71"/>
      <c r="MXG22" s="71"/>
      <c r="MXH22" s="71"/>
      <c r="MXI22" s="71"/>
      <c r="MXJ22" s="71"/>
      <c r="MXK22" s="71"/>
      <c r="MXL22" s="71"/>
      <c r="MXM22" s="71"/>
      <c r="MXN22" s="71"/>
      <c r="MXO22" s="71"/>
      <c r="MXP22" s="71"/>
      <c r="MXQ22" s="71"/>
      <c r="MXR22" s="71"/>
      <c r="MXS22" s="71"/>
      <c r="MXT22" s="71"/>
      <c r="MXU22" s="71"/>
      <c r="MXV22" s="71"/>
      <c r="MXW22" s="71"/>
      <c r="MXX22" s="71"/>
      <c r="MXY22" s="71"/>
      <c r="MXZ22" s="71"/>
      <c r="MYA22" s="71"/>
      <c r="MYB22" s="71"/>
      <c r="MYC22" s="71"/>
      <c r="MYD22" s="71"/>
      <c r="MYE22" s="71"/>
      <c r="MYF22" s="71"/>
      <c r="MYG22" s="71"/>
      <c r="MYH22" s="71"/>
      <c r="MYI22" s="71"/>
      <c r="MYJ22" s="71"/>
      <c r="MYK22" s="71"/>
      <c r="MYL22" s="71"/>
      <c r="MYM22" s="71"/>
      <c r="MYN22" s="71"/>
      <c r="MYO22" s="71"/>
      <c r="MYP22" s="71"/>
      <c r="MYQ22" s="71"/>
      <c r="MYR22" s="71"/>
      <c r="MYS22" s="71"/>
      <c r="MYT22" s="71"/>
      <c r="MYU22" s="71"/>
      <c r="MYV22" s="71"/>
      <c r="MYW22" s="71"/>
      <c r="MYX22" s="71"/>
      <c r="MYY22" s="71"/>
      <c r="MYZ22" s="71"/>
      <c r="MZA22" s="71"/>
      <c r="MZB22" s="71"/>
      <c r="MZC22" s="71"/>
      <c r="MZD22" s="71"/>
      <c r="MZE22" s="71"/>
      <c r="MZF22" s="71"/>
      <c r="MZG22" s="71"/>
      <c r="MZH22" s="71"/>
      <c r="MZI22" s="71"/>
      <c r="MZJ22" s="71"/>
      <c r="MZK22" s="71"/>
      <c r="MZL22" s="71"/>
      <c r="MZM22" s="71"/>
      <c r="MZN22" s="71"/>
      <c r="MZO22" s="71"/>
      <c r="MZP22" s="71"/>
      <c r="MZQ22" s="71"/>
      <c r="MZR22" s="71"/>
      <c r="MZS22" s="71"/>
      <c r="MZT22" s="71"/>
      <c r="MZU22" s="71"/>
      <c r="MZV22" s="71"/>
      <c r="MZW22" s="71"/>
      <c r="MZX22" s="71"/>
      <c r="MZY22" s="71"/>
      <c r="MZZ22" s="71"/>
      <c r="NAA22" s="71"/>
      <c r="NAB22" s="71"/>
      <c r="NAC22" s="71"/>
      <c r="NAD22" s="71"/>
      <c r="NAE22" s="71"/>
      <c r="NAF22" s="71"/>
      <c r="NAG22" s="71"/>
      <c r="NAH22" s="71"/>
      <c r="NAI22" s="71"/>
      <c r="NAJ22" s="71"/>
      <c r="NAK22" s="71"/>
      <c r="NAL22" s="71"/>
      <c r="NAM22" s="71"/>
      <c r="NAN22" s="71"/>
      <c r="NAO22" s="71"/>
      <c r="NAP22" s="71"/>
      <c r="NAQ22" s="71"/>
      <c r="NAR22" s="71"/>
      <c r="NAS22" s="71"/>
      <c r="NAT22" s="71"/>
      <c r="NAU22" s="71"/>
      <c r="NAV22" s="71"/>
      <c r="NAW22" s="71"/>
      <c r="NAX22" s="71"/>
      <c r="NAY22" s="71"/>
      <c r="NAZ22" s="71"/>
      <c r="NBA22" s="71"/>
      <c r="NBB22" s="71"/>
      <c r="NBC22" s="71"/>
      <c r="NBD22" s="71"/>
      <c r="NBE22" s="71"/>
      <c r="NBF22" s="71"/>
      <c r="NBG22" s="71"/>
      <c r="NBH22" s="71"/>
      <c r="NBI22" s="71"/>
      <c r="NBJ22" s="71"/>
      <c r="NBK22" s="71"/>
      <c r="NBL22" s="71"/>
      <c r="NBM22" s="71"/>
      <c r="NBN22" s="71"/>
      <c r="NBO22" s="71"/>
      <c r="NBP22" s="71"/>
      <c r="NBQ22" s="71"/>
      <c r="NBR22" s="71"/>
      <c r="NBS22" s="71"/>
      <c r="NBT22" s="71"/>
      <c r="NBU22" s="71"/>
      <c r="NBV22" s="71"/>
      <c r="NBW22" s="71"/>
      <c r="NBX22" s="71"/>
      <c r="NBY22" s="71"/>
      <c r="NBZ22" s="71"/>
      <c r="NCA22" s="71"/>
      <c r="NCB22" s="71"/>
      <c r="NCC22" s="71"/>
      <c r="NCD22" s="71"/>
      <c r="NCE22" s="71"/>
      <c r="NCF22" s="71"/>
      <c r="NCG22" s="71"/>
      <c r="NCH22" s="71"/>
      <c r="NCI22" s="71"/>
      <c r="NCJ22" s="71"/>
      <c r="NCK22" s="71"/>
      <c r="NCL22" s="71"/>
      <c r="NCM22" s="71"/>
      <c r="NCN22" s="71"/>
      <c r="NCO22" s="71"/>
      <c r="NCP22" s="71"/>
      <c r="NCQ22" s="71"/>
      <c r="NCR22" s="71"/>
      <c r="NCS22" s="71"/>
      <c r="NCT22" s="71"/>
      <c r="NCU22" s="71"/>
      <c r="NCV22" s="71"/>
      <c r="NCW22" s="71"/>
      <c r="NCX22" s="71"/>
      <c r="NCY22" s="71"/>
      <c r="NCZ22" s="71"/>
      <c r="NDA22" s="71"/>
      <c r="NDB22" s="71"/>
      <c r="NDC22" s="71"/>
      <c r="NDD22" s="71"/>
      <c r="NDE22" s="71"/>
      <c r="NDF22" s="71"/>
      <c r="NDG22" s="71"/>
      <c r="NDH22" s="71"/>
      <c r="NDI22" s="71"/>
      <c r="NDJ22" s="71"/>
      <c r="NDK22" s="71"/>
      <c r="NDL22" s="71"/>
      <c r="NDM22" s="71"/>
      <c r="NDN22" s="71"/>
      <c r="NDO22" s="71"/>
      <c r="NDP22" s="71"/>
      <c r="NDQ22" s="71"/>
      <c r="NDR22" s="71"/>
      <c r="NDS22" s="71"/>
      <c r="NDT22" s="71"/>
      <c r="NDU22" s="71"/>
      <c r="NDV22" s="71"/>
      <c r="NDW22" s="71"/>
      <c r="NDX22" s="71"/>
      <c r="NDY22" s="71"/>
      <c r="NDZ22" s="71"/>
      <c r="NEA22" s="71"/>
      <c r="NEB22" s="71"/>
      <c r="NEC22" s="71"/>
      <c r="NED22" s="71"/>
      <c r="NEE22" s="71"/>
      <c r="NEF22" s="71"/>
      <c r="NEG22" s="71"/>
      <c r="NEH22" s="71"/>
      <c r="NEI22" s="71"/>
      <c r="NEJ22" s="71"/>
      <c r="NEK22" s="71"/>
      <c r="NEL22" s="71"/>
      <c r="NEM22" s="71"/>
      <c r="NEN22" s="71"/>
      <c r="NEO22" s="71"/>
      <c r="NEP22" s="71"/>
      <c r="NEQ22" s="71"/>
      <c r="NER22" s="71"/>
      <c r="NES22" s="71"/>
      <c r="NET22" s="71"/>
      <c r="NEU22" s="71"/>
      <c r="NEV22" s="71"/>
      <c r="NEW22" s="71"/>
      <c r="NEX22" s="71"/>
      <c r="NEY22" s="71"/>
      <c r="NEZ22" s="71"/>
      <c r="NFA22" s="71"/>
      <c r="NFB22" s="71"/>
      <c r="NFC22" s="71"/>
      <c r="NFD22" s="71"/>
      <c r="NFE22" s="71"/>
      <c r="NFF22" s="71"/>
      <c r="NFG22" s="71"/>
      <c r="NFH22" s="71"/>
      <c r="NFI22" s="71"/>
      <c r="NFJ22" s="71"/>
      <c r="NFK22" s="71"/>
      <c r="NFL22" s="71"/>
      <c r="NFM22" s="71"/>
      <c r="NFN22" s="71"/>
      <c r="NFO22" s="71"/>
      <c r="NFP22" s="71"/>
      <c r="NFQ22" s="71"/>
      <c r="NFR22" s="71"/>
      <c r="NFS22" s="71"/>
      <c r="NFT22" s="71"/>
      <c r="NFU22" s="71"/>
      <c r="NFV22" s="71"/>
      <c r="NFW22" s="71"/>
      <c r="NFX22" s="71"/>
      <c r="NFY22" s="71"/>
      <c r="NFZ22" s="71"/>
      <c r="NGA22" s="71"/>
      <c r="NGB22" s="71"/>
      <c r="NGC22" s="71"/>
      <c r="NGD22" s="71"/>
      <c r="NGE22" s="71"/>
      <c r="NGF22" s="71"/>
      <c r="NGG22" s="71"/>
      <c r="NGH22" s="71"/>
      <c r="NGI22" s="71"/>
      <c r="NGJ22" s="71"/>
      <c r="NGK22" s="71"/>
      <c r="NGL22" s="71"/>
      <c r="NGM22" s="71"/>
      <c r="NGN22" s="71"/>
      <c r="NGO22" s="71"/>
      <c r="NGP22" s="71"/>
      <c r="NGQ22" s="71"/>
      <c r="NGR22" s="71"/>
      <c r="NGS22" s="71"/>
      <c r="NGT22" s="71"/>
      <c r="NGU22" s="71"/>
      <c r="NGV22" s="71"/>
      <c r="NGW22" s="71"/>
      <c r="NGX22" s="71"/>
      <c r="NGY22" s="71"/>
      <c r="NGZ22" s="71"/>
      <c r="NHA22" s="71"/>
      <c r="NHB22" s="71"/>
      <c r="NHC22" s="71"/>
      <c r="NHD22" s="71"/>
      <c r="NHE22" s="71"/>
      <c r="NHF22" s="71"/>
      <c r="NHG22" s="71"/>
      <c r="NHH22" s="71"/>
      <c r="NHI22" s="71"/>
      <c r="NHJ22" s="71"/>
      <c r="NHK22" s="71"/>
      <c r="NHL22" s="71"/>
      <c r="NHM22" s="71"/>
      <c r="NHN22" s="71"/>
      <c r="NHO22" s="71"/>
      <c r="NHP22" s="71"/>
      <c r="NHQ22" s="71"/>
      <c r="NHR22" s="71"/>
      <c r="NHS22" s="71"/>
      <c r="NHT22" s="71"/>
      <c r="NHU22" s="71"/>
      <c r="NHV22" s="71"/>
      <c r="NHW22" s="71"/>
      <c r="NHX22" s="71"/>
      <c r="NHY22" s="71"/>
      <c r="NHZ22" s="71"/>
      <c r="NIA22" s="71"/>
      <c r="NIB22" s="71"/>
      <c r="NIC22" s="71"/>
      <c r="NID22" s="71"/>
      <c r="NIE22" s="71"/>
      <c r="NIF22" s="71"/>
      <c r="NIG22" s="71"/>
      <c r="NIH22" s="71"/>
      <c r="NII22" s="71"/>
      <c r="NIJ22" s="71"/>
      <c r="NIK22" s="71"/>
      <c r="NIL22" s="71"/>
      <c r="NIM22" s="71"/>
      <c r="NIN22" s="71"/>
      <c r="NIO22" s="71"/>
      <c r="NIP22" s="71"/>
      <c r="NIQ22" s="71"/>
      <c r="NIR22" s="71"/>
      <c r="NIS22" s="71"/>
      <c r="NIT22" s="71"/>
      <c r="NIU22" s="71"/>
      <c r="NIV22" s="71"/>
      <c r="NIW22" s="71"/>
      <c r="NIX22" s="71"/>
      <c r="NIY22" s="71"/>
      <c r="NIZ22" s="71"/>
      <c r="NJA22" s="71"/>
      <c r="NJB22" s="71"/>
      <c r="NJC22" s="71"/>
      <c r="NJD22" s="71"/>
      <c r="NJE22" s="71"/>
      <c r="NJF22" s="71"/>
      <c r="NJG22" s="71"/>
      <c r="NJH22" s="71"/>
      <c r="NJI22" s="71"/>
      <c r="NJJ22" s="71"/>
      <c r="NJK22" s="71"/>
      <c r="NJL22" s="71"/>
      <c r="NJM22" s="71"/>
      <c r="NJN22" s="71"/>
      <c r="NJO22" s="71"/>
      <c r="NJP22" s="71"/>
      <c r="NJQ22" s="71"/>
      <c r="NJR22" s="71"/>
      <c r="NJS22" s="71"/>
      <c r="NJT22" s="71"/>
      <c r="NJU22" s="71"/>
      <c r="NJV22" s="71"/>
      <c r="NJW22" s="71"/>
      <c r="NJX22" s="71"/>
      <c r="NJY22" s="71"/>
      <c r="NJZ22" s="71"/>
      <c r="NKA22" s="71"/>
      <c r="NKB22" s="71"/>
      <c r="NKC22" s="71"/>
      <c r="NKD22" s="71"/>
      <c r="NKE22" s="71"/>
      <c r="NKF22" s="71"/>
      <c r="NKG22" s="71"/>
      <c r="NKH22" s="71"/>
      <c r="NKI22" s="71"/>
      <c r="NKJ22" s="71"/>
      <c r="NKK22" s="71"/>
      <c r="NKL22" s="71"/>
      <c r="NKM22" s="71"/>
      <c r="NKN22" s="71"/>
      <c r="NKO22" s="71"/>
      <c r="NKP22" s="71"/>
      <c r="NKQ22" s="71"/>
      <c r="NKR22" s="71"/>
      <c r="NKS22" s="71"/>
      <c r="NKT22" s="71"/>
      <c r="NKU22" s="71"/>
      <c r="NKV22" s="71"/>
      <c r="NKW22" s="71"/>
      <c r="NKX22" s="71"/>
      <c r="NKY22" s="71"/>
      <c r="NKZ22" s="71"/>
      <c r="NLA22" s="71"/>
      <c r="NLB22" s="71"/>
      <c r="NLC22" s="71"/>
      <c r="NLD22" s="71"/>
      <c r="NLE22" s="71"/>
      <c r="NLF22" s="71"/>
      <c r="NLG22" s="71"/>
      <c r="NLH22" s="71"/>
      <c r="NLI22" s="71"/>
      <c r="NLJ22" s="71"/>
      <c r="NLK22" s="71"/>
      <c r="NLL22" s="71"/>
      <c r="NLM22" s="71"/>
      <c r="NLN22" s="71"/>
      <c r="NLO22" s="71"/>
      <c r="NLP22" s="71"/>
      <c r="NLQ22" s="71"/>
      <c r="NLR22" s="71"/>
      <c r="NLS22" s="71"/>
      <c r="NLT22" s="71"/>
      <c r="NLU22" s="71"/>
      <c r="NLV22" s="71"/>
      <c r="NLW22" s="71"/>
      <c r="NLX22" s="71"/>
      <c r="NLY22" s="71"/>
      <c r="NLZ22" s="71"/>
      <c r="NMA22" s="71"/>
      <c r="NMB22" s="71"/>
      <c r="NMC22" s="71"/>
      <c r="NMD22" s="71"/>
      <c r="NME22" s="71"/>
      <c r="NMF22" s="71"/>
      <c r="NMG22" s="71"/>
      <c r="NMH22" s="71"/>
      <c r="NMI22" s="71"/>
      <c r="NMJ22" s="71"/>
      <c r="NMK22" s="71"/>
      <c r="NML22" s="71"/>
      <c r="NMM22" s="71"/>
      <c r="NMN22" s="71"/>
      <c r="NMO22" s="71"/>
      <c r="NMP22" s="71"/>
      <c r="NMQ22" s="71"/>
      <c r="NMR22" s="71"/>
      <c r="NMS22" s="71"/>
      <c r="NMT22" s="71"/>
      <c r="NMU22" s="71"/>
      <c r="NMV22" s="71"/>
      <c r="NMW22" s="71"/>
      <c r="NMX22" s="71"/>
      <c r="NMY22" s="71"/>
      <c r="NMZ22" s="71"/>
      <c r="NNA22" s="71"/>
      <c r="NNB22" s="71"/>
      <c r="NNC22" s="71"/>
      <c r="NND22" s="71"/>
      <c r="NNE22" s="71"/>
      <c r="NNF22" s="71"/>
      <c r="NNG22" s="71"/>
      <c r="NNH22" s="71"/>
      <c r="NNI22" s="71"/>
      <c r="NNJ22" s="71"/>
      <c r="NNK22" s="71"/>
      <c r="NNL22" s="71"/>
      <c r="NNM22" s="71"/>
      <c r="NNN22" s="71"/>
      <c r="NNO22" s="71"/>
      <c r="NNP22" s="71"/>
      <c r="NNQ22" s="71"/>
      <c r="NNR22" s="71"/>
      <c r="NNS22" s="71"/>
      <c r="NNT22" s="71"/>
      <c r="NNU22" s="71"/>
      <c r="NNV22" s="71"/>
      <c r="NNW22" s="71"/>
      <c r="NNX22" s="71"/>
      <c r="NNY22" s="71"/>
      <c r="NNZ22" s="71"/>
      <c r="NOA22" s="71"/>
      <c r="NOB22" s="71"/>
      <c r="NOC22" s="71"/>
      <c r="NOD22" s="71"/>
      <c r="NOE22" s="71"/>
      <c r="NOF22" s="71"/>
      <c r="NOG22" s="71"/>
      <c r="NOH22" s="71"/>
      <c r="NOI22" s="71"/>
      <c r="NOJ22" s="71"/>
      <c r="NOK22" s="71"/>
      <c r="NOL22" s="71"/>
      <c r="NOM22" s="71"/>
      <c r="NON22" s="71"/>
      <c r="NOO22" s="71"/>
      <c r="NOP22" s="71"/>
      <c r="NOQ22" s="71"/>
      <c r="NOR22" s="71"/>
      <c r="NOS22" s="71"/>
      <c r="NOT22" s="71"/>
      <c r="NOU22" s="71"/>
      <c r="NOV22" s="71"/>
      <c r="NOW22" s="71"/>
      <c r="NOX22" s="71"/>
      <c r="NOY22" s="71"/>
      <c r="NOZ22" s="71"/>
      <c r="NPA22" s="71"/>
      <c r="NPB22" s="71"/>
      <c r="NPC22" s="71"/>
      <c r="NPD22" s="71"/>
      <c r="NPE22" s="71"/>
      <c r="NPF22" s="71"/>
      <c r="NPG22" s="71"/>
      <c r="NPH22" s="71"/>
      <c r="NPI22" s="71"/>
      <c r="NPJ22" s="71"/>
      <c r="NPK22" s="71"/>
      <c r="NPL22" s="71"/>
      <c r="NPM22" s="71"/>
      <c r="NPN22" s="71"/>
      <c r="NPO22" s="71"/>
      <c r="NPP22" s="71"/>
      <c r="NPQ22" s="71"/>
      <c r="NPR22" s="71"/>
      <c r="NPS22" s="71"/>
      <c r="NPT22" s="71"/>
      <c r="NPU22" s="71"/>
      <c r="NPV22" s="71"/>
      <c r="NPW22" s="71"/>
      <c r="NPX22" s="71"/>
      <c r="NPY22" s="71"/>
      <c r="NPZ22" s="71"/>
      <c r="NQA22" s="71"/>
      <c r="NQB22" s="71"/>
      <c r="NQC22" s="71"/>
      <c r="NQD22" s="71"/>
      <c r="NQE22" s="71"/>
      <c r="NQF22" s="71"/>
      <c r="NQG22" s="71"/>
      <c r="NQH22" s="71"/>
      <c r="NQI22" s="71"/>
      <c r="NQJ22" s="71"/>
      <c r="NQK22" s="71"/>
      <c r="NQL22" s="71"/>
      <c r="NQM22" s="71"/>
      <c r="NQN22" s="71"/>
      <c r="NQO22" s="71"/>
      <c r="NQP22" s="71"/>
      <c r="NQQ22" s="71"/>
      <c r="NQR22" s="71"/>
      <c r="NQS22" s="71"/>
      <c r="NQT22" s="71"/>
      <c r="NQU22" s="71"/>
      <c r="NQV22" s="71"/>
      <c r="NQW22" s="71"/>
      <c r="NQX22" s="71"/>
      <c r="NQY22" s="71"/>
      <c r="NQZ22" s="71"/>
      <c r="NRA22" s="71"/>
      <c r="NRB22" s="71"/>
      <c r="NRC22" s="71"/>
      <c r="NRD22" s="71"/>
      <c r="NRE22" s="71"/>
      <c r="NRF22" s="71"/>
      <c r="NRG22" s="71"/>
      <c r="NRH22" s="71"/>
      <c r="NRI22" s="71"/>
      <c r="NRJ22" s="71"/>
      <c r="NRK22" s="71"/>
      <c r="NRL22" s="71"/>
      <c r="NRM22" s="71"/>
      <c r="NRN22" s="71"/>
      <c r="NRO22" s="71"/>
      <c r="NRP22" s="71"/>
      <c r="NRQ22" s="71"/>
      <c r="NRR22" s="71"/>
      <c r="NRS22" s="71"/>
      <c r="NRT22" s="71"/>
      <c r="NRU22" s="71"/>
      <c r="NRV22" s="71"/>
      <c r="NRW22" s="71"/>
      <c r="NRX22" s="71"/>
      <c r="NRY22" s="71"/>
      <c r="NRZ22" s="71"/>
      <c r="NSA22" s="71"/>
      <c r="NSB22" s="71"/>
      <c r="NSC22" s="71"/>
      <c r="NSD22" s="71"/>
      <c r="NSE22" s="71"/>
      <c r="NSF22" s="71"/>
      <c r="NSG22" s="71"/>
      <c r="NSH22" s="71"/>
      <c r="NSI22" s="71"/>
      <c r="NSJ22" s="71"/>
      <c r="NSK22" s="71"/>
      <c r="NSL22" s="71"/>
      <c r="NSM22" s="71"/>
      <c r="NSN22" s="71"/>
      <c r="NSO22" s="71"/>
      <c r="NSP22" s="71"/>
      <c r="NSQ22" s="71"/>
      <c r="NSR22" s="71"/>
      <c r="NSS22" s="71"/>
      <c r="NST22" s="71"/>
      <c r="NSU22" s="71"/>
      <c r="NSV22" s="71"/>
      <c r="NSW22" s="71"/>
      <c r="NSX22" s="71"/>
      <c r="NSY22" s="71"/>
      <c r="NSZ22" s="71"/>
      <c r="NTA22" s="71"/>
      <c r="NTB22" s="71"/>
      <c r="NTC22" s="71"/>
      <c r="NTD22" s="71"/>
      <c r="NTE22" s="71"/>
      <c r="NTF22" s="71"/>
      <c r="NTG22" s="71"/>
      <c r="NTH22" s="71"/>
      <c r="NTI22" s="71"/>
      <c r="NTJ22" s="71"/>
      <c r="NTK22" s="71"/>
      <c r="NTL22" s="71"/>
      <c r="NTM22" s="71"/>
      <c r="NTN22" s="71"/>
      <c r="NTO22" s="71"/>
      <c r="NTP22" s="71"/>
      <c r="NTQ22" s="71"/>
      <c r="NTR22" s="71"/>
      <c r="NTS22" s="71"/>
      <c r="NTT22" s="71"/>
      <c r="NTU22" s="71"/>
      <c r="NTV22" s="71"/>
      <c r="NTW22" s="71"/>
      <c r="NTX22" s="71"/>
      <c r="NTY22" s="71"/>
      <c r="NTZ22" s="71"/>
      <c r="NUA22" s="71"/>
      <c r="NUB22" s="71"/>
      <c r="NUC22" s="71"/>
      <c r="NUD22" s="71"/>
      <c r="NUE22" s="71"/>
      <c r="NUF22" s="71"/>
      <c r="NUG22" s="71"/>
      <c r="NUH22" s="71"/>
      <c r="NUI22" s="71"/>
      <c r="NUJ22" s="71"/>
      <c r="NUK22" s="71"/>
      <c r="NUL22" s="71"/>
      <c r="NUM22" s="71"/>
      <c r="NUN22" s="71"/>
      <c r="NUO22" s="71"/>
      <c r="NUP22" s="71"/>
      <c r="NUQ22" s="71"/>
      <c r="NUR22" s="71"/>
      <c r="NUS22" s="71"/>
      <c r="NUT22" s="71"/>
      <c r="NUU22" s="71"/>
      <c r="NUV22" s="71"/>
      <c r="NUW22" s="71"/>
      <c r="NUX22" s="71"/>
      <c r="NUY22" s="71"/>
      <c r="NUZ22" s="71"/>
      <c r="NVA22" s="71"/>
      <c r="NVB22" s="71"/>
      <c r="NVC22" s="71"/>
      <c r="NVD22" s="71"/>
      <c r="NVE22" s="71"/>
      <c r="NVF22" s="71"/>
      <c r="NVG22" s="71"/>
      <c r="NVH22" s="71"/>
      <c r="NVI22" s="71"/>
      <c r="NVJ22" s="71"/>
      <c r="NVK22" s="71"/>
      <c r="NVL22" s="71"/>
      <c r="NVM22" s="71"/>
      <c r="NVN22" s="71"/>
      <c r="NVO22" s="71"/>
      <c r="NVP22" s="71"/>
      <c r="NVQ22" s="71"/>
      <c r="NVR22" s="71"/>
      <c r="NVS22" s="71"/>
      <c r="NVT22" s="71"/>
      <c r="NVU22" s="71"/>
      <c r="NVV22" s="71"/>
      <c r="NVW22" s="71"/>
      <c r="NVX22" s="71"/>
      <c r="NVY22" s="71"/>
      <c r="NVZ22" s="71"/>
      <c r="NWA22" s="71"/>
      <c r="NWB22" s="71"/>
      <c r="NWC22" s="71"/>
      <c r="NWD22" s="71"/>
      <c r="NWE22" s="71"/>
      <c r="NWF22" s="71"/>
      <c r="NWG22" s="71"/>
      <c r="NWH22" s="71"/>
      <c r="NWI22" s="71"/>
      <c r="NWJ22" s="71"/>
      <c r="NWK22" s="71"/>
      <c r="NWL22" s="71"/>
      <c r="NWM22" s="71"/>
      <c r="NWN22" s="71"/>
      <c r="NWO22" s="71"/>
      <c r="NWP22" s="71"/>
      <c r="NWQ22" s="71"/>
      <c r="NWR22" s="71"/>
      <c r="NWS22" s="71"/>
      <c r="NWT22" s="71"/>
      <c r="NWU22" s="71"/>
      <c r="NWV22" s="71"/>
      <c r="NWW22" s="71"/>
      <c r="NWX22" s="71"/>
      <c r="NWY22" s="71"/>
      <c r="NWZ22" s="71"/>
      <c r="NXA22" s="71"/>
      <c r="NXB22" s="71"/>
      <c r="NXC22" s="71"/>
      <c r="NXD22" s="71"/>
      <c r="NXE22" s="71"/>
      <c r="NXF22" s="71"/>
      <c r="NXG22" s="71"/>
      <c r="NXH22" s="71"/>
      <c r="NXI22" s="71"/>
      <c r="NXJ22" s="71"/>
      <c r="NXK22" s="71"/>
      <c r="NXL22" s="71"/>
      <c r="NXM22" s="71"/>
      <c r="NXN22" s="71"/>
      <c r="NXO22" s="71"/>
      <c r="NXP22" s="71"/>
      <c r="NXQ22" s="71"/>
      <c r="NXR22" s="71"/>
      <c r="NXS22" s="71"/>
      <c r="NXT22" s="71"/>
      <c r="NXU22" s="71"/>
      <c r="NXV22" s="71"/>
      <c r="NXW22" s="71"/>
      <c r="NXX22" s="71"/>
      <c r="NXY22" s="71"/>
      <c r="NXZ22" s="71"/>
      <c r="NYA22" s="71"/>
      <c r="NYB22" s="71"/>
      <c r="NYC22" s="71"/>
      <c r="NYD22" s="71"/>
      <c r="NYE22" s="71"/>
      <c r="NYF22" s="71"/>
      <c r="NYG22" s="71"/>
      <c r="NYH22" s="71"/>
      <c r="NYI22" s="71"/>
      <c r="NYJ22" s="71"/>
      <c r="NYK22" s="71"/>
      <c r="NYL22" s="71"/>
      <c r="NYM22" s="71"/>
      <c r="NYN22" s="71"/>
      <c r="NYO22" s="71"/>
      <c r="NYP22" s="71"/>
      <c r="NYQ22" s="71"/>
      <c r="NYR22" s="71"/>
      <c r="NYS22" s="71"/>
      <c r="NYT22" s="71"/>
      <c r="NYU22" s="71"/>
      <c r="NYV22" s="71"/>
      <c r="NYW22" s="71"/>
      <c r="NYX22" s="71"/>
      <c r="NYY22" s="71"/>
      <c r="NYZ22" s="71"/>
      <c r="NZA22" s="71"/>
      <c r="NZB22" s="71"/>
      <c r="NZC22" s="71"/>
      <c r="NZD22" s="71"/>
      <c r="NZE22" s="71"/>
      <c r="NZF22" s="71"/>
      <c r="NZG22" s="71"/>
      <c r="NZH22" s="71"/>
      <c r="NZI22" s="71"/>
      <c r="NZJ22" s="71"/>
      <c r="NZK22" s="71"/>
      <c r="NZL22" s="71"/>
      <c r="NZM22" s="71"/>
      <c r="NZN22" s="71"/>
      <c r="NZO22" s="71"/>
      <c r="NZP22" s="71"/>
      <c r="NZQ22" s="71"/>
      <c r="NZR22" s="71"/>
      <c r="NZS22" s="71"/>
      <c r="NZT22" s="71"/>
      <c r="NZU22" s="71"/>
      <c r="NZV22" s="71"/>
      <c r="NZW22" s="71"/>
      <c r="NZX22" s="71"/>
      <c r="NZY22" s="71"/>
      <c r="NZZ22" s="71"/>
      <c r="OAA22" s="71"/>
      <c r="OAB22" s="71"/>
      <c r="OAC22" s="71"/>
      <c r="OAD22" s="71"/>
      <c r="OAE22" s="71"/>
      <c r="OAF22" s="71"/>
      <c r="OAG22" s="71"/>
      <c r="OAH22" s="71"/>
      <c r="OAI22" s="71"/>
      <c r="OAJ22" s="71"/>
      <c r="OAK22" s="71"/>
      <c r="OAL22" s="71"/>
      <c r="OAM22" s="71"/>
      <c r="OAN22" s="71"/>
      <c r="OAO22" s="71"/>
      <c r="OAP22" s="71"/>
      <c r="OAQ22" s="71"/>
      <c r="OAR22" s="71"/>
      <c r="OAS22" s="71"/>
      <c r="OAT22" s="71"/>
      <c r="OAU22" s="71"/>
      <c r="OAV22" s="71"/>
      <c r="OAW22" s="71"/>
      <c r="OAX22" s="71"/>
      <c r="OAY22" s="71"/>
      <c r="OAZ22" s="71"/>
      <c r="OBA22" s="71"/>
      <c r="OBB22" s="71"/>
      <c r="OBC22" s="71"/>
      <c r="OBD22" s="71"/>
      <c r="OBE22" s="71"/>
      <c r="OBF22" s="71"/>
      <c r="OBG22" s="71"/>
      <c r="OBH22" s="71"/>
      <c r="OBI22" s="71"/>
      <c r="OBJ22" s="71"/>
      <c r="OBK22" s="71"/>
      <c r="OBL22" s="71"/>
      <c r="OBM22" s="71"/>
      <c r="OBN22" s="71"/>
      <c r="OBO22" s="71"/>
      <c r="OBP22" s="71"/>
      <c r="OBQ22" s="71"/>
      <c r="OBR22" s="71"/>
      <c r="OBS22" s="71"/>
      <c r="OBT22" s="71"/>
      <c r="OBU22" s="71"/>
      <c r="OBV22" s="71"/>
      <c r="OBW22" s="71"/>
      <c r="OBX22" s="71"/>
      <c r="OBY22" s="71"/>
      <c r="OBZ22" s="71"/>
      <c r="OCA22" s="71"/>
      <c r="OCB22" s="71"/>
      <c r="OCC22" s="71"/>
      <c r="OCD22" s="71"/>
      <c r="OCE22" s="71"/>
      <c r="OCF22" s="71"/>
      <c r="OCG22" s="71"/>
      <c r="OCH22" s="71"/>
      <c r="OCI22" s="71"/>
      <c r="OCJ22" s="71"/>
      <c r="OCK22" s="71"/>
      <c r="OCL22" s="71"/>
      <c r="OCM22" s="71"/>
      <c r="OCN22" s="71"/>
      <c r="OCO22" s="71"/>
      <c r="OCP22" s="71"/>
      <c r="OCQ22" s="71"/>
      <c r="OCR22" s="71"/>
      <c r="OCS22" s="71"/>
      <c r="OCT22" s="71"/>
      <c r="OCU22" s="71"/>
      <c r="OCV22" s="71"/>
      <c r="OCW22" s="71"/>
      <c r="OCX22" s="71"/>
      <c r="OCY22" s="71"/>
      <c r="OCZ22" s="71"/>
      <c r="ODA22" s="71"/>
      <c r="ODB22" s="71"/>
      <c r="ODC22" s="71"/>
      <c r="ODD22" s="71"/>
      <c r="ODE22" s="71"/>
      <c r="ODF22" s="71"/>
      <c r="ODG22" s="71"/>
      <c r="ODH22" s="71"/>
      <c r="ODI22" s="71"/>
      <c r="ODJ22" s="71"/>
      <c r="ODK22" s="71"/>
      <c r="ODL22" s="71"/>
      <c r="ODM22" s="71"/>
      <c r="ODN22" s="71"/>
      <c r="ODO22" s="71"/>
      <c r="ODP22" s="71"/>
      <c r="ODQ22" s="71"/>
      <c r="ODR22" s="71"/>
      <c r="ODS22" s="71"/>
      <c r="ODT22" s="71"/>
      <c r="ODU22" s="71"/>
      <c r="ODV22" s="71"/>
      <c r="ODW22" s="71"/>
      <c r="ODX22" s="71"/>
      <c r="ODY22" s="71"/>
      <c r="ODZ22" s="71"/>
      <c r="OEA22" s="71"/>
      <c r="OEB22" s="71"/>
      <c r="OEC22" s="71"/>
      <c r="OED22" s="71"/>
      <c r="OEE22" s="71"/>
      <c r="OEF22" s="71"/>
      <c r="OEG22" s="71"/>
      <c r="OEH22" s="71"/>
      <c r="OEI22" s="71"/>
      <c r="OEJ22" s="71"/>
      <c r="OEK22" s="71"/>
      <c r="OEL22" s="71"/>
      <c r="OEM22" s="71"/>
      <c r="OEN22" s="71"/>
      <c r="OEO22" s="71"/>
      <c r="OEP22" s="71"/>
      <c r="OEQ22" s="71"/>
      <c r="OER22" s="71"/>
      <c r="OES22" s="71"/>
      <c r="OET22" s="71"/>
      <c r="OEU22" s="71"/>
      <c r="OEV22" s="71"/>
      <c r="OEW22" s="71"/>
      <c r="OEX22" s="71"/>
      <c r="OEY22" s="71"/>
      <c r="OEZ22" s="71"/>
      <c r="OFA22" s="71"/>
      <c r="OFB22" s="71"/>
      <c r="OFC22" s="71"/>
      <c r="OFD22" s="71"/>
      <c r="OFE22" s="71"/>
      <c r="OFF22" s="71"/>
      <c r="OFG22" s="71"/>
      <c r="OFH22" s="71"/>
      <c r="OFI22" s="71"/>
      <c r="OFJ22" s="71"/>
      <c r="OFK22" s="71"/>
      <c r="OFL22" s="71"/>
      <c r="OFM22" s="71"/>
      <c r="OFN22" s="71"/>
      <c r="OFO22" s="71"/>
      <c r="OFP22" s="71"/>
      <c r="OFQ22" s="71"/>
      <c r="OFR22" s="71"/>
      <c r="OFS22" s="71"/>
      <c r="OFT22" s="71"/>
      <c r="OFU22" s="71"/>
      <c r="OFV22" s="71"/>
      <c r="OFW22" s="71"/>
      <c r="OFX22" s="71"/>
      <c r="OFY22" s="71"/>
      <c r="OFZ22" s="71"/>
      <c r="OGA22" s="71"/>
      <c r="OGB22" s="71"/>
      <c r="OGC22" s="71"/>
      <c r="OGD22" s="71"/>
      <c r="OGE22" s="71"/>
      <c r="OGF22" s="71"/>
      <c r="OGG22" s="71"/>
      <c r="OGH22" s="71"/>
      <c r="OGI22" s="71"/>
      <c r="OGJ22" s="71"/>
      <c r="OGK22" s="71"/>
      <c r="OGL22" s="71"/>
      <c r="OGM22" s="71"/>
      <c r="OGN22" s="71"/>
      <c r="OGO22" s="71"/>
      <c r="OGP22" s="71"/>
      <c r="OGQ22" s="71"/>
      <c r="OGR22" s="71"/>
      <c r="OGS22" s="71"/>
      <c r="OGT22" s="71"/>
      <c r="OGU22" s="71"/>
      <c r="OGV22" s="71"/>
      <c r="OGW22" s="71"/>
      <c r="OGX22" s="71"/>
      <c r="OGY22" s="71"/>
      <c r="OGZ22" s="71"/>
      <c r="OHA22" s="71"/>
      <c r="OHB22" s="71"/>
      <c r="OHC22" s="71"/>
      <c r="OHD22" s="71"/>
      <c r="OHE22" s="71"/>
      <c r="OHF22" s="71"/>
      <c r="OHG22" s="71"/>
      <c r="OHH22" s="71"/>
      <c r="OHI22" s="71"/>
      <c r="OHJ22" s="71"/>
      <c r="OHK22" s="71"/>
      <c r="OHL22" s="71"/>
      <c r="OHM22" s="71"/>
      <c r="OHN22" s="71"/>
      <c r="OHO22" s="71"/>
      <c r="OHP22" s="71"/>
      <c r="OHQ22" s="71"/>
      <c r="OHR22" s="71"/>
      <c r="OHS22" s="71"/>
      <c r="OHT22" s="71"/>
      <c r="OHU22" s="71"/>
      <c r="OHV22" s="71"/>
      <c r="OHW22" s="71"/>
      <c r="OHX22" s="71"/>
      <c r="OHY22" s="71"/>
      <c r="OHZ22" s="71"/>
      <c r="OIA22" s="71"/>
      <c r="OIB22" s="71"/>
      <c r="OIC22" s="71"/>
      <c r="OID22" s="71"/>
      <c r="OIE22" s="71"/>
      <c r="OIF22" s="71"/>
      <c r="OIG22" s="71"/>
      <c r="OIH22" s="71"/>
      <c r="OII22" s="71"/>
      <c r="OIJ22" s="71"/>
      <c r="OIK22" s="71"/>
      <c r="OIL22" s="71"/>
      <c r="OIM22" s="71"/>
      <c r="OIN22" s="71"/>
      <c r="OIO22" s="71"/>
      <c r="OIP22" s="71"/>
      <c r="OIQ22" s="71"/>
      <c r="OIR22" s="71"/>
      <c r="OIS22" s="71"/>
      <c r="OIT22" s="71"/>
      <c r="OIU22" s="71"/>
      <c r="OIV22" s="71"/>
      <c r="OIW22" s="71"/>
      <c r="OIX22" s="71"/>
      <c r="OIY22" s="71"/>
      <c r="OIZ22" s="71"/>
      <c r="OJA22" s="71"/>
      <c r="OJB22" s="71"/>
      <c r="OJC22" s="71"/>
      <c r="OJD22" s="71"/>
      <c r="OJE22" s="71"/>
      <c r="OJF22" s="71"/>
      <c r="OJG22" s="71"/>
      <c r="OJH22" s="71"/>
      <c r="OJI22" s="71"/>
      <c r="OJJ22" s="71"/>
      <c r="OJK22" s="71"/>
      <c r="OJL22" s="71"/>
      <c r="OJM22" s="71"/>
      <c r="OJN22" s="71"/>
      <c r="OJO22" s="71"/>
      <c r="OJP22" s="71"/>
      <c r="OJQ22" s="71"/>
      <c r="OJR22" s="71"/>
      <c r="OJS22" s="71"/>
      <c r="OJT22" s="71"/>
      <c r="OJU22" s="71"/>
      <c r="OJV22" s="71"/>
      <c r="OJW22" s="71"/>
      <c r="OJX22" s="71"/>
      <c r="OJY22" s="71"/>
      <c r="OJZ22" s="71"/>
      <c r="OKA22" s="71"/>
      <c r="OKB22" s="71"/>
      <c r="OKC22" s="71"/>
      <c r="OKD22" s="71"/>
      <c r="OKE22" s="71"/>
      <c r="OKF22" s="71"/>
      <c r="OKG22" s="71"/>
      <c r="OKH22" s="71"/>
      <c r="OKI22" s="71"/>
      <c r="OKJ22" s="71"/>
      <c r="OKK22" s="71"/>
      <c r="OKL22" s="71"/>
      <c r="OKM22" s="71"/>
      <c r="OKN22" s="71"/>
      <c r="OKO22" s="71"/>
      <c r="OKP22" s="71"/>
      <c r="OKQ22" s="71"/>
      <c r="OKR22" s="71"/>
      <c r="OKS22" s="71"/>
      <c r="OKT22" s="71"/>
      <c r="OKU22" s="71"/>
      <c r="OKV22" s="71"/>
      <c r="OKW22" s="71"/>
      <c r="OKX22" s="71"/>
      <c r="OKY22" s="71"/>
      <c r="OKZ22" s="71"/>
      <c r="OLA22" s="71"/>
      <c r="OLB22" s="71"/>
      <c r="OLC22" s="71"/>
      <c r="OLD22" s="71"/>
      <c r="OLE22" s="71"/>
      <c r="OLF22" s="71"/>
      <c r="OLG22" s="71"/>
      <c r="OLH22" s="71"/>
      <c r="OLI22" s="71"/>
      <c r="OLJ22" s="71"/>
      <c r="OLK22" s="71"/>
      <c r="OLL22" s="71"/>
      <c r="OLM22" s="71"/>
      <c r="OLN22" s="71"/>
      <c r="OLO22" s="71"/>
      <c r="OLP22" s="71"/>
      <c r="OLQ22" s="71"/>
      <c r="OLR22" s="71"/>
      <c r="OLS22" s="71"/>
      <c r="OLT22" s="71"/>
      <c r="OLU22" s="71"/>
      <c r="OLV22" s="71"/>
      <c r="OLW22" s="71"/>
      <c r="OLX22" s="71"/>
      <c r="OLY22" s="71"/>
      <c r="OLZ22" s="71"/>
      <c r="OMA22" s="71"/>
      <c r="OMB22" s="71"/>
      <c r="OMC22" s="71"/>
      <c r="OMD22" s="71"/>
      <c r="OME22" s="71"/>
      <c r="OMF22" s="71"/>
      <c r="OMG22" s="71"/>
      <c r="OMH22" s="71"/>
      <c r="OMI22" s="71"/>
      <c r="OMJ22" s="71"/>
      <c r="OMK22" s="71"/>
      <c r="OML22" s="71"/>
      <c r="OMM22" s="71"/>
      <c r="OMN22" s="71"/>
      <c r="OMO22" s="71"/>
      <c r="OMP22" s="71"/>
      <c r="OMQ22" s="71"/>
      <c r="OMR22" s="71"/>
      <c r="OMS22" s="71"/>
      <c r="OMT22" s="71"/>
      <c r="OMU22" s="71"/>
      <c r="OMV22" s="71"/>
      <c r="OMW22" s="71"/>
      <c r="OMX22" s="71"/>
      <c r="OMY22" s="71"/>
      <c r="OMZ22" s="71"/>
      <c r="ONA22" s="71"/>
      <c r="ONB22" s="71"/>
      <c r="ONC22" s="71"/>
      <c r="OND22" s="71"/>
      <c r="ONE22" s="71"/>
      <c r="ONF22" s="71"/>
      <c r="ONG22" s="71"/>
      <c r="ONH22" s="71"/>
      <c r="ONI22" s="71"/>
      <c r="ONJ22" s="71"/>
      <c r="ONK22" s="71"/>
      <c r="ONL22" s="71"/>
      <c r="ONM22" s="71"/>
      <c r="ONN22" s="71"/>
      <c r="ONO22" s="71"/>
      <c r="ONP22" s="71"/>
      <c r="ONQ22" s="71"/>
      <c r="ONR22" s="71"/>
      <c r="ONS22" s="71"/>
      <c r="ONT22" s="71"/>
      <c r="ONU22" s="71"/>
      <c r="ONV22" s="71"/>
      <c r="ONW22" s="71"/>
      <c r="ONX22" s="71"/>
      <c r="ONY22" s="71"/>
      <c r="ONZ22" s="71"/>
      <c r="OOA22" s="71"/>
      <c r="OOB22" s="71"/>
      <c r="OOC22" s="71"/>
      <c r="OOD22" s="71"/>
      <c r="OOE22" s="71"/>
      <c r="OOF22" s="71"/>
      <c r="OOG22" s="71"/>
      <c r="OOH22" s="71"/>
      <c r="OOI22" s="71"/>
      <c r="OOJ22" s="71"/>
      <c r="OOK22" s="71"/>
      <c r="OOL22" s="71"/>
      <c r="OOM22" s="71"/>
      <c r="OON22" s="71"/>
      <c r="OOO22" s="71"/>
      <c r="OOP22" s="71"/>
      <c r="OOQ22" s="71"/>
      <c r="OOR22" s="71"/>
      <c r="OOS22" s="71"/>
      <c r="OOT22" s="71"/>
      <c r="OOU22" s="71"/>
      <c r="OOV22" s="71"/>
      <c r="OOW22" s="71"/>
      <c r="OOX22" s="71"/>
      <c r="OOY22" s="71"/>
      <c r="OOZ22" s="71"/>
      <c r="OPA22" s="71"/>
      <c r="OPB22" s="71"/>
      <c r="OPC22" s="71"/>
      <c r="OPD22" s="71"/>
      <c r="OPE22" s="71"/>
      <c r="OPF22" s="71"/>
      <c r="OPG22" s="71"/>
      <c r="OPH22" s="71"/>
      <c r="OPI22" s="71"/>
      <c r="OPJ22" s="71"/>
      <c r="OPK22" s="71"/>
      <c r="OPL22" s="71"/>
      <c r="OPM22" s="71"/>
      <c r="OPN22" s="71"/>
      <c r="OPO22" s="71"/>
      <c r="OPP22" s="71"/>
      <c r="OPQ22" s="71"/>
      <c r="OPR22" s="71"/>
      <c r="OPS22" s="71"/>
      <c r="OPT22" s="71"/>
      <c r="OPU22" s="71"/>
      <c r="OPV22" s="71"/>
      <c r="OPW22" s="71"/>
      <c r="OPX22" s="71"/>
      <c r="OPY22" s="71"/>
      <c r="OPZ22" s="71"/>
      <c r="OQA22" s="71"/>
      <c r="OQB22" s="71"/>
      <c r="OQC22" s="71"/>
      <c r="OQD22" s="71"/>
      <c r="OQE22" s="71"/>
      <c r="OQF22" s="71"/>
      <c r="OQG22" s="71"/>
      <c r="OQH22" s="71"/>
      <c r="OQI22" s="71"/>
      <c r="OQJ22" s="71"/>
      <c r="OQK22" s="71"/>
      <c r="OQL22" s="71"/>
      <c r="OQM22" s="71"/>
      <c r="OQN22" s="71"/>
      <c r="OQO22" s="71"/>
      <c r="OQP22" s="71"/>
      <c r="OQQ22" s="71"/>
      <c r="OQR22" s="71"/>
      <c r="OQS22" s="71"/>
      <c r="OQT22" s="71"/>
      <c r="OQU22" s="71"/>
      <c r="OQV22" s="71"/>
      <c r="OQW22" s="71"/>
      <c r="OQX22" s="71"/>
      <c r="OQY22" s="71"/>
      <c r="OQZ22" s="71"/>
      <c r="ORA22" s="71"/>
      <c r="ORB22" s="71"/>
      <c r="ORC22" s="71"/>
      <c r="ORD22" s="71"/>
      <c r="ORE22" s="71"/>
      <c r="ORF22" s="71"/>
      <c r="ORG22" s="71"/>
      <c r="ORH22" s="71"/>
      <c r="ORI22" s="71"/>
      <c r="ORJ22" s="71"/>
      <c r="ORK22" s="71"/>
      <c r="ORL22" s="71"/>
      <c r="ORM22" s="71"/>
      <c r="ORN22" s="71"/>
      <c r="ORO22" s="71"/>
      <c r="ORP22" s="71"/>
      <c r="ORQ22" s="71"/>
      <c r="ORR22" s="71"/>
      <c r="ORS22" s="71"/>
      <c r="ORT22" s="71"/>
      <c r="ORU22" s="71"/>
      <c r="ORV22" s="71"/>
      <c r="ORW22" s="71"/>
      <c r="ORX22" s="71"/>
      <c r="ORY22" s="71"/>
      <c r="ORZ22" s="71"/>
      <c r="OSA22" s="71"/>
      <c r="OSB22" s="71"/>
      <c r="OSC22" s="71"/>
      <c r="OSD22" s="71"/>
      <c r="OSE22" s="71"/>
      <c r="OSF22" s="71"/>
      <c r="OSG22" s="71"/>
      <c r="OSH22" s="71"/>
      <c r="OSI22" s="71"/>
      <c r="OSJ22" s="71"/>
      <c r="OSK22" s="71"/>
      <c r="OSL22" s="71"/>
      <c r="OSM22" s="71"/>
      <c r="OSN22" s="71"/>
      <c r="OSO22" s="71"/>
      <c r="OSP22" s="71"/>
      <c r="OSQ22" s="71"/>
      <c r="OSR22" s="71"/>
      <c r="OSS22" s="71"/>
      <c r="OST22" s="71"/>
      <c r="OSU22" s="71"/>
      <c r="OSV22" s="71"/>
      <c r="OSW22" s="71"/>
      <c r="OSX22" s="71"/>
      <c r="OSY22" s="71"/>
      <c r="OSZ22" s="71"/>
      <c r="OTA22" s="71"/>
      <c r="OTB22" s="71"/>
      <c r="OTC22" s="71"/>
      <c r="OTD22" s="71"/>
      <c r="OTE22" s="71"/>
      <c r="OTF22" s="71"/>
      <c r="OTG22" s="71"/>
      <c r="OTH22" s="71"/>
      <c r="OTI22" s="71"/>
      <c r="OTJ22" s="71"/>
      <c r="OTK22" s="71"/>
      <c r="OTL22" s="71"/>
      <c r="OTM22" s="71"/>
      <c r="OTN22" s="71"/>
      <c r="OTO22" s="71"/>
      <c r="OTP22" s="71"/>
      <c r="OTQ22" s="71"/>
      <c r="OTR22" s="71"/>
      <c r="OTS22" s="71"/>
      <c r="OTT22" s="71"/>
      <c r="OTU22" s="71"/>
      <c r="OTV22" s="71"/>
      <c r="OTW22" s="71"/>
      <c r="OTX22" s="71"/>
      <c r="OTY22" s="71"/>
      <c r="OTZ22" s="71"/>
      <c r="OUA22" s="71"/>
      <c r="OUB22" s="71"/>
      <c r="OUC22" s="71"/>
      <c r="OUD22" s="71"/>
      <c r="OUE22" s="71"/>
      <c r="OUF22" s="71"/>
      <c r="OUG22" s="71"/>
      <c r="OUH22" s="71"/>
      <c r="OUI22" s="71"/>
      <c r="OUJ22" s="71"/>
      <c r="OUK22" s="71"/>
      <c r="OUL22" s="71"/>
      <c r="OUM22" s="71"/>
      <c r="OUN22" s="71"/>
      <c r="OUO22" s="71"/>
      <c r="OUP22" s="71"/>
      <c r="OUQ22" s="71"/>
      <c r="OUR22" s="71"/>
      <c r="OUS22" s="71"/>
      <c r="OUT22" s="71"/>
      <c r="OUU22" s="71"/>
      <c r="OUV22" s="71"/>
      <c r="OUW22" s="71"/>
      <c r="OUX22" s="71"/>
      <c r="OUY22" s="71"/>
      <c r="OUZ22" s="71"/>
      <c r="OVA22" s="71"/>
      <c r="OVB22" s="71"/>
      <c r="OVC22" s="71"/>
      <c r="OVD22" s="71"/>
      <c r="OVE22" s="71"/>
      <c r="OVF22" s="71"/>
      <c r="OVG22" s="71"/>
      <c r="OVH22" s="71"/>
      <c r="OVI22" s="71"/>
      <c r="OVJ22" s="71"/>
      <c r="OVK22" s="71"/>
      <c r="OVL22" s="71"/>
      <c r="OVM22" s="71"/>
      <c r="OVN22" s="71"/>
      <c r="OVO22" s="71"/>
      <c r="OVP22" s="71"/>
      <c r="OVQ22" s="71"/>
      <c r="OVR22" s="71"/>
      <c r="OVS22" s="71"/>
      <c r="OVT22" s="71"/>
      <c r="OVU22" s="71"/>
      <c r="OVV22" s="71"/>
      <c r="OVW22" s="71"/>
      <c r="OVX22" s="71"/>
      <c r="OVY22" s="71"/>
      <c r="OVZ22" s="71"/>
      <c r="OWA22" s="71"/>
      <c r="OWB22" s="71"/>
      <c r="OWC22" s="71"/>
      <c r="OWD22" s="71"/>
      <c r="OWE22" s="71"/>
      <c r="OWF22" s="71"/>
      <c r="OWG22" s="71"/>
      <c r="OWH22" s="71"/>
      <c r="OWI22" s="71"/>
      <c r="OWJ22" s="71"/>
      <c r="OWK22" s="71"/>
      <c r="OWL22" s="71"/>
      <c r="OWM22" s="71"/>
      <c r="OWN22" s="71"/>
      <c r="OWO22" s="71"/>
      <c r="OWP22" s="71"/>
      <c r="OWQ22" s="71"/>
      <c r="OWR22" s="71"/>
      <c r="OWS22" s="71"/>
      <c r="OWT22" s="71"/>
      <c r="OWU22" s="71"/>
      <c r="OWV22" s="71"/>
      <c r="OWW22" s="71"/>
      <c r="OWX22" s="71"/>
      <c r="OWY22" s="71"/>
      <c r="OWZ22" s="71"/>
      <c r="OXA22" s="71"/>
      <c r="OXB22" s="71"/>
      <c r="OXC22" s="71"/>
      <c r="OXD22" s="71"/>
      <c r="OXE22" s="71"/>
      <c r="OXF22" s="71"/>
      <c r="OXG22" s="71"/>
      <c r="OXH22" s="71"/>
      <c r="OXI22" s="71"/>
      <c r="OXJ22" s="71"/>
      <c r="OXK22" s="71"/>
      <c r="OXL22" s="71"/>
      <c r="OXM22" s="71"/>
      <c r="OXN22" s="71"/>
      <c r="OXO22" s="71"/>
      <c r="OXP22" s="71"/>
      <c r="OXQ22" s="71"/>
      <c r="OXR22" s="71"/>
      <c r="OXS22" s="71"/>
      <c r="OXT22" s="71"/>
      <c r="OXU22" s="71"/>
      <c r="OXV22" s="71"/>
      <c r="OXW22" s="71"/>
      <c r="OXX22" s="71"/>
      <c r="OXY22" s="71"/>
      <c r="OXZ22" s="71"/>
      <c r="OYA22" s="71"/>
      <c r="OYB22" s="71"/>
      <c r="OYC22" s="71"/>
      <c r="OYD22" s="71"/>
      <c r="OYE22" s="71"/>
      <c r="OYF22" s="71"/>
      <c r="OYG22" s="71"/>
      <c r="OYH22" s="71"/>
      <c r="OYI22" s="71"/>
      <c r="OYJ22" s="71"/>
      <c r="OYK22" s="71"/>
      <c r="OYL22" s="71"/>
      <c r="OYM22" s="71"/>
      <c r="OYN22" s="71"/>
      <c r="OYO22" s="71"/>
      <c r="OYP22" s="71"/>
      <c r="OYQ22" s="71"/>
      <c r="OYR22" s="71"/>
      <c r="OYS22" s="71"/>
      <c r="OYT22" s="71"/>
      <c r="OYU22" s="71"/>
      <c r="OYV22" s="71"/>
      <c r="OYW22" s="71"/>
      <c r="OYX22" s="71"/>
      <c r="OYY22" s="71"/>
      <c r="OYZ22" s="71"/>
      <c r="OZA22" s="71"/>
      <c r="OZB22" s="71"/>
      <c r="OZC22" s="71"/>
      <c r="OZD22" s="71"/>
      <c r="OZE22" s="71"/>
      <c r="OZF22" s="71"/>
      <c r="OZG22" s="71"/>
      <c r="OZH22" s="71"/>
      <c r="OZI22" s="71"/>
      <c r="OZJ22" s="71"/>
      <c r="OZK22" s="71"/>
      <c r="OZL22" s="71"/>
      <c r="OZM22" s="71"/>
      <c r="OZN22" s="71"/>
      <c r="OZO22" s="71"/>
      <c r="OZP22" s="71"/>
      <c r="OZQ22" s="71"/>
      <c r="OZR22" s="71"/>
      <c r="OZS22" s="71"/>
      <c r="OZT22" s="71"/>
      <c r="OZU22" s="71"/>
      <c r="OZV22" s="71"/>
      <c r="OZW22" s="71"/>
      <c r="OZX22" s="71"/>
      <c r="OZY22" s="71"/>
      <c r="OZZ22" s="71"/>
      <c r="PAA22" s="71"/>
      <c r="PAB22" s="71"/>
      <c r="PAC22" s="71"/>
      <c r="PAD22" s="71"/>
      <c r="PAE22" s="71"/>
      <c r="PAF22" s="71"/>
      <c r="PAG22" s="71"/>
      <c r="PAH22" s="71"/>
      <c r="PAI22" s="71"/>
      <c r="PAJ22" s="71"/>
      <c r="PAK22" s="71"/>
      <c r="PAL22" s="71"/>
      <c r="PAM22" s="71"/>
      <c r="PAN22" s="71"/>
      <c r="PAO22" s="71"/>
      <c r="PAP22" s="71"/>
      <c r="PAQ22" s="71"/>
      <c r="PAR22" s="71"/>
      <c r="PAS22" s="71"/>
      <c r="PAT22" s="71"/>
      <c r="PAU22" s="71"/>
      <c r="PAV22" s="71"/>
      <c r="PAW22" s="71"/>
      <c r="PAX22" s="71"/>
      <c r="PAY22" s="71"/>
      <c r="PAZ22" s="71"/>
      <c r="PBA22" s="71"/>
      <c r="PBB22" s="71"/>
      <c r="PBC22" s="71"/>
      <c r="PBD22" s="71"/>
      <c r="PBE22" s="71"/>
      <c r="PBF22" s="71"/>
      <c r="PBG22" s="71"/>
      <c r="PBH22" s="71"/>
      <c r="PBI22" s="71"/>
      <c r="PBJ22" s="71"/>
      <c r="PBK22" s="71"/>
      <c r="PBL22" s="71"/>
      <c r="PBM22" s="71"/>
      <c r="PBN22" s="71"/>
      <c r="PBO22" s="71"/>
      <c r="PBP22" s="71"/>
      <c r="PBQ22" s="71"/>
      <c r="PBR22" s="71"/>
      <c r="PBS22" s="71"/>
      <c r="PBT22" s="71"/>
      <c r="PBU22" s="71"/>
      <c r="PBV22" s="71"/>
      <c r="PBW22" s="71"/>
      <c r="PBX22" s="71"/>
      <c r="PBY22" s="71"/>
      <c r="PBZ22" s="71"/>
      <c r="PCA22" s="71"/>
      <c r="PCB22" s="71"/>
      <c r="PCC22" s="71"/>
      <c r="PCD22" s="71"/>
      <c r="PCE22" s="71"/>
      <c r="PCF22" s="71"/>
      <c r="PCG22" s="71"/>
      <c r="PCH22" s="71"/>
      <c r="PCI22" s="71"/>
      <c r="PCJ22" s="71"/>
      <c r="PCK22" s="71"/>
      <c r="PCL22" s="71"/>
      <c r="PCM22" s="71"/>
      <c r="PCN22" s="71"/>
      <c r="PCO22" s="71"/>
      <c r="PCP22" s="71"/>
      <c r="PCQ22" s="71"/>
      <c r="PCR22" s="71"/>
      <c r="PCS22" s="71"/>
      <c r="PCT22" s="71"/>
      <c r="PCU22" s="71"/>
      <c r="PCV22" s="71"/>
      <c r="PCW22" s="71"/>
      <c r="PCX22" s="71"/>
      <c r="PCY22" s="71"/>
      <c r="PCZ22" s="71"/>
      <c r="PDA22" s="71"/>
      <c r="PDB22" s="71"/>
      <c r="PDC22" s="71"/>
      <c r="PDD22" s="71"/>
      <c r="PDE22" s="71"/>
      <c r="PDF22" s="71"/>
      <c r="PDG22" s="71"/>
      <c r="PDH22" s="71"/>
      <c r="PDI22" s="71"/>
      <c r="PDJ22" s="71"/>
      <c r="PDK22" s="71"/>
      <c r="PDL22" s="71"/>
      <c r="PDM22" s="71"/>
      <c r="PDN22" s="71"/>
      <c r="PDO22" s="71"/>
      <c r="PDP22" s="71"/>
      <c r="PDQ22" s="71"/>
      <c r="PDR22" s="71"/>
      <c r="PDS22" s="71"/>
      <c r="PDT22" s="71"/>
      <c r="PDU22" s="71"/>
      <c r="PDV22" s="71"/>
      <c r="PDW22" s="71"/>
      <c r="PDX22" s="71"/>
      <c r="PDY22" s="71"/>
      <c r="PDZ22" s="71"/>
      <c r="PEA22" s="71"/>
      <c r="PEB22" s="71"/>
      <c r="PEC22" s="71"/>
      <c r="PED22" s="71"/>
      <c r="PEE22" s="71"/>
      <c r="PEF22" s="71"/>
      <c r="PEG22" s="71"/>
      <c r="PEH22" s="71"/>
      <c r="PEI22" s="71"/>
      <c r="PEJ22" s="71"/>
      <c r="PEK22" s="71"/>
      <c r="PEL22" s="71"/>
      <c r="PEM22" s="71"/>
      <c r="PEN22" s="71"/>
      <c r="PEO22" s="71"/>
      <c r="PEP22" s="71"/>
      <c r="PEQ22" s="71"/>
      <c r="PER22" s="71"/>
      <c r="PES22" s="71"/>
      <c r="PET22" s="71"/>
      <c r="PEU22" s="71"/>
      <c r="PEV22" s="71"/>
      <c r="PEW22" s="71"/>
      <c r="PEX22" s="71"/>
      <c r="PEY22" s="71"/>
      <c r="PEZ22" s="71"/>
      <c r="PFA22" s="71"/>
      <c r="PFB22" s="71"/>
      <c r="PFC22" s="71"/>
      <c r="PFD22" s="71"/>
      <c r="PFE22" s="71"/>
      <c r="PFF22" s="71"/>
      <c r="PFG22" s="71"/>
      <c r="PFH22" s="71"/>
      <c r="PFI22" s="71"/>
      <c r="PFJ22" s="71"/>
      <c r="PFK22" s="71"/>
      <c r="PFL22" s="71"/>
      <c r="PFM22" s="71"/>
      <c r="PFN22" s="71"/>
      <c r="PFO22" s="71"/>
      <c r="PFP22" s="71"/>
      <c r="PFQ22" s="71"/>
      <c r="PFR22" s="71"/>
      <c r="PFS22" s="71"/>
      <c r="PFT22" s="71"/>
      <c r="PFU22" s="71"/>
      <c r="PFV22" s="71"/>
      <c r="PFW22" s="71"/>
      <c r="PFX22" s="71"/>
      <c r="PFY22" s="71"/>
      <c r="PFZ22" s="71"/>
      <c r="PGA22" s="71"/>
      <c r="PGB22" s="71"/>
      <c r="PGC22" s="71"/>
      <c r="PGD22" s="71"/>
      <c r="PGE22" s="71"/>
      <c r="PGF22" s="71"/>
      <c r="PGG22" s="71"/>
      <c r="PGH22" s="71"/>
      <c r="PGI22" s="71"/>
      <c r="PGJ22" s="71"/>
      <c r="PGK22" s="71"/>
      <c r="PGL22" s="71"/>
      <c r="PGM22" s="71"/>
      <c r="PGN22" s="71"/>
      <c r="PGO22" s="71"/>
      <c r="PGP22" s="71"/>
      <c r="PGQ22" s="71"/>
      <c r="PGR22" s="71"/>
      <c r="PGS22" s="71"/>
      <c r="PGT22" s="71"/>
      <c r="PGU22" s="71"/>
      <c r="PGV22" s="71"/>
      <c r="PGW22" s="71"/>
      <c r="PGX22" s="71"/>
      <c r="PGY22" s="71"/>
      <c r="PGZ22" s="71"/>
      <c r="PHA22" s="71"/>
      <c r="PHB22" s="71"/>
      <c r="PHC22" s="71"/>
      <c r="PHD22" s="71"/>
      <c r="PHE22" s="71"/>
      <c r="PHF22" s="71"/>
      <c r="PHG22" s="71"/>
      <c r="PHH22" s="71"/>
      <c r="PHI22" s="71"/>
      <c r="PHJ22" s="71"/>
      <c r="PHK22" s="71"/>
      <c r="PHL22" s="71"/>
      <c r="PHM22" s="71"/>
      <c r="PHN22" s="71"/>
      <c r="PHO22" s="71"/>
      <c r="PHP22" s="71"/>
      <c r="PHQ22" s="71"/>
      <c r="PHR22" s="71"/>
      <c r="PHS22" s="71"/>
      <c r="PHT22" s="71"/>
      <c r="PHU22" s="71"/>
      <c r="PHV22" s="71"/>
      <c r="PHW22" s="71"/>
      <c r="PHX22" s="71"/>
      <c r="PHY22" s="71"/>
      <c r="PHZ22" s="71"/>
      <c r="PIA22" s="71"/>
      <c r="PIB22" s="71"/>
      <c r="PIC22" s="71"/>
      <c r="PID22" s="71"/>
      <c r="PIE22" s="71"/>
      <c r="PIF22" s="71"/>
      <c r="PIG22" s="71"/>
      <c r="PIH22" s="71"/>
      <c r="PII22" s="71"/>
      <c r="PIJ22" s="71"/>
      <c r="PIK22" s="71"/>
      <c r="PIL22" s="71"/>
      <c r="PIM22" s="71"/>
      <c r="PIN22" s="71"/>
      <c r="PIO22" s="71"/>
      <c r="PIP22" s="71"/>
      <c r="PIQ22" s="71"/>
      <c r="PIR22" s="71"/>
      <c r="PIS22" s="71"/>
      <c r="PIT22" s="71"/>
      <c r="PIU22" s="71"/>
      <c r="PIV22" s="71"/>
      <c r="PIW22" s="71"/>
      <c r="PIX22" s="71"/>
      <c r="PIY22" s="71"/>
      <c r="PIZ22" s="71"/>
      <c r="PJA22" s="71"/>
      <c r="PJB22" s="71"/>
      <c r="PJC22" s="71"/>
      <c r="PJD22" s="71"/>
      <c r="PJE22" s="71"/>
      <c r="PJF22" s="71"/>
      <c r="PJG22" s="71"/>
      <c r="PJH22" s="71"/>
      <c r="PJI22" s="71"/>
      <c r="PJJ22" s="71"/>
      <c r="PJK22" s="71"/>
      <c r="PJL22" s="71"/>
      <c r="PJM22" s="71"/>
      <c r="PJN22" s="71"/>
      <c r="PJO22" s="71"/>
      <c r="PJP22" s="71"/>
      <c r="PJQ22" s="71"/>
      <c r="PJR22" s="71"/>
      <c r="PJS22" s="71"/>
      <c r="PJT22" s="71"/>
      <c r="PJU22" s="71"/>
      <c r="PJV22" s="71"/>
      <c r="PJW22" s="71"/>
      <c r="PJX22" s="71"/>
      <c r="PJY22" s="71"/>
      <c r="PJZ22" s="71"/>
      <c r="PKA22" s="71"/>
      <c r="PKB22" s="71"/>
      <c r="PKC22" s="71"/>
      <c r="PKD22" s="71"/>
      <c r="PKE22" s="71"/>
      <c r="PKF22" s="71"/>
      <c r="PKG22" s="71"/>
      <c r="PKH22" s="71"/>
      <c r="PKI22" s="71"/>
      <c r="PKJ22" s="71"/>
      <c r="PKK22" s="71"/>
      <c r="PKL22" s="71"/>
      <c r="PKM22" s="71"/>
      <c r="PKN22" s="71"/>
      <c r="PKO22" s="71"/>
      <c r="PKP22" s="71"/>
      <c r="PKQ22" s="71"/>
      <c r="PKR22" s="71"/>
      <c r="PKS22" s="71"/>
      <c r="PKT22" s="71"/>
      <c r="PKU22" s="71"/>
      <c r="PKV22" s="71"/>
      <c r="PKW22" s="71"/>
      <c r="PKX22" s="71"/>
      <c r="PKY22" s="71"/>
      <c r="PKZ22" s="71"/>
      <c r="PLA22" s="71"/>
      <c r="PLB22" s="71"/>
      <c r="PLC22" s="71"/>
      <c r="PLD22" s="71"/>
      <c r="PLE22" s="71"/>
      <c r="PLF22" s="71"/>
      <c r="PLG22" s="71"/>
      <c r="PLH22" s="71"/>
      <c r="PLI22" s="71"/>
      <c r="PLJ22" s="71"/>
      <c r="PLK22" s="71"/>
      <c r="PLL22" s="71"/>
      <c r="PLM22" s="71"/>
      <c r="PLN22" s="71"/>
      <c r="PLO22" s="71"/>
      <c r="PLP22" s="71"/>
      <c r="PLQ22" s="71"/>
      <c r="PLR22" s="71"/>
      <c r="PLS22" s="71"/>
      <c r="PLT22" s="71"/>
      <c r="PLU22" s="71"/>
      <c r="PLV22" s="71"/>
      <c r="PLW22" s="71"/>
      <c r="PLX22" s="71"/>
      <c r="PLY22" s="71"/>
      <c r="PLZ22" s="71"/>
      <c r="PMA22" s="71"/>
      <c r="PMB22" s="71"/>
      <c r="PMC22" s="71"/>
      <c r="PMD22" s="71"/>
      <c r="PME22" s="71"/>
      <c r="PMF22" s="71"/>
      <c r="PMG22" s="71"/>
      <c r="PMH22" s="71"/>
      <c r="PMI22" s="71"/>
      <c r="PMJ22" s="71"/>
      <c r="PMK22" s="71"/>
      <c r="PML22" s="71"/>
      <c r="PMM22" s="71"/>
      <c r="PMN22" s="71"/>
      <c r="PMO22" s="71"/>
      <c r="PMP22" s="71"/>
      <c r="PMQ22" s="71"/>
      <c r="PMR22" s="71"/>
      <c r="PMS22" s="71"/>
      <c r="PMT22" s="71"/>
      <c r="PMU22" s="71"/>
      <c r="PMV22" s="71"/>
      <c r="PMW22" s="71"/>
      <c r="PMX22" s="71"/>
      <c r="PMY22" s="71"/>
      <c r="PMZ22" s="71"/>
      <c r="PNA22" s="71"/>
      <c r="PNB22" s="71"/>
      <c r="PNC22" s="71"/>
      <c r="PND22" s="71"/>
      <c r="PNE22" s="71"/>
      <c r="PNF22" s="71"/>
      <c r="PNG22" s="71"/>
      <c r="PNH22" s="71"/>
      <c r="PNI22" s="71"/>
      <c r="PNJ22" s="71"/>
      <c r="PNK22" s="71"/>
      <c r="PNL22" s="71"/>
      <c r="PNM22" s="71"/>
      <c r="PNN22" s="71"/>
      <c r="PNO22" s="71"/>
      <c r="PNP22" s="71"/>
      <c r="PNQ22" s="71"/>
      <c r="PNR22" s="71"/>
      <c r="PNS22" s="71"/>
      <c r="PNT22" s="71"/>
      <c r="PNU22" s="71"/>
      <c r="PNV22" s="71"/>
      <c r="PNW22" s="71"/>
      <c r="PNX22" s="71"/>
      <c r="PNY22" s="71"/>
      <c r="PNZ22" s="71"/>
      <c r="POA22" s="71"/>
      <c r="POB22" s="71"/>
      <c r="POC22" s="71"/>
      <c r="POD22" s="71"/>
      <c r="POE22" s="71"/>
      <c r="POF22" s="71"/>
      <c r="POG22" s="71"/>
      <c r="POH22" s="71"/>
      <c r="POI22" s="71"/>
      <c r="POJ22" s="71"/>
      <c r="POK22" s="71"/>
      <c r="POL22" s="71"/>
      <c r="POM22" s="71"/>
      <c r="PON22" s="71"/>
      <c r="POO22" s="71"/>
      <c r="POP22" s="71"/>
      <c r="POQ22" s="71"/>
      <c r="POR22" s="71"/>
      <c r="POS22" s="71"/>
      <c r="POT22" s="71"/>
      <c r="POU22" s="71"/>
      <c r="POV22" s="71"/>
      <c r="POW22" s="71"/>
      <c r="POX22" s="71"/>
      <c r="POY22" s="71"/>
      <c r="POZ22" s="71"/>
      <c r="PPA22" s="71"/>
      <c r="PPB22" s="71"/>
      <c r="PPC22" s="71"/>
      <c r="PPD22" s="71"/>
      <c r="PPE22" s="71"/>
      <c r="PPF22" s="71"/>
      <c r="PPG22" s="71"/>
      <c r="PPH22" s="71"/>
      <c r="PPI22" s="71"/>
      <c r="PPJ22" s="71"/>
      <c r="PPK22" s="71"/>
      <c r="PPL22" s="71"/>
      <c r="PPM22" s="71"/>
      <c r="PPN22" s="71"/>
      <c r="PPO22" s="71"/>
      <c r="PPP22" s="71"/>
      <c r="PPQ22" s="71"/>
      <c r="PPR22" s="71"/>
      <c r="PPS22" s="71"/>
      <c r="PPT22" s="71"/>
      <c r="PPU22" s="71"/>
      <c r="PPV22" s="71"/>
      <c r="PPW22" s="71"/>
      <c r="PPX22" s="71"/>
      <c r="PPY22" s="71"/>
      <c r="PPZ22" s="71"/>
      <c r="PQA22" s="71"/>
      <c r="PQB22" s="71"/>
      <c r="PQC22" s="71"/>
      <c r="PQD22" s="71"/>
      <c r="PQE22" s="71"/>
      <c r="PQF22" s="71"/>
      <c r="PQG22" s="71"/>
      <c r="PQH22" s="71"/>
      <c r="PQI22" s="71"/>
      <c r="PQJ22" s="71"/>
      <c r="PQK22" s="71"/>
      <c r="PQL22" s="71"/>
      <c r="PQM22" s="71"/>
      <c r="PQN22" s="71"/>
      <c r="PQO22" s="71"/>
      <c r="PQP22" s="71"/>
      <c r="PQQ22" s="71"/>
      <c r="PQR22" s="71"/>
      <c r="PQS22" s="71"/>
      <c r="PQT22" s="71"/>
      <c r="PQU22" s="71"/>
      <c r="PQV22" s="71"/>
      <c r="PQW22" s="71"/>
      <c r="PQX22" s="71"/>
      <c r="PQY22" s="71"/>
      <c r="PQZ22" s="71"/>
      <c r="PRA22" s="71"/>
      <c r="PRB22" s="71"/>
      <c r="PRC22" s="71"/>
      <c r="PRD22" s="71"/>
      <c r="PRE22" s="71"/>
      <c r="PRF22" s="71"/>
      <c r="PRG22" s="71"/>
      <c r="PRH22" s="71"/>
      <c r="PRI22" s="71"/>
      <c r="PRJ22" s="71"/>
      <c r="PRK22" s="71"/>
      <c r="PRL22" s="71"/>
      <c r="PRM22" s="71"/>
      <c r="PRN22" s="71"/>
      <c r="PRO22" s="71"/>
      <c r="PRP22" s="71"/>
      <c r="PRQ22" s="71"/>
      <c r="PRR22" s="71"/>
      <c r="PRS22" s="71"/>
      <c r="PRT22" s="71"/>
      <c r="PRU22" s="71"/>
      <c r="PRV22" s="71"/>
      <c r="PRW22" s="71"/>
      <c r="PRX22" s="71"/>
      <c r="PRY22" s="71"/>
      <c r="PRZ22" s="71"/>
      <c r="PSA22" s="71"/>
      <c r="PSB22" s="71"/>
      <c r="PSC22" s="71"/>
      <c r="PSD22" s="71"/>
      <c r="PSE22" s="71"/>
      <c r="PSF22" s="71"/>
      <c r="PSG22" s="71"/>
      <c r="PSH22" s="71"/>
      <c r="PSI22" s="71"/>
      <c r="PSJ22" s="71"/>
      <c r="PSK22" s="71"/>
      <c r="PSL22" s="71"/>
      <c r="PSM22" s="71"/>
      <c r="PSN22" s="71"/>
      <c r="PSO22" s="71"/>
      <c r="PSP22" s="71"/>
      <c r="PSQ22" s="71"/>
      <c r="PSR22" s="71"/>
      <c r="PSS22" s="71"/>
      <c r="PST22" s="71"/>
      <c r="PSU22" s="71"/>
      <c r="PSV22" s="71"/>
      <c r="PSW22" s="71"/>
      <c r="PSX22" s="71"/>
      <c r="PSY22" s="71"/>
      <c r="PSZ22" s="71"/>
      <c r="PTA22" s="71"/>
      <c r="PTB22" s="71"/>
      <c r="PTC22" s="71"/>
      <c r="PTD22" s="71"/>
      <c r="PTE22" s="71"/>
      <c r="PTF22" s="71"/>
      <c r="PTG22" s="71"/>
      <c r="PTH22" s="71"/>
      <c r="PTI22" s="71"/>
      <c r="PTJ22" s="71"/>
      <c r="PTK22" s="71"/>
      <c r="PTL22" s="71"/>
      <c r="PTM22" s="71"/>
      <c r="PTN22" s="71"/>
      <c r="PTO22" s="71"/>
      <c r="PTP22" s="71"/>
      <c r="PTQ22" s="71"/>
      <c r="PTR22" s="71"/>
      <c r="PTS22" s="71"/>
      <c r="PTT22" s="71"/>
      <c r="PTU22" s="71"/>
      <c r="PTV22" s="71"/>
      <c r="PTW22" s="71"/>
      <c r="PTX22" s="71"/>
      <c r="PTY22" s="71"/>
      <c r="PTZ22" s="71"/>
      <c r="PUA22" s="71"/>
      <c r="PUB22" s="71"/>
      <c r="PUC22" s="71"/>
      <c r="PUD22" s="71"/>
      <c r="PUE22" s="71"/>
      <c r="PUF22" s="71"/>
      <c r="PUG22" s="71"/>
      <c r="PUH22" s="71"/>
      <c r="PUI22" s="71"/>
      <c r="PUJ22" s="71"/>
      <c r="PUK22" s="71"/>
      <c r="PUL22" s="71"/>
      <c r="PUM22" s="71"/>
      <c r="PUN22" s="71"/>
      <c r="PUO22" s="71"/>
      <c r="PUP22" s="71"/>
      <c r="PUQ22" s="71"/>
      <c r="PUR22" s="71"/>
      <c r="PUS22" s="71"/>
      <c r="PUT22" s="71"/>
      <c r="PUU22" s="71"/>
      <c r="PUV22" s="71"/>
      <c r="PUW22" s="71"/>
      <c r="PUX22" s="71"/>
      <c r="PUY22" s="71"/>
      <c r="PUZ22" s="71"/>
      <c r="PVA22" s="71"/>
      <c r="PVB22" s="71"/>
      <c r="PVC22" s="71"/>
      <c r="PVD22" s="71"/>
      <c r="PVE22" s="71"/>
      <c r="PVF22" s="71"/>
      <c r="PVG22" s="71"/>
      <c r="PVH22" s="71"/>
      <c r="PVI22" s="71"/>
      <c r="PVJ22" s="71"/>
      <c r="PVK22" s="71"/>
      <c r="PVL22" s="71"/>
      <c r="PVM22" s="71"/>
      <c r="PVN22" s="71"/>
      <c r="PVO22" s="71"/>
      <c r="PVP22" s="71"/>
      <c r="PVQ22" s="71"/>
      <c r="PVR22" s="71"/>
      <c r="PVS22" s="71"/>
      <c r="PVT22" s="71"/>
      <c r="PVU22" s="71"/>
      <c r="PVV22" s="71"/>
      <c r="PVW22" s="71"/>
      <c r="PVX22" s="71"/>
      <c r="PVY22" s="71"/>
      <c r="PVZ22" s="71"/>
      <c r="PWA22" s="71"/>
      <c r="PWB22" s="71"/>
      <c r="PWC22" s="71"/>
      <c r="PWD22" s="71"/>
      <c r="PWE22" s="71"/>
      <c r="PWF22" s="71"/>
      <c r="PWG22" s="71"/>
      <c r="PWH22" s="71"/>
      <c r="PWI22" s="71"/>
      <c r="PWJ22" s="71"/>
      <c r="PWK22" s="71"/>
      <c r="PWL22" s="71"/>
      <c r="PWM22" s="71"/>
      <c r="PWN22" s="71"/>
      <c r="PWO22" s="71"/>
      <c r="PWP22" s="71"/>
      <c r="PWQ22" s="71"/>
      <c r="PWR22" s="71"/>
      <c r="PWS22" s="71"/>
      <c r="PWT22" s="71"/>
      <c r="PWU22" s="71"/>
      <c r="PWV22" s="71"/>
      <c r="PWW22" s="71"/>
      <c r="PWX22" s="71"/>
      <c r="PWY22" s="71"/>
      <c r="PWZ22" s="71"/>
      <c r="PXA22" s="71"/>
      <c r="PXB22" s="71"/>
      <c r="PXC22" s="71"/>
      <c r="PXD22" s="71"/>
      <c r="PXE22" s="71"/>
      <c r="PXF22" s="71"/>
      <c r="PXG22" s="71"/>
      <c r="PXH22" s="71"/>
      <c r="PXI22" s="71"/>
      <c r="PXJ22" s="71"/>
      <c r="PXK22" s="71"/>
      <c r="PXL22" s="71"/>
      <c r="PXM22" s="71"/>
      <c r="PXN22" s="71"/>
      <c r="PXO22" s="71"/>
      <c r="PXP22" s="71"/>
      <c r="PXQ22" s="71"/>
      <c r="PXR22" s="71"/>
      <c r="PXS22" s="71"/>
      <c r="PXT22" s="71"/>
      <c r="PXU22" s="71"/>
      <c r="PXV22" s="71"/>
      <c r="PXW22" s="71"/>
      <c r="PXX22" s="71"/>
      <c r="PXY22" s="71"/>
      <c r="PXZ22" s="71"/>
      <c r="PYA22" s="71"/>
      <c r="PYB22" s="71"/>
      <c r="PYC22" s="71"/>
      <c r="PYD22" s="71"/>
      <c r="PYE22" s="71"/>
      <c r="PYF22" s="71"/>
      <c r="PYG22" s="71"/>
      <c r="PYH22" s="71"/>
      <c r="PYI22" s="71"/>
      <c r="PYJ22" s="71"/>
      <c r="PYK22" s="71"/>
      <c r="PYL22" s="71"/>
      <c r="PYM22" s="71"/>
      <c r="PYN22" s="71"/>
      <c r="PYO22" s="71"/>
      <c r="PYP22" s="71"/>
      <c r="PYQ22" s="71"/>
      <c r="PYR22" s="71"/>
      <c r="PYS22" s="71"/>
      <c r="PYT22" s="71"/>
      <c r="PYU22" s="71"/>
      <c r="PYV22" s="71"/>
      <c r="PYW22" s="71"/>
      <c r="PYX22" s="71"/>
      <c r="PYY22" s="71"/>
      <c r="PYZ22" s="71"/>
      <c r="PZA22" s="71"/>
      <c r="PZB22" s="71"/>
      <c r="PZC22" s="71"/>
      <c r="PZD22" s="71"/>
      <c r="PZE22" s="71"/>
      <c r="PZF22" s="71"/>
      <c r="PZG22" s="71"/>
      <c r="PZH22" s="71"/>
      <c r="PZI22" s="71"/>
      <c r="PZJ22" s="71"/>
      <c r="PZK22" s="71"/>
      <c r="PZL22" s="71"/>
      <c r="PZM22" s="71"/>
      <c r="PZN22" s="71"/>
      <c r="PZO22" s="71"/>
      <c r="PZP22" s="71"/>
      <c r="PZQ22" s="71"/>
      <c r="PZR22" s="71"/>
      <c r="PZS22" s="71"/>
      <c r="PZT22" s="71"/>
      <c r="PZU22" s="71"/>
      <c r="PZV22" s="71"/>
      <c r="PZW22" s="71"/>
      <c r="PZX22" s="71"/>
      <c r="PZY22" s="71"/>
      <c r="PZZ22" s="71"/>
      <c r="QAA22" s="71"/>
      <c r="QAB22" s="71"/>
      <c r="QAC22" s="71"/>
      <c r="QAD22" s="71"/>
      <c r="QAE22" s="71"/>
      <c r="QAF22" s="71"/>
      <c r="QAG22" s="71"/>
      <c r="QAH22" s="71"/>
      <c r="QAI22" s="71"/>
      <c r="QAJ22" s="71"/>
      <c r="QAK22" s="71"/>
      <c r="QAL22" s="71"/>
      <c r="QAM22" s="71"/>
      <c r="QAN22" s="71"/>
      <c r="QAO22" s="71"/>
      <c r="QAP22" s="71"/>
      <c r="QAQ22" s="71"/>
      <c r="QAR22" s="71"/>
      <c r="QAS22" s="71"/>
      <c r="QAT22" s="71"/>
      <c r="QAU22" s="71"/>
      <c r="QAV22" s="71"/>
      <c r="QAW22" s="71"/>
      <c r="QAX22" s="71"/>
      <c r="QAY22" s="71"/>
      <c r="QAZ22" s="71"/>
      <c r="QBA22" s="71"/>
      <c r="QBB22" s="71"/>
      <c r="QBC22" s="71"/>
      <c r="QBD22" s="71"/>
      <c r="QBE22" s="71"/>
      <c r="QBF22" s="71"/>
      <c r="QBG22" s="71"/>
      <c r="QBH22" s="71"/>
      <c r="QBI22" s="71"/>
      <c r="QBJ22" s="71"/>
      <c r="QBK22" s="71"/>
      <c r="QBL22" s="71"/>
      <c r="QBM22" s="71"/>
      <c r="QBN22" s="71"/>
      <c r="QBO22" s="71"/>
      <c r="QBP22" s="71"/>
      <c r="QBQ22" s="71"/>
      <c r="QBR22" s="71"/>
      <c r="QBS22" s="71"/>
      <c r="QBT22" s="71"/>
      <c r="QBU22" s="71"/>
      <c r="QBV22" s="71"/>
      <c r="QBW22" s="71"/>
      <c r="QBX22" s="71"/>
      <c r="QBY22" s="71"/>
      <c r="QBZ22" s="71"/>
      <c r="QCA22" s="71"/>
      <c r="QCB22" s="71"/>
      <c r="QCC22" s="71"/>
      <c r="QCD22" s="71"/>
      <c r="QCE22" s="71"/>
      <c r="QCF22" s="71"/>
      <c r="QCG22" s="71"/>
      <c r="QCH22" s="71"/>
      <c r="QCI22" s="71"/>
      <c r="QCJ22" s="71"/>
      <c r="QCK22" s="71"/>
      <c r="QCL22" s="71"/>
      <c r="QCM22" s="71"/>
      <c r="QCN22" s="71"/>
      <c r="QCO22" s="71"/>
      <c r="QCP22" s="71"/>
      <c r="QCQ22" s="71"/>
      <c r="QCR22" s="71"/>
      <c r="QCS22" s="71"/>
      <c r="QCT22" s="71"/>
      <c r="QCU22" s="71"/>
      <c r="QCV22" s="71"/>
      <c r="QCW22" s="71"/>
      <c r="QCX22" s="71"/>
      <c r="QCY22" s="71"/>
      <c r="QCZ22" s="71"/>
      <c r="QDA22" s="71"/>
      <c r="QDB22" s="71"/>
      <c r="QDC22" s="71"/>
      <c r="QDD22" s="71"/>
      <c r="QDE22" s="71"/>
      <c r="QDF22" s="71"/>
      <c r="QDG22" s="71"/>
      <c r="QDH22" s="71"/>
      <c r="QDI22" s="71"/>
      <c r="QDJ22" s="71"/>
      <c r="QDK22" s="71"/>
      <c r="QDL22" s="71"/>
      <c r="QDM22" s="71"/>
      <c r="QDN22" s="71"/>
      <c r="QDO22" s="71"/>
      <c r="QDP22" s="71"/>
      <c r="QDQ22" s="71"/>
      <c r="QDR22" s="71"/>
      <c r="QDS22" s="71"/>
      <c r="QDT22" s="71"/>
      <c r="QDU22" s="71"/>
      <c r="QDV22" s="71"/>
      <c r="QDW22" s="71"/>
      <c r="QDX22" s="71"/>
      <c r="QDY22" s="71"/>
      <c r="QDZ22" s="71"/>
      <c r="QEA22" s="71"/>
      <c r="QEB22" s="71"/>
      <c r="QEC22" s="71"/>
      <c r="QED22" s="71"/>
      <c r="QEE22" s="71"/>
      <c r="QEF22" s="71"/>
      <c r="QEG22" s="71"/>
      <c r="QEH22" s="71"/>
      <c r="QEI22" s="71"/>
      <c r="QEJ22" s="71"/>
      <c r="QEK22" s="71"/>
      <c r="QEL22" s="71"/>
      <c r="QEM22" s="71"/>
      <c r="QEN22" s="71"/>
      <c r="QEO22" s="71"/>
      <c r="QEP22" s="71"/>
      <c r="QEQ22" s="71"/>
      <c r="QER22" s="71"/>
      <c r="QES22" s="71"/>
      <c r="QET22" s="71"/>
      <c r="QEU22" s="71"/>
      <c r="QEV22" s="71"/>
      <c r="QEW22" s="71"/>
      <c r="QEX22" s="71"/>
      <c r="QEY22" s="71"/>
      <c r="QEZ22" s="71"/>
      <c r="QFA22" s="71"/>
      <c r="QFB22" s="71"/>
      <c r="QFC22" s="71"/>
      <c r="QFD22" s="71"/>
      <c r="QFE22" s="71"/>
      <c r="QFF22" s="71"/>
      <c r="QFG22" s="71"/>
      <c r="QFH22" s="71"/>
      <c r="QFI22" s="71"/>
      <c r="QFJ22" s="71"/>
      <c r="QFK22" s="71"/>
      <c r="QFL22" s="71"/>
      <c r="QFM22" s="71"/>
      <c r="QFN22" s="71"/>
      <c r="QFO22" s="71"/>
      <c r="QFP22" s="71"/>
      <c r="QFQ22" s="71"/>
      <c r="QFR22" s="71"/>
      <c r="QFS22" s="71"/>
      <c r="QFT22" s="71"/>
      <c r="QFU22" s="71"/>
      <c r="QFV22" s="71"/>
      <c r="QFW22" s="71"/>
      <c r="QFX22" s="71"/>
      <c r="QFY22" s="71"/>
      <c r="QFZ22" s="71"/>
      <c r="QGA22" s="71"/>
      <c r="QGB22" s="71"/>
      <c r="QGC22" s="71"/>
      <c r="QGD22" s="71"/>
      <c r="QGE22" s="71"/>
      <c r="QGF22" s="71"/>
      <c r="QGG22" s="71"/>
      <c r="QGH22" s="71"/>
      <c r="QGI22" s="71"/>
      <c r="QGJ22" s="71"/>
      <c r="QGK22" s="71"/>
      <c r="QGL22" s="71"/>
      <c r="QGM22" s="71"/>
      <c r="QGN22" s="71"/>
      <c r="QGO22" s="71"/>
      <c r="QGP22" s="71"/>
      <c r="QGQ22" s="71"/>
      <c r="QGR22" s="71"/>
      <c r="QGS22" s="71"/>
      <c r="QGT22" s="71"/>
      <c r="QGU22" s="71"/>
      <c r="QGV22" s="71"/>
      <c r="QGW22" s="71"/>
      <c r="QGX22" s="71"/>
      <c r="QGY22" s="71"/>
      <c r="QGZ22" s="71"/>
      <c r="QHA22" s="71"/>
      <c r="QHB22" s="71"/>
      <c r="QHC22" s="71"/>
      <c r="QHD22" s="71"/>
      <c r="QHE22" s="71"/>
      <c r="QHF22" s="71"/>
      <c r="QHG22" s="71"/>
      <c r="QHH22" s="71"/>
      <c r="QHI22" s="71"/>
      <c r="QHJ22" s="71"/>
      <c r="QHK22" s="71"/>
      <c r="QHL22" s="71"/>
      <c r="QHM22" s="71"/>
      <c r="QHN22" s="71"/>
      <c r="QHO22" s="71"/>
      <c r="QHP22" s="71"/>
      <c r="QHQ22" s="71"/>
      <c r="QHR22" s="71"/>
      <c r="QHS22" s="71"/>
      <c r="QHT22" s="71"/>
      <c r="QHU22" s="71"/>
      <c r="QHV22" s="71"/>
      <c r="QHW22" s="71"/>
      <c r="QHX22" s="71"/>
      <c r="QHY22" s="71"/>
      <c r="QHZ22" s="71"/>
      <c r="QIA22" s="71"/>
      <c r="QIB22" s="71"/>
      <c r="QIC22" s="71"/>
      <c r="QID22" s="71"/>
      <c r="QIE22" s="71"/>
      <c r="QIF22" s="71"/>
      <c r="QIG22" s="71"/>
      <c r="QIH22" s="71"/>
      <c r="QII22" s="71"/>
      <c r="QIJ22" s="71"/>
      <c r="QIK22" s="71"/>
      <c r="QIL22" s="71"/>
      <c r="QIM22" s="71"/>
      <c r="QIN22" s="71"/>
      <c r="QIO22" s="71"/>
      <c r="QIP22" s="71"/>
      <c r="QIQ22" s="71"/>
      <c r="QIR22" s="71"/>
      <c r="QIS22" s="71"/>
      <c r="QIT22" s="71"/>
      <c r="QIU22" s="71"/>
      <c r="QIV22" s="71"/>
      <c r="QIW22" s="71"/>
      <c r="QIX22" s="71"/>
      <c r="QIY22" s="71"/>
      <c r="QIZ22" s="71"/>
      <c r="QJA22" s="71"/>
      <c r="QJB22" s="71"/>
      <c r="QJC22" s="71"/>
      <c r="QJD22" s="71"/>
      <c r="QJE22" s="71"/>
      <c r="QJF22" s="71"/>
      <c r="QJG22" s="71"/>
      <c r="QJH22" s="71"/>
      <c r="QJI22" s="71"/>
      <c r="QJJ22" s="71"/>
      <c r="QJK22" s="71"/>
      <c r="QJL22" s="71"/>
      <c r="QJM22" s="71"/>
      <c r="QJN22" s="71"/>
      <c r="QJO22" s="71"/>
      <c r="QJP22" s="71"/>
      <c r="QJQ22" s="71"/>
      <c r="QJR22" s="71"/>
      <c r="QJS22" s="71"/>
      <c r="QJT22" s="71"/>
      <c r="QJU22" s="71"/>
      <c r="QJV22" s="71"/>
      <c r="QJW22" s="71"/>
      <c r="QJX22" s="71"/>
      <c r="QJY22" s="71"/>
      <c r="QJZ22" s="71"/>
      <c r="QKA22" s="71"/>
      <c r="QKB22" s="71"/>
      <c r="QKC22" s="71"/>
      <c r="QKD22" s="71"/>
      <c r="QKE22" s="71"/>
      <c r="QKF22" s="71"/>
      <c r="QKG22" s="71"/>
      <c r="QKH22" s="71"/>
      <c r="QKI22" s="71"/>
      <c r="QKJ22" s="71"/>
      <c r="QKK22" s="71"/>
      <c r="QKL22" s="71"/>
      <c r="QKM22" s="71"/>
      <c r="QKN22" s="71"/>
      <c r="QKO22" s="71"/>
      <c r="QKP22" s="71"/>
      <c r="QKQ22" s="71"/>
      <c r="QKR22" s="71"/>
      <c r="QKS22" s="71"/>
      <c r="QKT22" s="71"/>
      <c r="QKU22" s="71"/>
      <c r="QKV22" s="71"/>
      <c r="QKW22" s="71"/>
      <c r="QKX22" s="71"/>
      <c r="QKY22" s="71"/>
      <c r="QKZ22" s="71"/>
      <c r="QLA22" s="71"/>
      <c r="QLB22" s="71"/>
      <c r="QLC22" s="71"/>
      <c r="QLD22" s="71"/>
      <c r="QLE22" s="71"/>
      <c r="QLF22" s="71"/>
      <c r="QLG22" s="71"/>
      <c r="QLH22" s="71"/>
      <c r="QLI22" s="71"/>
      <c r="QLJ22" s="71"/>
      <c r="QLK22" s="71"/>
      <c r="QLL22" s="71"/>
      <c r="QLM22" s="71"/>
      <c r="QLN22" s="71"/>
      <c r="QLO22" s="71"/>
      <c r="QLP22" s="71"/>
      <c r="QLQ22" s="71"/>
      <c r="QLR22" s="71"/>
      <c r="QLS22" s="71"/>
      <c r="QLT22" s="71"/>
      <c r="QLU22" s="71"/>
      <c r="QLV22" s="71"/>
      <c r="QLW22" s="71"/>
      <c r="QLX22" s="71"/>
      <c r="QLY22" s="71"/>
      <c r="QLZ22" s="71"/>
      <c r="QMA22" s="71"/>
      <c r="QMB22" s="71"/>
      <c r="QMC22" s="71"/>
      <c r="QMD22" s="71"/>
      <c r="QME22" s="71"/>
      <c r="QMF22" s="71"/>
      <c r="QMG22" s="71"/>
      <c r="QMH22" s="71"/>
      <c r="QMI22" s="71"/>
      <c r="QMJ22" s="71"/>
      <c r="QMK22" s="71"/>
      <c r="QML22" s="71"/>
      <c r="QMM22" s="71"/>
      <c r="QMN22" s="71"/>
      <c r="QMO22" s="71"/>
      <c r="QMP22" s="71"/>
      <c r="QMQ22" s="71"/>
      <c r="QMR22" s="71"/>
      <c r="QMS22" s="71"/>
      <c r="QMT22" s="71"/>
      <c r="QMU22" s="71"/>
      <c r="QMV22" s="71"/>
      <c r="QMW22" s="71"/>
      <c r="QMX22" s="71"/>
      <c r="QMY22" s="71"/>
      <c r="QMZ22" s="71"/>
      <c r="QNA22" s="71"/>
      <c r="QNB22" s="71"/>
      <c r="QNC22" s="71"/>
      <c r="QND22" s="71"/>
      <c r="QNE22" s="71"/>
      <c r="QNF22" s="71"/>
      <c r="QNG22" s="71"/>
      <c r="QNH22" s="71"/>
      <c r="QNI22" s="71"/>
      <c r="QNJ22" s="71"/>
      <c r="QNK22" s="71"/>
      <c r="QNL22" s="71"/>
      <c r="QNM22" s="71"/>
      <c r="QNN22" s="71"/>
      <c r="QNO22" s="71"/>
      <c r="QNP22" s="71"/>
      <c r="QNQ22" s="71"/>
      <c r="QNR22" s="71"/>
      <c r="QNS22" s="71"/>
      <c r="QNT22" s="71"/>
      <c r="QNU22" s="71"/>
      <c r="QNV22" s="71"/>
      <c r="QNW22" s="71"/>
      <c r="QNX22" s="71"/>
      <c r="QNY22" s="71"/>
      <c r="QNZ22" s="71"/>
      <c r="QOA22" s="71"/>
      <c r="QOB22" s="71"/>
      <c r="QOC22" s="71"/>
      <c r="QOD22" s="71"/>
      <c r="QOE22" s="71"/>
      <c r="QOF22" s="71"/>
      <c r="QOG22" s="71"/>
      <c r="QOH22" s="71"/>
      <c r="QOI22" s="71"/>
      <c r="QOJ22" s="71"/>
      <c r="QOK22" s="71"/>
      <c r="QOL22" s="71"/>
      <c r="QOM22" s="71"/>
      <c r="QON22" s="71"/>
      <c r="QOO22" s="71"/>
      <c r="QOP22" s="71"/>
      <c r="QOQ22" s="71"/>
      <c r="QOR22" s="71"/>
      <c r="QOS22" s="71"/>
      <c r="QOT22" s="71"/>
      <c r="QOU22" s="71"/>
      <c r="QOV22" s="71"/>
      <c r="QOW22" s="71"/>
      <c r="QOX22" s="71"/>
      <c r="QOY22" s="71"/>
      <c r="QOZ22" s="71"/>
      <c r="QPA22" s="71"/>
      <c r="QPB22" s="71"/>
      <c r="QPC22" s="71"/>
      <c r="QPD22" s="71"/>
      <c r="QPE22" s="71"/>
      <c r="QPF22" s="71"/>
      <c r="QPG22" s="71"/>
      <c r="QPH22" s="71"/>
      <c r="QPI22" s="71"/>
      <c r="QPJ22" s="71"/>
      <c r="QPK22" s="71"/>
      <c r="QPL22" s="71"/>
      <c r="QPM22" s="71"/>
      <c r="QPN22" s="71"/>
      <c r="QPO22" s="71"/>
      <c r="QPP22" s="71"/>
      <c r="QPQ22" s="71"/>
      <c r="QPR22" s="71"/>
      <c r="QPS22" s="71"/>
      <c r="QPT22" s="71"/>
      <c r="QPU22" s="71"/>
      <c r="QPV22" s="71"/>
      <c r="QPW22" s="71"/>
      <c r="QPX22" s="71"/>
      <c r="QPY22" s="71"/>
      <c r="QPZ22" s="71"/>
      <c r="QQA22" s="71"/>
      <c r="QQB22" s="71"/>
      <c r="QQC22" s="71"/>
      <c r="QQD22" s="71"/>
      <c r="QQE22" s="71"/>
      <c r="QQF22" s="71"/>
      <c r="QQG22" s="71"/>
      <c r="QQH22" s="71"/>
      <c r="QQI22" s="71"/>
      <c r="QQJ22" s="71"/>
      <c r="QQK22" s="71"/>
      <c r="QQL22" s="71"/>
      <c r="QQM22" s="71"/>
      <c r="QQN22" s="71"/>
      <c r="QQO22" s="71"/>
      <c r="QQP22" s="71"/>
      <c r="QQQ22" s="71"/>
      <c r="QQR22" s="71"/>
      <c r="QQS22" s="71"/>
      <c r="QQT22" s="71"/>
      <c r="QQU22" s="71"/>
      <c r="QQV22" s="71"/>
      <c r="QQW22" s="71"/>
      <c r="QQX22" s="71"/>
      <c r="QQY22" s="71"/>
      <c r="QQZ22" s="71"/>
      <c r="QRA22" s="71"/>
      <c r="QRB22" s="71"/>
      <c r="QRC22" s="71"/>
      <c r="QRD22" s="71"/>
      <c r="QRE22" s="71"/>
      <c r="QRF22" s="71"/>
      <c r="QRG22" s="71"/>
      <c r="QRH22" s="71"/>
      <c r="QRI22" s="71"/>
      <c r="QRJ22" s="71"/>
      <c r="QRK22" s="71"/>
      <c r="QRL22" s="71"/>
      <c r="QRM22" s="71"/>
      <c r="QRN22" s="71"/>
      <c r="QRO22" s="71"/>
      <c r="QRP22" s="71"/>
      <c r="QRQ22" s="71"/>
      <c r="QRR22" s="71"/>
      <c r="QRS22" s="71"/>
      <c r="QRT22" s="71"/>
      <c r="QRU22" s="71"/>
      <c r="QRV22" s="71"/>
      <c r="QRW22" s="71"/>
      <c r="QRX22" s="71"/>
      <c r="QRY22" s="71"/>
      <c r="QRZ22" s="71"/>
      <c r="QSA22" s="71"/>
      <c r="QSB22" s="71"/>
      <c r="QSC22" s="71"/>
      <c r="QSD22" s="71"/>
      <c r="QSE22" s="71"/>
      <c r="QSF22" s="71"/>
      <c r="QSG22" s="71"/>
      <c r="QSH22" s="71"/>
      <c r="QSI22" s="71"/>
      <c r="QSJ22" s="71"/>
      <c r="QSK22" s="71"/>
      <c r="QSL22" s="71"/>
      <c r="QSM22" s="71"/>
      <c r="QSN22" s="71"/>
      <c r="QSO22" s="71"/>
      <c r="QSP22" s="71"/>
      <c r="QSQ22" s="71"/>
      <c r="QSR22" s="71"/>
      <c r="QSS22" s="71"/>
      <c r="QST22" s="71"/>
      <c r="QSU22" s="71"/>
      <c r="QSV22" s="71"/>
      <c r="QSW22" s="71"/>
      <c r="QSX22" s="71"/>
      <c r="QSY22" s="71"/>
      <c r="QSZ22" s="71"/>
      <c r="QTA22" s="71"/>
      <c r="QTB22" s="71"/>
      <c r="QTC22" s="71"/>
      <c r="QTD22" s="71"/>
      <c r="QTE22" s="71"/>
      <c r="QTF22" s="71"/>
      <c r="QTG22" s="71"/>
      <c r="QTH22" s="71"/>
      <c r="QTI22" s="71"/>
      <c r="QTJ22" s="71"/>
      <c r="QTK22" s="71"/>
      <c r="QTL22" s="71"/>
      <c r="QTM22" s="71"/>
      <c r="QTN22" s="71"/>
      <c r="QTO22" s="71"/>
      <c r="QTP22" s="71"/>
      <c r="QTQ22" s="71"/>
      <c r="QTR22" s="71"/>
      <c r="QTS22" s="71"/>
      <c r="QTT22" s="71"/>
      <c r="QTU22" s="71"/>
      <c r="QTV22" s="71"/>
      <c r="QTW22" s="71"/>
      <c r="QTX22" s="71"/>
      <c r="QTY22" s="71"/>
      <c r="QTZ22" s="71"/>
      <c r="QUA22" s="71"/>
      <c r="QUB22" s="71"/>
      <c r="QUC22" s="71"/>
      <c r="QUD22" s="71"/>
      <c r="QUE22" s="71"/>
      <c r="QUF22" s="71"/>
      <c r="QUG22" s="71"/>
      <c r="QUH22" s="71"/>
      <c r="QUI22" s="71"/>
      <c r="QUJ22" s="71"/>
      <c r="QUK22" s="71"/>
      <c r="QUL22" s="71"/>
      <c r="QUM22" s="71"/>
      <c r="QUN22" s="71"/>
      <c r="QUO22" s="71"/>
      <c r="QUP22" s="71"/>
      <c r="QUQ22" s="71"/>
      <c r="QUR22" s="71"/>
      <c r="QUS22" s="71"/>
      <c r="QUT22" s="71"/>
      <c r="QUU22" s="71"/>
      <c r="QUV22" s="71"/>
      <c r="QUW22" s="71"/>
      <c r="QUX22" s="71"/>
      <c r="QUY22" s="71"/>
      <c r="QUZ22" s="71"/>
      <c r="QVA22" s="71"/>
      <c r="QVB22" s="71"/>
      <c r="QVC22" s="71"/>
      <c r="QVD22" s="71"/>
      <c r="QVE22" s="71"/>
      <c r="QVF22" s="71"/>
      <c r="QVG22" s="71"/>
      <c r="QVH22" s="71"/>
      <c r="QVI22" s="71"/>
      <c r="QVJ22" s="71"/>
      <c r="QVK22" s="71"/>
      <c r="QVL22" s="71"/>
      <c r="QVM22" s="71"/>
      <c r="QVN22" s="71"/>
      <c r="QVO22" s="71"/>
      <c r="QVP22" s="71"/>
      <c r="QVQ22" s="71"/>
      <c r="QVR22" s="71"/>
      <c r="QVS22" s="71"/>
      <c r="QVT22" s="71"/>
      <c r="QVU22" s="71"/>
      <c r="QVV22" s="71"/>
      <c r="QVW22" s="71"/>
      <c r="QVX22" s="71"/>
      <c r="QVY22" s="71"/>
      <c r="QVZ22" s="71"/>
      <c r="QWA22" s="71"/>
      <c r="QWB22" s="71"/>
      <c r="QWC22" s="71"/>
      <c r="QWD22" s="71"/>
      <c r="QWE22" s="71"/>
      <c r="QWF22" s="71"/>
      <c r="QWG22" s="71"/>
      <c r="QWH22" s="71"/>
      <c r="QWI22" s="71"/>
      <c r="QWJ22" s="71"/>
      <c r="QWK22" s="71"/>
      <c r="QWL22" s="71"/>
      <c r="QWM22" s="71"/>
      <c r="QWN22" s="71"/>
      <c r="QWO22" s="71"/>
      <c r="QWP22" s="71"/>
      <c r="QWQ22" s="71"/>
      <c r="QWR22" s="71"/>
      <c r="QWS22" s="71"/>
      <c r="QWT22" s="71"/>
      <c r="QWU22" s="71"/>
      <c r="QWV22" s="71"/>
      <c r="QWW22" s="71"/>
      <c r="QWX22" s="71"/>
      <c r="QWY22" s="71"/>
      <c r="QWZ22" s="71"/>
      <c r="QXA22" s="71"/>
      <c r="QXB22" s="71"/>
      <c r="QXC22" s="71"/>
      <c r="QXD22" s="71"/>
      <c r="QXE22" s="71"/>
      <c r="QXF22" s="71"/>
      <c r="QXG22" s="71"/>
      <c r="QXH22" s="71"/>
      <c r="QXI22" s="71"/>
      <c r="QXJ22" s="71"/>
      <c r="QXK22" s="71"/>
      <c r="QXL22" s="71"/>
      <c r="QXM22" s="71"/>
      <c r="QXN22" s="71"/>
      <c r="QXO22" s="71"/>
      <c r="QXP22" s="71"/>
      <c r="QXQ22" s="71"/>
      <c r="QXR22" s="71"/>
      <c r="QXS22" s="71"/>
      <c r="QXT22" s="71"/>
      <c r="QXU22" s="71"/>
      <c r="QXV22" s="71"/>
      <c r="QXW22" s="71"/>
      <c r="QXX22" s="71"/>
      <c r="QXY22" s="71"/>
      <c r="QXZ22" s="71"/>
      <c r="QYA22" s="71"/>
      <c r="QYB22" s="71"/>
      <c r="QYC22" s="71"/>
      <c r="QYD22" s="71"/>
      <c r="QYE22" s="71"/>
      <c r="QYF22" s="71"/>
      <c r="QYG22" s="71"/>
      <c r="QYH22" s="71"/>
      <c r="QYI22" s="71"/>
      <c r="QYJ22" s="71"/>
      <c r="QYK22" s="71"/>
      <c r="QYL22" s="71"/>
      <c r="QYM22" s="71"/>
      <c r="QYN22" s="71"/>
      <c r="QYO22" s="71"/>
      <c r="QYP22" s="71"/>
      <c r="QYQ22" s="71"/>
      <c r="QYR22" s="71"/>
      <c r="QYS22" s="71"/>
      <c r="QYT22" s="71"/>
      <c r="QYU22" s="71"/>
      <c r="QYV22" s="71"/>
      <c r="QYW22" s="71"/>
      <c r="QYX22" s="71"/>
      <c r="QYY22" s="71"/>
      <c r="QYZ22" s="71"/>
      <c r="QZA22" s="71"/>
      <c r="QZB22" s="71"/>
      <c r="QZC22" s="71"/>
      <c r="QZD22" s="71"/>
      <c r="QZE22" s="71"/>
      <c r="QZF22" s="71"/>
      <c r="QZG22" s="71"/>
      <c r="QZH22" s="71"/>
      <c r="QZI22" s="71"/>
      <c r="QZJ22" s="71"/>
      <c r="QZK22" s="71"/>
      <c r="QZL22" s="71"/>
      <c r="QZM22" s="71"/>
      <c r="QZN22" s="71"/>
      <c r="QZO22" s="71"/>
      <c r="QZP22" s="71"/>
      <c r="QZQ22" s="71"/>
      <c r="QZR22" s="71"/>
      <c r="QZS22" s="71"/>
      <c r="QZT22" s="71"/>
      <c r="QZU22" s="71"/>
      <c r="QZV22" s="71"/>
      <c r="QZW22" s="71"/>
      <c r="QZX22" s="71"/>
      <c r="QZY22" s="71"/>
      <c r="QZZ22" s="71"/>
      <c r="RAA22" s="71"/>
      <c r="RAB22" s="71"/>
      <c r="RAC22" s="71"/>
      <c r="RAD22" s="71"/>
      <c r="RAE22" s="71"/>
      <c r="RAF22" s="71"/>
      <c r="RAG22" s="71"/>
      <c r="RAH22" s="71"/>
      <c r="RAI22" s="71"/>
      <c r="RAJ22" s="71"/>
      <c r="RAK22" s="71"/>
      <c r="RAL22" s="71"/>
      <c r="RAM22" s="71"/>
      <c r="RAN22" s="71"/>
      <c r="RAO22" s="71"/>
      <c r="RAP22" s="71"/>
      <c r="RAQ22" s="71"/>
      <c r="RAR22" s="71"/>
      <c r="RAS22" s="71"/>
      <c r="RAT22" s="71"/>
      <c r="RAU22" s="71"/>
      <c r="RAV22" s="71"/>
      <c r="RAW22" s="71"/>
      <c r="RAX22" s="71"/>
      <c r="RAY22" s="71"/>
      <c r="RAZ22" s="71"/>
      <c r="RBA22" s="71"/>
      <c r="RBB22" s="71"/>
      <c r="RBC22" s="71"/>
      <c r="RBD22" s="71"/>
      <c r="RBE22" s="71"/>
      <c r="RBF22" s="71"/>
      <c r="RBG22" s="71"/>
      <c r="RBH22" s="71"/>
      <c r="RBI22" s="71"/>
      <c r="RBJ22" s="71"/>
      <c r="RBK22" s="71"/>
      <c r="RBL22" s="71"/>
      <c r="RBM22" s="71"/>
      <c r="RBN22" s="71"/>
      <c r="RBO22" s="71"/>
      <c r="RBP22" s="71"/>
      <c r="RBQ22" s="71"/>
      <c r="RBR22" s="71"/>
      <c r="RBS22" s="71"/>
      <c r="RBT22" s="71"/>
      <c r="RBU22" s="71"/>
      <c r="RBV22" s="71"/>
      <c r="RBW22" s="71"/>
      <c r="RBX22" s="71"/>
      <c r="RBY22" s="71"/>
      <c r="RBZ22" s="71"/>
      <c r="RCA22" s="71"/>
      <c r="RCB22" s="71"/>
      <c r="RCC22" s="71"/>
      <c r="RCD22" s="71"/>
      <c r="RCE22" s="71"/>
      <c r="RCF22" s="71"/>
      <c r="RCG22" s="71"/>
      <c r="RCH22" s="71"/>
      <c r="RCI22" s="71"/>
      <c r="RCJ22" s="71"/>
      <c r="RCK22" s="71"/>
      <c r="RCL22" s="71"/>
      <c r="RCM22" s="71"/>
      <c r="RCN22" s="71"/>
      <c r="RCO22" s="71"/>
      <c r="RCP22" s="71"/>
      <c r="RCQ22" s="71"/>
      <c r="RCR22" s="71"/>
      <c r="RCS22" s="71"/>
      <c r="RCT22" s="71"/>
      <c r="RCU22" s="71"/>
      <c r="RCV22" s="71"/>
      <c r="RCW22" s="71"/>
      <c r="RCX22" s="71"/>
      <c r="RCY22" s="71"/>
      <c r="RCZ22" s="71"/>
      <c r="RDA22" s="71"/>
      <c r="RDB22" s="71"/>
      <c r="RDC22" s="71"/>
      <c r="RDD22" s="71"/>
      <c r="RDE22" s="71"/>
      <c r="RDF22" s="71"/>
      <c r="RDG22" s="71"/>
      <c r="RDH22" s="71"/>
      <c r="RDI22" s="71"/>
      <c r="RDJ22" s="71"/>
      <c r="RDK22" s="71"/>
      <c r="RDL22" s="71"/>
      <c r="RDM22" s="71"/>
      <c r="RDN22" s="71"/>
      <c r="RDO22" s="71"/>
      <c r="RDP22" s="71"/>
      <c r="RDQ22" s="71"/>
      <c r="RDR22" s="71"/>
      <c r="RDS22" s="71"/>
      <c r="RDT22" s="71"/>
      <c r="RDU22" s="71"/>
      <c r="RDV22" s="71"/>
      <c r="RDW22" s="71"/>
      <c r="RDX22" s="71"/>
      <c r="RDY22" s="71"/>
      <c r="RDZ22" s="71"/>
      <c r="REA22" s="71"/>
      <c r="REB22" s="71"/>
      <c r="REC22" s="71"/>
      <c r="RED22" s="71"/>
      <c r="REE22" s="71"/>
      <c r="REF22" s="71"/>
      <c r="REG22" s="71"/>
      <c r="REH22" s="71"/>
      <c r="REI22" s="71"/>
      <c r="REJ22" s="71"/>
      <c r="REK22" s="71"/>
      <c r="REL22" s="71"/>
      <c r="REM22" s="71"/>
      <c r="REN22" s="71"/>
      <c r="REO22" s="71"/>
      <c r="REP22" s="71"/>
      <c r="REQ22" s="71"/>
      <c r="RER22" s="71"/>
      <c r="RES22" s="71"/>
      <c r="RET22" s="71"/>
      <c r="REU22" s="71"/>
      <c r="REV22" s="71"/>
      <c r="REW22" s="71"/>
      <c r="REX22" s="71"/>
      <c r="REY22" s="71"/>
      <c r="REZ22" s="71"/>
      <c r="RFA22" s="71"/>
      <c r="RFB22" s="71"/>
      <c r="RFC22" s="71"/>
      <c r="RFD22" s="71"/>
      <c r="RFE22" s="71"/>
      <c r="RFF22" s="71"/>
      <c r="RFG22" s="71"/>
      <c r="RFH22" s="71"/>
      <c r="RFI22" s="71"/>
      <c r="RFJ22" s="71"/>
      <c r="RFK22" s="71"/>
      <c r="RFL22" s="71"/>
      <c r="RFM22" s="71"/>
      <c r="RFN22" s="71"/>
      <c r="RFO22" s="71"/>
      <c r="RFP22" s="71"/>
      <c r="RFQ22" s="71"/>
      <c r="RFR22" s="71"/>
      <c r="RFS22" s="71"/>
      <c r="RFT22" s="71"/>
      <c r="RFU22" s="71"/>
      <c r="RFV22" s="71"/>
      <c r="RFW22" s="71"/>
      <c r="RFX22" s="71"/>
      <c r="RFY22" s="71"/>
      <c r="RFZ22" s="71"/>
      <c r="RGA22" s="71"/>
      <c r="RGB22" s="71"/>
      <c r="RGC22" s="71"/>
      <c r="RGD22" s="71"/>
      <c r="RGE22" s="71"/>
      <c r="RGF22" s="71"/>
      <c r="RGG22" s="71"/>
      <c r="RGH22" s="71"/>
      <c r="RGI22" s="71"/>
      <c r="RGJ22" s="71"/>
      <c r="RGK22" s="71"/>
      <c r="RGL22" s="71"/>
      <c r="RGM22" s="71"/>
      <c r="RGN22" s="71"/>
      <c r="RGO22" s="71"/>
      <c r="RGP22" s="71"/>
      <c r="RGQ22" s="71"/>
      <c r="RGR22" s="71"/>
      <c r="RGS22" s="71"/>
      <c r="RGT22" s="71"/>
      <c r="RGU22" s="71"/>
      <c r="RGV22" s="71"/>
      <c r="RGW22" s="71"/>
      <c r="RGX22" s="71"/>
      <c r="RGY22" s="71"/>
      <c r="RGZ22" s="71"/>
      <c r="RHA22" s="71"/>
      <c r="RHB22" s="71"/>
      <c r="RHC22" s="71"/>
      <c r="RHD22" s="71"/>
      <c r="RHE22" s="71"/>
      <c r="RHF22" s="71"/>
      <c r="RHG22" s="71"/>
      <c r="RHH22" s="71"/>
      <c r="RHI22" s="71"/>
      <c r="RHJ22" s="71"/>
      <c r="RHK22" s="71"/>
      <c r="RHL22" s="71"/>
      <c r="RHM22" s="71"/>
      <c r="RHN22" s="71"/>
      <c r="RHO22" s="71"/>
      <c r="RHP22" s="71"/>
      <c r="RHQ22" s="71"/>
      <c r="RHR22" s="71"/>
      <c r="RHS22" s="71"/>
      <c r="RHT22" s="71"/>
      <c r="RHU22" s="71"/>
      <c r="RHV22" s="71"/>
      <c r="RHW22" s="71"/>
      <c r="RHX22" s="71"/>
      <c r="RHY22" s="71"/>
      <c r="RHZ22" s="71"/>
      <c r="RIA22" s="71"/>
      <c r="RIB22" s="71"/>
      <c r="RIC22" s="71"/>
      <c r="RID22" s="71"/>
      <c r="RIE22" s="71"/>
      <c r="RIF22" s="71"/>
      <c r="RIG22" s="71"/>
      <c r="RIH22" s="71"/>
      <c r="RII22" s="71"/>
      <c r="RIJ22" s="71"/>
      <c r="RIK22" s="71"/>
      <c r="RIL22" s="71"/>
      <c r="RIM22" s="71"/>
      <c r="RIN22" s="71"/>
      <c r="RIO22" s="71"/>
      <c r="RIP22" s="71"/>
      <c r="RIQ22" s="71"/>
      <c r="RIR22" s="71"/>
      <c r="RIS22" s="71"/>
      <c r="RIT22" s="71"/>
      <c r="RIU22" s="71"/>
      <c r="RIV22" s="71"/>
      <c r="RIW22" s="71"/>
      <c r="RIX22" s="71"/>
      <c r="RIY22" s="71"/>
      <c r="RIZ22" s="71"/>
      <c r="RJA22" s="71"/>
      <c r="RJB22" s="71"/>
      <c r="RJC22" s="71"/>
      <c r="RJD22" s="71"/>
      <c r="RJE22" s="71"/>
      <c r="RJF22" s="71"/>
      <c r="RJG22" s="71"/>
      <c r="RJH22" s="71"/>
      <c r="RJI22" s="71"/>
      <c r="RJJ22" s="71"/>
      <c r="RJK22" s="71"/>
      <c r="RJL22" s="71"/>
      <c r="RJM22" s="71"/>
      <c r="RJN22" s="71"/>
      <c r="RJO22" s="71"/>
      <c r="RJP22" s="71"/>
      <c r="RJQ22" s="71"/>
      <c r="RJR22" s="71"/>
      <c r="RJS22" s="71"/>
      <c r="RJT22" s="71"/>
      <c r="RJU22" s="71"/>
      <c r="RJV22" s="71"/>
      <c r="RJW22" s="71"/>
      <c r="RJX22" s="71"/>
      <c r="RJY22" s="71"/>
      <c r="RJZ22" s="71"/>
      <c r="RKA22" s="71"/>
      <c r="RKB22" s="71"/>
      <c r="RKC22" s="71"/>
      <c r="RKD22" s="71"/>
      <c r="RKE22" s="71"/>
      <c r="RKF22" s="71"/>
      <c r="RKG22" s="71"/>
      <c r="RKH22" s="71"/>
      <c r="RKI22" s="71"/>
      <c r="RKJ22" s="71"/>
      <c r="RKK22" s="71"/>
      <c r="RKL22" s="71"/>
      <c r="RKM22" s="71"/>
      <c r="RKN22" s="71"/>
      <c r="RKO22" s="71"/>
      <c r="RKP22" s="71"/>
      <c r="RKQ22" s="71"/>
      <c r="RKR22" s="71"/>
      <c r="RKS22" s="71"/>
      <c r="RKT22" s="71"/>
      <c r="RKU22" s="71"/>
      <c r="RKV22" s="71"/>
      <c r="RKW22" s="71"/>
      <c r="RKX22" s="71"/>
      <c r="RKY22" s="71"/>
      <c r="RKZ22" s="71"/>
      <c r="RLA22" s="71"/>
      <c r="RLB22" s="71"/>
      <c r="RLC22" s="71"/>
      <c r="RLD22" s="71"/>
      <c r="RLE22" s="71"/>
      <c r="RLF22" s="71"/>
      <c r="RLG22" s="71"/>
      <c r="RLH22" s="71"/>
      <c r="RLI22" s="71"/>
      <c r="RLJ22" s="71"/>
      <c r="RLK22" s="71"/>
      <c r="RLL22" s="71"/>
      <c r="RLM22" s="71"/>
      <c r="RLN22" s="71"/>
      <c r="RLO22" s="71"/>
      <c r="RLP22" s="71"/>
      <c r="RLQ22" s="71"/>
      <c r="RLR22" s="71"/>
      <c r="RLS22" s="71"/>
      <c r="RLT22" s="71"/>
      <c r="RLU22" s="71"/>
      <c r="RLV22" s="71"/>
      <c r="RLW22" s="71"/>
      <c r="RLX22" s="71"/>
      <c r="RLY22" s="71"/>
      <c r="RLZ22" s="71"/>
      <c r="RMA22" s="71"/>
      <c r="RMB22" s="71"/>
      <c r="RMC22" s="71"/>
      <c r="RMD22" s="71"/>
      <c r="RME22" s="71"/>
      <c r="RMF22" s="71"/>
      <c r="RMG22" s="71"/>
      <c r="RMH22" s="71"/>
      <c r="RMI22" s="71"/>
      <c r="RMJ22" s="71"/>
      <c r="RMK22" s="71"/>
      <c r="RML22" s="71"/>
      <c r="RMM22" s="71"/>
      <c r="RMN22" s="71"/>
      <c r="RMO22" s="71"/>
      <c r="RMP22" s="71"/>
      <c r="RMQ22" s="71"/>
      <c r="RMR22" s="71"/>
      <c r="RMS22" s="71"/>
      <c r="RMT22" s="71"/>
      <c r="RMU22" s="71"/>
      <c r="RMV22" s="71"/>
      <c r="RMW22" s="71"/>
      <c r="RMX22" s="71"/>
      <c r="RMY22" s="71"/>
      <c r="RMZ22" s="71"/>
      <c r="RNA22" s="71"/>
      <c r="RNB22" s="71"/>
      <c r="RNC22" s="71"/>
      <c r="RND22" s="71"/>
      <c r="RNE22" s="71"/>
      <c r="RNF22" s="71"/>
      <c r="RNG22" s="71"/>
      <c r="RNH22" s="71"/>
      <c r="RNI22" s="71"/>
      <c r="RNJ22" s="71"/>
      <c r="RNK22" s="71"/>
      <c r="RNL22" s="71"/>
      <c r="RNM22" s="71"/>
      <c r="RNN22" s="71"/>
      <c r="RNO22" s="71"/>
      <c r="RNP22" s="71"/>
      <c r="RNQ22" s="71"/>
      <c r="RNR22" s="71"/>
      <c r="RNS22" s="71"/>
      <c r="RNT22" s="71"/>
      <c r="RNU22" s="71"/>
      <c r="RNV22" s="71"/>
      <c r="RNW22" s="71"/>
      <c r="RNX22" s="71"/>
      <c r="RNY22" s="71"/>
      <c r="RNZ22" s="71"/>
      <c r="ROA22" s="71"/>
      <c r="ROB22" s="71"/>
      <c r="ROC22" s="71"/>
      <c r="ROD22" s="71"/>
      <c r="ROE22" s="71"/>
      <c r="ROF22" s="71"/>
      <c r="ROG22" s="71"/>
      <c r="ROH22" s="71"/>
      <c r="ROI22" s="71"/>
      <c r="ROJ22" s="71"/>
      <c r="ROK22" s="71"/>
      <c r="ROL22" s="71"/>
      <c r="ROM22" s="71"/>
      <c r="RON22" s="71"/>
      <c r="ROO22" s="71"/>
      <c r="ROP22" s="71"/>
      <c r="ROQ22" s="71"/>
      <c r="ROR22" s="71"/>
      <c r="ROS22" s="71"/>
      <c r="ROT22" s="71"/>
      <c r="ROU22" s="71"/>
      <c r="ROV22" s="71"/>
      <c r="ROW22" s="71"/>
      <c r="ROX22" s="71"/>
      <c r="ROY22" s="71"/>
      <c r="ROZ22" s="71"/>
      <c r="RPA22" s="71"/>
      <c r="RPB22" s="71"/>
      <c r="RPC22" s="71"/>
      <c r="RPD22" s="71"/>
      <c r="RPE22" s="71"/>
      <c r="RPF22" s="71"/>
      <c r="RPG22" s="71"/>
      <c r="RPH22" s="71"/>
      <c r="RPI22" s="71"/>
      <c r="RPJ22" s="71"/>
      <c r="RPK22" s="71"/>
      <c r="RPL22" s="71"/>
      <c r="RPM22" s="71"/>
      <c r="RPN22" s="71"/>
      <c r="RPO22" s="71"/>
      <c r="RPP22" s="71"/>
      <c r="RPQ22" s="71"/>
      <c r="RPR22" s="71"/>
      <c r="RPS22" s="71"/>
      <c r="RPT22" s="71"/>
      <c r="RPU22" s="71"/>
      <c r="RPV22" s="71"/>
      <c r="RPW22" s="71"/>
      <c r="RPX22" s="71"/>
      <c r="RPY22" s="71"/>
      <c r="RPZ22" s="71"/>
      <c r="RQA22" s="71"/>
      <c r="RQB22" s="71"/>
      <c r="RQC22" s="71"/>
      <c r="RQD22" s="71"/>
      <c r="RQE22" s="71"/>
      <c r="RQF22" s="71"/>
      <c r="RQG22" s="71"/>
      <c r="RQH22" s="71"/>
      <c r="RQI22" s="71"/>
      <c r="RQJ22" s="71"/>
      <c r="RQK22" s="71"/>
      <c r="RQL22" s="71"/>
      <c r="RQM22" s="71"/>
      <c r="RQN22" s="71"/>
      <c r="RQO22" s="71"/>
      <c r="RQP22" s="71"/>
      <c r="RQQ22" s="71"/>
      <c r="RQR22" s="71"/>
      <c r="RQS22" s="71"/>
      <c r="RQT22" s="71"/>
      <c r="RQU22" s="71"/>
      <c r="RQV22" s="71"/>
      <c r="RQW22" s="71"/>
      <c r="RQX22" s="71"/>
      <c r="RQY22" s="71"/>
      <c r="RQZ22" s="71"/>
      <c r="RRA22" s="71"/>
      <c r="RRB22" s="71"/>
      <c r="RRC22" s="71"/>
      <c r="RRD22" s="71"/>
      <c r="RRE22" s="71"/>
      <c r="RRF22" s="71"/>
      <c r="RRG22" s="71"/>
      <c r="RRH22" s="71"/>
      <c r="RRI22" s="71"/>
      <c r="RRJ22" s="71"/>
      <c r="RRK22" s="71"/>
      <c r="RRL22" s="71"/>
      <c r="RRM22" s="71"/>
      <c r="RRN22" s="71"/>
      <c r="RRO22" s="71"/>
      <c r="RRP22" s="71"/>
      <c r="RRQ22" s="71"/>
      <c r="RRR22" s="71"/>
      <c r="RRS22" s="71"/>
      <c r="RRT22" s="71"/>
      <c r="RRU22" s="71"/>
      <c r="RRV22" s="71"/>
      <c r="RRW22" s="71"/>
      <c r="RRX22" s="71"/>
      <c r="RRY22" s="71"/>
      <c r="RRZ22" s="71"/>
      <c r="RSA22" s="71"/>
      <c r="RSB22" s="71"/>
      <c r="RSC22" s="71"/>
      <c r="RSD22" s="71"/>
      <c r="RSE22" s="71"/>
      <c r="RSF22" s="71"/>
      <c r="RSG22" s="71"/>
      <c r="RSH22" s="71"/>
      <c r="RSI22" s="71"/>
      <c r="RSJ22" s="71"/>
      <c r="RSK22" s="71"/>
      <c r="RSL22" s="71"/>
      <c r="RSM22" s="71"/>
      <c r="RSN22" s="71"/>
      <c r="RSO22" s="71"/>
      <c r="RSP22" s="71"/>
      <c r="RSQ22" s="71"/>
      <c r="RSR22" s="71"/>
      <c r="RSS22" s="71"/>
      <c r="RST22" s="71"/>
      <c r="RSU22" s="71"/>
      <c r="RSV22" s="71"/>
      <c r="RSW22" s="71"/>
      <c r="RSX22" s="71"/>
      <c r="RSY22" s="71"/>
      <c r="RSZ22" s="71"/>
      <c r="RTA22" s="71"/>
      <c r="RTB22" s="71"/>
      <c r="RTC22" s="71"/>
      <c r="RTD22" s="71"/>
      <c r="RTE22" s="71"/>
      <c r="RTF22" s="71"/>
      <c r="RTG22" s="71"/>
      <c r="RTH22" s="71"/>
      <c r="RTI22" s="71"/>
      <c r="RTJ22" s="71"/>
      <c r="RTK22" s="71"/>
      <c r="RTL22" s="71"/>
      <c r="RTM22" s="71"/>
      <c r="RTN22" s="71"/>
      <c r="RTO22" s="71"/>
      <c r="RTP22" s="71"/>
      <c r="RTQ22" s="71"/>
      <c r="RTR22" s="71"/>
      <c r="RTS22" s="71"/>
      <c r="RTT22" s="71"/>
      <c r="RTU22" s="71"/>
      <c r="RTV22" s="71"/>
      <c r="RTW22" s="71"/>
      <c r="RTX22" s="71"/>
      <c r="RTY22" s="71"/>
      <c r="RTZ22" s="71"/>
      <c r="RUA22" s="71"/>
      <c r="RUB22" s="71"/>
      <c r="RUC22" s="71"/>
      <c r="RUD22" s="71"/>
      <c r="RUE22" s="71"/>
      <c r="RUF22" s="71"/>
      <c r="RUG22" s="71"/>
      <c r="RUH22" s="71"/>
      <c r="RUI22" s="71"/>
      <c r="RUJ22" s="71"/>
      <c r="RUK22" s="71"/>
      <c r="RUL22" s="71"/>
      <c r="RUM22" s="71"/>
      <c r="RUN22" s="71"/>
      <c r="RUO22" s="71"/>
      <c r="RUP22" s="71"/>
      <c r="RUQ22" s="71"/>
      <c r="RUR22" s="71"/>
      <c r="RUS22" s="71"/>
      <c r="RUT22" s="71"/>
      <c r="RUU22" s="71"/>
      <c r="RUV22" s="71"/>
      <c r="RUW22" s="71"/>
      <c r="RUX22" s="71"/>
      <c r="RUY22" s="71"/>
      <c r="RUZ22" s="71"/>
      <c r="RVA22" s="71"/>
      <c r="RVB22" s="71"/>
      <c r="RVC22" s="71"/>
      <c r="RVD22" s="71"/>
      <c r="RVE22" s="71"/>
      <c r="RVF22" s="71"/>
      <c r="RVG22" s="71"/>
      <c r="RVH22" s="71"/>
      <c r="RVI22" s="71"/>
      <c r="RVJ22" s="71"/>
      <c r="RVK22" s="71"/>
      <c r="RVL22" s="71"/>
      <c r="RVM22" s="71"/>
      <c r="RVN22" s="71"/>
      <c r="RVO22" s="71"/>
      <c r="RVP22" s="71"/>
      <c r="RVQ22" s="71"/>
      <c r="RVR22" s="71"/>
      <c r="RVS22" s="71"/>
      <c r="RVT22" s="71"/>
      <c r="RVU22" s="71"/>
      <c r="RVV22" s="71"/>
      <c r="RVW22" s="71"/>
      <c r="RVX22" s="71"/>
      <c r="RVY22" s="71"/>
      <c r="RVZ22" s="71"/>
      <c r="RWA22" s="71"/>
      <c r="RWB22" s="71"/>
      <c r="RWC22" s="71"/>
      <c r="RWD22" s="71"/>
      <c r="RWE22" s="71"/>
      <c r="RWF22" s="71"/>
      <c r="RWG22" s="71"/>
      <c r="RWH22" s="71"/>
      <c r="RWI22" s="71"/>
      <c r="RWJ22" s="71"/>
      <c r="RWK22" s="71"/>
      <c r="RWL22" s="71"/>
      <c r="RWM22" s="71"/>
      <c r="RWN22" s="71"/>
      <c r="RWO22" s="71"/>
      <c r="RWP22" s="71"/>
      <c r="RWQ22" s="71"/>
      <c r="RWR22" s="71"/>
      <c r="RWS22" s="71"/>
      <c r="RWT22" s="71"/>
      <c r="RWU22" s="71"/>
      <c r="RWV22" s="71"/>
      <c r="RWW22" s="71"/>
      <c r="RWX22" s="71"/>
      <c r="RWY22" s="71"/>
      <c r="RWZ22" s="71"/>
      <c r="RXA22" s="71"/>
      <c r="RXB22" s="71"/>
      <c r="RXC22" s="71"/>
      <c r="RXD22" s="71"/>
      <c r="RXE22" s="71"/>
      <c r="RXF22" s="71"/>
      <c r="RXG22" s="71"/>
      <c r="RXH22" s="71"/>
      <c r="RXI22" s="71"/>
      <c r="RXJ22" s="71"/>
      <c r="RXK22" s="71"/>
      <c r="RXL22" s="71"/>
      <c r="RXM22" s="71"/>
      <c r="RXN22" s="71"/>
      <c r="RXO22" s="71"/>
      <c r="RXP22" s="71"/>
      <c r="RXQ22" s="71"/>
      <c r="RXR22" s="71"/>
      <c r="RXS22" s="71"/>
      <c r="RXT22" s="71"/>
      <c r="RXU22" s="71"/>
      <c r="RXV22" s="71"/>
      <c r="RXW22" s="71"/>
      <c r="RXX22" s="71"/>
      <c r="RXY22" s="71"/>
      <c r="RXZ22" s="71"/>
      <c r="RYA22" s="71"/>
      <c r="RYB22" s="71"/>
      <c r="RYC22" s="71"/>
      <c r="RYD22" s="71"/>
      <c r="RYE22" s="71"/>
      <c r="RYF22" s="71"/>
      <c r="RYG22" s="71"/>
      <c r="RYH22" s="71"/>
      <c r="RYI22" s="71"/>
      <c r="RYJ22" s="71"/>
      <c r="RYK22" s="71"/>
      <c r="RYL22" s="71"/>
      <c r="RYM22" s="71"/>
      <c r="RYN22" s="71"/>
      <c r="RYO22" s="71"/>
      <c r="RYP22" s="71"/>
      <c r="RYQ22" s="71"/>
      <c r="RYR22" s="71"/>
      <c r="RYS22" s="71"/>
      <c r="RYT22" s="71"/>
      <c r="RYU22" s="71"/>
      <c r="RYV22" s="71"/>
      <c r="RYW22" s="71"/>
      <c r="RYX22" s="71"/>
      <c r="RYY22" s="71"/>
      <c r="RYZ22" s="71"/>
      <c r="RZA22" s="71"/>
      <c r="RZB22" s="71"/>
      <c r="RZC22" s="71"/>
      <c r="RZD22" s="71"/>
      <c r="RZE22" s="71"/>
      <c r="RZF22" s="71"/>
      <c r="RZG22" s="71"/>
      <c r="RZH22" s="71"/>
      <c r="RZI22" s="71"/>
      <c r="RZJ22" s="71"/>
      <c r="RZK22" s="71"/>
      <c r="RZL22" s="71"/>
      <c r="RZM22" s="71"/>
      <c r="RZN22" s="71"/>
      <c r="RZO22" s="71"/>
      <c r="RZP22" s="71"/>
      <c r="RZQ22" s="71"/>
      <c r="RZR22" s="71"/>
      <c r="RZS22" s="71"/>
      <c r="RZT22" s="71"/>
      <c r="RZU22" s="71"/>
      <c r="RZV22" s="71"/>
      <c r="RZW22" s="71"/>
      <c r="RZX22" s="71"/>
      <c r="RZY22" s="71"/>
      <c r="RZZ22" s="71"/>
      <c r="SAA22" s="71"/>
      <c r="SAB22" s="71"/>
      <c r="SAC22" s="71"/>
      <c r="SAD22" s="71"/>
      <c r="SAE22" s="71"/>
      <c r="SAF22" s="71"/>
      <c r="SAG22" s="71"/>
      <c r="SAH22" s="71"/>
      <c r="SAI22" s="71"/>
      <c r="SAJ22" s="71"/>
      <c r="SAK22" s="71"/>
      <c r="SAL22" s="71"/>
      <c r="SAM22" s="71"/>
      <c r="SAN22" s="71"/>
      <c r="SAO22" s="71"/>
      <c r="SAP22" s="71"/>
      <c r="SAQ22" s="71"/>
      <c r="SAR22" s="71"/>
      <c r="SAS22" s="71"/>
      <c r="SAT22" s="71"/>
      <c r="SAU22" s="71"/>
      <c r="SAV22" s="71"/>
      <c r="SAW22" s="71"/>
      <c r="SAX22" s="71"/>
      <c r="SAY22" s="71"/>
      <c r="SAZ22" s="71"/>
      <c r="SBA22" s="71"/>
      <c r="SBB22" s="71"/>
      <c r="SBC22" s="71"/>
      <c r="SBD22" s="71"/>
      <c r="SBE22" s="71"/>
      <c r="SBF22" s="71"/>
      <c r="SBG22" s="71"/>
      <c r="SBH22" s="71"/>
      <c r="SBI22" s="71"/>
      <c r="SBJ22" s="71"/>
      <c r="SBK22" s="71"/>
      <c r="SBL22" s="71"/>
      <c r="SBM22" s="71"/>
      <c r="SBN22" s="71"/>
      <c r="SBO22" s="71"/>
      <c r="SBP22" s="71"/>
      <c r="SBQ22" s="71"/>
      <c r="SBR22" s="71"/>
      <c r="SBS22" s="71"/>
      <c r="SBT22" s="71"/>
      <c r="SBU22" s="71"/>
      <c r="SBV22" s="71"/>
      <c r="SBW22" s="71"/>
      <c r="SBX22" s="71"/>
      <c r="SBY22" s="71"/>
      <c r="SBZ22" s="71"/>
      <c r="SCA22" s="71"/>
      <c r="SCB22" s="71"/>
      <c r="SCC22" s="71"/>
      <c r="SCD22" s="71"/>
      <c r="SCE22" s="71"/>
      <c r="SCF22" s="71"/>
      <c r="SCG22" s="71"/>
      <c r="SCH22" s="71"/>
      <c r="SCI22" s="71"/>
      <c r="SCJ22" s="71"/>
      <c r="SCK22" s="71"/>
      <c r="SCL22" s="71"/>
      <c r="SCM22" s="71"/>
      <c r="SCN22" s="71"/>
      <c r="SCO22" s="71"/>
      <c r="SCP22" s="71"/>
      <c r="SCQ22" s="71"/>
      <c r="SCR22" s="71"/>
      <c r="SCS22" s="71"/>
      <c r="SCT22" s="71"/>
      <c r="SCU22" s="71"/>
      <c r="SCV22" s="71"/>
      <c r="SCW22" s="71"/>
      <c r="SCX22" s="71"/>
      <c r="SCY22" s="71"/>
      <c r="SCZ22" s="71"/>
      <c r="SDA22" s="71"/>
      <c r="SDB22" s="71"/>
      <c r="SDC22" s="71"/>
      <c r="SDD22" s="71"/>
      <c r="SDE22" s="71"/>
      <c r="SDF22" s="71"/>
      <c r="SDG22" s="71"/>
      <c r="SDH22" s="71"/>
      <c r="SDI22" s="71"/>
      <c r="SDJ22" s="71"/>
      <c r="SDK22" s="71"/>
      <c r="SDL22" s="71"/>
      <c r="SDM22" s="71"/>
      <c r="SDN22" s="71"/>
      <c r="SDO22" s="71"/>
      <c r="SDP22" s="71"/>
      <c r="SDQ22" s="71"/>
      <c r="SDR22" s="71"/>
      <c r="SDS22" s="71"/>
      <c r="SDT22" s="71"/>
      <c r="SDU22" s="71"/>
      <c r="SDV22" s="71"/>
      <c r="SDW22" s="71"/>
      <c r="SDX22" s="71"/>
      <c r="SDY22" s="71"/>
      <c r="SDZ22" s="71"/>
      <c r="SEA22" s="71"/>
      <c r="SEB22" s="71"/>
      <c r="SEC22" s="71"/>
      <c r="SED22" s="71"/>
      <c r="SEE22" s="71"/>
      <c r="SEF22" s="71"/>
      <c r="SEG22" s="71"/>
      <c r="SEH22" s="71"/>
      <c r="SEI22" s="71"/>
      <c r="SEJ22" s="71"/>
      <c r="SEK22" s="71"/>
      <c r="SEL22" s="71"/>
      <c r="SEM22" s="71"/>
      <c r="SEN22" s="71"/>
      <c r="SEO22" s="71"/>
      <c r="SEP22" s="71"/>
      <c r="SEQ22" s="71"/>
      <c r="SER22" s="71"/>
      <c r="SES22" s="71"/>
      <c r="SET22" s="71"/>
      <c r="SEU22" s="71"/>
      <c r="SEV22" s="71"/>
      <c r="SEW22" s="71"/>
      <c r="SEX22" s="71"/>
      <c r="SEY22" s="71"/>
      <c r="SEZ22" s="71"/>
      <c r="SFA22" s="71"/>
      <c r="SFB22" s="71"/>
      <c r="SFC22" s="71"/>
      <c r="SFD22" s="71"/>
      <c r="SFE22" s="71"/>
      <c r="SFF22" s="71"/>
      <c r="SFG22" s="71"/>
      <c r="SFH22" s="71"/>
      <c r="SFI22" s="71"/>
      <c r="SFJ22" s="71"/>
      <c r="SFK22" s="71"/>
      <c r="SFL22" s="71"/>
      <c r="SFM22" s="71"/>
      <c r="SFN22" s="71"/>
      <c r="SFO22" s="71"/>
      <c r="SFP22" s="71"/>
      <c r="SFQ22" s="71"/>
      <c r="SFR22" s="71"/>
      <c r="SFS22" s="71"/>
      <c r="SFT22" s="71"/>
      <c r="SFU22" s="71"/>
      <c r="SFV22" s="71"/>
      <c r="SFW22" s="71"/>
      <c r="SFX22" s="71"/>
      <c r="SFY22" s="71"/>
      <c r="SFZ22" s="71"/>
      <c r="SGA22" s="71"/>
      <c r="SGB22" s="71"/>
      <c r="SGC22" s="71"/>
      <c r="SGD22" s="71"/>
      <c r="SGE22" s="71"/>
      <c r="SGF22" s="71"/>
      <c r="SGG22" s="71"/>
      <c r="SGH22" s="71"/>
      <c r="SGI22" s="71"/>
      <c r="SGJ22" s="71"/>
      <c r="SGK22" s="71"/>
      <c r="SGL22" s="71"/>
      <c r="SGM22" s="71"/>
      <c r="SGN22" s="71"/>
      <c r="SGO22" s="71"/>
      <c r="SGP22" s="71"/>
      <c r="SGQ22" s="71"/>
      <c r="SGR22" s="71"/>
      <c r="SGS22" s="71"/>
      <c r="SGT22" s="71"/>
      <c r="SGU22" s="71"/>
      <c r="SGV22" s="71"/>
      <c r="SGW22" s="71"/>
      <c r="SGX22" s="71"/>
      <c r="SGY22" s="71"/>
      <c r="SGZ22" s="71"/>
      <c r="SHA22" s="71"/>
      <c r="SHB22" s="71"/>
      <c r="SHC22" s="71"/>
      <c r="SHD22" s="71"/>
      <c r="SHE22" s="71"/>
      <c r="SHF22" s="71"/>
      <c r="SHG22" s="71"/>
      <c r="SHH22" s="71"/>
      <c r="SHI22" s="71"/>
      <c r="SHJ22" s="71"/>
      <c r="SHK22" s="71"/>
      <c r="SHL22" s="71"/>
      <c r="SHM22" s="71"/>
      <c r="SHN22" s="71"/>
      <c r="SHO22" s="71"/>
      <c r="SHP22" s="71"/>
      <c r="SHQ22" s="71"/>
      <c r="SHR22" s="71"/>
      <c r="SHS22" s="71"/>
      <c r="SHT22" s="71"/>
      <c r="SHU22" s="71"/>
      <c r="SHV22" s="71"/>
      <c r="SHW22" s="71"/>
      <c r="SHX22" s="71"/>
      <c r="SHY22" s="71"/>
      <c r="SHZ22" s="71"/>
      <c r="SIA22" s="71"/>
      <c r="SIB22" s="71"/>
      <c r="SIC22" s="71"/>
      <c r="SID22" s="71"/>
      <c r="SIE22" s="71"/>
      <c r="SIF22" s="71"/>
      <c r="SIG22" s="71"/>
      <c r="SIH22" s="71"/>
      <c r="SII22" s="71"/>
      <c r="SIJ22" s="71"/>
      <c r="SIK22" s="71"/>
      <c r="SIL22" s="71"/>
      <c r="SIM22" s="71"/>
      <c r="SIN22" s="71"/>
      <c r="SIO22" s="71"/>
      <c r="SIP22" s="71"/>
      <c r="SIQ22" s="71"/>
      <c r="SIR22" s="71"/>
      <c r="SIS22" s="71"/>
      <c r="SIT22" s="71"/>
      <c r="SIU22" s="71"/>
      <c r="SIV22" s="71"/>
      <c r="SIW22" s="71"/>
      <c r="SIX22" s="71"/>
      <c r="SIY22" s="71"/>
      <c r="SIZ22" s="71"/>
      <c r="SJA22" s="71"/>
      <c r="SJB22" s="71"/>
      <c r="SJC22" s="71"/>
      <c r="SJD22" s="71"/>
      <c r="SJE22" s="71"/>
      <c r="SJF22" s="71"/>
      <c r="SJG22" s="71"/>
      <c r="SJH22" s="71"/>
      <c r="SJI22" s="71"/>
      <c r="SJJ22" s="71"/>
      <c r="SJK22" s="71"/>
      <c r="SJL22" s="71"/>
      <c r="SJM22" s="71"/>
      <c r="SJN22" s="71"/>
      <c r="SJO22" s="71"/>
      <c r="SJP22" s="71"/>
      <c r="SJQ22" s="71"/>
      <c r="SJR22" s="71"/>
      <c r="SJS22" s="71"/>
      <c r="SJT22" s="71"/>
      <c r="SJU22" s="71"/>
      <c r="SJV22" s="71"/>
      <c r="SJW22" s="71"/>
      <c r="SJX22" s="71"/>
      <c r="SJY22" s="71"/>
      <c r="SJZ22" s="71"/>
      <c r="SKA22" s="71"/>
      <c r="SKB22" s="71"/>
      <c r="SKC22" s="71"/>
      <c r="SKD22" s="71"/>
      <c r="SKE22" s="71"/>
      <c r="SKF22" s="71"/>
      <c r="SKG22" s="71"/>
      <c r="SKH22" s="71"/>
      <c r="SKI22" s="71"/>
      <c r="SKJ22" s="71"/>
      <c r="SKK22" s="71"/>
      <c r="SKL22" s="71"/>
      <c r="SKM22" s="71"/>
      <c r="SKN22" s="71"/>
      <c r="SKO22" s="71"/>
      <c r="SKP22" s="71"/>
      <c r="SKQ22" s="71"/>
      <c r="SKR22" s="71"/>
      <c r="SKS22" s="71"/>
      <c r="SKT22" s="71"/>
      <c r="SKU22" s="71"/>
      <c r="SKV22" s="71"/>
      <c r="SKW22" s="71"/>
      <c r="SKX22" s="71"/>
      <c r="SKY22" s="71"/>
      <c r="SKZ22" s="71"/>
      <c r="SLA22" s="71"/>
      <c r="SLB22" s="71"/>
      <c r="SLC22" s="71"/>
      <c r="SLD22" s="71"/>
      <c r="SLE22" s="71"/>
      <c r="SLF22" s="71"/>
      <c r="SLG22" s="71"/>
      <c r="SLH22" s="71"/>
      <c r="SLI22" s="71"/>
      <c r="SLJ22" s="71"/>
      <c r="SLK22" s="71"/>
      <c r="SLL22" s="71"/>
      <c r="SLM22" s="71"/>
      <c r="SLN22" s="71"/>
      <c r="SLO22" s="71"/>
      <c r="SLP22" s="71"/>
      <c r="SLQ22" s="71"/>
      <c r="SLR22" s="71"/>
      <c r="SLS22" s="71"/>
      <c r="SLT22" s="71"/>
      <c r="SLU22" s="71"/>
      <c r="SLV22" s="71"/>
      <c r="SLW22" s="71"/>
      <c r="SLX22" s="71"/>
      <c r="SLY22" s="71"/>
      <c r="SLZ22" s="71"/>
      <c r="SMA22" s="71"/>
      <c r="SMB22" s="71"/>
      <c r="SMC22" s="71"/>
      <c r="SMD22" s="71"/>
      <c r="SME22" s="71"/>
      <c r="SMF22" s="71"/>
      <c r="SMG22" s="71"/>
      <c r="SMH22" s="71"/>
      <c r="SMI22" s="71"/>
      <c r="SMJ22" s="71"/>
      <c r="SMK22" s="71"/>
      <c r="SML22" s="71"/>
      <c r="SMM22" s="71"/>
      <c r="SMN22" s="71"/>
      <c r="SMO22" s="71"/>
      <c r="SMP22" s="71"/>
      <c r="SMQ22" s="71"/>
      <c r="SMR22" s="71"/>
      <c r="SMS22" s="71"/>
      <c r="SMT22" s="71"/>
      <c r="SMU22" s="71"/>
      <c r="SMV22" s="71"/>
      <c r="SMW22" s="71"/>
      <c r="SMX22" s="71"/>
      <c r="SMY22" s="71"/>
      <c r="SMZ22" s="71"/>
      <c r="SNA22" s="71"/>
      <c r="SNB22" s="71"/>
      <c r="SNC22" s="71"/>
      <c r="SND22" s="71"/>
      <c r="SNE22" s="71"/>
      <c r="SNF22" s="71"/>
      <c r="SNG22" s="71"/>
      <c r="SNH22" s="71"/>
      <c r="SNI22" s="71"/>
      <c r="SNJ22" s="71"/>
      <c r="SNK22" s="71"/>
      <c r="SNL22" s="71"/>
      <c r="SNM22" s="71"/>
      <c r="SNN22" s="71"/>
      <c r="SNO22" s="71"/>
      <c r="SNP22" s="71"/>
      <c r="SNQ22" s="71"/>
      <c r="SNR22" s="71"/>
      <c r="SNS22" s="71"/>
      <c r="SNT22" s="71"/>
      <c r="SNU22" s="71"/>
      <c r="SNV22" s="71"/>
      <c r="SNW22" s="71"/>
      <c r="SNX22" s="71"/>
      <c r="SNY22" s="71"/>
      <c r="SNZ22" s="71"/>
      <c r="SOA22" s="71"/>
      <c r="SOB22" s="71"/>
      <c r="SOC22" s="71"/>
      <c r="SOD22" s="71"/>
      <c r="SOE22" s="71"/>
      <c r="SOF22" s="71"/>
      <c r="SOG22" s="71"/>
      <c r="SOH22" s="71"/>
      <c r="SOI22" s="71"/>
      <c r="SOJ22" s="71"/>
      <c r="SOK22" s="71"/>
      <c r="SOL22" s="71"/>
      <c r="SOM22" s="71"/>
      <c r="SON22" s="71"/>
      <c r="SOO22" s="71"/>
      <c r="SOP22" s="71"/>
      <c r="SOQ22" s="71"/>
      <c r="SOR22" s="71"/>
      <c r="SOS22" s="71"/>
      <c r="SOT22" s="71"/>
      <c r="SOU22" s="71"/>
      <c r="SOV22" s="71"/>
      <c r="SOW22" s="71"/>
      <c r="SOX22" s="71"/>
      <c r="SOY22" s="71"/>
      <c r="SOZ22" s="71"/>
      <c r="SPA22" s="71"/>
      <c r="SPB22" s="71"/>
      <c r="SPC22" s="71"/>
      <c r="SPD22" s="71"/>
      <c r="SPE22" s="71"/>
      <c r="SPF22" s="71"/>
      <c r="SPG22" s="71"/>
      <c r="SPH22" s="71"/>
      <c r="SPI22" s="71"/>
      <c r="SPJ22" s="71"/>
      <c r="SPK22" s="71"/>
      <c r="SPL22" s="71"/>
      <c r="SPM22" s="71"/>
      <c r="SPN22" s="71"/>
      <c r="SPO22" s="71"/>
      <c r="SPP22" s="71"/>
      <c r="SPQ22" s="71"/>
      <c r="SPR22" s="71"/>
      <c r="SPS22" s="71"/>
      <c r="SPT22" s="71"/>
      <c r="SPU22" s="71"/>
      <c r="SPV22" s="71"/>
      <c r="SPW22" s="71"/>
      <c r="SPX22" s="71"/>
      <c r="SPY22" s="71"/>
      <c r="SPZ22" s="71"/>
      <c r="SQA22" s="71"/>
      <c r="SQB22" s="71"/>
      <c r="SQC22" s="71"/>
      <c r="SQD22" s="71"/>
      <c r="SQE22" s="71"/>
      <c r="SQF22" s="71"/>
      <c r="SQG22" s="71"/>
      <c r="SQH22" s="71"/>
      <c r="SQI22" s="71"/>
      <c r="SQJ22" s="71"/>
      <c r="SQK22" s="71"/>
      <c r="SQL22" s="71"/>
      <c r="SQM22" s="71"/>
      <c r="SQN22" s="71"/>
      <c r="SQO22" s="71"/>
      <c r="SQP22" s="71"/>
      <c r="SQQ22" s="71"/>
      <c r="SQR22" s="71"/>
      <c r="SQS22" s="71"/>
      <c r="SQT22" s="71"/>
      <c r="SQU22" s="71"/>
      <c r="SQV22" s="71"/>
      <c r="SQW22" s="71"/>
      <c r="SQX22" s="71"/>
      <c r="SQY22" s="71"/>
      <c r="SQZ22" s="71"/>
      <c r="SRA22" s="71"/>
      <c r="SRB22" s="71"/>
      <c r="SRC22" s="71"/>
      <c r="SRD22" s="71"/>
      <c r="SRE22" s="71"/>
      <c r="SRF22" s="71"/>
      <c r="SRG22" s="71"/>
      <c r="SRH22" s="71"/>
      <c r="SRI22" s="71"/>
      <c r="SRJ22" s="71"/>
      <c r="SRK22" s="71"/>
      <c r="SRL22" s="71"/>
      <c r="SRM22" s="71"/>
      <c r="SRN22" s="71"/>
      <c r="SRO22" s="71"/>
      <c r="SRP22" s="71"/>
      <c r="SRQ22" s="71"/>
      <c r="SRR22" s="71"/>
      <c r="SRS22" s="71"/>
      <c r="SRT22" s="71"/>
      <c r="SRU22" s="71"/>
      <c r="SRV22" s="71"/>
      <c r="SRW22" s="71"/>
      <c r="SRX22" s="71"/>
      <c r="SRY22" s="71"/>
      <c r="SRZ22" s="71"/>
      <c r="SSA22" s="71"/>
      <c r="SSB22" s="71"/>
      <c r="SSC22" s="71"/>
      <c r="SSD22" s="71"/>
      <c r="SSE22" s="71"/>
      <c r="SSF22" s="71"/>
      <c r="SSG22" s="71"/>
      <c r="SSH22" s="71"/>
      <c r="SSI22" s="71"/>
      <c r="SSJ22" s="71"/>
      <c r="SSK22" s="71"/>
      <c r="SSL22" s="71"/>
      <c r="SSM22" s="71"/>
      <c r="SSN22" s="71"/>
      <c r="SSO22" s="71"/>
      <c r="SSP22" s="71"/>
      <c r="SSQ22" s="71"/>
      <c r="SSR22" s="71"/>
      <c r="SSS22" s="71"/>
      <c r="SST22" s="71"/>
      <c r="SSU22" s="71"/>
      <c r="SSV22" s="71"/>
      <c r="SSW22" s="71"/>
      <c r="SSX22" s="71"/>
      <c r="SSY22" s="71"/>
      <c r="SSZ22" s="71"/>
      <c r="STA22" s="71"/>
      <c r="STB22" s="71"/>
      <c r="STC22" s="71"/>
      <c r="STD22" s="71"/>
      <c r="STE22" s="71"/>
      <c r="STF22" s="71"/>
      <c r="STG22" s="71"/>
      <c r="STH22" s="71"/>
      <c r="STI22" s="71"/>
      <c r="STJ22" s="71"/>
      <c r="STK22" s="71"/>
      <c r="STL22" s="71"/>
      <c r="STM22" s="71"/>
      <c r="STN22" s="71"/>
      <c r="STO22" s="71"/>
      <c r="STP22" s="71"/>
      <c r="STQ22" s="71"/>
      <c r="STR22" s="71"/>
      <c r="STS22" s="71"/>
      <c r="STT22" s="71"/>
      <c r="STU22" s="71"/>
      <c r="STV22" s="71"/>
      <c r="STW22" s="71"/>
      <c r="STX22" s="71"/>
      <c r="STY22" s="71"/>
      <c r="STZ22" s="71"/>
      <c r="SUA22" s="71"/>
      <c r="SUB22" s="71"/>
      <c r="SUC22" s="71"/>
      <c r="SUD22" s="71"/>
      <c r="SUE22" s="71"/>
      <c r="SUF22" s="71"/>
      <c r="SUG22" s="71"/>
      <c r="SUH22" s="71"/>
      <c r="SUI22" s="71"/>
      <c r="SUJ22" s="71"/>
      <c r="SUK22" s="71"/>
      <c r="SUL22" s="71"/>
      <c r="SUM22" s="71"/>
      <c r="SUN22" s="71"/>
      <c r="SUO22" s="71"/>
      <c r="SUP22" s="71"/>
      <c r="SUQ22" s="71"/>
      <c r="SUR22" s="71"/>
      <c r="SUS22" s="71"/>
      <c r="SUT22" s="71"/>
      <c r="SUU22" s="71"/>
      <c r="SUV22" s="71"/>
      <c r="SUW22" s="71"/>
      <c r="SUX22" s="71"/>
      <c r="SUY22" s="71"/>
      <c r="SUZ22" s="71"/>
      <c r="SVA22" s="71"/>
      <c r="SVB22" s="71"/>
      <c r="SVC22" s="71"/>
      <c r="SVD22" s="71"/>
      <c r="SVE22" s="71"/>
      <c r="SVF22" s="71"/>
      <c r="SVG22" s="71"/>
      <c r="SVH22" s="71"/>
      <c r="SVI22" s="71"/>
      <c r="SVJ22" s="71"/>
      <c r="SVK22" s="71"/>
      <c r="SVL22" s="71"/>
      <c r="SVM22" s="71"/>
      <c r="SVN22" s="71"/>
      <c r="SVO22" s="71"/>
      <c r="SVP22" s="71"/>
      <c r="SVQ22" s="71"/>
      <c r="SVR22" s="71"/>
      <c r="SVS22" s="71"/>
      <c r="SVT22" s="71"/>
      <c r="SVU22" s="71"/>
      <c r="SVV22" s="71"/>
      <c r="SVW22" s="71"/>
      <c r="SVX22" s="71"/>
      <c r="SVY22" s="71"/>
      <c r="SVZ22" s="71"/>
      <c r="SWA22" s="71"/>
      <c r="SWB22" s="71"/>
      <c r="SWC22" s="71"/>
      <c r="SWD22" s="71"/>
      <c r="SWE22" s="71"/>
      <c r="SWF22" s="71"/>
      <c r="SWG22" s="71"/>
      <c r="SWH22" s="71"/>
      <c r="SWI22" s="71"/>
      <c r="SWJ22" s="71"/>
      <c r="SWK22" s="71"/>
      <c r="SWL22" s="71"/>
      <c r="SWM22" s="71"/>
      <c r="SWN22" s="71"/>
      <c r="SWO22" s="71"/>
      <c r="SWP22" s="71"/>
      <c r="SWQ22" s="71"/>
      <c r="SWR22" s="71"/>
      <c r="SWS22" s="71"/>
      <c r="SWT22" s="71"/>
      <c r="SWU22" s="71"/>
      <c r="SWV22" s="71"/>
      <c r="SWW22" s="71"/>
      <c r="SWX22" s="71"/>
      <c r="SWY22" s="71"/>
      <c r="SWZ22" s="71"/>
      <c r="SXA22" s="71"/>
      <c r="SXB22" s="71"/>
      <c r="SXC22" s="71"/>
      <c r="SXD22" s="71"/>
      <c r="SXE22" s="71"/>
      <c r="SXF22" s="71"/>
      <c r="SXG22" s="71"/>
      <c r="SXH22" s="71"/>
      <c r="SXI22" s="71"/>
      <c r="SXJ22" s="71"/>
      <c r="SXK22" s="71"/>
      <c r="SXL22" s="71"/>
      <c r="SXM22" s="71"/>
      <c r="SXN22" s="71"/>
      <c r="SXO22" s="71"/>
      <c r="SXP22" s="71"/>
      <c r="SXQ22" s="71"/>
      <c r="SXR22" s="71"/>
      <c r="SXS22" s="71"/>
      <c r="SXT22" s="71"/>
      <c r="SXU22" s="71"/>
      <c r="SXV22" s="71"/>
      <c r="SXW22" s="71"/>
      <c r="SXX22" s="71"/>
      <c r="SXY22" s="71"/>
      <c r="SXZ22" s="71"/>
      <c r="SYA22" s="71"/>
      <c r="SYB22" s="71"/>
      <c r="SYC22" s="71"/>
      <c r="SYD22" s="71"/>
      <c r="SYE22" s="71"/>
      <c r="SYF22" s="71"/>
      <c r="SYG22" s="71"/>
      <c r="SYH22" s="71"/>
      <c r="SYI22" s="71"/>
      <c r="SYJ22" s="71"/>
      <c r="SYK22" s="71"/>
      <c r="SYL22" s="71"/>
      <c r="SYM22" s="71"/>
      <c r="SYN22" s="71"/>
      <c r="SYO22" s="71"/>
      <c r="SYP22" s="71"/>
      <c r="SYQ22" s="71"/>
      <c r="SYR22" s="71"/>
      <c r="SYS22" s="71"/>
      <c r="SYT22" s="71"/>
      <c r="SYU22" s="71"/>
      <c r="SYV22" s="71"/>
      <c r="SYW22" s="71"/>
      <c r="SYX22" s="71"/>
      <c r="SYY22" s="71"/>
      <c r="SYZ22" s="71"/>
      <c r="SZA22" s="71"/>
      <c r="SZB22" s="71"/>
      <c r="SZC22" s="71"/>
      <c r="SZD22" s="71"/>
      <c r="SZE22" s="71"/>
      <c r="SZF22" s="71"/>
      <c r="SZG22" s="71"/>
      <c r="SZH22" s="71"/>
      <c r="SZI22" s="71"/>
      <c r="SZJ22" s="71"/>
      <c r="SZK22" s="71"/>
      <c r="SZL22" s="71"/>
      <c r="SZM22" s="71"/>
      <c r="SZN22" s="71"/>
      <c r="SZO22" s="71"/>
      <c r="SZP22" s="71"/>
      <c r="SZQ22" s="71"/>
      <c r="SZR22" s="71"/>
      <c r="SZS22" s="71"/>
      <c r="SZT22" s="71"/>
      <c r="SZU22" s="71"/>
      <c r="SZV22" s="71"/>
      <c r="SZW22" s="71"/>
      <c r="SZX22" s="71"/>
      <c r="SZY22" s="71"/>
      <c r="SZZ22" s="71"/>
      <c r="TAA22" s="71"/>
      <c r="TAB22" s="71"/>
      <c r="TAC22" s="71"/>
      <c r="TAD22" s="71"/>
      <c r="TAE22" s="71"/>
      <c r="TAF22" s="71"/>
      <c r="TAG22" s="71"/>
      <c r="TAH22" s="71"/>
      <c r="TAI22" s="71"/>
      <c r="TAJ22" s="71"/>
      <c r="TAK22" s="71"/>
      <c r="TAL22" s="71"/>
      <c r="TAM22" s="71"/>
      <c r="TAN22" s="71"/>
      <c r="TAO22" s="71"/>
      <c r="TAP22" s="71"/>
      <c r="TAQ22" s="71"/>
      <c r="TAR22" s="71"/>
      <c r="TAS22" s="71"/>
      <c r="TAT22" s="71"/>
      <c r="TAU22" s="71"/>
      <c r="TAV22" s="71"/>
      <c r="TAW22" s="71"/>
      <c r="TAX22" s="71"/>
      <c r="TAY22" s="71"/>
      <c r="TAZ22" s="71"/>
      <c r="TBA22" s="71"/>
      <c r="TBB22" s="71"/>
      <c r="TBC22" s="71"/>
      <c r="TBD22" s="71"/>
      <c r="TBE22" s="71"/>
      <c r="TBF22" s="71"/>
      <c r="TBG22" s="71"/>
      <c r="TBH22" s="71"/>
      <c r="TBI22" s="71"/>
      <c r="TBJ22" s="71"/>
      <c r="TBK22" s="71"/>
      <c r="TBL22" s="71"/>
      <c r="TBM22" s="71"/>
      <c r="TBN22" s="71"/>
      <c r="TBO22" s="71"/>
      <c r="TBP22" s="71"/>
      <c r="TBQ22" s="71"/>
      <c r="TBR22" s="71"/>
      <c r="TBS22" s="71"/>
      <c r="TBT22" s="71"/>
      <c r="TBU22" s="71"/>
      <c r="TBV22" s="71"/>
      <c r="TBW22" s="71"/>
      <c r="TBX22" s="71"/>
      <c r="TBY22" s="71"/>
      <c r="TBZ22" s="71"/>
      <c r="TCA22" s="71"/>
      <c r="TCB22" s="71"/>
      <c r="TCC22" s="71"/>
      <c r="TCD22" s="71"/>
      <c r="TCE22" s="71"/>
      <c r="TCF22" s="71"/>
      <c r="TCG22" s="71"/>
      <c r="TCH22" s="71"/>
      <c r="TCI22" s="71"/>
      <c r="TCJ22" s="71"/>
      <c r="TCK22" s="71"/>
      <c r="TCL22" s="71"/>
      <c r="TCM22" s="71"/>
      <c r="TCN22" s="71"/>
      <c r="TCO22" s="71"/>
      <c r="TCP22" s="71"/>
      <c r="TCQ22" s="71"/>
      <c r="TCR22" s="71"/>
      <c r="TCS22" s="71"/>
      <c r="TCT22" s="71"/>
      <c r="TCU22" s="71"/>
      <c r="TCV22" s="71"/>
      <c r="TCW22" s="71"/>
      <c r="TCX22" s="71"/>
      <c r="TCY22" s="71"/>
      <c r="TCZ22" s="71"/>
      <c r="TDA22" s="71"/>
      <c r="TDB22" s="71"/>
      <c r="TDC22" s="71"/>
      <c r="TDD22" s="71"/>
      <c r="TDE22" s="71"/>
      <c r="TDF22" s="71"/>
      <c r="TDG22" s="71"/>
      <c r="TDH22" s="71"/>
      <c r="TDI22" s="71"/>
      <c r="TDJ22" s="71"/>
      <c r="TDK22" s="71"/>
      <c r="TDL22" s="71"/>
      <c r="TDM22" s="71"/>
      <c r="TDN22" s="71"/>
      <c r="TDO22" s="71"/>
      <c r="TDP22" s="71"/>
      <c r="TDQ22" s="71"/>
      <c r="TDR22" s="71"/>
      <c r="TDS22" s="71"/>
      <c r="TDT22" s="71"/>
      <c r="TDU22" s="71"/>
      <c r="TDV22" s="71"/>
      <c r="TDW22" s="71"/>
      <c r="TDX22" s="71"/>
      <c r="TDY22" s="71"/>
      <c r="TDZ22" s="71"/>
      <c r="TEA22" s="71"/>
      <c r="TEB22" s="71"/>
      <c r="TEC22" s="71"/>
      <c r="TED22" s="71"/>
      <c r="TEE22" s="71"/>
      <c r="TEF22" s="71"/>
      <c r="TEG22" s="71"/>
      <c r="TEH22" s="71"/>
      <c r="TEI22" s="71"/>
      <c r="TEJ22" s="71"/>
      <c r="TEK22" s="71"/>
      <c r="TEL22" s="71"/>
      <c r="TEM22" s="71"/>
      <c r="TEN22" s="71"/>
      <c r="TEO22" s="71"/>
      <c r="TEP22" s="71"/>
      <c r="TEQ22" s="71"/>
      <c r="TER22" s="71"/>
      <c r="TES22" s="71"/>
      <c r="TET22" s="71"/>
      <c r="TEU22" s="71"/>
      <c r="TEV22" s="71"/>
      <c r="TEW22" s="71"/>
      <c r="TEX22" s="71"/>
      <c r="TEY22" s="71"/>
      <c r="TEZ22" s="71"/>
      <c r="TFA22" s="71"/>
      <c r="TFB22" s="71"/>
      <c r="TFC22" s="71"/>
      <c r="TFD22" s="71"/>
      <c r="TFE22" s="71"/>
      <c r="TFF22" s="71"/>
      <c r="TFG22" s="71"/>
      <c r="TFH22" s="71"/>
      <c r="TFI22" s="71"/>
      <c r="TFJ22" s="71"/>
      <c r="TFK22" s="71"/>
      <c r="TFL22" s="71"/>
      <c r="TFM22" s="71"/>
      <c r="TFN22" s="71"/>
      <c r="TFO22" s="71"/>
      <c r="TFP22" s="71"/>
      <c r="TFQ22" s="71"/>
      <c r="TFR22" s="71"/>
      <c r="TFS22" s="71"/>
      <c r="TFT22" s="71"/>
      <c r="TFU22" s="71"/>
      <c r="TFV22" s="71"/>
      <c r="TFW22" s="71"/>
      <c r="TFX22" s="71"/>
      <c r="TFY22" s="71"/>
      <c r="TFZ22" s="71"/>
      <c r="TGA22" s="71"/>
      <c r="TGB22" s="71"/>
      <c r="TGC22" s="71"/>
      <c r="TGD22" s="71"/>
      <c r="TGE22" s="71"/>
      <c r="TGF22" s="71"/>
      <c r="TGG22" s="71"/>
      <c r="TGH22" s="71"/>
      <c r="TGI22" s="71"/>
      <c r="TGJ22" s="71"/>
      <c r="TGK22" s="71"/>
      <c r="TGL22" s="71"/>
      <c r="TGM22" s="71"/>
      <c r="TGN22" s="71"/>
      <c r="TGO22" s="71"/>
      <c r="TGP22" s="71"/>
      <c r="TGQ22" s="71"/>
      <c r="TGR22" s="71"/>
      <c r="TGS22" s="71"/>
      <c r="TGT22" s="71"/>
      <c r="TGU22" s="71"/>
      <c r="TGV22" s="71"/>
      <c r="TGW22" s="71"/>
      <c r="TGX22" s="71"/>
      <c r="TGY22" s="71"/>
      <c r="TGZ22" s="71"/>
      <c r="THA22" s="71"/>
      <c r="THB22" s="71"/>
      <c r="THC22" s="71"/>
      <c r="THD22" s="71"/>
      <c r="THE22" s="71"/>
      <c r="THF22" s="71"/>
      <c r="THG22" s="71"/>
      <c r="THH22" s="71"/>
      <c r="THI22" s="71"/>
      <c r="THJ22" s="71"/>
      <c r="THK22" s="71"/>
      <c r="THL22" s="71"/>
      <c r="THM22" s="71"/>
      <c r="THN22" s="71"/>
      <c r="THO22" s="71"/>
      <c r="THP22" s="71"/>
      <c r="THQ22" s="71"/>
      <c r="THR22" s="71"/>
      <c r="THS22" s="71"/>
      <c r="THT22" s="71"/>
      <c r="THU22" s="71"/>
      <c r="THV22" s="71"/>
      <c r="THW22" s="71"/>
      <c r="THX22" s="71"/>
      <c r="THY22" s="71"/>
      <c r="THZ22" s="71"/>
      <c r="TIA22" s="71"/>
      <c r="TIB22" s="71"/>
      <c r="TIC22" s="71"/>
      <c r="TID22" s="71"/>
      <c r="TIE22" s="71"/>
      <c r="TIF22" s="71"/>
      <c r="TIG22" s="71"/>
      <c r="TIH22" s="71"/>
      <c r="TII22" s="71"/>
      <c r="TIJ22" s="71"/>
      <c r="TIK22" s="71"/>
      <c r="TIL22" s="71"/>
      <c r="TIM22" s="71"/>
      <c r="TIN22" s="71"/>
      <c r="TIO22" s="71"/>
      <c r="TIP22" s="71"/>
      <c r="TIQ22" s="71"/>
      <c r="TIR22" s="71"/>
      <c r="TIS22" s="71"/>
      <c r="TIT22" s="71"/>
      <c r="TIU22" s="71"/>
      <c r="TIV22" s="71"/>
      <c r="TIW22" s="71"/>
      <c r="TIX22" s="71"/>
      <c r="TIY22" s="71"/>
      <c r="TIZ22" s="71"/>
      <c r="TJA22" s="71"/>
      <c r="TJB22" s="71"/>
      <c r="TJC22" s="71"/>
      <c r="TJD22" s="71"/>
      <c r="TJE22" s="71"/>
      <c r="TJF22" s="71"/>
      <c r="TJG22" s="71"/>
      <c r="TJH22" s="71"/>
      <c r="TJI22" s="71"/>
      <c r="TJJ22" s="71"/>
      <c r="TJK22" s="71"/>
      <c r="TJL22" s="71"/>
      <c r="TJM22" s="71"/>
      <c r="TJN22" s="71"/>
      <c r="TJO22" s="71"/>
      <c r="TJP22" s="71"/>
      <c r="TJQ22" s="71"/>
      <c r="TJR22" s="71"/>
      <c r="TJS22" s="71"/>
      <c r="TJT22" s="71"/>
      <c r="TJU22" s="71"/>
      <c r="TJV22" s="71"/>
      <c r="TJW22" s="71"/>
      <c r="TJX22" s="71"/>
      <c r="TJY22" s="71"/>
      <c r="TJZ22" s="71"/>
      <c r="TKA22" s="71"/>
      <c r="TKB22" s="71"/>
      <c r="TKC22" s="71"/>
      <c r="TKD22" s="71"/>
      <c r="TKE22" s="71"/>
      <c r="TKF22" s="71"/>
      <c r="TKG22" s="71"/>
      <c r="TKH22" s="71"/>
      <c r="TKI22" s="71"/>
      <c r="TKJ22" s="71"/>
      <c r="TKK22" s="71"/>
      <c r="TKL22" s="71"/>
      <c r="TKM22" s="71"/>
      <c r="TKN22" s="71"/>
      <c r="TKO22" s="71"/>
      <c r="TKP22" s="71"/>
      <c r="TKQ22" s="71"/>
      <c r="TKR22" s="71"/>
      <c r="TKS22" s="71"/>
      <c r="TKT22" s="71"/>
      <c r="TKU22" s="71"/>
      <c r="TKV22" s="71"/>
      <c r="TKW22" s="71"/>
      <c r="TKX22" s="71"/>
      <c r="TKY22" s="71"/>
      <c r="TKZ22" s="71"/>
      <c r="TLA22" s="71"/>
      <c r="TLB22" s="71"/>
      <c r="TLC22" s="71"/>
      <c r="TLD22" s="71"/>
      <c r="TLE22" s="71"/>
      <c r="TLF22" s="71"/>
      <c r="TLG22" s="71"/>
      <c r="TLH22" s="71"/>
      <c r="TLI22" s="71"/>
      <c r="TLJ22" s="71"/>
      <c r="TLK22" s="71"/>
      <c r="TLL22" s="71"/>
      <c r="TLM22" s="71"/>
      <c r="TLN22" s="71"/>
      <c r="TLO22" s="71"/>
      <c r="TLP22" s="71"/>
      <c r="TLQ22" s="71"/>
      <c r="TLR22" s="71"/>
      <c r="TLS22" s="71"/>
      <c r="TLT22" s="71"/>
      <c r="TLU22" s="71"/>
      <c r="TLV22" s="71"/>
      <c r="TLW22" s="71"/>
      <c r="TLX22" s="71"/>
      <c r="TLY22" s="71"/>
      <c r="TLZ22" s="71"/>
      <c r="TMA22" s="71"/>
      <c r="TMB22" s="71"/>
      <c r="TMC22" s="71"/>
      <c r="TMD22" s="71"/>
      <c r="TME22" s="71"/>
      <c r="TMF22" s="71"/>
      <c r="TMG22" s="71"/>
      <c r="TMH22" s="71"/>
      <c r="TMI22" s="71"/>
      <c r="TMJ22" s="71"/>
      <c r="TMK22" s="71"/>
      <c r="TML22" s="71"/>
      <c r="TMM22" s="71"/>
      <c r="TMN22" s="71"/>
      <c r="TMO22" s="71"/>
      <c r="TMP22" s="71"/>
      <c r="TMQ22" s="71"/>
      <c r="TMR22" s="71"/>
      <c r="TMS22" s="71"/>
      <c r="TMT22" s="71"/>
      <c r="TMU22" s="71"/>
      <c r="TMV22" s="71"/>
      <c r="TMW22" s="71"/>
      <c r="TMX22" s="71"/>
      <c r="TMY22" s="71"/>
      <c r="TMZ22" s="71"/>
      <c r="TNA22" s="71"/>
      <c r="TNB22" s="71"/>
      <c r="TNC22" s="71"/>
      <c r="TND22" s="71"/>
      <c r="TNE22" s="71"/>
      <c r="TNF22" s="71"/>
      <c r="TNG22" s="71"/>
      <c r="TNH22" s="71"/>
      <c r="TNI22" s="71"/>
      <c r="TNJ22" s="71"/>
      <c r="TNK22" s="71"/>
      <c r="TNL22" s="71"/>
      <c r="TNM22" s="71"/>
      <c r="TNN22" s="71"/>
      <c r="TNO22" s="71"/>
      <c r="TNP22" s="71"/>
      <c r="TNQ22" s="71"/>
      <c r="TNR22" s="71"/>
      <c r="TNS22" s="71"/>
      <c r="TNT22" s="71"/>
      <c r="TNU22" s="71"/>
      <c r="TNV22" s="71"/>
      <c r="TNW22" s="71"/>
      <c r="TNX22" s="71"/>
      <c r="TNY22" s="71"/>
      <c r="TNZ22" s="71"/>
      <c r="TOA22" s="71"/>
      <c r="TOB22" s="71"/>
      <c r="TOC22" s="71"/>
      <c r="TOD22" s="71"/>
      <c r="TOE22" s="71"/>
      <c r="TOF22" s="71"/>
      <c r="TOG22" s="71"/>
      <c r="TOH22" s="71"/>
      <c r="TOI22" s="71"/>
      <c r="TOJ22" s="71"/>
      <c r="TOK22" s="71"/>
      <c r="TOL22" s="71"/>
      <c r="TOM22" s="71"/>
      <c r="TON22" s="71"/>
      <c r="TOO22" s="71"/>
      <c r="TOP22" s="71"/>
      <c r="TOQ22" s="71"/>
      <c r="TOR22" s="71"/>
      <c r="TOS22" s="71"/>
      <c r="TOT22" s="71"/>
      <c r="TOU22" s="71"/>
      <c r="TOV22" s="71"/>
      <c r="TOW22" s="71"/>
      <c r="TOX22" s="71"/>
      <c r="TOY22" s="71"/>
      <c r="TOZ22" s="71"/>
      <c r="TPA22" s="71"/>
      <c r="TPB22" s="71"/>
      <c r="TPC22" s="71"/>
      <c r="TPD22" s="71"/>
      <c r="TPE22" s="71"/>
      <c r="TPF22" s="71"/>
      <c r="TPG22" s="71"/>
      <c r="TPH22" s="71"/>
      <c r="TPI22" s="71"/>
      <c r="TPJ22" s="71"/>
      <c r="TPK22" s="71"/>
      <c r="TPL22" s="71"/>
      <c r="TPM22" s="71"/>
      <c r="TPN22" s="71"/>
      <c r="TPO22" s="71"/>
      <c r="TPP22" s="71"/>
      <c r="TPQ22" s="71"/>
      <c r="TPR22" s="71"/>
      <c r="TPS22" s="71"/>
      <c r="TPT22" s="71"/>
      <c r="TPU22" s="71"/>
      <c r="TPV22" s="71"/>
      <c r="TPW22" s="71"/>
      <c r="TPX22" s="71"/>
      <c r="TPY22" s="71"/>
      <c r="TPZ22" s="71"/>
      <c r="TQA22" s="71"/>
      <c r="TQB22" s="71"/>
      <c r="TQC22" s="71"/>
      <c r="TQD22" s="71"/>
      <c r="TQE22" s="71"/>
      <c r="TQF22" s="71"/>
      <c r="TQG22" s="71"/>
      <c r="TQH22" s="71"/>
      <c r="TQI22" s="71"/>
      <c r="TQJ22" s="71"/>
      <c r="TQK22" s="71"/>
      <c r="TQL22" s="71"/>
      <c r="TQM22" s="71"/>
      <c r="TQN22" s="71"/>
      <c r="TQO22" s="71"/>
      <c r="TQP22" s="71"/>
      <c r="TQQ22" s="71"/>
      <c r="TQR22" s="71"/>
      <c r="TQS22" s="71"/>
      <c r="TQT22" s="71"/>
      <c r="TQU22" s="71"/>
      <c r="TQV22" s="71"/>
      <c r="TQW22" s="71"/>
      <c r="TQX22" s="71"/>
      <c r="TQY22" s="71"/>
      <c r="TQZ22" s="71"/>
      <c r="TRA22" s="71"/>
      <c r="TRB22" s="71"/>
      <c r="TRC22" s="71"/>
      <c r="TRD22" s="71"/>
      <c r="TRE22" s="71"/>
      <c r="TRF22" s="71"/>
      <c r="TRG22" s="71"/>
      <c r="TRH22" s="71"/>
      <c r="TRI22" s="71"/>
      <c r="TRJ22" s="71"/>
      <c r="TRK22" s="71"/>
      <c r="TRL22" s="71"/>
      <c r="TRM22" s="71"/>
      <c r="TRN22" s="71"/>
      <c r="TRO22" s="71"/>
      <c r="TRP22" s="71"/>
      <c r="TRQ22" s="71"/>
      <c r="TRR22" s="71"/>
      <c r="TRS22" s="71"/>
      <c r="TRT22" s="71"/>
      <c r="TRU22" s="71"/>
      <c r="TRV22" s="71"/>
      <c r="TRW22" s="71"/>
      <c r="TRX22" s="71"/>
      <c r="TRY22" s="71"/>
      <c r="TRZ22" s="71"/>
      <c r="TSA22" s="71"/>
      <c r="TSB22" s="71"/>
      <c r="TSC22" s="71"/>
      <c r="TSD22" s="71"/>
      <c r="TSE22" s="71"/>
      <c r="TSF22" s="71"/>
      <c r="TSG22" s="71"/>
      <c r="TSH22" s="71"/>
      <c r="TSI22" s="71"/>
      <c r="TSJ22" s="71"/>
      <c r="TSK22" s="71"/>
      <c r="TSL22" s="71"/>
      <c r="TSM22" s="71"/>
      <c r="TSN22" s="71"/>
      <c r="TSO22" s="71"/>
      <c r="TSP22" s="71"/>
      <c r="TSQ22" s="71"/>
      <c r="TSR22" s="71"/>
      <c r="TSS22" s="71"/>
      <c r="TST22" s="71"/>
      <c r="TSU22" s="71"/>
      <c r="TSV22" s="71"/>
      <c r="TSW22" s="71"/>
      <c r="TSX22" s="71"/>
      <c r="TSY22" s="71"/>
      <c r="TSZ22" s="71"/>
      <c r="TTA22" s="71"/>
      <c r="TTB22" s="71"/>
      <c r="TTC22" s="71"/>
      <c r="TTD22" s="71"/>
      <c r="TTE22" s="71"/>
      <c r="TTF22" s="71"/>
      <c r="TTG22" s="71"/>
      <c r="TTH22" s="71"/>
      <c r="TTI22" s="71"/>
      <c r="TTJ22" s="71"/>
      <c r="TTK22" s="71"/>
      <c r="TTL22" s="71"/>
      <c r="TTM22" s="71"/>
      <c r="TTN22" s="71"/>
      <c r="TTO22" s="71"/>
      <c r="TTP22" s="71"/>
      <c r="TTQ22" s="71"/>
      <c r="TTR22" s="71"/>
      <c r="TTS22" s="71"/>
      <c r="TTT22" s="71"/>
      <c r="TTU22" s="71"/>
      <c r="TTV22" s="71"/>
      <c r="TTW22" s="71"/>
      <c r="TTX22" s="71"/>
      <c r="TTY22" s="71"/>
      <c r="TTZ22" s="71"/>
      <c r="TUA22" s="71"/>
      <c r="TUB22" s="71"/>
      <c r="TUC22" s="71"/>
      <c r="TUD22" s="71"/>
      <c r="TUE22" s="71"/>
      <c r="TUF22" s="71"/>
      <c r="TUG22" s="71"/>
      <c r="TUH22" s="71"/>
      <c r="TUI22" s="71"/>
      <c r="TUJ22" s="71"/>
      <c r="TUK22" s="71"/>
      <c r="TUL22" s="71"/>
      <c r="TUM22" s="71"/>
      <c r="TUN22" s="71"/>
      <c r="TUO22" s="71"/>
      <c r="TUP22" s="71"/>
      <c r="TUQ22" s="71"/>
      <c r="TUR22" s="71"/>
      <c r="TUS22" s="71"/>
      <c r="TUT22" s="71"/>
      <c r="TUU22" s="71"/>
      <c r="TUV22" s="71"/>
      <c r="TUW22" s="71"/>
      <c r="TUX22" s="71"/>
      <c r="TUY22" s="71"/>
      <c r="TUZ22" s="71"/>
      <c r="TVA22" s="71"/>
      <c r="TVB22" s="71"/>
      <c r="TVC22" s="71"/>
      <c r="TVD22" s="71"/>
      <c r="TVE22" s="71"/>
      <c r="TVF22" s="71"/>
      <c r="TVG22" s="71"/>
      <c r="TVH22" s="71"/>
      <c r="TVI22" s="71"/>
      <c r="TVJ22" s="71"/>
      <c r="TVK22" s="71"/>
      <c r="TVL22" s="71"/>
      <c r="TVM22" s="71"/>
      <c r="TVN22" s="71"/>
      <c r="TVO22" s="71"/>
      <c r="TVP22" s="71"/>
      <c r="TVQ22" s="71"/>
      <c r="TVR22" s="71"/>
      <c r="TVS22" s="71"/>
      <c r="TVT22" s="71"/>
      <c r="TVU22" s="71"/>
      <c r="TVV22" s="71"/>
      <c r="TVW22" s="71"/>
      <c r="TVX22" s="71"/>
      <c r="TVY22" s="71"/>
      <c r="TVZ22" s="71"/>
      <c r="TWA22" s="71"/>
      <c r="TWB22" s="71"/>
      <c r="TWC22" s="71"/>
      <c r="TWD22" s="71"/>
      <c r="TWE22" s="71"/>
      <c r="TWF22" s="71"/>
      <c r="TWG22" s="71"/>
      <c r="TWH22" s="71"/>
      <c r="TWI22" s="71"/>
      <c r="TWJ22" s="71"/>
      <c r="TWK22" s="71"/>
      <c r="TWL22" s="71"/>
      <c r="TWM22" s="71"/>
      <c r="TWN22" s="71"/>
      <c r="TWO22" s="71"/>
      <c r="TWP22" s="71"/>
      <c r="TWQ22" s="71"/>
      <c r="TWR22" s="71"/>
      <c r="TWS22" s="71"/>
      <c r="TWT22" s="71"/>
      <c r="TWU22" s="71"/>
      <c r="TWV22" s="71"/>
      <c r="TWW22" s="71"/>
      <c r="TWX22" s="71"/>
      <c r="TWY22" s="71"/>
      <c r="TWZ22" s="71"/>
      <c r="TXA22" s="71"/>
      <c r="TXB22" s="71"/>
      <c r="TXC22" s="71"/>
      <c r="TXD22" s="71"/>
      <c r="TXE22" s="71"/>
      <c r="TXF22" s="71"/>
      <c r="TXG22" s="71"/>
      <c r="TXH22" s="71"/>
      <c r="TXI22" s="71"/>
      <c r="TXJ22" s="71"/>
      <c r="TXK22" s="71"/>
      <c r="TXL22" s="71"/>
      <c r="TXM22" s="71"/>
      <c r="TXN22" s="71"/>
      <c r="TXO22" s="71"/>
      <c r="TXP22" s="71"/>
      <c r="TXQ22" s="71"/>
      <c r="TXR22" s="71"/>
      <c r="TXS22" s="71"/>
      <c r="TXT22" s="71"/>
      <c r="TXU22" s="71"/>
      <c r="TXV22" s="71"/>
      <c r="TXW22" s="71"/>
      <c r="TXX22" s="71"/>
      <c r="TXY22" s="71"/>
      <c r="TXZ22" s="71"/>
      <c r="TYA22" s="71"/>
      <c r="TYB22" s="71"/>
      <c r="TYC22" s="71"/>
      <c r="TYD22" s="71"/>
      <c r="TYE22" s="71"/>
      <c r="TYF22" s="71"/>
      <c r="TYG22" s="71"/>
      <c r="TYH22" s="71"/>
      <c r="TYI22" s="71"/>
      <c r="TYJ22" s="71"/>
      <c r="TYK22" s="71"/>
      <c r="TYL22" s="71"/>
      <c r="TYM22" s="71"/>
      <c r="TYN22" s="71"/>
      <c r="TYO22" s="71"/>
      <c r="TYP22" s="71"/>
      <c r="TYQ22" s="71"/>
      <c r="TYR22" s="71"/>
      <c r="TYS22" s="71"/>
      <c r="TYT22" s="71"/>
      <c r="TYU22" s="71"/>
      <c r="TYV22" s="71"/>
      <c r="TYW22" s="71"/>
      <c r="TYX22" s="71"/>
      <c r="TYY22" s="71"/>
      <c r="TYZ22" s="71"/>
      <c r="TZA22" s="71"/>
      <c r="TZB22" s="71"/>
      <c r="TZC22" s="71"/>
      <c r="TZD22" s="71"/>
      <c r="TZE22" s="71"/>
      <c r="TZF22" s="71"/>
      <c r="TZG22" s="71"/>
      <c r="TZH22" s="71"/>
      <c r="TZI22" s="71"/>
      <c r="TZJ22" s="71"/>
      <c r="TZK22" s="71"/>
      <c r="TZL22" s="71"/>
      <c r="TZM22" s="71"/>
      <c r="TZN22" s="71"/>
      <c r="TZO22" s="71"/>
      <c r="TZP22" s="71"/>
      <c r="TZQ22" s="71"/>
      <c r="TZR22" s="71"/>
      <c r="TZS22" s="71"/>
      <c r="TZT22" s="71"/>
      <c r="TZU22" s="71"/>
      <c r="TZV22" s="71"/>
      <c r="TZW22" s="71"/>
      <c r="TZX22" s="71"/>
      <c r="TZY22" s="71"/>
      <c r="TZZ22" s="71"/>
      <c r="UAA22" s="71"/>
      <c r="UAB22" s="71"/>
      <c r="UAC22" s="71"/>
      <c r="UAD22" s="71"/>
      <c r="UAE22" s="71"/>
      <c r="UAF22" s="71"/>
      <c r="UAG22" s="71"/>
      <c r="UAH22" s="71"/>
      <c r="UAI22" s="71"/>
      <c r="UAJ22" s="71"/>
      <c r="UAK22" s="71"/>
      <c r="UAL22" s="71"/>
      <c r="UAM22" s="71"/>
      <c r="UAN22" s="71"/>
      <c r="UAO22" s="71"/>
      <c r="UAP22" s="71"/>
      <c r="UAQ22" s="71"/>
      <c r="UAR22" s="71"/>
      <c r="UAS22" s="71"/>
      <c r="UAT22" s="71"/>
      <c r="UAU22" s="71"/>
      <c r="UAV22" s="71"/>
      <c r="UAW22" s="71"/>
      <c r="UAX22" s="71"/>
      <c r="UAY22" s="71"/>
      <c r="UAZ22" s="71"/>
      <c r="UBA22" s="71"/>
      <c r="UBB22" s="71"/>
      <c r="UBC22" s="71"/>
      <c r="UBD22" s="71"/>
      <c r="UBE22" s="71"/>
      <c r="UBF22" s="71"/>
      <c r="UBG22" s="71"/>
      <c r="UBH22" s="71"/>
      <c r="UBI22" s="71"/>
      <c r="UBJ22" s="71"/>
      <c r="UBK22" s="71"/>
      <c r="UBL22" s="71"/>
      <c r="UBM22" s="71"/>
      <c r="UBN22" s="71"/>
      <c r="UBO22" s="71"/>
      <c r="UBP22" s="71"/>
      <c r="UBQ22" s="71"/>
      <c r="UBR22" s="71"/>
      <c r="UBS22" s="71"/>
      <c r="UBT22" s="71"/>
      <c r="UBU22" s="71"/>
      <c r="UBV22" s="71"/>
      <c r="UBW22" s="71"/>
      <c r="UBX22" s="71"/>
      <c r="UBY22" s="71"/>
      <c r="UBZ22" s="71"/>
      <c r="UCA22" s="71"/>
      <c r="UCB22" s="71"/>
      <c r="UCC22" s="71"/>
      <c r="UCD22" s="71"/>
      <c r="UCE22" s="71"/>
      <c r="UCF22" s="71"/>
      <c r="UCG22" s="71"/>
      <c r="UCH22" s="71"/>
      <c r="UCI22" s="71"/>
      <c r="UCJ22" s="71"/>
      <c r="UCK22" s="71"/>
      <c r="UCL22" s="71"/>
      <c r="UCM22" s="71"/>
      <c r="UCN22" s="71"/>
      <c r="UCO22" s="71"/>
      <c r="UCP22" s="71"/>
      <c r="UCQ22" s="71"/>
      <c r="UCR22" s="71"/>
      <c r="UCS22" s="71"/>
      <c r="UCT22" s="71"/>
      <c r="UCU22" s="71"/>
      <c r="UCV22" s="71"/>
      <c r="UCW22" s="71"/>
      <c r="UCX22" s="71"/>
      <c r="UCY22" s="71"/>
      <c r="UCZ22" s="71"/>
      <c r="UDA22" s="71"/>
      <c r="UDB22" s="71"/>
      <c r="UDC22" s="71"/>
      <c r="UDD22" s="71"/>
      <c r="UDE22" s="71"/>
      <c r="UDF22" s="71"/>
      <c r="UDG22" s="71"/>
      <c r="UDH22" s="71"/>
      <c r="UDI22" s="71"/>
      <c r="UDJ22" s="71"/>
      <c r="UDK22" s="71"/>
      <c r="UDL22" s="71"/>
      <c r="UDM22" s="71"/>
      <c r="UDN22" s="71"/>
      <c r="UDO22" s="71"/>
      <c r="UDP22" s="71"/>
      <c r="UDQ22" s="71"/>
      <c r="UDR22" s="71"/>
      <c r="UDS22" s="71"/>
      <c r="UDT22" s="71"/>
      <c r="UDU22" s="71"/>
      <c r="UDV22" s="71"/>
      <c r="UDW22" s="71"/>
      <c r="UDX22" s="71"/>
      <c r="UDY22" s="71"/>
      <c r="UDZ22" s="71"/>
      <c r="UEA22" s="71"/>
      <c r="UEB22" s="71"/>
      <c r="UEC22" s="71"/>
      <c r="UED22" s="71"/>
      <c r="UEE22" s="71"/>
      <c r="UEF22" s="71"/>
      <c r="UEG22" s="71"/>
      <c r="UEH22" s="71"/>
      <c r="UEI22" s="71"/>
      <c r="UEJ22" s="71"/>
      <c r="UEK22" s="71"/>
      <c r="UEL22" s="71"/>
      <c r="UEM22" s="71"/>
      <c r="UEN22" s="71"/>
      <c r="UEO22" s="71"/>
      <c r="UEP22" s="71"/>
      <c r="UEQ22" s="71"/>
      <c r="UER22" s="71"/>
      <c r="UES22" s="71"/>
      <c r="UET22" s="71"/>
      <c r="UEU22" s="71"/>
      <c r="UEV22" s="71"/>
      <c r="UEW22" s="71"/>
      <c r="UEX22" s="71"/>
      <c r="UEY22" s="71"/>
      <c r="UEZ22" s="71"/>
      <c r="UFA22" s="71"/>
      <c r="UFB22" s="71"/>
      <c r="UFC22" s="71"/>
      <c r="UFD22" s="71"/>
      <c r="UFE22" s="71"/>
      <c r="UFF22" s="71"/>
      <c r="UFG22" s="71"/>
      <c r="UFH22" s="71"/>
      <c r="UFI22" s="71"/>
      <c r="UFJ22" s="71"/>
      <c r="UFK22" s="71"/>
      <c r="UFL22" s="71"/>
      <c r="UFM22" s="71"/>
      <c r="UFN22" s="71"/>
      <c r="UFO22" s="71"/>
      <c r="UFP22" s="71"/>
      <c r="UFQ22" s="71"/>
      <c r="UFR22" s="71"/>
      <c r="UFS22" s="71"/>
      <c r="UFT22" s="71"/>
      <c r="UFU22" s="71"/>
      <c r="UFV22" s="71"/>
      <c r="UFW22" s="71"/>
      <c r="UFX22" s="71"/>
      <c r="UFY22" s="71"/>
      <c r="UFZ22" s="71"/>
      <c r="UGA22" s="71"/>
      <c r="UGB22" s="71"/>
      <c r="UGC22" s="71"/>
      <c r="UGD22" s="71"/>
      <c r="UGE22" s="71"/>
      <c r="UGF22" s="71"/>
      <c r="UGG22" s="71"/>
      <c r="UGH22" s="71"/>
      <c r="UGI22" s="71"/>
      <c r="UGJ22" s="71"/>
      <c r="UGK22" s="71"/>
      <c r="UGL22" s="71"/>
      <c r="UGM22" s="71"/>
      <c r="UGN22" s="71"/>
      <c r="UGO22" s="71"/>
      <c r="UGP22" s="71"/>
      <c r="UGQ22" s="71"/>
      <c r="UGR22" s="71"/>
      <c r="UGS22" s="71"/>
      <c r="UGT22" s="71"/>
      <c r="UGU22" s="71"/>
      <c r="UGV22" s="71"/>
      <c r="UGW22" s="71"/>
      <c r="UGX22" s="71"/>
      <c r="UGY22" s="71"/>
      <c r="UGZ22" s="71"/>
      <c r="UHA22" s="71"/>
      <c r="UHB22" s="71"/>
      <c r="UHC22" s="71"/>
      <c r="UHD22" s="71"/>
      <c r="UHE22" s="71"/>
      <c r="UHF22" s="71"/>
      <c r="UHG22" s="71"/>
      <c r="UHH22" s="71"/>
      <c r="UHI22" s="71"/>
      <c r="UHJ22" s="71"/>
      <c r="UHK22" s="71"/>
      <c r="UHL22" s="71"/>
      <c r="UHM22" s="71"/>
      <c r="UHN22" s="71"/>
      <c r="UHO22" s="71"/>
      <c r="UHP22" s="71"/>
      <c r="UHQ22" s="71"/>
      <c r="UHR22" s="71"/>
      <c r="UHS22" s="71"/>
      <c r="UHT22" s="71"/>
      <c r="UHU22" s="71"/>
      <c r="UHV22" s="71"/>
      <c r="UHW22" s="71"/>
      <c r="UHX22" s="71"/>
      <c r="UHY22" s="71"/>
      <c r="UHZ22" s="71"/>
      <c r="UIA22" s="71"/>
      <c r="UIB22" s="71"/>
      <c r="UIC22" s="71"/>
      <c r="UID22" s="71"/>
      <c r="UIE22" s="71"/>
      <c r="UIF22" s="71"/>
      <c r="UIG22" s="71"/>
      <c r="UIH22" s="71"/>
      <c r="UII22" s="71"/>
      <c r="UIJ22" s="71"/>
      <c r="UIK22" s="71"/>
      <c r="UIL22" s="71"/>
      <c r="UIM22" s="71"/>
      <c r="UIN22" s="71"/>
      <c r="UIO22" s="71"/>
      <c r="UIP22" s="71"/>
      <c r="UIQ22" s="71"/>
      <c r="UIR22" s="71"/>
      <c r="UIS22" s="71"/>
      <c r="UIT22" s="71"/>
      <c r="UIU22" s="71"/>
      <c r="UIV22" s="71"/>
      <c r="UIW22" s="71"/>
      <c r="UIX22" s="71"/>
      <c r="UIY22" s="71"/>
      <c r="UIZ22" s="71"/>
      <c r="UJA22" s="71"/>
      <c r="UJB22" s="71"/>
      <c r="UJC22" s="71"/>
      <c r="UJD22" s="71"/>
      <c r="UJE22" s="71"/>
      <c r="UJF22" s="71"/>
      <c r="UJG22" s="71"/>
      <c r="UJH22" s="71"/>
      <c r="UJI22" s="71"/>
      <c r="UJJ22" s="71"/>
      <c r="UJK22" s="71"/>
      <c r="UJL22" s="71"/>
      <c r="UJM22" s="71"/>
      <c r="UJN22" s="71"/>
      <c r="UJO22" s="71"/>
      <c r="UJP22" s="71"/>
      <c r="UJQ22" s="71"/>
      <c r="UJR22" s="71"/>
      <c r="UJS22" s="71"/>
      <c r="UJT22" s="71"/>
      <c r="UJU22" s="71"/>
      <c r="UJV22" s="71"/>
      <c r="UJW22" s="71"/>
      <c r="UJX22" s="71"/>
      <c r="UJY22" s="71"/>
      <c r="UJZ22" s="71"/>
      <c r="UKA22" s="71"/>
      <c r="UKB22" s="71"/>
      <c r="UKC22" s="71"/>
      <c r="UKD22" s="71"/>
      <c r="UKE22" s="71"/>
      <c r="UKF22" s="71"/>
      <c r="UKG22" s="71"/>
      <c r="UKH22" s="71"/>
      <c r="UKI22" s="71"/>
      <c r="UKJ22" s="71"/>
      <c r="UKK22" s="71"/>
      <c r="UKL22" s="71"/>
      <c r="UKM22" s="71"/>
      <c r="UKN22" s="71"/>
      <c r="UKO22" s="71"/>
      <c r="UKP22" s="71"/>
      <c r="UKQ22" s="71"/>
      <c r="UKR22" s="71"/>
      <c r="UKS22" s="71"/>
      <c r="UKT22" s="71"/>
      <c r="UKU22" s="71"/>
      <c r="UKV22" s="71"/>
      <c r="UKW22" s="71"/>
      <c r="UKX22" s="71"/>
      <c r="UKY22" s="71"/>
      <c r="UKZ22" s="71"/>
      <c r="ULA22" s="71"/>
      <c r="ULB22" s="71"/>
      <c r="ULC22" s="71"/>
      <c r="ULD22" s="71"/>
      <c r="ULE22" s="71"/>
      <c r="ULF22" s="71"/>
      <c r="ULG22" s="71"/>
      <c r="ULH22" s="71"/>
      <c r="ULI22" s="71"/>
      <c r="ULJ22" s="71"/>
      <c r="ULK22" s="71"/>
      <c r="ULL22" s="71"/>
      <c r="ULM22" s="71"/>
      <c r="ULN22" s="71"/>
      <c r="ULO22" s="71"/>
      <c r="ULP22" s="71"/>
      <c r="ULQ22" s="71"/>
      <c r="ULR22" s="71"/>
      <c r="ULS22" s="71"/>
      <c r="ULT22" s="71"/>
      <c r="ULU22" s="71"/>
      <c r="ULV22" s="71"/>
      <c r="ULW22" s="71"/>
      <c r="ULX22" s="71"/>
      <c r="ULY22" s="71"/>
      <c r="ULZ22" s="71"/>
      <c r="UMA22" s="71"/>
      <c r="UMB22" s="71"/>
      <c r="UMC22" s="71"/>
      <c r="UMD22" s="71"/>
      <c r="UME22" s="71"/>
      <c r="UMF22" s="71"/>
      <c r="UMG22" s="71"/>
      <c r="UMH22" s="71"/>
      <c r="UMI22" s="71"/>
      <c r="UMJ22" s="71"/>
      <c r="UMK22" s="71"/>
      <c r="UML22" s="71"/>
      <c r="UMM22" s="71"/>
      <c r="UMN22" s="71"/>
      <c r="UMO22" s="71"/>
      <c r="UMP22" s="71"/>
      <c r="UMQ22" s="71"/>
      <c r="UMR22" s="71"/>
      <c r="UMS22" s="71"/>
      <c r="UMT22" s="71"/>
      <c r="UMU22" s="71"/>
      <c r="UMV22" s="71"/>
      <c r="UMW22" s="71"/>
      <c r="UMX22" s="71"/>
      <c r="UMY22" s="71"/>
      <c r="UMZ22" s="71"/>
      <c r="UNA22" s="71"/>
      <c r="UNB22" s="71"/>
      <c r="UNC22" s="71"/>
      <c r="UND22" s="71"/>
      <c r="UNE22" s="71"/>
      <c r="UNF22" s="71"/>
      <c r="UNG22" s="71"/>
      <c r="UNH22" s="71"/>
      <c r="UNI22" s="71"/>
      <c r="UNJ22" s="71"/>
      <c r="UNK22" s="71"/>
      <c r="UNL22" s="71"/>
      <c r="UNM22" s="71"/>
      <c r="UNN22" s="71"/>
      <c r="UNO22" s="71"/>
      <c r="UNP22" s="71"/>
      <c r="UNQ22" s="71"/>
      <c r="UNR22" s="71"/>
      <c r="UNS22" s="71"/>
      <c r="UNT22" s="71"/>
      <c r="UNU22" s="71"/>
      <c r="UNV22" s="71"/>
      <c r="UNW22" s="71"/>
      <c r="UNX22" s="71"/>
      <c r="UNY22" s="71"/>
      <c r="UNZ22" s="71"/>
      <c r="UOA22" s="71"/>
      <c r="UOB22" s="71"/>
      <c r="UOC22" s="71"/>
      <c r="UOD22" s="71"/>
      <c r="UOE22" s="71"/>
      <c r="UOF22" s="71"/>
      <c r="UOG22" s="71"/>
      <c r="UOH22" s="71"/>
      <c r="UOI22" s="71"/>
      <c r="UOJ22" s="71"/>
      <c r="UOK22" s="71"/>
      <c r="UOL22" s="71"/>
      <c r="UOM22" s="71"/>
      <c r="UON22" s="71"/>
      <c r="UOO22" s="71"/>
      <c r="UOP22" s="71"/>
      <c r="UOQ22" s="71"/>
      <c r="UOR22" s="71"/>
      <c r="UOS22" s="71"/>
      <c r="UOT22" s="71"/>
      <c r="UOU22" s="71"/>
      <c r="UOV22" s="71"/>
      <c r="UOW22" s="71"/>
      <c r="UOX22" s="71"/>
      <c r="UOY22" s="71"/>
      <c r="UOZ22" s="71"/>
      <c r="UPA22" s="71"/>
      <c r="UPB22" s="71"/>
      <c r="UPC22" s="71"/>
      <c r="UPD22" s="71"/>
      <c r="UPE22" s="71"/>
      <c r="UPF22" s="71"/>
      <c r="UPG22" s="71"/>
      <c r="UPH22" s="71"/>
      <c r="UPI22" s="71"/>
      <c r="UPJ22" s="71"/>
      <c r="UPK22" s="71"/>
      <c r="UPL22" s="71"/>
      <c r="UPM22" s="71"/>
      <c r="UPN22" s="71"/>
      <c r="UPO22" s="71"/>
      <c r="UPP22" s="71"/>
      <c r="UPQ22" s="71"/>
      <c r="UPR22" s="71"/>
      <c r="UPS22" s="71"/>
      <c r="UPT22" s="71"/>
      <c r="UPU22" s="71"/>
      <c r="UPV22" s="71"/>
      <c r="UPW22" s="71"/>
      <c r="UPX22" s="71"/>
      <c r="UPY22" s="71"/>
      <c r="UPZ22" s="71"/>
      <c r="UQA22" s="71"/>
      <c r="UQB22" s="71"/>
      <c r="UQC22" s="71"/>
      <c r="UQD22" s="71"/>
      <c r="UQE22" s="71"/>
      <c r="UQF22" s="71"/>
      <c r="UQG22" s="71"/>
      <c r="UQH22" s="71"/>
      <c r="UQI22" s="71"/>
      <c r="UQJ22" s="71"/>
      <c r="UQK22" s="71"/>
      <c r="UQL22" s="71"/>
      <c r="UQM22" s="71"/>
      <c r="UQN22" s="71"/>
      <c r="UQO22" s="71"/>
      <c r="UQP22" s="71"/>
      <c r="UQQ22" s="71"/>
      <c r="UQR22" s="71"/>
      <c r="UQS22" s="71"/>
      <c r="UQT22" s="71"/>
      <c r="UQU22" s="71"/>
      <c r="UQV22" s="71"/>
      <c r="UQW22" s="71"/>
      <c r="UQX22" s="71"/>
      <c r="UQY22" s="71"/>
      <c r="UQZ22" s="71"/>
      <c r="URA22" s="71"/>
      <c r="URB22" s="71"/>
      <c r="URC22" s="71"/>
      <c r="URD22" s="71"/>
      <c r="URE22" s="71"/>
      <c r="URF22" s="71"/>
      <c r="URG22" s="71"/>
      <c r="URH22" s="71"/>
      <c r="URI22" s="71"/>
      <c r="URJ22" s="71"/>
      <c r="URK22" s="71"/>
      <c r="URL22" s="71"/>
      <c r="URM22" s="71"/>
      <c r="URN22" s="71"/>
      <c r="URO22" s="71"/>
      <c r="URP22" s="71"/>
      <c r="URQ22" s="71"/>
      <c r="URR22" s="71"/>
      <c r="URS22" s="71"/>
      <c r="URT22" s="71"/>
      <c r="URU22" s="71"/>
      <c r="URV22" s="71"/>
      <c r="URW22" s="71"/>
      <c r="URX22" s="71"/>
      <c r="URY22" s="71"/>
      <c r="URZ22" s="71"/>
      <c r="USA22" s="71"/>
      <c r="USB22" s="71"/>
      <c r="USC22" s="71"/>
      <c r="USD22" s="71"/>
      <c r="USE22" s="71"/>
      <c r="USF22" s="71"/>
      <c r="USG22" s="71"/>
      <c r="USH22" s="71"/>
      <c r="USI22" s="71"/>
      <c r="USJ22" s="71"/>
      <c r="USK22" s="71"/>
      <c r="USL22" s="71"/>
      <c r="USM22" s="71"/>
      <c r="USN22" s="71"/>
      <c r="USO22" s="71"/>
      <c r="USP22" s="71"/>
      <c r="USQ22" s="71"/>
      <c r="USR22" s="71"/>
      <c r="USS22" s="71"/>
      <c r="UST22" s="71"/>
      <c r="USU22" s="71"/>
      <c r="USV22" s="71"/>
      <c r="USW22" s="71"/>
      <c r="USX22" s="71"/>
      <c r="USY22" s="71"/>
      <c r="USZ22" s="71"/>
      <c r="UTA22" s="71"/>
      <c r="UTB22" s="71"/>
      <c r="UTC22" s="71"/>
      <c r="UTD22" s="71"/>
      <c r="UTE22" s="71"/>
      <c r="UTF22" s="71"/>
      <c r="UTG22" s="71"/>
      <c r="UTH22" s="71"/>
      <c r="UTI22" s="71"/>
      <c r="UTJ22" s="71"/>
      <c r="UTK22" s="71"/>
      <c r="UTL22" s="71"/>
      <c r="UTM22" s="71"/>
      <c r="UTN22" s="71"/>
      <c r="UTO22" s="71"/>
      <c r="UTP22" s="71"/>
      <c r="UTQ22" s="71"/>
      <c r="UTR22" s="71"/>
      <c r="UTS22" s="71"/>
      <c r="UTT22" s="71"/>
      <c r="UTU22" s="71"/>
      <c r="UTV22" s="71"/>
      <c r="UTW22" s="71"/>
      <c r="UTX22" s="71"/>
      <c r="UTY22" s="71"/>
      <c r="UTZ22" s="71"/>
      <c r="UUA22" s="71"/>
      <c r="UUB22" s="71"/>
      <c r="UUC22" s="71"/>
      <c r="UUD22" s="71"/>
      <c r="UUE22" s="71"/>
      <c r="UUF22" s="71"/>
      <c r="UUG22" s="71"/>
      <c r="UUH22" s="71"/>
      <c r="UUI22" s="71"/>
      <c r="UUJ22" s="71"/>
      <c r="UUK22" s="71"/>
      <c r="UUL22" s="71"/>
      <c r="UUM22" s="71"/>
      <c r="UUN22" s="71"/>
      <c r="UUO22" s="71"/>
      <c r="UUP22" s="71"/>
      <c r="UUQ22" s="71"/>
      <c r="UUR22" s="71"/>
      <c r="UUS22" s="71"/>
      <c r="UUT22" s="71"/>
      <c r="UUU22" s="71"/>
      <c r="UUV22" s="71"/>
      <c r="UUW22" s="71"/>
      <c r="UUX22" s="71"/>
      <c r="UUY22" s="71"/>
      <c r="UUZ22" s="71"/>
      <c r="UVA22" s="71"/>
      <c r="UVB22" s="71"/>
      <c r="UVC22" s="71"/>
      <c r="UVD22" s="71"/>
      <c r="UVE22" s="71"/>
      <c r="UVF22" s="71"/>
      <c r="UVG22" s="71"/>
      <c r="UVH22" s="71"/>
      <c r="UVI22" s="71"/>
      <c r="UVJ22" s="71"/>
      <c r="UVK22" s="71"/>
      <c r="UVL22" s="71"/>
      <c r="UVM22" s="71"/>
      <c r="UVN22" s="71"/>
      <c r="UVO22" s="71"/>
      <c r="UVP22" s="71"/>
      <c r="UVQ22" s="71"/>
      <c r="UVR22" s="71"/>
      <c r="UVS22" s="71"/>
      <c r="UVT22" s="71"/>
      <c r="UVU22" s="71"/>
      <c r="UVV22" s="71"/>
      <c r="UVW22" s="71"/>
      <c r="UVX22" s="71"/>
      <c r="UVY22" s="71"/>
      <c r="UVZ22" s="71"/>
      <c r="UWA22" s="71"/>
      <c r="UWB22" s="71"/>
      <c r="UWC22" s="71"/>
      <c r="UWD22" s="71"/>
      <c r="UWE22" s="71"/>
      <c r="UWF22" s="71"/>
      <c r="UWG22" s="71"/>
      <c r="UWH22" s="71"/>
      <c r="UWI22" s="71"/>
      <c r="UWJ22" s="71"/>
      <c r="UWK22" s="71"/>
      <c r="UWL22" s="71"/>
      <c r="UWM22" s="71"/>
      <c r="UWN22" s="71"/>
      <c r="UWO22" s="71"/>
      <c r="UWP22" s="71"/>
      <c r="UWQ22" s="71"/>
      <c r="UWR22" s="71"/>
      <c r="UWS22" s="71"/>
      <c r="UWT22" s="71"/>
      <c r="UWU22" s="71"/>
      <c r="UWV22" s="71"/>
      <c r="UWW22" s="71"/>
      <c r="UWX22" s="71"/>
      <c r="UWY22" s="71"/>
      <c r="UWZ22" s="71"/>
      <c r="UXA22" s="71"/>
      <c r="UXB22" s="71"/>
      <c r="UXC22" s="71"/>
      <c r="UXD22" s="71"/>
      <c r="UXE22" s="71"/>
      <c r="UXF22" s="71"/>
      <c r="UXG22" s="71"/>
      <c r="UXH22" s="71"/>
      <c r="UXI22" s="71"/>
      <c r="UXJ22" s="71"/>
      <c r="UXK22" s="71"/>
      <c r="UXL22" s="71"/>
      <c r="UXM22" s="71"/>
      <c r="UXN22" s="71"/>
      <c r="UXO22" s="71"/>
      <c r="UXP22" s="71"/>
      <c r="UXQ22" s="71"/>
      <c r="UXR22" s="71"/>
      <c r="UXS22" s="71"/>
      <c r="UXT22" s="71"/>
      <c r="UXU22" s="71"/>
      <c r="UXV22" s="71"/>
      <c r="UXW22" s="71"/>
      <c r="UXX22" s="71"/>
      <c r="UXY22" s="71"/>
      <c r="UXZ22" s="71"/>
      <c r="UYA22" s="71"/>
      <c r="UYB22" s="71"/>
      <c r="UYC22" s="71"/>
      <c r="UYD22" s="71"/>
      <c r="UYE22" s="71"/>
      <c r="UYF22" s="71"/>
      <c r="UYG22" s="71"/>
      <c r="UYH22" s="71"/>
      <c r="UYI22" s="71"/>
      <c r="UYJ22" s="71"/>
      <c r="UYK22" s="71"/>
      <c r="UYL22" s="71"/>
      <c r="UYM22" s="71"/>
      <c r="UYN22" s="71"/>
      <c r="UYO22" s="71"/>
      <c r="UYP22" s="71"/>
      <c r="UYQ22" s="71"/>
      <c r="UYR22" s="71"/>
      <c r="UYS22" s="71"/>
      <c r="UYT22" s="71"/>
      <c r="UYU22" s="71"/>
      <c r="UYV22" s="71"/>
      <c r="UYW22" s="71"/>
      <c r="UYX22" s="71"/>
      <c r="UYY22" s="71"/>
      <c r="UYZ22" s="71"/>
      <c r="UZA22" s="71"/>
      <c r="UZB22" s="71"/>
      <c r="UZC22" s="71"/>
      <c r="UZD22" s="71"/>
      <c r="UZE22" s="71"/>
      <c r="UZF22" s="71"/>
      <c r="UZG22" s="71"/>
      <c r="UZH22" s="71"/>
      <c r="UZI22" s="71"/>
      <c r="UZJ22" s="71"/>
      <c r="UZK22" s="71"/>
      <c r="UZL22" s="71"/>
      <c r="UZM22" s="71"/>
      <c r="UZN22" s="71"/>
      <c r="UZO22" s="71"/>
      <c r="UZP22" s="71"/>
      <c r="UZQ22" s="71"/>
      <c r="UZR22" s="71"/>
      <c r="UZS22" s="71"/>
      <c r="UZT22" s="71"/>
      <c r="UZU22" s="71"/>
      <c r="UZV22" s="71"/>
      <c r="UZW22" s="71"/>
      <c r="UZX22" s="71"/>
      <c r="UZY22" s="71"/>
      <c r="UZZ22" s="71"/>
      <c r="VAA22" s="71"/>
      <c r="VAB22" s="71"/>
      <c r="VAC22" s="71"/>
      <c r="VAD22" s="71"/>
      <c r="VAE22" s="71"/>
      <c r="VAF22" s="71"/>
      <c r="VAG22" s="71"/>
      <c r="VAH22" s="71"/>
      <c r="VAI22" s="71"/>
      <c r="VAJ22" s="71"/>
      <c r="VAK22" s="71"/>
      <c r="VAL22" s="71"/>
      <c r="VAM22" s="71"/>
      <c r="VAN22" s="71"/>
      <c r="VAO22" s="71"/>
      <c r="VAP22" s="71"/>
      <c r="VAQ22" s="71"/>
      <c r="VAR22" s="71"/>
      <c r="VAS22" s="71"/>
      <c r="VAT22" s="71"/>
      <c r="VAU22" s="71"/>
      <c r="VAV22" s="71"/>
      <c r="VAW22" s="71"/>
      <c r="VAX22" s="71"/>
      <c r="VAY22" s="71"/>
      <c r="VAZ22" s="71"/>
      <c r="VBA22" s="71"/>
      <c r="VBB22" s="71"/>
      <c r="VBC22" s="71"/>
      <c r="VBD22" s="71"/>
      <c r="VBE22" s="71"/>
      <c r="VBF22" s="71"/>
      <c r="VBG22" s="71"/>
      <c r="VBH22" s="71"/>
      <c r="VBI22" s="71"/>
      <c r="VBJ22" s="71"/>
      <c r="VBK22" s="71"/>
      <c r="VBL22" s="71"/>
      <c r="VBM22" s="71"/>
      <c r="VBN22" s="71"/>
      <c r="VBO22" s="71"/>
      <c r="VBP22" s="71"/>
      <c r="VBQ22" s="71"/>
      <c r="VBR22" s="71"/>
      <c r="VBS22" s="71"/>
      <c r="VBT22" s="71"/>
      <c r="VBU22" s="71"/>
      <c r="VBV22" s="71"/>
      <c r="VBW22" s="71"/>
      <c r="VBX22" s="71"/>
      <c r="VBY22" s="71"/>
      <c r="VBZ22" s="71"/>
      <c r="VCA22" s="71"/>
      <c r="VCB22" s="71"/>
      <c r="VCC22" s="71"/>
      <c r="VCD22" s="71"/>
      <c r="VCE22" s="71"/>
      <c r="VCF22" s="71"/>
      <c r="VCG22" s="71"/>
      <c r="VCH22" s="71"/>
      <c r="VCI22" s="71"/>
      <c r="VCJ22" s="71"/>
      <c r="VCK22" s="71"/>
      <c r="VCL22" s="71"/>
      <c r="VCM22" s="71"/>
      <c r="VCN22" s="71"/>
      <c r="VCO22" s="71"/>
      <c r="VCP22" s="71"/>
      <c r="VCQ22" s="71"/>
      <c r="VCR22" s="71"/>
      <c r="VCS22" s="71"/>
      <c r="VCT22" s="71"/>
      <c r="VCU22" s="71"/>
      <c r="VCV22" s="71"/>
      <c r="VCW22" s="71"/>
      <c r="VCX22" s="71"/>
      <c r="VCY22" s="71"/>
      <c r="VCZ22" s="71"/>
      <c r="VDA22" s="71"/>
      <c r="VDB22" s="71"/>
      <c r="VDC22" s="71"/>
      <c r="VDD22" s="71"/>
      <c r="VDE22" s="71"/>
      <c r="VDF22" s="71"/>
      <c r="VDG22" s="71"/>
      <c r="VDH22" s="71"/>
      <c r="VDI22" s="71"/>
      <c r="VDJ22" s="71"/>
      <c r="VDK22" s="71"/>
      <c r="VDL22" s="71"/>
      <c r="VDM22" s="71"/>
      <c r="VDN22" s="71"/>
      <c r="VDO22" s="71"/>
      <c r="VDP22" s="71"/>
      <c r="VDQ22" s="71"/>
      <c r="VDR22" s="71"/>
      <c r="VDS22" s="71"/>
      <c r="VDT22" s="71"/>
      <c r="VDU22" s="71"/>
      <c r="VDV22" s="71"/>
      <c r="VDW22" s="71"/>
      <c r="VDX22" s="71"/>
      <c r="VDY22" s="71"/>
      <c r="VDZ22" s="71"/>
      <c r="VEA22" s="71"/>
      <c r="VEB22" s="71"/>
      <c r="VEC22" s="71"/>
      <c r="VED22" s="71"/>
      <c r="VEE22" s="71"/>
      <c r="VEF22" s="71"/>
      <c r="VEG22" s="71"/>
      <c r="VEH22" s="71"/>
      <c r="VEI22" s="71"/>
      <c r="VEJ22" s="71"/>
      <c r="VEK22" s="71"/>
      <c r="VEL22" s="71"/>
      <c r="VEM22" s="71"/>
      <c r="VEN22" s="71"/>
      <c r="VEO22" s="71"/>
      <c r="VEP22" s="71"/>
      <c r="VEQ22" s="71"/>
      <c r="VER22" s="71"/>
      <c r="VES22" s="71"/>
      <c r="VET22" s="71"/>
      <c r="VEU22" s="71"/>
      <c r="VEV22" s="71"/>
      <c r="VEW22" s="71"/>
      <c r="VEX22" s="71"/>
      <c r="VEY22" s="71"/>
      <c r="VEZ22" s="71"/>
      <c r="VFA22" s="71"/>
      <c r="VFB22" s="71"/>
      <c r="VFC22" s="71"/>
      <c r="VFD22" s="71"/>
      <c r="VFE22" s="71"/>
      <c r="VFF22" s="71"/>
      <c r="VFG22" s="71"/>
      <c r="VFH22" s="71"/>
      <c r="VFI22" s="71"/>
      <c r="VFJ22" s="71"/>
      <c r="VFK22" s="71"/>
      <c r="VFL22" s="71"/>
      <c r="VFM22" s="71"/>
      <c r="VFN22" s="71"/>
      <c r="VFO22" s="71"/>
      <c r="VFP22" s="71"/>
      <c r="VFQ22" s="71"/>
      <c r="VFR22" s="71"/>
      <c r="VFS22" s="71"/>
      <c r="VFT22" s="71"/>
      <c r="VFU22" s="71"/>
      <c r="VFV22" s="71"/>
      <c r="VFW22" s="71"/>
      <c r="VFX22" s="71"/>
      <c r="VFY22" s="71"/>
      <c r="VFZ22" s="71"/>
      <c r="VGA22" s="71"/>
      <c r="VGB22" s="71"/>
      <c r="VGC22" s="71"/>
      <c r="VGD22" s="71"/>
      <c r="VGE22" s="71"/>
      <c r="VGF22" s="71"/>
      <c r="VGG22" s="71"/>
      <c r="VGH22" s="71"/>
      <c r="VGI22" s="71"/>
      <c r="VGJ22" s="71"/>
      <c r="VGK22" s="71"/>
    </row>
    <row r="23" spans="1:15113" x14ac:dyDescent="0.25">
      <c r="B23" s="15"/>
      <c r="C23" s="14" t="s">
        <v>75</v>
      </c>
      <c r="D23" s="267"/>
      <c r="E23" s="20" t="s">
        <v>14</v>
      </c>
      <c r="F23" s="33">
        <f>F24+F25</f>
        <v>0</v>
      </c>
      <c r="G23" s="33">
        <f t="shared" ref="G23:AJ23" si="4">G24+G25</f>
        <v>0</v>
      </c>
      <c r="H23" s="33">
        <f t="shared" si="4"/>
        <v>0</v>
      </c>
      <c r="I23" s="33">
        <f t="shared" si="4"/>
        <v>0</v>
      </c>
      <c r="J23" s="33">
        <f t="shared" si="4"/>
        <v>0</v>
      </c>
      <c r="K23" s="33">
        <f t="shared" si="4"/>
        <v>0</v>
      </c>
      <c r="L23" s="33">
        <f t="shared" si="4"/>
        <v>0</v>
      </c>
      <c r="M23" s="33">
        <f t="shared" si="4"/>
        <v>0</v>
      </c>
      <c r="N23" s="33">
        <f t="shared" si="4"/>
        <v>0</v>
      </c>
      <c r="O23" s="33">
        <f t="shared" si="4"/>
        <v>0</v>
      </c>
      <c r="P23" s="33">
        <f t="shared" si="4"/>
        <v>0</v>
      </c>
      <c r="Q23" s="33">
        <f t="shared" si="4"/>
        <v>0</v>
      </c>
      <c r="R23" s="33">
        <f t="shared" si="4"/>
        <v>0</v>
      </c>
      <c r="S23" s="33">
        <f t="shared" si="4"/>
        <v>0</v>
      </c>
      <c r="T23" s="33">
        <f t="shared" si="4"/>
        <v>0</v>
      </c>
      <c r="U23" s="33">
        <f t="shared" si="4"/>
        <v>0</v>
      </c>
      <c r="V23" s="33">
        <f t="shared" si="4"/>
        <v>0</v>
      </c>
      <c r="W23" s="33">
        <f t="shared" si="4"/>
        <v>0</v>
      </c>
      <c r="X23" s="33">
        <f t="shared" si="4"/>
        <v>0</v>
      </c>
      <c r="Y23" s="33">
        <f t="shared" si="4"/>
        <v>0</v>
      </c>
      <c r="Z23" s="33">
        <f t="shared" si="4"/>
        <v>0</v>
      </c>
      <c r="AA23" s="33">
        <f t="shared" si="4"/>
        <v>0</v>
      </c>
      <c r="AB23" s="33">
        <f t="shared" si="4"/>
        <v>0</v>
      </c>
      <c r="AC23" s="33">
        <f t="shared" si="4"/>
        <v>0</v>
      </c>
      <c r="AD23" s="33">
        <f t="shared" si="4"/>
        <v>0</v>
      </c>
      <c r="AE23" s="33">
        <f t="shared" si="4"/>
        <v>0</v>
      </c>
      <c r="AF23" s="33">
        <f t="shared" si="4"/>
        <v>0</v>
      </c>
      <c r="AG23" s="33">
        <f t="shared" si="4"/>
        <v>0</v>
      </c>
      <c r="AH23" s="33">
        <f t="shared" si="4"/>
        <v>0</v>
      </c>
      <c r="AI23" s="33">
        <f t="shared" si="4"/>
        <v>0</v>
      </c>
      <c r="AJ23" s="33">
        <f t="shared" si="4"/>
        <v>0</v>
      </c>
      <c r="AL23" s="63">
        <f>SUM(F23:O23)</f>
        <v>0</v>
      </c>
    </row>
    <row r="24" spans="1:15113" x14ac:dyDescent="0.25">
      <c r="B24" s="15"/>
      <c r="C24" s="73" t="s">
        <v>106</v>
      </c>
      <c r="D24" s="267"/>
      <c r="E24" s="74" t="s">
        <v>14</v>
      </c>
      <c r="F24" s="284">
        <v>0</v>
      </c>
      <c r="G24" s="284">
        <v>0</v>
      </c>
      <c r="H24" s="284">
        <v>0</v>
      </c>
      <c r="I24" s="284">
        <v>0</v>
      </c>
      <c r="J24" s="284">
        <v>0</v>
      </c>
      <c r="K24" s="284">
        <v>0</v>
      </c>
      <c r="L24" s="284">
        <v>0</v>
      </c>
      <c r="M24" s="284">
        <v>0</v>
      </c>
      <c r="N24" s="284">
        <v>0</v>
      </c>
      <c r="O24" s="284">
        <v>0</v>
      </c>
      <c r="P24" s="284">
        <v>0</v>
      </c>
      <c r="Q24" s="284">
        <v>0</v>
      </c>
      <c r="R24" s="284">
        <v>0</v>
      </c>
      <c r="S24" s="284">
        <v>0</v>
      </c>
      <c r="T24" s="284">
        <v>0</v>
      </c>
      <c r="U24" s="284">
        <v>0</v>
      </c>
      <c r="V24" s="284">
        <v>0</v>
      </c>
      <c r="W24" s="284">
        <v>0</v>
      </c>
      <c r="X24" s="284">
        <v>0</v>
      </c>
      <c r="Y24" s="284">
        <v>0</v>
      </c>
      <c r="Z24" s="284">
        <v>0</v>
      </c>
      <c r="AA24" s="284">
        <v>0</v>
      </c>
      <c r="AB24" s="284">
        <v>0</v>
      </c>
      <c r="AC24" s="284">
        <v>0</v>
      </c>
      <c r="AD24" s="284">
        <v>0</v>
      </c>
      <c r="AE24" s="284">
        <v>0</v>
      </c>
      <c r="AF24" s="284">
        <v>0</v>
      </c>
      <c r="AG24" s="284">
        <v>0</v>
      </c>
      <c r="AH24" s="284">
        <v>0</v>
      </c>
      <c r="AI24" s="284">
        <v>0</v>
      </c>
      <c r="AJ24" s="284">
        <v>0</v>
      </c>
      <c r="AL24" s="66">
        <f>SUM(F24:O24)</f>
        <v>0</v>
      </c>
    </row>
    <row r="25" spans="1:15113" x14ac:dyDescent="0.25">
      <c r="B25" s="15"/>
      <c r="C25" s="73" t="s">
        <v>73</v>
      </c>
      <c r="D25" s="267"/>
      <c r="E25" s="74" t="s">
        <v>14</v>
      </c>
      <c r="F25" s="284">
        <v>0</v>
      </c>
      <c r="G25" s="284">
        <v>0</v>
      </c>
      <c r="H25" s="284">
        <v>0</v>
      </c>
      <c r="I25" s="284">
        <v>0</v>
      </c>
      <c r="J25" s="284">
        <v>0</v>
      </c>
      <c r="K25" s="284">
        <v>0</v>
      </c>
      <c r="L25" s="284">
        <v>0</v>
      </c>
      <c r="M25" s="284">
        <v>0</v>
      </c>
      <c r="N25" s="284">
        <v>0</v>
      </c>
      <c r="O25" s="284">
        <v>0</v>
      </c>
      <c r="P25" s="284">
        <v>0</v>
      </c>
      <c r="Q25" s="284">
        <v>0</v>
      </c>
      <c r="R25" s="284">
        <v>0</v>
      </c>
      <c r="S25" s="284">
        <v>0</v>
      </c>
      <c r="T25" s="284">
        <v>0</v>
      </c>
      <c r="U25" s="284">
        <v>0</v>
      </c>
      <c r="V25" s="284">
        <v>0</v>
      </c>
      <c r="W25" s="284">
        <v>0</v>
      </c>
      <c r="X25" s="284">
        <v>0</v>
      </c>
      <c r="Y25" s="284">
        <v>0</v>
      </c>
      <c r="Z25" s="284">
        <v>0</v>
      </c>
      <c r="AA25" s="284">
        <v>0</v>
      </c>
      <c r="AB25" s="284">
        <v>0</v>
      </c>
      <c r="AC25" s="284">
        <v>0</v>
      </c>
      <c r="AD25" s="284">
        <v>0</v>
      </c>
      <c r="AE25" s="284">
        <v>0</v>
      </c>
      <c r="AF25" s="284">
        <v>0</v>
      </c>
      <c r="AG25" s="284">
        <v>0</v>
      </c>
      <c r="AH25" s="284">
        <v>0</v>
      </c>
      <c r="AI25" s="284">
        <v>0</v>
      </c>
      <c r="AJ25" s="284">
        <v>0</v>
      </c>
      <c r="AL25" s="66">
        <f>SUM(F25:O25)</f>
        <v>0</v>
      </c>
    </row>
    <row r="26" spans="1:15113" x14ac:dyDescent="0.25">
      <c r="B26" s="15"/>
      <c r="C26" s="242" t="s">
        <v>108</v>
      </c>
      <c r="D26" s="245"/>
      <c r="E26" s="244"/>
      <c r="F26" s="103"/>
      <c r="G26" s="103"/>
      <c r="H26" s="103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  <c r="AA26" s="287"/>
      <c r="AB26" s="287"/>
      <c r="AC26" s="287"/>
      <c r="AD26" s="287"/>
      <c r="AE26" s="287"/>
      <c r="AF26" s="287"/>
      <c r="AG26" s="287"/>
      <c r="AH26" s="287"/>
      <c r="AI26" s="287"/>
      <c r="AJ26" s="287"/>
      <c r="AL26" s="75" t="s">
        <v>109</v>
      </c>
    </row>
    <row r="27" spans="1:15113" s="82" customFormat="1" x14ac:dyDescent="0.2">
      <c r="A27" s="16"/>
      <c r="B27" s="17"/>
      <c r="C27" s="11" t="s">
        <v>71</v>
      </c>
      <c r="D27" s="268"/>
      <c r="E27" s="12" t="s">
        <v>14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16"/>
      <c r="AL27" s="63">
        <f>SUM(F27:O27)</f>
        <v>0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54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6"/>
      <c r="OT27" s="16"/>
      <c r="OU27" s="16"/>
      <c r="OV27" s="16"/>
      <c r="OW27" s="16"/>
      <c r="OX27" s="16"/>
      <c r="OY27" s="16"/>
      <c r="OZ27" s="16"/>
      <c r="PA27" s="16"/>
      <c r="PB27" s="16"/>
      <c r="PC27" s="16"/>
      <c r="PD27" s="16"/>
      <c r="PE27" s="16"/>
      <c r="PF27" s="16"/>
      <c r="PG27" s="16"/>
      <c r="PH27" s="16"/>
      <c r="PI27" s="16"/>
      <c r="PJ27" s="16"/>
      <c r="PK27" s="16"/>
      <c r="PL27" s="16"/>
      <c r="PM27" s="16"/>
      <c r="PN27" s="16"/>
      <c r="PO27" s="16"/>
      <c r="PP27" s="16"/>
      <c r="PQ27" s="16"/>
      <c r="PR27" s="16"/>
      <c r="PS27" s="16"/>
      <c r="PT27" s="16"/>
      <c r="PU27" s="16"/>
      <c r="PV27" s="16"/>
      <c r="PW27" s="16"/>
      <c r="PX27" s="16"/>
      <c r="PY27" s="16"/>
      <c r="PZ27" s="16"/>
      <c r="QA27" s="16"/>
      <c r="QB27" s="16"/>
      <c r="QC27" s="16"/>
      <c r="QD27" s="16"/>
      <c r="QE27" s="16"/>
      <c r="QF27" s="16"/>
      <c r="QG27" s="16"/>
      <c r="QH27" s="16"/>
      <c r="QI27" s="16"/>
      <c r="QJ27" s="16"/>
      <c r="QK27" s="16"/>
      <c r="QL27" s="16"/>
      <c r="QM27" s="16"/>
      <c r="QN27" s="16"/>
      <c r="QO27" s="16"/>
      <c r="QP27" s="16"/>
      <c r="QQ27" s="16"/>
      <c r="QR27" s="16"/>
      <c r="QS27" s="16"/>
      <c r="QT27" s="16"/>
      <c r="QU27" s="16"/>
      <c r="QV27" s="16"/>
      <c r="QW27" s="16"/>
      <c r="QX27" s="16"/>
      <c r="QY27" s="16"/>
      <c r="QZ27" s="16"/>
      <c r="RA27" s="16"/>
      <c r="RB27" s="16"/>
      <c r="RC27" s="16"/>
      <c r="RD27" s="16"/>
      <c r="RE27" s="16"/>
      <c r="RF27" s="16"/>
      <c r="RG27" s="16"/>
      <c r="RH27" s="16"/>
      <c r="RI27" s="16"/>
      <c r="RJ27" s="16"/>
      <c r="RK27" s="16"/>
      <c r="RL27" s="16"/>
      <c r="RM27" s="16"/>
      <c r="RN27" s="16"/>
      <c r="RO27" s="16"/>
      <c r="RP27" s="16"/>
      <c r="RQ27" s="16"/>
      <c r="RR27" s="16"/>
      <c r="RS27" s="16"/>
      <c r="RT27" s="16"/>
      <c r="RU27" s="16"/>
      <c r="RV27" s="16"/>
      <c r="RW27" s="16"/>
      <c r="RX27" s="16"/>
      <c r="RY27" s="16"/>
      <c r="RZ27" s="16"/>
      <c r="SA27" s="16"/>
      <c r="SB27" s="16"/>
      <c r="SC27" s="16"/>
      <c r="SD27" s="16"/>
      <c r="SE27" s="16"/>
      <c r="SF27" s="16"/>
      <c r="SG27" s="16"/>
      <c r="SH27" s="16"/>
      <c r="SI27" s="16"/>
      <c r="SJ27" s="16"/>
      <c r="SK27" s="16"/>
      <c r="SL27" s="16"/>
      <c r="SM27" s="16"/>
      <c r="SN27" s="16"/>
      <c r="SO27" s="16"/>
      <c r="SP27" s="16"/>
      <c r="SQ27" s="16"/>
      <c r="SR27" s="16"/>
      <c r="SS27" s="16"/>
      <c r="ST27" s="16"/>
      <c r="SU27" s="16"/>
      <c r="SV27" s="16"/>
      <c r="SW27" s="16"/>
      <c r="SX27" s="16"/>
      <c r="SY27" s="16"/>
      <c r="SZ27" s="16"/>
      <c r="TA27" s="16"/>
      <c r="TB27" s="16"/>
      <c r="TC27" s="16"/>
      <c r="TD27" s="16"/>
      <c r="TE27" s="16"/>
      <c r="TF27" s="16"/>
      <c r="TG27" s="16"/>
      <c r="TH27" s="16"/>
      <c r="TI27" s="16"/>
      <c r="TJ27" s="16"/>
      <c r="TK27" s="16"/>
      <c r="TL27" s="16"/>
      <c r="TM27" s="16"/>
      <c r="TN27" s="16"/>
      <c r="TO27" s="16"/>
      <c r="TP27" s="16"/>
      <c r="TQ27" s="16"/>
      <c r="TR27" s="16"/>
      <c r="TS27" s="16"/>
      <c r="TT27" s="16"/>
      <c r="TU27" s="16"/>
      <c r="TV27" s="16"/>
      <c r="TW27" s="16"/>
      <c r="TX27" s="16"/>
      <c r="TY27" s="16"/>
      <c r="TZ27" s="16"/>
      <c r="UA27" s="16"/>
      <c r="UB27" s="16"/>
      <c r="UC27" s="16"/>
      <c r="UD27" s="16"/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/>
      <c r="VH27" s="16"/>
      <c r="VI27" s="16"/>
      <c r="VJ27" s="16"/>
      <c r="VK27" s="16"/>
      <c r="VL27" s="16"/>
      <c r="VM27" s="16"/>
      <c r="VN27" s="16"/>
      <c r="VO27" s="16"/>
      <c r="VP27" s="16"/>
      <c r="VQ27" s="16"/>
      <c r="VR27" s="16"/>
      <c r="VS27" s="16"/>
      <c r="VT27" s="16"/>
      <c r="VU27" s="16"/>
      <c r="VV27" s="16"/>
      <c r="VW27" s="16"/>
      <c r="VX27" s="16"/>
      <c r="VY27" s="16"/>
      <c r="VZ27" s="16"/>
      <c r="WA27" s="16"/>
      <c r="WB27" s="16"/>
      <c r="WC27" s="16"/>
      <c r="WD27" s="16"/>
      <c r="WE27" s="16"/>
      <c r="WF27" s="16"/>
      <c r="WG27" s="16"/>
      <c r="WH27" s="16"/>
      <c r="WI27" s="16"/>
      <c r="WJ27" s="16"/>
      <c r="WK27" s="16"/>
      <c r="WL27" s="16"/>
      <c r="WM27" s="16"/>
      <c r="WN27" s="16"/>
      <c r="WO27" s="16"/>
      <c r="WP27" s="16"/>
      <c r="WQ27" s="16"/>
      <c r="WR27" s="16"/>
      <c r="WS27" s="16"/>
      <c r="WT27" s="16"/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6"/>
      <c r="XQ27" s="16"/>
      <c r="XR27" s="16"/>
      <c r="XS27" s="16"/>
      <c r="XT27" s="16"/>
      <c r="XU27" s="16"/>
      <c r="XV27" s="16"/>
      <c r="XW27" s="16"/>
      <c r="XX27" s="16"/>
      <c r="XY27" s="16"/>
      <c r="XZ27" s="16"/>
      <c r="YA27" s="16"/>
      <c r="YB27" s="16"/>
      <c r="YC27" s="16"/>
      <c r="YD27" s="16"/>
      <c r="YE27" s="16"/>
      <c r="YF27" s="16"/>
      <c r="YG27" s="16"/>
      <c r="YH27" s="16"/>
      <c r="YI27" s="16"/>
      <c r="YJ27" s="16"/>
      <c r="YK27" s="16"/>
      <c r="YL27" s="16"/>
      <c r="YM27" s="16"/>
      <c r="YN27" s="16"/>
      <c r="YO27" s="16"/>
      <c r="YP27" s="16"/>
      <c r="YQ27" s="16"/>
      <c r="YR27" s="16"/>
      <c r="YS27" s="16"/>
      <c r="YT27" s="16"/>
      <c r="YU27" s="16"/>
      <c r="YV27" s="16"/>
      <c r="YW27" s="16"/>
      <c r="YX27" s="16"/>
      <c r="YY27" s="16"/>
      <c r="YZ27" s="16"/>
      <c r="ZA27" s="16"/>
      <c r="ZB27" s="16"/>
      <c r="ZC27" s="16"/>
      <c r="ZD27" s="16"/>
      <c r="ZE27" s="16"/>
      <c r="ZF27" s="16"/>
      <c r="ZG27" s="16"/>
      <c r="ZH27" s="16"/>
      <c r="ZI27" s="16"/>
      <c r="ZJ27" s="16"/>
      <c r="ZK27" s="16"/>
      <c r="ZL27" s="16"/>
      <c r="ZM27" s="16"/>
      <c r="ZN27" s="16"/>
      <c r="ZO27" s="16"/>
      <c r="ZP27" s="16"/>
      <c r="ZQ27" s="16"/>
      <c r="ZR27" s="16"/>
      <c r="ZS27" s="16"/>
      <c r="ZT27" s="16"/>
      <c r="ZU27" s="16"/>
      <c r="ZV27" s="16"/>
      <c r="ZW27" s="16"/>
      <c r="ZX27" s="16"/>
      <c r="ZY27" s="16"/>
      <c r="ZZ27" s="16"/>
      <c r="AAA27" s="16"/>
      <c r="AAB27" s="16"/>
      <c r="AAC27" s="16"/>
      <c r="AAD27" s="16"/>
      <c r="AAE27" s="16"/>
      <c r="AAF27" s="16"/>
      <c r="AAG27" s="16"/>
      <c r="AAH27" s="16"/>
      <c r="AAI27" s="16"/>
      <c r="AAJ27" s="16"/>
      <c r="AAK27" s="16"/>
      <c r="AAL27" s="16"/>
      <c r="AAM27" s="16"/>
      <c r="AAN27" s="16"/>
      <c r="AAO27" s="16"/>
      <c r="AAP27" s="16"/>
      <c r="AAQ27" s="16"/>
      <c r="AAR27" s="16"/>
      <c r="AAS27" s="16"/>
      <c r="AAT27" s="16"/>
      <c r="AAU27" s="16"/>
      <c r="AAV27" s="16"/>
      <c r="AAW27" s="16"/>
      <c r="AAX27" s="16"/>
      <c r="AAY27" s="16"/>
      <c r="AAZ27" s="16"/>
      <c r="ABA27" s="16"/>
      <c r="ABB27" s="16"/>
      <c r="ABC27" s="16"/>
      <c r="ABD27" s="16"/>
      <c r="ABE27" s="16"/>
      <c r="ABF27" s="16"/>
      <c r="ABG27" s="16"/>
      <c r="ABH27" s="16"/>
      <c r="ABI27" s="16"/>
      <c r="ABJ27" s="16"/>
      <c r="ABK27" s="16"/>
      <c r="ABL27" s="16"/>
      <c r="ABM27" s="16"/>
      <c r="ABN27" s="16"/>
      <c r="ABO27" s="16"/>
      <c r="ABP27" s="16"/>
      <c r="ABQ27" s="16"/>
      <c r="ABR27" s="16"/>
      <c r="ABS27" s="16"/>
      <c r="ABT27" s="16"/>
      <c r="ABU27" s="16"/>
      <c r="ABV27" s="16"/>
      <c r="ABW27" s="16"/>
      <c r="ABX27" s="16"/>
      <c r="ABY27" s="16"/>
      <c r="ABZ27" s="16"/>
      <c r="ACA27" s="16"/>
      <c r="ACB27" s="16"/>
      <c r="ACC27" s="16"/>
      <c r="ACD27" s="16"/>
      <c r="ACE27" s="16"/>
      <c r="ACF27" s="16"/>
      <c r="ACG27" s="16"/>
      <c r="ACH27" s="16"/>
      <c r="ACI27" s="16"/>
      <c r="ACJ27" s="16"/>
      <c r="ACK27" s="16"/>
      <c r="ACL27" s="16"/>
      <c r="ACM27" s="16"/>
      <c r="ACN27" s="16"/>
      <c r="ACO27" s="16"/>
      <c r="ACP27" s="16"/>
      <c r="ACQ27" s="16"/>
      <c r="ACR27" s="16"/>
      <c r="ACS27" s="16"/>
      <c r="ACT27" s="16"/>
      <c r="ACU27" s="16"/>
      <c r="ACV27" s="16"/>
      <c r="ACW27" s="16"/>
      <c r="ACX27" s="16"/>
      <c r="ACY27" s="16"/>
      <c r="ACZ27" s="16"/>
      <c r="ADA27" s="16"/>
      <c r="ADB27" s="16"/>
      <c r="ADC27" s="16"/>
      <c r="ADD27" s="16"/>
      <c r="ADE27" s="16"/>
      <c r="ADF27" s="16"/>
      <c r="ADG27" s="16"/>
      <c r="ADH27" s="16"/>
      <c r="ADI27" s="16"/>
      <c r="ADJ27" s="16"/>
      <c r="ADK27" s="16"/>
      <c r="ADL27" s="16"/>
      <c r="ADM27" s="16"/>
      <c r="ADN27" s="16"/>
      <c r="ADO27" s="16"/>
      <c r="ADP27" s="16"/>
      <c r="ADQ27" s="16"/>
      <c r="ADR27" s="16"/>
      <c r="ADS27" s="16"/>
      <c r="ADT27" s="16"/>
      <c r="ADU27" s="16"/>
      <c r="ADV27" s="16"/>
      <c r="ADW27" s="16"/>
      <c r="ADX27" s="16"/>
      <c r="ADY27" s="16"/>
      <c r="ADZ27" s="16"/>
      <c r="AEA27" s="16"/>
      <c r="AEB27" s="16"/>
      <c r="AEC27" s="16"/>
      <c r="AED27" s="16"/>
      <c r="AEE27" s="16"/>
      <c r="AEF27" s="16"/>
      <c r="AEG27" s="16"/>
      <c r="AEH27" s="16"/>
      <c r="AEI27" s="16"/>
      <c r="AEJ27" s="16"/>
      <c r="AEK27" s="16"/>
      <c r="AEL27" s="16"/>
      <c r="AEM27" s="16"/>
      <c r="AEN27" s="16"/>
      <c r="AEO27" s="16"/>
      <c r="AEP27" s="16"/>
      <c r="AEQ27" s="16"/>
      <c r="AER27" s="16"/>
      <c r="AES27" s="16"/>
      <c r="AET27" s="16"/>
      <c r="AEU27" s="16"/>
      <c r="AEV27" s="16"/>
      <c r="AEW27" s="16"/>
      <c r="AEX27" s="16"/>
      <c r="AEY27" s="16"/>
      <c r="AEZ27" s="16"/>
      <c r="AFA27" s="16"/>
      <c r="AFB27" s="16"/>
      <c r="AFC27" s="16"/>
      <c r="AFD27" s="16"/>
      <c r="AFE27" s="16"/>
      <c r="AFF27" s="16"/>
      <c r="AFG27" s="16"/>
      <c r="AFH27" s="16"/>
      <c r="AFI27" s="16"/>
      <c r="AFJ27" s="16"/>
      <c r="AFK27" s="16"/>
      <c r="AFL27" s="16"/>
      <c r="AFM27" s="16"/>
      <c r="AFN27" s="16"/>
      <c r="AFO27" s="16"/>
      <c r="AFP27" s="16"/>
      <c r="AFQ27" s="16"/>
      <c r="AFR27" s="16"/>
      <c r="AFS27" s="16"/>
      <c r="AFT27" s="16"/>
      <c r="AFU27" s="16"/>
      <c r="AFV27" s="16"/>
      <c r="AFW27" s="16"/>
      <c r="AFX27" s="16"/>
      <c r="AFY27" s="16"/>
      <c r="AFZ27" s="16"/>
      <c r="AGA27" s="16"/>
      <c r="AGB27" s="16"/>
      <c r="AGC27" s="16"/>
      <c r="AGD27" s="16"/>
      <c r="AGE27" s="16"/>
      <c r="AGF27" s="16"/>
      <c r="AGG27" s="16"/>
      <c r="AGH27" s="16"/>
      <c r="AGI27" s="16"/>
      <c r="AGJ27" s="16"/>
      <c r="AGK27" s="16"/>
      <c r="AGL27" s="16"/>
      <c r="AGM27" s="16"/>
      <c r="AGN27" s="16"/>
      <c r="AGO27" s="16"/>
      <c r="AGP27" s="16"/>
      <c r="AGQ27" s="16"/>
      <c r="AGR27" s="16"/>
      <c r="AGS27" s="16"/>
      <c r="AGT27" s="16"/>
      <c r="AGU27" s="16"/>
      <c r="AGV27" s="16"/>
      <c r="AGW27" s="16"/>
      <c r="AGX27" s="16"/>
      <c r="AGY27" s="16"/>
      <c r="AGZ27" s="16"/>
      <c r="AHA27" s="16"/>
      <c r="AHB27" s="16"/>
      <c r="AHC27" s="16"/>
      <c r="AHD27" s="16"/>
      <c r="AHE27" s="16"/>
      <c r="AHF27" s="16"/>
      <c r="AHG27" s="16"/>
      <c r="AHH27" s="16"/>
      <c r="AHI27" s="16"/>
      <c r="AHJ27" s="16"/>
      <c r="AHK27" s="16"/>
      <c r="AHL27" s="16"/>
      <c r="AHM27" s="16"/>
      <c r="AHN27" s="16"/>
      <c r="AHO27" s="16"/>
      <c r="AHP27" s="16"/>
      <c r="AHQ27" s="16"/>
      <c r="AHR27" s="16"/>
      <c r="AHS27" s="16"/>
      <c r="AHT27" s="16"/>
      <c r="AHU27" s="16"/>
      <c r="AHV27" s="16"/>
      <c r="AHW27" s="16"/>
      <c r="AHX27" s="16"/>
      <c r="AHY27" s="16"/>
      <c r="AHZ27" s="16"/>
      <c r="AIA27" s="16"/>
      <c r="AIB27" s="16"/>
      <c r="AIC27" s="16"/>
      <c r="AID27" s="16"/>
      <c r="AIE27" s="16"/>
      <c r="AIF27" s="16"/>
      <c r="AIG27" s="16"/>
      <c r="AIH27" s="16"/>
      <c r="AII27" s="16"/>
      <c r="AIJ27" s="16"/>
      <c r="AIK27" s="16"/>
      <c r="AIL27" s="16"/>
      <c r="AIM27" s="16"/>
      <c r="AIN27" s="16"/>
      <c r="AIO27" s="16"/>
      <c r="AIP27" s="16"/>
      <c r="AIQ27" s="16"/>
      <c r="AIR27" s="16"/>
      <c r="AIS27" s="16"/>
      <c r="AIT27" s="16"/>
      <c r="AIU27" s="16"/>
      <c r="AIV27" s="16"/>
      <c r="AIW27" s="16"/>
      <c r="AIX27" s="16"/>
      <c r="AIY27" s="16"/>
      <c r="AIZ27" s="16"/>
      <c r="AJA27" s="16"/>
      <c r="AJB27" s="16"/>
      <c r="AJC27" s="16"/>
      <c r="AJD27" s="16"/>
      <c r="AJE27" s="16"/>
      <c r="AJF27" s="16"/>
      <c r="AJG27" s="16"/>
      <c r="AJH27" s="16"/>
      <c r="AJI27" s="16"/>
      <c r="AJJ27" s="16"/>
      <c r="AJK27" s="16"/>
      <c r="AJL27" s="16"/>
      <c r="AJM27" s="16"/>
      <c r="AJN27" s="16"/>
      <c r="AJO27" s="16"/>
      <c r="AJP27" s="16"/>
      <c r="AJQ27" s="16"/>
      <c r="AJR27" s="16"/>
      <c r="AJS27" s="16"/>
      <c r="AJT27" s="16"/>
      <c r="AJU27" s="16"/>
      <c r="AJV27" s="16"/>
      <c r="AJW27" s="16"/>
      <c r="AJX27" s="16"/>
      <c r="AJY27" s="16"/>
      <c r="AJZ27" s="16"/>
      <c r="AKA27" s="16"/>
      <c r="AKB27" s="16"/>
      <c r="AKC27" s="16"/>
      <c r="AKD27" s="16"/>
      <c r="AKE27" s="16"/>
      <c r="AKF27" s="16"/>
      <c r="AKG27" s="16"/>
      <c r="AKH27" s="16"/>
      <c r="AKI27" s="16"/>
      <c r="AKJ27" s="16"/>
      <c r="AKK27" s="16"/>
      <c r="AKL27" s="16"/>
      <c r="AKM27" s="16"/>
      <c r="AKN27" s="16"/>
      <c r="AKO27" s="16"/>
      <c r="AKP27" s="16"/>
      <c r="AKQ27" s="16"/>
      <c r="AKR27" s="16"/>
      <c r="AKS27" s="16"/>
      <c r="AKT27" s="16"/>
      <c r="AKU27" s="16"/>
      <c r="AKV27" s="16"/>
      <c r="AKW27" s="16"/>
      <c r="AKX27" s="16"/>
      <c r="AKY27" s="16"/>
      <c r="AKZ27" s="16"/>
      <c r="ALA27" s="16"/>
      <c r="ALB27" s="16"/>
      <c r="ALC27" s="16"/>
      <c r="ALD27" s="16"/>
      <c r="ALE27" s="16"/>
      <c r="ALF27" s="16"/>
      <c r="ALG27" s="16"/>
      <c r="ALH27" s="16"/>
      <c r="ALI27" s="16"/>
      <c r="ALJ27" s="16"/>
      <c r="ALK27" s="16"/>
      <c r="ALL27" s="16"/>
      <c r="ALM27" s="16"/>
      <c r="ALN27" s="16"/>
      <c r="ALO27" s="16"/>
      <c r="ALP27" s="16"/>
      <c r="ALQ27" s="16"/>
      <c r="ALR27" s="16"/>
      <c r="ALS27" s="16"/>
      <c r="ALT27" s="16"/>
      <c r="ALU27" s="16"/>
      <c r="ALV27" s="16"/>
      <c r="ALW27" s="16"/>
      <c r="ALX27" s="16"/>
      <c r="ALY27" s="16"/>
      <c r="ALZ27" s="16"/>
      <c r="AMA27" s="16"/>
      <c r="AMB27" s="16"/>
      <c r="AMC27" s="16"/>
      <c r="AMD27" s="16"/>
      <c r="AME27" s="16"/>
      <c r="AMF27" s="16"/>
      <c r="AMG27" s="16"/>
      <c r="AMH27" s="16"/>
      <c r="AMI27" s="16"/>
      <c r="AMJ27" s="16"/>
      <c r="AMK27" s="16"/>
      <c r="AML27" s="16"/>
      <c r="AMM27" s="16"/>
      <c r="AMN27" s="16"/>
      <c r="AMO27" s="16"/>
      <c r="AMP27" s="16"/>
      <c r="AMQ27" s="16"/>
      <c r="AMR27" s="16"/>
      <c r="AMS27" s="16"/>
      <c r="AMT27" s="16"/>
      <c r="AMU27" s="16"/>
      <c r="AMV27" s="16"/>
      <c r="AMW27" s="16"/>
      <c r="AMX27" s="16"/>
      <c r="AMY27" s="16"/>
      <c r="AMZ27" s="16"/>
      <c r="ANA27" s="16"/>
      <c r="ANB27" s="16"/>
      <c r="ANC27" s="16"/>
      <c r="AND27" s="16"/>
      <c r="ANE27" s="16"/>
      <c r="ANF27" s="16"/>
      <c r="ANG27" s="16"/>
      <c r="ANH27" s="16"/>
      <c r="ANI27" s="16"/>
      <c r="ANJ27" s="16"/>
      <c r="ANK27" s="16"/>
      <c r="ANL27" s="16"/>
      <c r="ANM27" s="16"/>
      <c r="ANN27" s="16"/>
      <c r="ANO27" s="16"/>
      <c r="ANP27" s="16"/>
      <c r="ANQ27" s="16"/>
      <c r="ANR27" s="16"/>
      <c r="ANS27" s="16"/>
      <c r="ANT27" s="16"/>
      <c r="ANU27" s="16"/>
      <c r="ANV27" s="16"/>
      <c r="ANW27" s="16"/>
      <c r="ANX27" s="16"/>
      <c r="ANY27" s="16"/>
      <c r="ANZ27" s="16"/>
      <c r="AOA27" s="16"/>
      <c r="AOB27" s="16"/>
      <c r="AOC27" s="16"/>
      <c r="AOD27" s="16"/>
      <c r="AOE27" s="16"/>
      <c r="AOF27" s="16"/>
      <c r="AOG27" s="16"/>
      <c r="AOH27" s="16"/>
      <c r="AOI27" s="16"/>
      <c r="AOJ27" s="16"/>
      <c r="AOK27" s="16"/>
      <c r="AOL27" s="16"/>
      <c r="AOM27" s="16"/>
      <c r="AON27" s="16"/>
      <c r="AOO27" s="16"/>
      <c r="AOP27" s="16"/>
      <c r="AOQ27" s="16"/>
      <c r="AOR27" s="16"/>
      <c r="AOS27" s="16"/>
      <c r="AOT27" s="16"/>
      <c r="AOU27" s="16"/>
      <c r="AOV27" s="16"/>
      <c r="AOW27" s="16"/>
      <c r="AOX27" s="16"/>
      <c r="AOY27" s="16"/>
      <c r="AOZ27" s="16"/>
      <c r="APA27" s="16"/>
      <c r="APB27" s="16"/>
      <c r="APC27" s="16"/>
      <c r="APD27" s="16"/>
      <c r="APE27" s="16"/>
      <c r="APF27" s="16"/>
      <c r="APG27" s="16"/>
      <c r="APH27" s="16"/>
      <c r="API27" s="16"/>
      <c r="APJ27" s="16"/>
      <c r="APK27" s="16"/>
      <c r="APL27" s="16"/>
      <c r="APM27" s="16"/>
      <c r="APN27" s="16"/>
      <c r="APO27" s="16"/>
      <c r="APP27" s="16"/>
      <c r="APQ27" s="16"/>
      <c r="APR27" s="16"/>
      <c r="APS27" s="16"/>
      <c r="APT27" s="16"/>
      <c r="APU27" s="16"/>
      <c r="APV27" s="16"/>
      <c r="APW27" s="16"/>
      <c r="APX27" s="16"/>
      <c r="APY27" s="16"/>
      <c r="APZ27" s="16"/>
      <c r="AQA27" s="16"/>
      <c r="AQB27" s="16"/>
      <c r="AQC27" s="16"/>
      <c r="AQD27" s="16"/>
      <c r="AQE27" s="16"/>
      <c r="AQF27" s="16"/>
      <c r="AQG27" s="16"/>
      <c r="AQH27" s="16"/>
      <c r="AQI27" s="16"/>
      <c r="AQJ27" s="16"/>
      <c r="AQK27" s="16"/>
      <c r="AQL27" s="16"/>
      <c r="AQM27" s="16"/>
      <c r="AQN27" s="16"/>
      <c r="AQO27" s="16"/>
      <c r="AQP27" s="16"/>
      <c r="AQQ27" s="16"/>
      <c r="AQR27" s="16"/>
      <c r="AQS27" s="16"/>
      <c r="AQT27" s="16"/>
      <c r="AQU27" s="16"/>
      <c r="AQV27" s="16"/>
      <c r="AQW27" s="16"/>
      <c r="AQX27" s="16"/>
      <c r="AQY27" s="16"/>
      <c r="AQZ27" s="16"/>
      <c r="ARA27" s="16"/>
      <c r="ARB27" s="16"/>
      <c r="ARC27" s="16"/>
      <c r="ARD27" s="16"/>
      <c r="ARE27" s="16"/>
      <c r="ARF27" s="16"/>
      <c r="ARG27" s="16"/>
      <c r="ARH27" s="16"/>
      <c r="ARI27" s="16"/>
      <c r="ARJ27" s="16"/>
      <c r="ARK27" s="16"/>
      <c r="ARL27" s="16"/>
      <c r="ARM27" s="16"/>
      <c r="ARN27" s="16"/>
      <c r="ARO27" s="16"/>
      <c r="ARP27" s="16"/>
      <c r="ARQ27" s="16"/>
      <c r="ARR27" s="16"/>
      <c r="ARS27" s="16"/>
      <c r="ART27" s="16"/>
      <c r="ARU27" s="16"/>
      <c r="ARV27" s="16"/>
      <c r="ARW27" s="16"/>
      <c r="ARX27" s="16"/>
      <c r="ARY27" s="16"/>
      <c r="ARZ27" s="16"/>
      <c r="ASA27" s="16"/>
      <c r="ASB27" s="16"/>
      <c r="ASC27" s="16"/>
      <c r="ASD27" s="16"/>
      <c r="ASE27" s="16"/>
      <c r="ASF27" s="16"/>
      <c r="ASG27" s="16"/>
      <c r="ASH27" s="16"/>
      <c r="ASI27" s="16"/>
      <c r="ASJ27" s="16"/>
      <c r="ASK27" s="16"/>
      <c r="ASL27" s="16"/>
      <c r="ASM27" s="16"/>
      <c r="ASN27" s="16"/>
      <c r="ASO27" s="16"/>
      <c r="ASP27" s="16"/>
      <c r="ASQ27" s="16"/>
      <c r="ASR27" s="16"/>
      <c r="ASS27" s="16"/>
      <c r="AST27" s="16"/>
      <c r="ASU27" s="16"/>
      <c r="ASV27" s="16"/>
      <c r="ASW27" s="16"/>
      <c r="ASX27" s="16"/>
      <c r="ASY27" s="16"/>
      <c r="ASZ27" s="16"/>
      <c r="ATA27" s="16"/>
      <c r="ATB27" s="16"/>
      <c r="ATC27" s="16"/>
      <c r="ATD27" s="16"/>
      <c r="ATE27" s="16"/>
      <c r="ATF27" s="16"/>
      <c r="ATG27" s="16"/>
      <c r="ATH27" s="16"/>
      <c r="ATI27" s="16"/>
      <c r="ATJ27" s="16"/>
      <c r="ATK27" s="16"/>
      <c r="ATL27" s="16"/>
      <c r="ATM27" s="16"/>
      <c r="ATN27" s="16"/>
      <c r="ATO27" s="16"/>
      <c r="ATP27" s="16"/>
      <c r="ATQ27" s="16"/>
      <c r="ATR27" s="16"/>
      <c r="ATS27" s="16"/>
      <c r="ATT27" s="16"/>
      <c r="ATU27" s="16"/>
      <c r="ATV27" s="16"/>
      <c r="ATW27" s="16"/>
      <c r="ATX27" s="16"/>
      <c r="ATY27" s="16"/>
      <c r="ATZ27" s="16"/>
      <c r="AUA27" s="16"/>
      <c r="AUB27" s="16"/>
      <c r="AUC27" s="16"/>
      <c r="AUD27" s="16"/>
      <c r="AUE27" s="16"/>
      <c r="AUF27" s="16"/>
      <c r="AUG27" s="16"/>
      <c r="AUH27" s="16"/>
      <c r="AUI27" s="16"/>
      <c r="AUJ27" s="16"/>
      <c r="AUK27" s="16"/>
      <c r="AUL27" s="16"/>
      <c r="AUM27" s="16"/>
      <c r="AUN27" s="16"/>
      <c r="AUO27" s="16"/>
      <c r="AUP27" s="16"/>
      <c r="AUQ27" s="16"/>
      <c r="AUR27" s="16"/>
      <c r="AUS27" s="16"/>
      <c r="AUT27" s="16"/>
      <c r="AUU27" s="16"/>
      <c r="AUV27" s="16"/>
      <c r="AUW27" s="16"/>
      <c r="AUX27" s="16"/>
      <c r="AUY27" s="16"/>
      <c r="AUZ27" s="16"/>
      <c r="AVA27" s="16"/>
      <c r="AVB27" s="16"/>
      <c r="AVC27" s="16"/>
      <c r="AVD27" s="16"/>
      <c r="AVE27" s="16"/>
      <c r="AVF27" s="16"/>
      <c r="AVG27" s="16"/>
      <c r="AVH27" s="16"/>
      <c r="AVI27" s="16"/>
      <c r="AVJ27" s="16"/>
      <c r="AVK27" s="16"/>
      <c r="AVL27" s="16"/>
      <c r="AVM27" s="16"/>
      <c r="AVN27" s="16"/>
      <c r="AVO27" s="16"/>
      <c r="AVP27" s="16"/>
      <c r="AVQ27" s="16"/>
      <c r="AVR27" s="16"/>
      <c r="AVS27" s="16"/>
      <c r="AVT27" s="16"/>
      <c r="AVU27" s="16"/>
      <c r="AVV27" s="16"/>
      <c r="AVW27" s="16"/>
      <c r="AVX27" s="16"/>
      <c r="AVY27" s="16"/>
      <c r="AVZ27" s="16"/>
      <c r="AWA27" s="16"/>
      <c r="AWB27" s="16"/>
      <c r="AWC27" s="16"/>
      <c r="AWD27" s="16"/>
      <c r="AWE27" s="16"/>
      <c r="AWF27" s="16"/>
      <c r="AWG27" s="16"/>
      <c r="AWH27" s="16"/>
      <c r="AWI27" s="16"/>
      <c r="AWJ27" s="16"/>
      <c r="AWK27" s="16"/>
      <c r="AWL27" s="16"/>
      <c r="AWM27" s="16"/>
      <c r="AWN27" s="16"/>
      <c r="AWO27" s="16"/>
      <c r="AWP27" s="16"/>
      <c r="AWQ27" s="16"/>
      <c r="AWR27" s="16"/>
      <c r="AWS27" s="16"/>
      <c r="AWT27" s="16"/>
      <c r="AWU27" s="16"/>
      <c r="AWV27" s="16"/>
      <c r="AWW27" s="16"/>
      <c r="AWX27" s="16"/>
      <c r="AWY27" s="16"/>
      <c r="AWZ27" s="16"/>
      <c r="AXA27" s="16"/>
      <c r="AXB27" s="16"/>
      <c r="AXC27" s="16"/>
      <c r="AXD27" s="16"/>
      <c r="AXE27" s="16"/>
      <c r="AXF27" s="16"/>
      <c r="AXG27" s="16"/>
      <c r="AXH27" s="16"/>
      <c r="AXI27" s="16"/>
      <c r="AXJ27" s="16"/>
      <c r="AXK27" s="16"/>
      <c r="AXL27" s="16"/>
      <c r="AXM27" s="16"/>
      <c r="AXN27" s="16"/>
      <c r="AXO27" s="16"/>
      <c r="AXP27" s="16"/>
      <c r="AXQ27" s="16"/>
      <c r="AXR27" s="16"/>
      <c r="AXS27" s="16"/>
      <c r="AXT27" s="16"/>
      <c r="AXU27" s="16"/>
      <c r="AXV27" s="16"/>
      <c r="AXW27" s="16"/>
      <c r="AXX27" s="16"/>
      <c r="AXY27" s="16"/>
      <c r="AXZ27" s="16"/>
      <c r="AYA27" s="16"/>
      <c r="AYB27" s="16"/>
      <c r="AYC27" s="16"/>
      <c r="AYD27" s="16"/>
      <c r="AYE27" s="16"/>
      <c r="AYF27" s="16"/>
      <c r="AYG27" s="16"/>
      <c r="AYH27" s="16"/>
      <c r="AYI27" s="16"/>
      <c r="AYJ27" s="16"/>
      <c r="AYK27" s="16"/>
      <c r="AYL27" s="16"/>
      <c r="AYM27" s="16"/>
      <c r="AYN27" s="16"/>
      <c r="AYO27" s="16"/>
      <c r="AYP27" s="16"/>
      <c r="AYQ27" s="16"/>
      <c r="AYR27" s="16"/>
      <c r="AYS27" s="16"/>
      <c r="AYT27" s="16"/>
      <c r="AYU27" s="16"/>
      <c r="AYV27" s="16"/>
      <c r="AYW27" s="16"/>
      <c r="AYX27" s="16"/>
      <c r="AYY27" s="16"/>
      <c r="AYZ27" s="16"/>
      <c r="AZA27" s="16"/>
      <c r="AZB27" s="16"/>
      <c r="AZC27" s="16"/>
      <c r="AZD27" s="16"/>
      <c r="AZE27" s="16"/>
      <c r="AZF27" s="16"/>
      <c r="AZG27" s="16"/>
      <c r="AZH27" s="16"/>
      <c r="AZI27" s="16"/>
      <c r="AZJ27" s="16"/>
      <c r="AZK27" s="16"/>
      <c r="AZL27" s="16"/>
      <c r="AZM27" s="16"/>
      <c r="AZN27" s="16"/>
      <c r="AZO27" s="16"/>
      <c r="AZP27" s="16"/>
      <c r="AZQ27" s="16"/>
      <c r="AZR27" s="16"/>
      <c r="AZS27" s="16"/>
      <c r="AZT27" s="16"/>
      <c r="AZU27" s="16"/>
      <c r="AZV27" s="16"/>
      <c r="AZW27" s="16"/>
      <c r="AZX27" s="16"/>
      <c r="AZY27" s="16"/>
      <c r="AZZ27" s="16"/>
      <c r="BAA27" s="16"/>
      <c r="BAB27" s="16"/>
      <c r="BAC27" s="16"/>
      <c r="BAD27" s="16"/>
      <c r="BAE27" s="16"/>
      <c r="BAF27" s="16"/>
      <c r="BAG27" s="16"/>
      <c r="BAH27" s="16"/>
      <c r="BAI27" s="16"/>
      <c r="BAJ27" s="16"/>
      <c r="BAK27" s="16"/>
      <c r="BAL27" s="16"/>
      <c r="BAM27" s="16"/>
      <c r="BAN27" s="16"/>
      <c r="BAO27" s="16"/>
      <c r="BAP27" s="16"/>
      <c r="BAQ27" s="16"/>
      <c r="BAR27" s="16"/>
      <c r="BAS27" s="16"/>
      <c r="BAT27" s="16"/>
      <c r="BAU27" s="16"/>
      <c r="BAV27" s="16"/>
      <c r="BAW27" s="16"/>
      <c r="BAX27" s="16"/>
      <c r="BAY27" s="16"/>
      <c r="BAZ27" s="16"/>
      <c r="BBA27" s="16"/>
      <c r="BBB27" s="16"/>
      <c r="BBC27" s="16"/>
      <c r="BBD27" s="16"/>
      <c r="BBE27" s="16"/>
      <c r="BBF27" s="16"/>
      <c r="BBG27" s="16"/>
      <c r="BBH27" s="16"/>
      <c r="BBI27" s="16"/>
      <c r="BBJ27" s="16"/>
      <c r="BBK27" s="16"/>
      <c r="BBL27" s="16"/>
      <c r="BBM27" s="16"/>
      <c r="BBN27" s="16"/>
      <c r="BBO27" s="16"/>
      <c r="BBP27" s="16"/>
      <c r="BBQ27" s="16"/>
      <c r="BBR27" s="16"/>
      <c r="BBS27" s="16"/>
      <c r="BBT27" s="16"/>
      <c r="BBU27" s="16"/>
      <c r="BBV27" s="16"/>
      <c r="BBW27" s="16"/>
      <c r="BBX27" s="16"/>
      <c r="BBY27" s="16"/>
      <c r="BBZ27" s="16"/>
      <c r="BCA27" s="16"/>
      <c r="BCB27" s="16"/>
      <c r="BCC27" s="16"/>
      <c r="BCD27" s="16"/>
      <c r="BCE27" s="16"/>
      <c r="BCF27" s="16"/>
      <c r="BCG27" s="16"/>
      <c r="BCH27" s="16"/>
      <c r="BCI27" s="16"/>
      <c r="BCJ27" s="16"/>
      <c r="BCK27" s="16"/>
      <c r="BCL27" s="16"/>
      <c r="BCM27" s="16"/>
      <c r="BCN27" s="16"/>
      <c r="BCO27" s="16"/>
      <c r="BCP27" s="16"/>
      <c r="BCQ27" s="16"/>
      <c r="BCR27" s="16"/>
      <c r="BCS27" s="16"/>
      <c r="BCT27" s="16"/>
      <c r="BCU27" s="16"/>
      <c r="BCV27" s="16"/>
      <c r="BCW27" s="16"/>
      <c r="BCX27" s="16"/>
      <c r="BCY27" s="16"/>
      <c r="BCZ27" s="16"/>
      <c r="BDA27" s="16"/>
      <c r="BDB27" s="16"/>
      <c r="BDC27" s="16"/>
      <c r="BDD27" s="16"/>
      <c r="BDE27" s="16"/>
      <c r="BDF27" s="16"/>
      <c r="BDG27" s="16"/>
      <c r="BDH27" s="16"/>
      <c r="BDI27" s="16"/>
      <c r="BDJ27" s="16"/>
      <c r="BDK27" s="16"/>
      <c r="BDL27" s="16"/>
      <c r="BDM27" s="16"/>
      <c r="BDN27" s="16"/>
      <c r="BDO27" s="16"/>
      <c r="BDP27" s="16"/>
      <c r="BDQ27" s="16"/>
      <c r="BDR27" s="16"/>
      <c r="BDS27" s="16"/>
      <c r="BDT27" s="16"/>
      <c r="BDU27" s="16"/>
      <c r="BDV27" s="16"/>
      <c r="BDW27" s="16"/>
      <c r="BDX27" s="16"/>
      <c r="BDY27" s="16"/>
      <c r="BDZ27" s="16"/>
      <c r="BEA27" s="16"/>
      <c r="BEB27" s="16"/>
      <c r="BEC27" s="16"/>
      <c r="BED27" s="16"/>
      <c r="BEE27" s="16"/>
      <c r="BEF27" s="16"/>
      <c r="BEG27" s="16"/>
      <c r="BEH27" s="16"/>
      <c r="BEI27" s="16"/>
      <c r="BEJ27" s="16"/>
      <c r="BEK27" s="16"/>
      <c r="BEL27" s="16"/>
      <c r="BEM27" s="16"/>
      <c r="BEN27" s="16"/>
      <c r="BEO27" s="16"/>
      <c r="BEP27" s="16"/>
      <c r="BEQ27" s="16"/>
      <c r="BER27" s="16"/>
      <c r="BES27" s="16"/>
      <c r="BET27" s="16"/>
      <c r="BEU27" s="16"/>
      <c r="BEV27" s="16"/>
      <c r="BEW27" s="16"/>
      <c r="BEX27" s="16"/>
      <c r="BEY27" s="16"/>
      <c r="BEZ27" s="16"/>
      <c r="BFA27" s="16"/>
      <c r="BFB27" s="16"/>
      <c r="BFC27" s="16"/>
      <c r="BFD27" s="16"/>
      <c r="BFE27" s="16"/>
      <c r="BFF27" s="16"/>
      <c r="BFG27" s="16"/>
      <c r="BFH27" s="16"/>
      <c r="BFI27" s="16"/>
      <c r="BFJ27" s="16"/>
      <c r="BFK27" s="16"/>
      <c r="BFL27" s="16"/>
      <c r="BFM27" s="16"/>
      <c r="BFN27" s="16"/>
      <c r="BFO27" s="16"/>
      <c r="BFP27" s="16"/>
      <c r="BFQ27" s="16"/>
      <c r="BFR27" s="16"/>
      <c r="BFS27" s="16"/>
      <c r="BFT27" s="16"/>
      <c r="BFU27" s="16"/>
      <c r="BFV27" s="16"/>
      <c r="BFW27" s="16"/>
      <c r="BFX27" s="16"/>
      <c r="BFY27" s="16"/>
      <c r="BFZ27" s="16"/>
      <c r="BGA27" s="16"/>
      <c r="BGB27" s="16"/>
      <c r="BGC27" s="16"/>
      <c r="BGD27" s="16"/>
      <c r="BGE27" s="16"/>
      <c r="BGF27" s="16"/>
      <c r="BGG27" s="16"/>
      <c r="BGH27" s="16"/>
      <c r="BGI27" s="16"/>
      <c r="BGJ27" s="16"/>
      <c r="BGK27" s="16"/>
      <c r="BGL27" s="16"/>
      <c r="BGM27" s="16"/>
      <c r="BGN27" s="16"/>
      <c r="BGO27" s="16"/>
      <c r="BGP27" s="16"/>
      <c r="BGQ27" s="16"/>
      <c r="BGR27" s="16"/>
      <c r="BGS27" s="16"/>
      <c r="BGT27" s="16"/>
      <c r="BGU27" s="16"/>
      <c r="BGV27" s="16"/>
      <c r="BGW27" s="16"/>
      <c r="BGX27" s="16"/>
      <c r="BGY27" s="16"/>
      <c r="BGZ27" s="16"/>
      <c r="BHA27" s="16"/>
      <c r="BHB27" s="16"/>
      <c r="BHC27" s="16"/>
      <c r="BHD27" s="16"/>
      <c r="BHE27" s="16"/>
      <c r="BHF27" s="16"/>
      <c r="BHG27" s="16"/>
      <c r="BHH27" s="16"/>
      <c r="BHI27" s="16"/>
      <c r="BHJ27" s="16"/>
      <c r="BHK27" s="16"/>
      <c r="BHL27" s="16"/>
      <c r="BHM27" s="16"/>
      <c r="BHN27" s="16"/>
      <c r="BHO27" s="16"/>
      <c r="BHP27" s="16"/>
      <c r="BHQ27" s="16"/>
      <c r="BHR27" s="16"/>
      <c r="BHS27" s="16"/>
      <c r="BHT27" s="16"/>
      <c r="BHU27" s="16"/>
      <c r="BHV27" s="16"/>
      <c r="BHW27" s="16"/>
      <c r="BHX27" s="16"/>
      <c r="BHY27" s="16"/>
      <c r="BHZ27" s="16"/>
      <c r="BIA27" s="16"/>
      <c r="BIB27" s="16"/>
      <c r="BIC27" s="16"/>
      <c r="BID27" s="16"/>
      <c r="BIE27" s="16"/>
      <c r="BIF27" s="16"/>
      <c r="BIG27" s="16"/>
      <c r="BIH27" s="16"/>
      <c r="BII27" s="16"/>
      <c r="BIJ27" s="16"/>
      <c r="BIK27" s="16"/>
      <c r="BIL27" s="16"/>
      <c r="BIM27" s="16"/>
      <c r="BIN27" s="16"/>
      <c r="BIO27" s="16"/>
      <c r="BIP27" s="16"/>
      <c r="BIQ27" s="16"/>
      <c r="BIR27" s="16"/>
      <c r="BIS27" s="16"/>
      <c r="BIT27" s="16"/>
      <c r="BIU27" s="16"/>
      <c r="BIV27" s="16"/>
      <c r="BIW27" s="16"/>
      <c r="BIX27" s="16"/>
      <c r="BIY27" s="16"/>
      <c r="BIZ27" s="16"/>
      <c r="BJA27" s="16"/>
      <c r="BJB27" s="16"/>
      <c r="BJC27" s="16"/>
      <c r="BJD27" s="16"/>
      <c r="BJE27" s="16"/>
      <c r="BJF27" s="16"/>
      <c r="BJG27" s="16"/>
      <c r="BJH27" s="16"/>
      <c r="BJI27" s="16"/>
      <c r="BJJ27" s="16"/>
      <c r="BJK27" s="16"/>
      <c r="BJL27" s="16"/>
      <c r="BJM27" s="16"/>
      <c r="BJN27" s="16"/>
      <c r="BJO27" s="16"/>
      <c r="BJP27" s="16"/>
      <c r="BJQ27" s="16"/>
      <c r="BJR27" s="16"/>
      <c r="BJS27" s="16"/>
      <c r="BJT27" s="16"/>
      <c r="BJU27" s="16"/>
      <c r="BJV27" s="16"/>
      <c r="BJW27" s="16"/>
      <c r="BJX27" s="16"/>
      <c r="BJY27" s="16"/>
      <c r="BJZ27" s="16"/>
      <c r="BKA27" s="16"/>
      <c r="BKB27" s="16"/>
      <c r="BKC27" s="16"/>
      <c r="BKD27" s="16"/>
      <c r="BKE27" s="16"/>
      <c r="BKF27" s="16"/>
      <c r="BKG27" s="16"/>
      <c r="BKH27" s="16"/>
      <c r="BKI27" s="16"/>
      <c r="BKJ27" s="16"/>
      <c r="BKK27" s="16"/>
      <c r="BKL27" s="16"/>
      <c r="BKM27" s="16"/>
      <c r="BKN27" s="16"/>
      <c r="BKO27" s="16"/>
      <c r="BKP27" s="16"/>
      <c r="BKQ27" s="16"/>
      <c r="BKR27" s="16"/>
      <c r="BKS27" s="16"/>
      <c r="BKT27" s="16"/>
      <c r="BKU27" s="16"/>
      <c r="BKV27" s="16"/>
      <c r="BKW27" s="16"/>
      <c r="BKX27" s="16"/>
      <c r="BKY27" s="16"/>
      <c r="BKZ27" s="16"/>
      <c r="BLA27" s="16"/>
      <c r="BLB27" s="16"/>
      <c r="BLC27" s="16"/>
      <c r="BLD27" s="16"/>
      <c r="BLE27" s="16"/>
      <c r="BLF27" s="16"/>
      <c r="BLG27" s="16"/>
      <c r="BLH27" s="16"/>
      <c r="BLI27" s="16"/>
      <c r="BLJ27" s="16"/>
      <c r="BLK27" s="16"/>
      <c r="BLL27" s="16"/>
      <c r="BLM27" s="16"/>
      <c r="BLN27" s="16"/>
      <c r="BLO27" s="16"/>
      <c r="BLP27" s="16"/>
      <c r="BLQ27" s="16"/>
      <c r="BLR27" s="16"/>
      <c r="BLS27" s="16"/>
      <c r="BLT27" s="16"/>
      <c r="BLU27" s="16"/>
      <c r="BLV27" s="16"/>
      <c r="BLW27" s="16"/>
      <c r="BLX27" s="16"/>
      <c r="BLY27" s="16"/>
      <c r="BLZ27" s="16"/>
      <c r="BMA27" s="16"/>
      <c r="BMB27" s="16"/>
      <c r="BMC27" s="16"/>
      <c r="BMD27" s="16"/>
      <c r="BME27" s="16"/>
      <c r="BMF27" s="16"/>
      <c r="BMG27" s="16"/>
      <c r="BMH27" s="16"/>
      <c r="BMI27" s="16"/>
      <c r="BMJ27" s="16"/>
      <c r="BMK27" s="16"/>
      <c r="BML27" s="16"/>
      <c r="BMM27" s="16"/>
      <c r="BMN27" s="16"/>
      <c r="BMO27" s="16"/>
      <c r="BMP27" s="16"/>
      <c r="BMQ27" s="16"/>
      <c r="BMR27" s="16"/>
      <c r="BMS27" s="16"/>
      <c r="BMT27" s="16"/>
      <c r="BMU27" s="16"/>
      <c r="BMV27" s="16"/>
      <c r="BMW27" s="16"/>
      <c r="BMX27" s="16"/>
      <c r="BMY27" s="16"/>
      <c r="BMZ27" s="16"/>
      <c r="BNA27" s="16"/>
      <c r="BNB27" s="16"/>
      <c r="BNC27" s="16"/>
      <c r="BND27" s="16"/>
      <c r="BNE27" s="16"/>
      <c r="BNF27" s="16"/>
      <c r="BNG27" s="16"/>
      <c r="BNH27" s="16"/>
      <c r="BNI27" s="16"/>
      <c r="BNJ27" s="16"/>
      <c r="BNK27" s="16"/>
      <c r="BNL27" s="16"/>
      <c r="BNM27" s="16"/>
      <c r="BNN27" s="16"/>
      <c r="BNO27" s="16"/>
      <c r="BNP27" s="16"/>
      <c r="BNQ27" s="16"/>
      <c r="BNR27" s="16"/>
      <c r="BNS27" s="16"/>
      <c r="BNT27" s="16"/>
      <c r="BNU27" s="16"/>
      <c r="BNV27" s="16"/>
      <c r="BNW27" s="16"/>
      <c r="BNX27" s="16"/>
      <c r="BNY27" s="16"/>
      <c r="BNZ27" s="16"/>
      <c r="BOA27" s="16"/>
      <c r="BOB27" s="16"/>
      <c r="BOC27" s="16"/>
      <c r="BOD27" s="16"/>
      <c r="BOE27" s="16"/>
      <c r="BOF27" s="16"/>
      <c r="BOG27" s="16"/>
      <c r="BOH27" s="16"/>
      <c r="BOI27" s="16"/>
      <c r="BOJ27" s="16"/>
      <c r="BOK27" s="16"/>
      <c r="BOL27" s="16"/>
      <c r="BOM27" s="16"/>
      <c r="BON27" s="16"/>
      <c r="BOO27" s="16"/>
      <c r="BOP27" s="16"/>
      <c r="BOQ27" s="16"/>
      <c r="BOR27" s="16"/>
      <c r="BOS27" s="16"/>
      <c r="BOT27" s="16"/>
      <c r="BOU27" s="16"/>
      <c r="BOV27" s="16"/>
      <c r="BOW27" s="16"/>
      <c r="BOX27" s="16"/>
      <c r="BOY27" s="16"/>
      <c r="BOZ27" s="16"/>
      <c r="BPA27" s="16"/>
      <c r="BPB27" s="16"/>
      <c r="BPC27" s="16"/>
      <c r="BPD27" s="16"/>
      <c r="BPE27" s="16"/>
      <c r="BPF27" s="16"/>
      <c r="BPG27" s="16"/>
      <c r="BPH27" s="16"/>
      <c r="BPI27" s="16"/>
      <c r="BPJ27" s="16"/>
      <c r="BPK27" s="16"/>
      <c r="BPL27" s="16"/>
      <c r="BPM27" s="16"/>
      <c r="BPN27" s="16"/>
      <c r="BPO27" s="16"/>
      <c r="BPP27" s="16"/>
      <c r="BPQ27" s="16"/>
      <c r="BPR27" s="16"/>
      <c r="BPS27" s="16"/>
      <c r="BPT27" s="16"/>
      <c r="BPU27" s="16"/>
      <c r="BPV27" s="16"/>
      <c r="BPW27" s="16"/>
      <c r="BPX27" s="16"/>
      <c r="BPY27" s="16"/>
      <c r="BPZ27" s="16"/>
      <c r="BQA27" s="16"/>
      <c r="BQB27" s="16"/>
      <c r="BQC27" s="16"/>
      <c r="BQD27" s="16"/>
      <c r="BQE27" s="16"/>
      <c r="BQF27" s="16"/>
      <c r="BQG27" s="16"/>
      <c r="BQH27" s="16"/>
      <c r="BQI27" s="16"/>
      <c r="BQJ27" s="16"/>
      <c r="BQK27" s="16"/>
      <c r="BQL27" s="16"/>
      <c r="BQM27" s="16"/>
      <c r="BQN27" s="16"/>
      <c r="BQO27" s="16"/>
      <c r="BQP27" s="16"/>
      <c r="BQQ27" s="16"/>
      <c r="BQR27" s="16"/>
      <c r="BQS27" s="16"/>
      <c r="BQT27" s="16"/>
      <c r="BQU27" s="16"/>
      <c r="BQV27" s="16"/>
      <c r="BQW27" s="16"/>
      <c r="BQX27" s="16"/>
      <c r="BQY27" s="16"/>
      <c r="BQZ27" s="16"/>
      <c r="BRA27" s="16"/>
      <c r="BRB27" s="16"/>
      <c r="BRC27" s="16"/>
      <c r="BRD27" s="16"/>
      <c r="BRE27" s="16"/>
      <c r="BRF27" s="16"/>
      <c r="BRG27" s="16"/>
      <c r="BRH27" s="16"/>
      <c r="BRI27" s="16"/>
      <c r="BRJ27" s="16"/>
      <c r="BRK27" s="16"/>
      <c r="BRL27" s="16"/>
      <c r="BRM27" s="16"/>
      <c r="BRN27" s="16"/>
      <c r="BRO27" s="16"/>
      <c r="BRP27" s="16"/>
      <c r="BRQ27" s="16"/>
      <c r="BRR27" s="16"/>
      <c r="BRS27" s="16"/>
      <c r="BRT27" s="16"/>
      <c r="BRU27" s="16"/>
      <c r="BRV27" s="16"/>
      <c r="BRW27" s="16"/>
      <c r="BRX27" s="16"/>
      <c r="BRY27" s="16"/>
      <c r="BRZ27" s="16"/>
      <c r="BSA27" s="16"/>
      <c r="BSB27" s="16"/>
      <c r="BSC27" s="16"/>
      <c r="BSD27" s="16"/>
      <c r="BSE27" s="16"/>
      <c r="BSF27" s="16"/>
      <c r="BSG27" s="16"/>
      <c r="BSH27" s="16"/>
      <c r="BSI27" s="16"/>
      <c r="BSJ27" s="16"/>
      <c r="BSK27" s="16"/>
      <c r="BSL27" s="16"/>
      <c r="BSM27" s="16"/>
      <c r="BSN27" s="16"/>
      <c r="BSO27" s="16"/>
      <c r="BSP27" s="16"/>
      <c r="BSQ27" s="16"/>
      <c r="BSR27" s="16"/>
      <c r="BSS27" s="16"/>
      <c r="BST27" s="16"/>
      <c r="BSU27" s="16"/>
      <c r="BSV27" s="16"/>
      <c r="BSW27" s="16"/>
      <c r="BSX27" s="16"/>
      <c r="BSY27" s="16"/>
      <c r="BSZ27" s="16"/>
      <c r="BTA27" s="16"/>
      <c r="BTB27" s="16"/>
      <c r="BTC27" s="16"/>
      <c r="BTD27" s="16"/>
      <c r="BTE27" s="16"/>
      <c r="BTF27" s="16"/>
      <c r="BTG27" s="16"/>
      <c r="BTH27" s="16"/>
      <c r="BTI27" s="16"/>
      <c r="BTJ27" s="16"/>
      <c r="BTK27" s="16"/>
      <c r="BTL27" s="16"/>
      <c r="BTM27" s="16"/>
      <c r="BTN27" s="16"/>
      <c r="BTO27" s="16"/>
      <c r="BTP27" s="16"/>
      <c r="BTQ27" s="16"/>
      <c r="BTR27" s="16"/>
      <c r="BTS27" s="16"/>
      <c r="BTT27" s="16"/>
      <c r="BTU27" s="16"/>
      <c r="BTV27" s="16"/>
      <c r="BTW27" s="16"/>
      <c r="BTX27" s="16"/>
      <c r="BTY27" s="16"/>
      <c r="BTZ27" s="16"/>
      <c r="BUA27" s="16"/>
      <c r="BUB27" s="16"/>
      <c r="BUC27" s="16"/>
      <c r="BUD27" s="16"/>
      <c r="BUE27" s="16"/>
      <c r="BUF27" s="16"/>
      <c r="BUG27" s="16"/>
      <c r="BUH27" s="16"/>
      <c r="BUI27" s="16"/>
      <c r="BUJ27" s="16"/>
      <c r="BUK27" s="16"/>
      <c r="BUL27" s="16"/>
      <c r="BUM27" s="16"/>
      <c r="BUN27" s="16"/>
      <c r="BUO27" s="16"/>
      <c r="BUP27" s="16"/>
      <c r="BUQ27" s="16"/>
      <c r="BUR27" s="16"/>
      <c r="BUS27" s="16"/>
      <c r="BUT27" s="16"/>
      <c r="BUU27" s="16"/>
      <c r="BUV27" s="16"/>
      <c r="BUW27" s="16"/>
      <c r="BUX27" s="16"/>
      <c r="BUY27" s="16"/>
      <c r="BUZ27" s="16"/>
      <c r="BVA27" s="16"/>
      <c r="BVB27" s="16"/>
      <c r="BVC27" s="16"/>
      <c r="BVD27" s="16"/>
      <c r="BVE27" s="16"/>
      <c r="BVF27" s="16"/>
      <c r="BVG27" s="16"/>
      <c r="BVH27" s="16"/>
      <c r="BVI27" s="16"/>
      <c r="BVJ27" s="16"/>
      <c r="BVK27" s="16"/>
      <c r="BVL27" s="16"/>
      <c r="BVM27" s="16"/>
      <c r="BVN27" s="16"/>
      <c r="BVO27" s="16"/>
      <c r="BVP27" s="16"/>
      <c r="BVQ27" s="16"/>
      <c r="BVR27" s="16"/>
      <c r="BVS27" s="16"/>
      <c r="BVT27" s="16"/>
      <c r="BVU27" s="16"/>
      <c r="BVV27" s="16"/>
      <c r="BVW27" s="16"/>
      <c r="BVX27" s="16"/>
      <c r="BVY27" s="16"/>
      <c r="BVZ27" s="16"/>
      <c r="BWA27" s="16"/>
      <c r="BWB27" s="16"/>
      <c r="BWC27" s="16"/>
      <c r="BWD27" s="16"/>
      <c r="BWE27" s="16"/>
      <c r="BWF27" s="16"/>
      <c r="BWG27" s="16"/>
      <c r="BWH27" s="16"/>
      <c r="BWI27" s="16"/>
      <c r="BWJ27" s="16"/>
      <c r="BWK27" s="16"/>
      <c r="BWL27" s="16"/>
      <c r="BWM27" s="16"/>
      <c r="BWN27" s="16"/>
      <c r="BWO27" s="16"/>
      <c r="BWP27" s="16"/>
      <c r="BWQ27" s="16"/>
      <c r="BWR27" s="16"/>
      <c r="BWS27" s="16"/>
      <c r="BWT27" s="16"/>
      <c r="BWU27" s="16"/>
      <c r="BWV27" s="16"/>
      <c r="BWW27" s="16"/>
      <c r="BWX27" s="16"/>
      <c r="BWY27" s="16"/>
      <c r="BWZ27" s="16"/>
      <c r="BXA27" s="16"/>
      <c r="BXB27" s="16"/>
      <c r="BXC27" s="16"/>
      <c r="BXD27" s="16"/>
      <c r="BXE27" s="16"/>
      <c r="BXF27" s="16"/>
      <c r="BXG27" s="16"/>
      <c r="BXH27" s="16"/>
      <c r="BXI27" s="16"/>
      <c r="BXJ27" s="16"/>
      <c r="BXK27" s="16"/>
      <c r="BXL27" s="16"/>
      <c r="BXM27" s="16"/>
      <c r="BXN27" s="16"/>
      <c r="BXO27" s="16"/>
      <c r="BXP27" s="16"/>
      <c r="BXQ27" s="16"/>
      <c r="BXR27" s="16"/>
      <c r="BXS27" s="16"/>
      <c r="BXT27" s="16"/>
      <c r="BXU27" s="16"/>
      <c r="BXV27" s="16"/>
      <c r="BXW27" s="16"/>
      <c r="BXX27" s="16"/>
      <c r="BXY27" s="16"/>
      <c r="BXZ27" s="16"/>
      <c r="BYA27" s="16"/>
      <c r="BYB27" s="16"/>
      <c r="BYC27" s="16"/>
      <c r="BYD27" s="16"/>
      <c r="BYE27" s="16"/>
      <c r="BYF27" s="16"/>
      <c r="BYG27" s="16"/>
      <c r="BYH27" s="16"/>
      <c r="BYI27" s="16"/>
      <c r="BYJ27" s="16"/>
      <c r="BYK27" s="16"/>
      <c r="BYL27" s="16"/>
      <c r="BYM27" s="16"/>
      <c r="BYN27" s="16"/>
      <c r="BYO27" s="16"/>
      <c r="BYP27" s="16"/>
      <c r="BYQ27" s="16"/>
      <c r="BYR27" s="16"/>
      <c r="BYS27" s="16"/>
      <c r="BYT27" s="16"/>
      <c r="BYU27" s="16"/>
      <c r="BYV27" s="16"/>
      <c r="BYW27" s="16"/>
      <c r="BYX27" s="16"/>
      <c r="BYY27" s="16"/>
      <c r="BYZ27" s="16"/>
      <c r="BZA27" s="16"/>
      <c r="BZB27" s="16"/>
      <c r="BZC27" s="16"/>
      <c r="BZD27" s="16"/>
      <c r="BZE27" s="16"/>
      <c r="BZF27" s="16"/>
      <c r="BZG27" s="16"/>
      <c r="BZH27" s="16"/>
      <c r="BZI27" s="16"/>
      <c r="BZJ27" s="16"/>
      <c r="BZK27" s="16"/>
      <c r="BZL27" s="16"/>
      <c r="BZM27" s="16"/>
      <c r="BZN27" s="16"/>
      <c r="BZO27" s="16"/>
      <c r="BZP27" s="16"/>
      <c r="BZQ27" s="16"/>
      <c r="BZR27" s="16"/>
      <c r="BZS27" s="16"/>
      <c r="BZT27" s="16"/>
      <c r="BZU27" s="16"/>
      <c r="BZV27" s="16"/>
      <c r="BZW27" s="16"/>
      <c r="BZX27" s="16"/>
      <c r="BZY27" s="16"/>
      <c r="BZZ27" s="16"/>
      <c r="CAA27" s="16"/>
      <c r="CAB27" s="16"/>
      <c r="CAC27" s="16"/>
      <c r="CAD27" s="16"/>
      <c r="CAE27" s="16"/>
      <c r="CAF27" s="16"/>
      <c r="CAG27" s="16"/>
      <c r="CAH27" s="16"/>
      <c r="CAI27" s="16"/>
      <c r="CAJ27" s="16"/>
      <c r="CAK27" s="16"/>
      <c r="CAL27" s="16"/>
      <c r="CAM27" s="16"/>
      <c r="CAN27" s="16"/>
      <c r="CAO27" s="16"/>
      <c r="CAP27" s="16"/>
      <c r="CAQ27" s="16"/>
      <c r="CAR27" s="16"/>
      <c r="CAS27" s="16"/>
      <c r="CAT27" s="16"/>
      <c r="CAU27" s="16"/>
      <c r="CAV27" s="16"/>
      <c r="CAW27" s="16"/>
      <c r="CAX27" s="16"/>
      <c r="CAY27" s="16"/>
      <c r="CAZ27" s="16"/>
      <c r="CBA27" s="16"/>
      <c r="CBB27" s="16"/>
      <c r="CBC27" s="16"/>
      <c r="CBD27" s="16"/>
      <c r="CBE27" s="16"/>
      <c r="CBF27" s="16"/>
      <c r="CBG27" s="16"/>
      <c r="CBH27" s="16"/>
      <c r="CBI27" s="16"/>
      <c r="CBJ27" s="16"/>
      <c r="CBK27" s="16"/>
      <c r="CBL27" s="16"/>
      <c r="CBM27" s="16"/>
      <c r="CBN27" s="16"/>
      <c r="CBO27" s="16"/>
      <c r="CBP27" s="16"/>
      <c r="CBQ27" s="16"/>
      <c r="CBR27" s="16"/>
      <c r="CBS27" s="16"/>
      <c r="CBT27" s="16"/>
      <c r="CBU27" s="16"/>
      <c r="CBV27" s="16"/>
      <c r="CBW27" s="16"/>
      <c r="CBX27" s="16"/>
      <c r="CBY27" s="16"/>
      <c r="CBZ27" s="16"/>
      <c r="CCA27" s="16"/>
      <c r="CCB27" s="16"/>
      <c r="CCC27" s="16"/>
      <c r="CCD27" s="16"/>
      <c r="CCE27" s="16"/>
      <c r="CCF27" s="16"/>
      <c r="CCG27" s="16"/>
      <c r="CCH27" s="16"/>
      <c r="CCI27" s="16"/>
      <c r="CCJ27" s="16"/>
      <c r="CCK27" s="16"/>
      <c r="CCL27" s="16"/>
      <c r="CCM27" s="16"/>
      <c r="CCN27" s="16"/>
      <c r="CCO27" s="16"/>
      <c r="CCP27" s="16"/>
      <c r="CCQ27" s="16"/>
      <c r="CCR27" s="16"/>
      <c r="CCS27" s="16"/>
      <c r="CCT27" s="16"/>
      <c r="CCU27" s="16"/>
      <c r="CCV27" s="16"/>
      <c r="CCW27" s="16"/>
      <c r="CCX27" s="16"/>
      <c r="CCY27" s="16"/>
      <c r="CCZ27" s="16"/>
      <c r="CDA27" s="16"/>
      <c r="CDB27" s="16"/>
      <c r="CDC27" s="16"/>
      <c r="CDD27" s="16"/>
      <c r="CDE27" s="16"/>
      <c r="CDF27" s="16"/>
      <c r="CDG27" s="16"/>
      <c r="CDH27" s="16"/>
      <c r="CDI27" s="16"/>
      <c r="CDJ27" s="16"/>
      <c r="CDK27" s="16"/>
      <c r="CDL27" s="16"/>
      <c r="CDM27" s="16"/>
      <c r="CDN27" s="16"/>
      <c r="CDO27" s="16"/>
      <c r="CDP27" s="16"/>
      <c r="CDQ27" s="16"/>
      <c r="CDR27" s="16"/>
      <c r="CDS27" s="16"/>
      <c r="CDT27" s="16"/>
      <c r="CDU27" s="16"/>
      <c r="CDV27" s="16"/>
      <c r="CDW27" s="16"/>
      <c r="CDX27" s="16"/>
      <c r="CDY27" s="16"/>
      <c r="CDZ27" s="16"/>
      <c r="CEA27" s="16"/>
      <c r="CEB27" s="16"/>
      <c r="CEC27" s="16"/>
      <c r="CED27" s="16"/>
      <c r="CEE27" s="16"/>
      <c r="CEF27" s="16"/>
      <c r="CEG27" s="16"/>
      <c r="CEH27" s="16"/>
      <c r="CEI27" s="16"/>
      <c r="CEJ27" s="16"/>
      <c r="CEK27" s="16"/>
      <c r="CEL27" s="16"/>
      <c r="CEM27" s="16"/>
      <c r="CEN27" s="16"/>
      <c r="CEO27" s="16"/>
      <c r="CEP27" s="16"/>
      <c r="CEQ27" s="16"/>
      <c r="CER27" s="16"/>
      <c r="CES27" s="16"/>
      <c r="CET27" s="16"/>
      <c r="CEU27" s="16"/>
      <c r="CEV27" s="16"/>
      <c r="CEW27" s="16"/>
      <c r="CEX27" s="16"/>
      <c r="CEY27" s="16"/>
      <c r="CEZ27" s="16"/>
      <c r="CFA27" s="16"/>
      <c r="CFB27" s="16"/>
      <c r="CFC27" s="16"/>
      <c r="CFD27" s="16"/>
      <c r="CFE27" s="16"/>
      <c r="CFF27" s="16"/>
      <c r="CFG27" s="16"/>
      <c r="CFH27" s="16"/>
      <c r="CFI27" s="16"/>
      <c r="CFJ27" s="16"/>
      <c r="CFK27" s="16"/>
      <c r="CFL27" s="16"/>
      <c r="CFM27" s="16"/>
      <c r="CFN27" s="16"/>
      <c r="CFO27" s="16"/>
      <c r="CFP27" s="16"/>
      <c r="CFQ27" s="16"/>
      <c r="CFR27" s="16"/>
      <c r="CFS27" s="16"/>
      <c r="CFT27" s="16"/>
      <c r="CFU27" s="16"/>
      <c r="CFV27" s="16"/>
      <c r="CFW27" s="16"/>
      <c r="CFX27" s="16"/>
      <c r="CFY27" s="16"/>
      <c r="CFZ27" s="16"/>
      <c r="CGA27" s="16"/>
      <c r="CGB27" s="16"/>
      <c r="CGC27" s="16"/>
      <c r="CGD27" s="16"/>
      <c r="CGE27" s="16"/>
      <c r="CGF27" s="16"/>
      <c r="CGG27" s="16"/>
      <c r="CGH27" s="16"/>
      <c r="CGI27" s="16"/>
      <c r="CGJ27" s="16"/>
      <c r="CGK27" s="16"/>
      <c r="CGL27" s="16"/>
      <c r="CGM27" s="16"/>
      <c r="CGN27" s="16"/>
      <c r="CGO27" s="16"/>
      <c r="CGP27" s="16"/>
      <c r="CGQ27" s="16"/>
      <c r="CGR27" s="16"/>
      <c r="CGS27" s="16"/>
      <c r="CGT27" s="16"/>
      <c r="CGU27" s="16"/>
      <c r="CGV27" s="16"/>
      <c r="CGW27" s="16"/>
      <c r="CGX27" s="16"/>
      <c r="CGY27" s="16"/>
      <c r="CGZ27" s="16"/>
      <c r="CHA27" s="16"/>
      <c r="CHB27" s="16"/>
      <c r="CHC27" s="16"/>
      <c r="CHD27" s="16"/>
      <c r="CHE27" s="16"/>
      <c r="CHF27" s="16"/>
      <c r="CHG27" s="16"/>
      <c r="CHH27" s="16"/>
      <c r="CHI27" s="16"/>
      <c r="CHJ27" s="16"/>
      <c r="CHK27" s="16"/>
      <c r="CHL27" s="16"/>
      <c r="CHM27" s="16"/>
      <c r="CHN27" s="16"/>
      <c r="CHO27" s="16"/>
      <c r="CHP27" s="16"/>
      <c r="CHQ27" s="16"/>
      <c r="CHR27" s="16"/>
      <c r="CHS27" s="16"/>
      <c r="CHT27" s="16"/>
      <c r="CHU27" s="16"/>
      <c r="CHV27" s="16"/>
      <c r="CHW27" s="16"/>
      <c r="CHX27" s="16"/>
      <c r="CHY27" s="16"/>
      <c r="CHZ27" s="16"/>
      <c r="CIA27" s="16"/>
      <c r="CIB27" s="16"/>
      <c r="CIC27" s="16"/>
      <c r="CID27" s="16"/>
      <c r="CIE27" s="16"/>
      <c r="CIF27" s="16"/>
      <c r="CIG27" s="16"/>
      <c r="CIH27" s="16"/>
      <c r="CII27" s="16"/>
      <c r="CIJ27" s="16"/>
      <c r="CIK27" s="16"/>
      <c r="CIL27" s="16"/>
      <c r="CIM27" s="16"/>
      <c r="CIN27" s="16"/>
      <c r="CIO27" s="16"/>
      <c r="CIP27" s="16"/>
      <c r="CIQ27" s="16"/>
      <c r="CIR27" s="16"/>
      <c r="CIS27" s="16"/>
      <c r="CIT27" s="16"/>
      <c r="CIU27" s="16"/>
      <c r="CIV27" s="16"/>
      <c r="CIW27" s="16"/>
      <c r="CIX27" s="16"/>
      <c r="CIY27" s="16"/>
      <c r="CIZ27" s="16"/>
      <c r="CJA27" s="16"/>
      <c r="CJB27" s="16"/>
      <c r="CJC27" s="16"/>
      <c r="CJD27" s="16"/>
      <c r="CJE27" s="16"/>
      <c r="CJF27" s="16"/>
      <c r="CJG27" s="16"/>
      <c r="CJH27" s="16"/>
      <c r="CJI27" s="16"/>
      <c r="CJJ27" s="16"/>
      <c r="CJK27" s="16"/>
      <c r="CJL27" s="16"/>
      <c r="CJM27" s="16"/>
      <c r="CJN27" s="16"/>
      <c r="CJO27" s="16"/>
      <c r="CJP27" s="16"/>
      <c r="CJQ27" s="16"/>
      <c r="CJR27" s="16"/>
      <c r="CJS27" s="16"/>
      <c r="CJT27" s="16"/>
      <c r="CJU27" s="16"/>
      <c r="CJV27" s="16"/>
      <c r="CJW27" s="16"/>
      <c r="CJX27" s="16"/>
      <c r="CJY27" s="16"/>
      <c r="CJZ27" s="16"/>
      <c r="CKA27" s="16"/>
      <c r="CKB27" s="16"/>
      <c r="CKC27" s="16"/>
      <c r="CKD27" s="16"/>
      <c r="CKE27" s="16"/>
      <c r="CKF27" s="16"/>
      <c r="CKG27" s="16"/>
      <c r="CKH27" s="16"/>
      <c r="CKI27" s="16"/>
      <c r="CKJ27" s="16"/>
      <c r="CKK27" s="16"/>
      <c r="CKL27" s="16"/>
      <c r="CKM27" s="16"/>
      <c r="CKN27" s="16"/>
      <c r="CKO27" s="16"/>
      <c r="CKP27" s="16"/>
      <c r="CKQ27" s="16"/>
      <c r="CKR27" s="16"/>
      <c r="CKS27" s="16"/>
      <c r="CKT27" s="16"/>
      <c r="CKU27" s="16"/>
      <c r="CKV27" s="16"/>
      <c r="CKW27" s="16"/>
      <c r="CKX27" s="16"/>
      <c r="CKY27" s="16"/>
      <c r="CKZ27" s="16"/>
      <c r="CLA27" s="16"/>
      <c r="CLB27" s="16"/>
      <c r="CLC27" s="16"/>
      <c r="CLD27" s="16"/>
      <c r="CLE27" s="16"/>
      <c r="CLF27" s="16"/>
      <c r="CLG27" s="16"/>
      <c r="CLH27" s="16"/>
      <c r="CLI27" s="16"/>
      <c r="CLJ27" s="16"/>
      <c r="CLK27" s="16"/>
      <c r="CLL27" s="16"/>
      <c r="CLM27" s="16"/>
      <c r="CLN27" s="16"/>
      <c r="CLO27" s="16"/>
      <c r="CLP27" s="16"/>
      <c r="CLQ27" s="16"/>
      <c r="CLR27" s="16"/>
      <c r="CLS27" s="16"/>
      <c r="CLT27" s="16"/>
      <c r="CLU27" s="16"/>
      <c r="CLV27" s="16"/>
      <c r="CLW27" s="16"/>
      <c r="CLX27" s="16"/>
      <c r="CLY27" s="16"/>
      <c r="CLZ27" s="16"/>
      <c r="CMA27" s="16"/>
      <c r="CMB27" s="16"/>
      <c r="CMC27" s="16"/>
      <c r="CMD27" s="16"/>
      <c r="CME27" s="16"/>
      <c r="CMF27" s="16"/>
      <c r="CMG27" s="16"/>
      <c r="CMH27" s="16"/>
      <c r="CMI27" s="16"/>
      <c r="CMJ27" s="16"/>
      <c r="CMK27" s="16"/>
      <c r="CML27" s="16"/>
      <c r="CMM27" s="16"/>
      <c r="CMN27" s="16"/>
      <c r="CMO27" s="16"/>
      <c r="CMP27" s="16"/>
      <c r="CMQ27" s="16"/>
      <c r="CMR27" s="16"/>
      <c r="CMS27" s="16"/>
      <c r="CMT27" s="16"/>
      <c r="CMU27" s="16"/>
      <c r="CMV27" s="16"/>
      <c r="CMW27" s="16"/>
      <c r="CMX27" s="16"/>
      <c r="CMY27" s="16"/>
      <c r="CMZ27" s="16"/>
      <c r="CNA27" s="16"/>
      <c r="CNB27" s="16"/>
      <c r="CNC27" s="16"/>
      <c r="CND27" s="16"/>
      <c r="CNE27" s="16"/>
      <c r="CNF27" s="16"/>
      <c r="CNG27" s="16"/>
      <c r="CNH27" s="16"/>
      <c r="CNI27" s="16"/>
      <c r="CNJ27" s="16"/>
      <c r="CNK27" s="16"/>
      <c r="CNL27" s="16"/>
      <c r="CNM27" s="16"/>
      <c r="CNN27" s="16"/>
      <c r="CNO27" s="16"/>
      <c r="CNP27" s="16"/>
      <c r="CNQ27" s="16"/>
      <c r="CNR27" s="16"/>
      <c r="CNS27" s="16"/>
      <c r="CNT27" s="16"/>
      <c r="CNU27" s="16"/>
      <c r="CNV27" s="16"/>
      <c r="CNW27" s="16"/>
      <c r="CNX27" s="16"/>
      <c r="CNY27" s="16"/>
      <c r="CNZ27" s="16"/>
      <c r="COA27" s="16"/>
      <c r="COB27" s="16"/>
      <c r="COC27" s="16"/>
      <c r="COD27" s="16"/>
      <c r="COE27" s="16"/>
      <c r="COF27" s="16"/>
      <c r="COG27" s="16"/>
      <c r="COH27" s="16"/>
      <c r="COI27" s="16"/>
      <c r="COJ27" s="16"/>
      <c r="COK27" s="16"/>
      <c r="COL27" s="16"/>
      <c r="COM27" s="16"/>
      <c r="CON27" s="16"/>
      <c r="COO27" s="16"/>
      <c r="COP27" s="16"/>
      <c r="COQ27" s="16"/>
      <c r="COR27" s="16"/>
      <c r="COS27" s="16"/>
      <c r="COT27" s="16"/>
      <c r="COU27" s="16"/>
      <c r="COV27" s="16"/>
      <c r="COW27" s="16"/>
      <c r="COX27" s="16"/>
      <c r="COY27" s="16"/>
      <c r="COZ27" s="16"/>
      <c r="CPA27" s="16"/>
      <c r="CPB27" s="16"/>
      <c r="CPC27" s="16"/>
      <c r="CPD27" s="16"/>
      <c r="CPE27" s="16"/>
      <c r="CPF27" s="16"/>
      <c r="CPG27" s="16"/>
      <c r="CPH27" s="16"/>
      <c r="CPI27" s="16"/>
      <c r="CPJ27" s="16"/>
      <c r="CPK27" s="16"/>
      <c r="CPL27" s="16"/>
      <c r="CPM27" s="16"/>
      <c r="CPN27" s="16"/>
      <c r="CPO27" s="16"/>
      <c r="CPP27" s="16"/>
      <c r="CPQ27" s="16"/>
      <c r="CPR27" s="16"/>
      <c r="CPS27" s="16"/>
      <c r="CPT27" s="16"/>
      <c r="CPU27" s="16"/>
      <c r="CPV27" s="16"/>
      <c r="CPW27" s="16"/>
      <c r="CPX27" s="16"/>
      <c r="CPY27" s="16"/>
      <c r="CPZ27" s="16"/>
      <c r="CQA27" s="16"/>
      <c r="CQB27" s="16"/>
      <c r="CQC27" s="16"/>
      <c r="CQD27" s="16"/>
      <c r="CQE27" s="16"/>
      <c r="CQF27" s="16"/>
      <c r="CQG27" s="16"/>
      <c r="CQH27" s="16"/>
      <c r="CQI27" s="16"/>
      <c r="CQJ27" s="16"/>
      <c r="CQK27" s="16"/>
      <c r="CQL27" s="16"/>
      <c r="CQM27" s="16"/>
      <c r="CQN27" s="16"/>
      <c r="CQO27" s="16"/>
      <c r="CQP27" s="16"/>
      <c r="CQQ27" s="16"/>
      <c r="CQR27" s="16"/>
      <c r="CQS27" s="16"/>
      <c r="CQT27" s="16"/>
      <c r="CQU27" s="16"/>
      <c r="CQV27" s="16"/>
      <c r="CQW27" s="16"/>
      <c r="CQX27" s="16"/>
      <c r="CQY27" s="16"/>
      <c r="CQZ27" s="16"/>
      <c r="CRA27" s="16"/>
      <c r="CRB27" s="16"/>
      <c r="CRC27" s="16"/>
      <c r="CRD27" s="16"/>
      <c r="CRE27" s="16"/>
      <c r="CRF27" s="16"/>
      <c r="CRG27" s="16"/>
      <c r="CRH27" s="16"/>
      <c r="CRI27" s="16"/>
      <c r="CRJ27" s="16"/>
      <c r="CRK27" s="16"/>
      <c r="CRL27" s="16"/>
      <c r="CRM27" s="16"/>
      <c r="CRN27" s="16"/>
      <c r="CRO27" s="16"/>
      <c r="CRP27" s="16"/>
      <c r="CRQ27" s="16"/>
      <c r="CRR27" s="16"/>
      <c r="CRS27" s="16"/>
      <c r="CRT27" s="16"/>
      <c r="CRU27" s="16"/>
      <c r="CRV27" s="16"/>
      <c r="CRW27" s="16"/>
      <c r="CRX27" s="16"/>
      <c r="CRY27" s="16"/>
      <c r="CRZ27" s="16"/>
      <c r="CSA27" s="16"/>
      <c r="CSB27" s="16"/>
      <c r="CSC27" s="16"/>
      <c r="CSD27" s="16"/>
      <c r="CSE27" s="16"/>
      <c r="CSF27" s="16"/>
      <c r="CSG27" s="16"/>
      <c r="CSH27" s="16"/>
      <c r="CSI27" s="16"/>
      <c r="CSJ27" s="16"/>
      <c r="CSK27" s="16"/>
      <c r="CSL27" s="16"/>
      <c r="CSM27" s="16"/>
      <c r="CSN27" s="16"/>
      <c r="CSO27" s="16"/>
      <c r="CSP27" s="16"/>
      <c r="CSQ27" s="16"/>
      <c r="CSR27" s="16"/>
      <c r="CSS27" s="16"/>
      <c r="CST27" s="16"/>
      <c r="CSU27" s="16"/>
      <c r="CSV27" s="16"/>
      <c r="CSW27" s="16"/>
      <c r="CSX27" s="16"/>
      <c r="CSY27" s="16"/>
      <c r="CSZ27" s="16"/>
      <c r="CTA27" s="16"/>
      <c r="CTB27" s="16"/>
      <c r="CTC27" s="16"/>
      <c r="CTD27" s="16"/>
      <c r="CTE27" s="16"/>
      <c r="CTF27" s="16"/>
      <c r="CTG27" s="16"/>
      <c r="CTH27" s="16"/>
      <c r="CTI27" s="16"/>
      <c r="CTJ27" s="16"/>
      <c r="CTK27" s="16"/>
      <c r="CTL27" s="16"/>
      <c r="CTM27" s="16"/>
      <c r="CTN27" s="16"/>
      <c r="CTO27" s="16"/>
      <c r="CTP27" s="16"/>
      <c r="CTQ27" s="16"/>
      <c r="CTR27" s="16"/>
      <c r="CTS27" s="16"/>
      <c r="CTT27" s="16"/>
      <c r="CTU27" s="16"/>
      <c r="CTV27" s="16"/>
      <c r="CTW27" s="16"/>
      <c r="CTX27" s="16"/>
      <c r="CTY27" s="16"/>
      <c r="CTZ27" s="16"/>
      <c r="CUA27" s="16"/>
      <c r="CUB27" s="16"/>
      <c r="CUC27" s="16"/>
      <c r="CUD27" s="16"/>
      <c r="CUE27" s="16"/>
      <c r="CUF27" s="16"/>
      <c r="CUG27" s="16"/>
      <c r="CUH27" s="16"/>
      <c r="CUI27" s="16"/>
      <c r="CUJ27" s="16"/>
      <c r="CUK27" s="16"/>
      <c r="CUL27" s="16"/>
      <c r="CUM27" s="16"/>
      <c r="CUN27" s="16"/>
      <c r="CUO27" s="16"/>
      <c r="CUP27" s="16"/>
      <c r="CUQ27" s="16"/>
      <c r="CUR27" s="16"/>
      <c r="CUS27" s="16"/>
      <c r="CUT27" s="16"/>
      <c r="CUU27" s="16"/>
      <c r="CUV27" s="16"/>
      <c r="CUW27" s="16"/>
      <c r="CUX27" s="16"/>
      <c r="CUY27" s="16"/>
      <c r="CUZ27" s="16"/>
      <c r="CVA27" s="16"/>
      <c r="CVB27" s="16"/>
      <c r="CVC27" s="16"/>
      <c r="CVD27" s="16"/>
      <c r="CVE27" s="16"/>
      <c r="CVF27" s="16"/>
      <c r="CVG27" s="16"/>
      <c r="CVH27" s="16"/>
      <c r="CVI27" s="16"/>
      <c r="CVJ27" s="16"/>
      <c r="CVK27" s="16"/>
      <c r="CVL27" s="16"/>
      <c r="CVM27" s="16"/>
      <c r="CVN27" s="16"/>
      <c r="CVO27" s="16"/>
      <c r="CVP27" s="16"/>
      <c r="CVQ27" s="16"/>
      <c r="CVR27" s="16"/>
      <c r="CVS27" s="16"/>
      <c r="CVT27" s="16"/>
      <c r="CVU27" s="16"/>
      <c r="CVV27" s="16"/>
      <c r="CVW27" s="16"/>
      <c r="CVX27" s="16"/>
      <c r="CVY27" s="16"/>
      <c r="CVZ27" s="16"/>
      <c r="CWA27" s="16"/>
      <c r="CWB27" s="16"/>
      <c r="CWC27" s="16"/>
      <c r="CWD27" s="16"/>
      <c r="CWE27" s="16"/>
      <c r="CWF27" s="16"/>
      <c r="CWG27" s="16"/>
      <c r="CWH27" s="16"/>
      <c r="CWI27" s="16"/>
      <c r="CWJ27" s="16"/>
      <c r="CWK27" s="16"/>
      <c r="CWL27" s="16"/>
      <c r="CWM27" s="16"/>
      <c r="CWN27" s="16"/>
      <c r="CWO27" s="16"/>
      <c r="CWP27" s="16"/>
      <c r="CWQ27" s="16"/>
      <c r="CWR27" s="16"/>
      <c r="CWS27" s="16"/>
      <c r="CWT27" s="16"/>
      <c r="CWU27" s="16"/>
      <c r="CWV27" s="16"/>
      <c r="CWW27" s="16"/>
      <c r="CWX27" s="16"/>
      <c r="CWY27" s="16"/>
      <c r="CWZ27" s="16"/>
      <c r="CXA27" s="16"/>
      <c r="CXB27" s="16"/>
      <c r="CXC27" s="16"/>
      <c r="CXD27" s="16"/>
      <c r="CXE27" s="16"/>
      <c r="CXF27" s="16"/>
      <c r="CXG27" s="16"/>
      <c r="CXH27" s="16"/>
      <c r="CXI27" s="16"/>
      <c r="CXJ27" s="16"/>
      <c r="CXK27" s="16"/>
      <c r="CXL27" s="16"/>
      <c r="CXM27" s="16"/>
      <c r="CXN27" s="16"/>
      <c r="CXO27" s="16"/>
      <c r="CXP27" s="16"/>
      <c r="CXQ27" s="16"/>
      <c r="CXR27" s="16"/>
      <c r="CXS27" s="16"/>
      <c r="CXT27" s="16"/>
      <c r="CXU27" s="16"/>
      <c r="CXV27" s="16"/>
      <c r="CXW27" s="16"/>
      <c r="CXX27" s="16"/>
      <c r="CXY27" s="16"/>
      <c r="CXZ27" s="16"/>
      <c r="CYA27" s="16"/>
      <c r="CYB27" s="16"/>
      <c r="CYC27" s="16"/>
      <c r="CYD27" s="16"/>
      <c r="CYE27" s="16"/>
      <c r="CYF27" s="16"/>
      <c r="CYG27" s="16"/>
      <c r="CYH27" s="16"/>
      <c r="CYI27" s="16"/>
      <c r="CYJ27" s="16"/>
      <c r="CYK27" s="16"/>
      <c r="CYL27" s="16"/>
      <c r="CYM27" s="16"/>
      <c r="CYN27" s="16"/>
      <c r="CYO27" s="16"/>
      <c r="CYP27" s="16"/>
      <c r="CYQ27" s="16"/>
      <c r="CYR27" s="16"/>
      <c r="CYS27" s="16"/>
      <c r="CYT27" s="16"/>
      <c r="CYU27" s="16"/>
      <c r="CYV27" s="16"/>
      <c r="CYW27" s="16"/>
      <c r="CYX27" s="16"/>
      <c r="CYY27" s="16"/>
      <c r="CYZ27" s="16"/>
      <c r="CZA27" s="16"/>
      <c r="CZB27" s="16"/>
      <c r="CZC27" s="16"/>
      <c r="CZD27" s="16"/>
      <c r="CZE27" s="16"/>
      <c r="CZF27" s="16"/>
      <c r="CZG27" s="16"/>
      <c r="CZH27" s="16"/>
      <c r="CZI27" s="16"/>
      <c r="CZJ27" s="16"/>
      <c r="CZK27" s="16"/>
      <c r="CZL27" s="16"/>
      <c r="CZM27" s="16"/>
      <c r="CZN27" s="16"/>
      <c r="CZO27" s="16"/>
      <c r="CZP27" s="16"/>
      <c r="CZQ27" s="16"/>
      <c r="CZR27" s="16"/>
      <c r="CZS27" s="16"/>
      <c r="CZT27" s="16"/>
      <c r="CZU27" s="16"/>
      <c r="CZV27" s="16"/>
      <c r="CZW27" s="16"/>
      <c r="CZX27" s="16"/>
      <c r="CZY27" s="16"/>
      <c r="CZZ27" s="16"/>
      <c r="DAA27" s="16"/>
      <c r="DAB27" s="16"/>
      <c r="DAC27" s="16"/>
      <c r="DAD27" s="16"/>
      <c r="DAE27" s="16"/>
      <c r="DAF27" s="16"/>
      <c r="DAG27" s="16"/>
      <c r="DAH27" s="16"/>
      <c r="DAI27" s="16"/>
      <c r="DAJ27" s="16"/>
      <c r="DAK27" s="16"/>
      <c r="DAL27" s="16"/>
      <c r="DAM27" s="16"/>
      <c r="DAN27" s="16"/>
      <c r="DAO27" s="16"/>
      <c r="DAP27" s="16"/>
      <c r="DAQ27" s="16"/>
      <c r="DAR27" s="16"/>
      <c r="DAS27" s="16"/>
      <c r="DAT27" s="16"/>
      <c r="DAU27" s="16"/>
      <c r="DAV27" s="16"/>
      <c r="DAW27" s="16"/>
      <c r="DAX27" s="16"/>
      <c r="DAY27" s="16"/>
      <c r="DAZ27" s="16"/>
      <c r="DBA27" s="16"/>
      <c r="DBB27" s="16"/>
      <c r="DBC27" s="16"/>
      <c r="DBD27" s="16"/>
      <c r="DBE27" s="16"/>
      <c r="DBF27" s="16"/>
      <c r="DBG27" s="16"/>
      <c r="DBH27" s="16"/>
      <c r="DBI27" s="16"/>
      <c r="DBJ27" s="16"/>
      <c r="DBK27" s="16"/>
      <c r="DBL27" s="16"/>
      <c r="DBM27" s="16"/>
      <c r="DBN27" s="16"/>
      <c r="DBO27" s="16"/>
      <c r="DBP27" s="16"/>
      <c r="DBQ27" s="16"/>
      <c r="DBR27" s="16"/>
      <c r="DBS27" s="16"/>
      <c r="DBT27" s="16"/>
      <c r="DBU27" s="16"/>
      <c r="DBV27" s="16"/>
      <c r="DBW27" s="16"/>
      <c r="DBX27" s="16"/>
      <c r="DBY27" s="16"/>
      <c r="DBZ27" s="16"/>
      <c r="DCA27" s="16"/>
      <c r="DCB27" s="16"/>
      <c r="DCC27" s="16"/>
      <c r="DCD27" s="16"/>
      <c r="DCE27" s="16"/>
      <c r="DCF27" s="16"/>
      <c r="DCG27" s="16"/>
      <c r="DCH27" s="16"/>
      <c r="DCI27" s="16"/>
      <c r="DCJ27" s="16"/>
      <c r="DCK27" s="16"/>
      <c r="DCL27" s="16"/>
      <c r="DCM27" s="16"/>
      <c r="DCN27" s="16"/>
      <c r="DCO27" s="16"/>
      <c r="DCP27" s="16"/>
      <c r="DCQ27" s="16"/>
      <c r="DCR27" s="16"/>
      <c r="DCS27" s="16"/>
      <c r="DCT27" s="16"/>
      <c r="DCU27" s="16"/>
      <c r="DCV27" s="16"/>
      <c r="DCW27" s="16"/>
      <c r="DCX27" s="16"/>
      <c r="DCY27" s="16"/>
      <c r="DCZ27" s="16"/>
      <c r="DDA27" s="16"/>
      <c r="DDB27" s="16"/>
      <c r="DDC27" s="16"/>
      <c r="DDD27" s="16"/>
      <c r="DDE27" s="16"/>
      <c r="DDF27" s="16"/>
      <c r="DDG27" s="16"/>
      <c r="DDH27" s="16"/>
      <c r="DDI27" s="16"/>
      <c r="DDJ27" s="16"/>
      <c r="DDK27" s="16"/>
      <c r="DDL27" s="16"/>
      <c r="DDM27" s="16"/>
      <c r="DDN27" s="16"/>
      <c r="DDO27" s="16"/>
      <c r="DDP27" s="16"/>
      <c r="DDQ27" s="16"/>
      <c r="DDR27" s="16"/>
      <c r="DDS27" s="16"/>
      <c r="DDT27" s="16"/>
      <c r="DDU27" s="16"/>
      <c r="DDV27" s="16"/>
      <c r="DDW27" s="16"/>
      <c r="DDX27" s="16"/>
      <c r="DDY27" s="16"/>
      <c r="DDZ27" s="16"/>
      <c r="DEA27" s="16"/>
      <c r="DEB27" s="16"/>
      <c r="DEC27" s="16"/>
      <c r="DED27" s="16"/>
      <c r="DEE27" s="16"/>
      <c r="DEF27" s="16"/>
      <c r="DEG27" s="16"/>
      <c r="DEH27" s="16"/>
      <c r="DEI27" s="16"/>
      <c r="DEJ27" s="16"/>
      <c r="DEK27" s="16"/>
      <c r="DEL27" s="16"/>
      <c r="DEM27" s="16"/>
      <c r="DEN27" s="16"/>
      <c r="DEO27" s="16"/>
      <c r="DEP27" s="16"/>
      <c r="DEQ27" s="16"/>
      <c r="DER27" s="16"/>
      <c r="DES27" s="16"/>
      <c r="DET27" s="16"/>
      <c r="DEU27" s="16"/>
      <c r="DEV27" s="16"/>
      <c r="DEW27" s="16"/>
      <c r="DEX27" s="16"/>
      <c r="DEY27" s="16"/>
      <c r="DEZ27" s="16"/>
      <c r="DFA27" s="16"/>
      <c r="DFB27" s="16"/>
      <c r="DFC27" s="16"/>
      <c r="DFD27" s="16"/>
      <c r="DFE27" s="16"/>
      <c r="DFF27" s="16"/>
      <c r="DFG27" s="16"/>
      <c r="DFH27" s="16"/>
      <c r="DFI27" s="16"/>
      <c r="DFJ27" s="16"/>
      <c r="DFK27" s="16"/>
      <c r="DFL27" s="16"/>
      <c r="DFM27" s="16"/>
      <c r="DFN27" s="16"/>
      <c r="DFO27" s="16"/>
      <c r="DFP27" s="16"/>
      <c r="DFQ27" s="16"/>
      <c r="DFR27" s="16"/>
      <c r="DFS27" s="16"/>
      <c r="DFT27" s="16"/>
      <c r="DFU27" s="16"/>
      <c r="DFV27" s="16"/>
      <c r="DFW27" s="16"/>
      <c r="DFX27" s="16"/>
      <c r="DFY27" s="16"/>
      <c r="DFZ27" s="16"/>
      <c r="DGA27" s="16"/>
      <c r="DGB27" s="16"/>
      <c r="DGC27" s="16"/>
      <c r="DGD27" s="16"/>
      <c r="DGE27" s="16"/>
      <c r="DGF27" s="16"/>
      <c r="DGG27" s="16"/>
      <c r="DGH27" s="16"/>
      <c r="DGI27" s="16"/>
      <c r="DGJ27" s="16"/>
      <c r="DGK27" s="16"/>
      <c r="DGL27" s="16"/>
      <c r="DGM27" s="16"/>
      <c r="DGN27" s="16"/>
      <c r="DGO27" s="16"/>
      <c r="DGP27" s="16"/>
      <c r="DGQ27" s="16"/>
      <c r="DGR27" s="16"/>
      <c r="DGS27" s="16"/>
      <c r="DGT27" s="16"/>
      <c r="DGU27" s="16"/>
      <c r="DGV27" s="16"/>
      <c r="DGW27" s="16"/>
      <c r="DGX27" s="16"/>
      <c r="DGY27" s="16"/>
      <c r="DGZ27" s="16"/>
      <c r="DHA27" s="16"/>
      <c r="DHB27" s="16"/>
      <c r="DHC27" s="16"/>
      <c r="DHD27" s="16"/>
      <c r="DHE27" s="16"/>
      <c r="DHF27" s="16"/>
      <c r="DHG27" s="16"/>
      <c r="DHH27" s="16"/>
      <c r="DHI27" s="16"/>
      <c r="DHJ27" s="16"/>
      <c r="DHK27" s="16"/>
      <c r="DHL27" s="16"/>
      <c r="DHM27" s="16"/>
      <c r="DHN27" s="16"/>
      <c r="DHO27" s="16"/>
      <c r="DHP27" s="16"/>
      <c r="DHQ27" s="16"/>
      <c r="DHR27" s="16"/>
      <c r="DHS27" s="16"/>
      <c r="DHT27" s="16"/>
      <c r="DHU27" s="16"/>
      <c r="DHV27" s="16"/>
      <c r="DHW27" s="16"/>
      <c r="DHX27" s="16"/>
      <c r="DHY27" s="16"/>
      <c r="DHZ27" s="16"/>
      <c r="DIA27" s="16"/>
      <c r="DIB27" s="16"/>
      <c r="DIC27" s="16"/>
      <c r="DID27" s="16"/>
      <c r="DIE27" s="16"/>
      <c r="DIF27" s="16"/>
      <c r="DIG27" s="16"/>
      <c r="DIH27" s="16"/>
      <c r="DII27" s="16"/>
      <c r="DIJ27" s="16"/>
      <c r="DIK27" s="16"/>
      <c r="DIL27" s="16"/>
      <c r="DIM27" s="16"/>
      <c r="DIN27" s="16"/>
      <c r="DIO27" s="16"/>
      <c r="DIP27" s="16"/>
      <c r="DIQ27" s="16"/>
      <c r="DIR27" s="16"/>
      <c r="DIS27" s="16"/>
      <c r="DIT27" s="16"/>
      <c r="DIU27" s="16"/>
      <c r="DIV27" s="16"/>
      <c r="DIW27" s="16"/>
      <c r="DIX27" s="16"/>
      <c r="DIY27" s="16"/>
      <c r="DIZ27" s="16"/>
      <c r="DJA27" s="16"/>
      <c r="DJB27" s="16"/>
      <c r="DJC27" s="16"/>
      <c r="DJD27" s="16"/>
      <c r="DJE27" s="16"/>
      <c r="DJF27" s="16"/>
      <c r="DJG27" s="16"/>
      <c r="DJH27" s="16"/>
      <c r="DJI27" s="16"/>
      <c r="DJJ27" s="16"/>
      <c r="DJK27" s="16"/>
      <c r="DJL27" s="16"/>
      <c r="DJM27" s="16"/>
      <c r="DJN27" s="16"/>
      <c r="DJO27" s="16"/>
      <c r="DJP27" s="16"/>
      <c r="DJQ27" s="16"/>
      <c r="DJR27" s="16"/>
      <c r="DJS27" s="16"/>
      <c r="DJT27" s="16"/>
      <c r="DJU27" s="16"/>
      <c r="DJV27" s="16"/>
      <c r="DJW27" s="16"/>
      <c r="DJX27" s="16"/>
      <c r="DJY27" s="16"/>
      <c r="DJZ27" s="16"/>
      <c r="DKA27" s="16"/>
      <c r="DKB27" s="16"/>
      <c r="DKC27" s="16"/>
      <c r="DKD27" s="16"/>
      <c r="DKE27" s="16"/>
      <c r="DKF27" s="16"/>
      <c r="DKG27" s="16"/>
      <c r="DKH27" s="16"/>
      <c r="DKI27" s="16"/>
      <c r="DKJ27" s="16"/>
      <c r="DKK27" s="16"/>
      <c r="DKL27" s="16"/>
      <c r="DKM27" s="16"/>
      <c r="DKN27" s="16"/>
      <c r="DKO27" s="16"/>
      <c r="DKP27" s="16"/>
      <c r="DKQ27" s="16"/>
      <c r="DKR27" s="16"/>
      <c r="DKS27" s="16"/>
      <c r="DKT27" s="16"/>
      <c r="DKU27" s="16"/>
      <c r="DKV27" s="16"/>
      <c r="DKW27" s="16"/>
      <c r="DKX27" s="16"/>
      <c r="DKY27" s="16"/>
      <c r="DKZ27" s="16"/>
      <c r="DLA27" s="16"/>
      <c r="DLB27" s="16"/>
      <c r="DLC27" s="16"/>
      <c r="DLD27" s="16"/>
      <c r="DLE27" s="16"/>
      <c r="DLF27" s="16"/>
      <c r="DLG27" s="16"/>
      <c r="DLH27" s="16"/>
      <c r="DLI27" s="16"/>
      <c r="DLJ27" s="16"/>
      <c r="DLK27" s="16"/>
      <c r="DLL27" s="16"/>
      <c r="DLM27" s="16"/>
      <c r="DLN27" s="16"/>
      <c r="DLO27" s="16"/>
      <c r="DLP27" s="16"/>
      <c r="DLQ27" s="16"/>
      <c r="DLR27" s="16"/>
      <c r="DLS27" s="16"/>
      <c r="DLT27" s="16"/>
      <c r="DLU27" s="16"/>
      <c r="DLV27" s="16"/>
      <c r="DLW27" s="16"/>
      <c r="DLX27" s="16"/>
      <c r="DLY27" s="16"/>
      <c r="DLZ27" s="16"/>
      <c r="DMA27" s="16"/>
      <c r="DMB27" s="16"/>
      <c r="DMC27" s="16"/>
      <c r="DMD27" s="16"/>
      <c r="DME27" s="16"/>
      <c r="DMF27" s="16"/>
      <c r="DMG27" s="16"/>
      <c r="DMH27" s="16"/>
      <c r="DMI27" s="16"/>
      <c r="DMJ27" s="16"/>
      <c r="DMK27" s="16"/>
      <c r="DML27" s="16"/>
      <c r="DMM27" s="16"/>
      <c r="DMN27" s="16"/>
      <c r="DMO27" s="16"/>
      <c r="DMP27" s="16"/>
      <c r="DMQ27" s="16"/>
      <c r="DMR27" s="16"/>
      <c r="DMS27" s="16"/>
      <c r="DMT27" s="16"/>
      <c r="DMU27" s="16"/>
      <c r="DMV27" s="16"/>
      <c r="DMW27" s="16"/>
      <c r="DMX27" s="16"/>
      <c r="DMY27" s="16"/>
      <c r="DMZ27" s="16"/>
      <c r="DNA27" s="16"/>
      <c r="DNB27" s="16"/>
      <c r="DNC27" s="16"/>
      <c r="DND27" s="16"/>
      <c r="DNE27" s="16"/>
      <c r="DNF27" s="16"/>
      <c r="DNG27" s="16"/>
      <c r="DNH27" s="16"/>
      <c r="DNI27" s="16"/>
      <c r="DNJ27" s="16"/>
      <c r="DNK27" s="16"/>
      <c r="DNL27" s="16"/>
      <c r="DNM27" s="16"/>
      <c r="DNN27" s="16"/>
      <c r="DNO27" s="16"/>
      <c r="DNP27" s="16"/>
      <c r="DNQ27" s="16"/>
      <c r="DNR27" s="16"/>
      <c r="DNS27" s="16"/>
      <c r="DNT27" s="16"/>
      <c r="DNU27" s="16"/>
      <c r="DNV27" s="16"/>
      <c r="DNW27" s="16"/>
      <c r="DNX27" s="16"/>
      <c r="DNY27" s="16"/>
      <c r="DNZ27" s="16"/>
      <c r="DOA27" s="16"/>
      <c r="DOB27" s="16"/>
      <c r="DOC27" s="16"/>
      <c r="DOD27" s="16"/>
      <c r="DOE27" s="16"/>
      <c r="DOF27" s="16"/>
      <c r="DOG27" s="16"/>
      <c r="DOH27" s="16"/>
      <c r="DOI27" s="16"/>
      <c r="DOJ27" s="16"/>
      <c r="DOK27" s="16"/>
      <c r="DOL27" s="16"/>
      <c r="DOM27" s="16"/>
      <c r="DON27" s="16"/>
      <c r="DOO27" s="16"/>
      <c r="DOP27" s="16"/>
      <c r="DOQ27" s="16"/>
      <c r="DOR27" s="16"/>
      <c r="DOS27" s="16"/>
      <c r="DOT27" s="16"/>
      <c r="DOU27" s="16"/>
      <c r="DOV27" s="16"/>
      <c r="DOW27" s="16"/>
      <c r="DOX27" s="16"/>
      <c r="DOY27" s="16"/>
      <c r="DOZ27" s="16"/>
      <c r="DPA27" s="16"/>
      <c r="DPB27" s="16"/>
      <c r="DPC27" s="16"/>
      <c r="DPD27" s="16"/>
      <c r="DPE27" s="16"/>
      <c r="DPF27" s="16"/>
      <c r="DPG27" s="16"/>
      <c r="DPH27" s="16"/>
      <c r="DPI27" s="16"/>
      <c r="DPJ27" s="16"/>
      <c r="DPK27" s="16"/>
      <c r="DPL27" s="16"/>
      <c r="DPM27" s="16"/>
      <c r="DPN27" s="16"/>
      <c r="DPO27" s="16"/>
      <c r="DPP27" s="16"/>
      <c r="DPQ27" s="16"/>
      <c r="DPR27" s="16"/>
      <c r="DPS27" s="16"/>
      <c r="DPT27" s="16"/>
      <c r="DPU27" s="16"/>
      <c r="DPV27" s="16"/>
      <c r="DPW27" s="16"/>
      <c r="DPX27" s="16"/>
      <c r="DPY27" s="16"/>
      <c r="DPZ27" s="16"/>
      <c r="DQA27" s="16"/>
      <c r="DQB27" s="16"/>
      <c r="DQC27" s="16"/>
      <c r="DQD27" s="16"/>
      <c r="DQE27" s="16"/>
      <c r="DQF27" s="16"/>
      <c r="DQG27" s="16"/>
      <c r="DQH27" s="16"/>
      <c r="DQI27" s="16"/>
      <c r="DQJ27" s="16"/>
      <c r="DQK27" s="16"/>
      <c r="DQL27" s="16"/>
      <c r="DQM27" s="16"/>
      <c r="DQN27" s="16"/>
      <c r="DQO27" s="16"/>
      <c r="DQP27" s="16"/>
      <c r="DQQ27" s="16"/>
      <c r="DQR27" s="16"/>
      <c r="DQS27" s="16"/>
      <c r="DQT27" s="16"/>
      <c r="DQU27" s="16"/>
      <c r="DQV27" s="16"/>
      <c r="DQW27" s="16"/>
      <c r="DQX27" s="16"/>
      <c r="DQY27" s="16"/>
      <c r="DQZ27" s="16"/>
      <c r="DRA27" s="16"/>
      <c r="DRB27" s="16"/>
      <c r="DRC27" s="16"/>
      <c r="DRD27" s="16"/>
      <c r="DRE27" s="16"/>
      <c r="DRF27" s="16"/>
      <c r="DRG27" s="16"/>
      <c r="DRH27" s="16"/>
      <c r="DRI27" s="16"/>
      <c r="DRJ27" s="16"/>
      <c r="DRK27" s="16"/>
      <c r="DRL27" s="16"/>
      <c r="DRM27" s="16"/>
      <c r="DRN27" s="16"/>
      <c r="DRO27" s="16"/>
      <c r="DRP27" s="16"/>
      <c r="DRQ27" s="16"/>
      <c r="DRR27" s="16"/>
      <c r="DRS27" s="16"/>
      <c r="DRT27" s="16"/>
      <c r="DRU27" s="16"/>
      <c r="DRV27" s="16"/>
      <c r="DRW27" s="16"/>
      <c r="DRX27" s="16"/>
      <c r="DRY27" s="16"/>
      <c r="DRZ27" s="16"/>
      <c r="DSA27" s="16"/>
      <c r="DSB27" s="16"/>
      <c r="DSC27" s="16"/>
      <c r="DSD27" s="16"/>
      <c r="DSE27" s="16"/>
      <c r="DSF27" s="16"/>
      <c r="DSG27" s="16"/>
      <c r="DSH27" s="16"/>
      <c r="DSI27" s="16"/>
      <c r="DSJ27" s="16"/>
      <c r="DSK27" s="16"/>
      <c r="DSL27" s="16"/>
      <c r="DSM27" s="16"/>
      <c r="DSN27" s="16"/>
      <c r="DSO27" s="16"/>
      <c r="DSP27" s="16"/>
      <c r="DSQ27" s="16"/>
      <c r="DSR27" s="16"/>
      <c r="DSS27" s="16"/>
      <c r="DST27" s="16"/>
      <c r="DSU27" s="16"/>
      <c r="DSV27" s="16"/>
      <c r="DSW27" s="16"/>
      <c r="DSX27" s="16"/>
      <c r="DSY27" s="16"/>
      <c r="DSZ27" s="16"/>
      <c r="DTA27" s="16"/>
      <c r="DTB27" s="16"/>
      <c r="DTC27" s="16"/>
      <c r="DTD27" s="16"/>
      <c r="DTE27" s="16"/>
      <c r="DTF27" s="16"/>
      <c r="DTG27" s="16"/>
      <c r="DTH27" s="16"/>
      <c r="DTI27" s="16"/>
      <c r="DTJ27" s="16"/>
      <c r="DTK27" s="16"/>
      <c r="DTL27" s="16"/>
      <c r="DTM27" s="16"/>
      <c r="DTN27" s="16"/>
      <c r="DTO27" s="16"/>
      <c r="DTP27" s="16"/>
      <c r="DTQ27" s="16"/>
      <c r="DTR27" s="16"/>
      <c r="DTS27" s="16"/>
      <c r="DTT27" s="16"/>
      <c r="DTU27" s="16"/>
      <c r="DTV27" s="16"/>
      <c r="DTW27" s="16"/>
      <c r="DTX27" s="16"/>
      <c r="DTY27" s="16"/>
      <c r="DTZ27" s="16"/>
      <c r="DUA27" s="16"/>
      <c r="DUB27" s="16"/>
      <c r="DUC27" s="16"/>
      <c r="DUD27" s="16"/>
      <c r="DUE27" s="16"/>
      <c r="DUF27" s="16"/>
      <c r="DUG27" s="16"/>
      <c r="DUH27" s="16"/>
      <c r="DUI27" s="16"/>
      <c r="DUJ27" s="16"/>
      <c r="DUK27" s="16"/>
      <c r="DUL27" s="16"/>
      <c r="DUM27" s="16"/>
      <c r="DUN27" s="16"/>
      <c r="DUO27" s="16"/>
      <c r="DUP27" s="16"/>
      <c r="DUQ27" s="16"/>
      <c r="DUR27" s="16"/>
      <c r="DUS27" s="16"/>
      <c r="DUT27" s="16"/>
      <c r="DUU27" s="16"/>
      <c r="DUV27" s="16"/>
      <c r="DUW27" s="16"/>
      <c r="DUX27" s="16"/>
      <c r="DUY27" s="16"/>
      <c r="DUZ27" s="16"/>
      <c r="DVA27" s="16"/>
      <c r="DVB27" s="16"/>
      <c r="DVC27" s="16"/>
      <c r="DVD27" s="16"/>
      <c r="DVE27" s="16"/>
      <c r="DVF27" s="16"/>
      <c r="DVG27" s="16"/>
      <c r="DVH27" s="16"/>
      <c r="DVI27" s="16"/>
      <c r="DVJ27" s="16"/>
      <c r="DVK27" s="16"/>
      <c r="DVL27" s="16"/>
      <c r="DVM27" s="16"/>
      <c r="DVN27" s="16"/>
      <c r="DVO27" s="16"/>
      <c r="DVP27" s="16"/>
      <c r="DVQ27" s="16"/>
      <c r="DVR27" s="16"/>
      <c r="DVS27" s="16"/>
      <c r="DVT27" s="16"/>
      <c r="DVU27" s="16"/>
      <c r="DVV27" s="16"/>
      <c r="DVW27" s="16"/>
      <c r="DVX27" s="16"/>
      <c r="DVY27" s="16"/>
      <c r="DVZ27" s="16"/>
      <c r="DWA27" s="16"/>
      <c r="DWB27" s="16"/>
      <c r="DWC27" s="16"/>
      <c r="DWD27" s="16"/>
      <c r="DWE27" s="16"/>
      <c r="DWF27" s="16"/>
      <c r="DWG27" s="16"/>
      <c r="DWH27" s="16"/>
      <c r="DWI27" s="16"/>
      <c r="DWJ27" s="16"/>
      <c r="DWK27" s="16"/>
      <c r="DWL27" s="16"/>
      <c r="DWM27" s="16"/>
      <c r="DWN27" s="16"/>
      <c r="DWO27" s="16"/>
      <c r="DWP27" s="16"/>
      <c r="DWQ27" s="16"/>
      <c r="DWR27" s="16"/>
      <c r="DWS27" s="16"/>
      <c r="DWT27" s="16"/>
      <c r="DWU27" s="16"/>
      <c r="DWV27" s="16"/>
      <c r="DWW27" s="16"/>
      <c r="DWX27" s="16"/>
      <c r="DWY27" s="16"/>
      <c r="DWZ27" s="16"/>
      <c r="DXA27" s="16"/>
      <c r="DXB27" s="16"/>
      <c r="DXC27" s="16"/>
      <c r="DXD27" s="16"/>
      <c r="DXE27" s="16"/>
      <c r="DXF27" s="16"/>
      <c r="DXG27" s="16"/>
      <c r="DXH27" s="16"/>
      <c r="DXI27" s="16"/>
      <c r="DXJ27" s="16"/>
      <c r="DXK27" s="16"/>
      <c r="DXL27" s="16"/>
      <c r="DXM27" s="16"/>
      <c r="DXN27" s="16"/>
      <c r="DXO27" s="16"/>
      <c r="DXP27" s="16"/>
      <c r="DXQ27" s="16"/>
      <c r="DXR27" s="16"/>
      <c r="DXS27" s="16"/>
      <c r="DXT27" s="16"/>
      <c r="DXU27" s="16"/>
      <c r="DXV27" s="16"/>
      <c r="DXW27" s="16"/>
      <c r="DXX27" s="16"/>
      <c r="DXY27" s="16"/>
      <c r="DXZ27" s="16"/>
      <c r="DYA27" s="16"/>
      <c r="DYB27" s="16"/>
      <c r="DYC27" s="16"/>
      <c r="DYD27" s="16"/>
      <c r="DYE27" s="16"/>
      <c r="DYF27" s="16"/>
      <c r="DYG27" s="16"/>
      <c r="DYH27" s="16"/>
      <c r="DYI27" s="16"/>
      <c r="DYJ27" s="16"/>
      <c r="DYK27" s="16"/>
      <c r="DYL27" s="16"/>
      <c r="DYM27" s="16"/>
      <c r="DYN27" s="16"/>
      <c r="DYO27" s="16"/>
      <c r="DYP27" s="16"/>
      <c r="DYQ27" s="16"/>
      <c r="DYR27" s="16"/>
      <c r="DYS27" s="16"/>
      <c r="DYT27" s="16"/>
      <c r="DYU27" s="16"/>
      <c r="DYV27" s="16"/>
      <c r="DYW27" s="16"/>
      <c r="DYX27" s="16"/>
      <c r="DYY27" s="16"/>
      <c r="DYZ27" s="16"/>
      <c r="DZA27" s="16"/>
      <c r="DZB27" s="16"/>
      <c r="DZC27" s="16"/>
      <c r="DZD27" s="16"/>
      <c r="DZE27" s="16"/>
      <c r="DZF27" s="16"/>
      <c r="DZG27" s="16"/>
      <c r="DZH27" s="16"/>
      <c r="DZI27" s="16"/>
      <c r="DZJ27" s="16"/>
      <c r="DZK27" s="16"/>
      <c r="DZL27" s="16"/>
      <c r="DZM27" s="16"/>
      <c r="DZN27" s="16"/>
      <c r="DZO27" s="16"/>
      <c r="DZP27" s="16"/>
      <c r="DZQ27" s="16"/>
      <c r="DZR27" s="16"/>
      <c r="DZS27" s="16"/>
      <c r="DZT27" s="16"/>
      <c r="DZU27" s="16"/>
      <c r="DZV27" s="16"/>
      <c r="DZW27" s="16"/>
      <c r="DZX27" s="16"/>
      <c r="DZY27" s="16"/>
      <c r="DZZ27" s="16"/>
      <c r="EAA27" s="16"/>
      <c r="EAB27" s="16"/>
      <c r="EAC27" s="16"/>
      <c r="EAD27" s="16"/>
      <c r="EAE27" s="16"/>
      <c r="EAF27" s="16"/>
      <c r="EAG27" s="16"/>
      <c r="EAH27" s="16"/>
      <c r="EAI27" s="16"/>
      <c r="EAJ27" s="16"/>
      <c r="EAK27" s="16"/>
      <c r="EAL27" s="16"/>
      <c r="EAM27" s="16"/>
      <c r="EAN27" s="16"/>
      <c r="EAO27" s="16"/>
      <c r="EAP27" s="16"/>
      <c r="EAQ27" s="16"/>
      <c r="EAR27" s="16"/>
      <c r="EAS27" s="16"/>
      <c r="EAT27" s="16"/>
      <c r="EAU27" s="16"/>
      <c r="EAV27" s="16"/>
      <c r="EAW27" s="16"/>
      <c r="EAX27" s="16"/>
      <c r="EAY27" s="16"/>
      <c r="EAZ27" s="16"/>
      <c r="EBA27" s="16"/>
      <c r="EBB27" s="16"/>
      <c r="EBC27" s="16"/>
      <c r="EBD27" s="16"/>
      <c r="EBE27" s="16"/>
      <c r="EBF27" s="16"/>
      <c r="EBG27" s="16"/>
      <c r="EBH27" s="16"/>
      <c r="EBI27" s="16"/>
      <c r="EBJ27" s="16"/>
      <c r="EBK27" s="16"/>
      <c r="EBL27" s="16"/>
      <c r="EBM27" s="16"/>
      <c r="EBN27" s="16"/>
      <c r="EBO27" s="16"/>
      <c r="EBP27" s="16"/>
      <c r="EBQ27" s="16"/>
      <c r="EBR27" s="16"/>
      <c r="EBS27" s="16"/>
      <c r="EBT27" s="16"/>
      <c r="EBU27" s="16"/>
      <c r="EBV27" s="16"/>
      <c r="EBW27" s="16"/>
      <c r="EBX27" s="16"/>
      <c r="EBY27" s="16"/>
      <c r="EBZ27" s="16"/>
      <c r="ECA27" s="16"/>
      <c r="ECB27" s="16"/>
      <c r="ECC27" s="16"/>
      <c r="ECD27" s="16"/>
      <c r="ECE27" s="16"/>
      <c r="ECF27" s="16"/>
      <c r="ECG27" s="16"/>
      <c r="ECH27" s="16"/>
      <c r="ECI27" s="16"/>
      <c r="ECJ27" s="16"/>
      <c r="ECK27" s="16"/>
      <c r="ECL27" s="16"/>
      <c r="ECM27" s="16"/>
      <c r="ECN27" s="16"/>
      <c r="ECO27" s="16"/>
      <c r="ECP27" s="16"/>
      <c r="ECQ27" s="16"/>
      <c r="ECR27" s="16"/>
      <c r="ECS27" s="16"/>
      <c r="ECT27" s="16"/>
      <c r="ECU27" s="16"/>
      <c r="ECV27" s="16"/>
      <c r="ECW27" s="16"/>
      <c r="ECX27" s="16"/>
      <c r="ECY27" s="16"/>
      <c r="ECZ27" s="16"/>
      <c r="EDA27" s="16"/>
      <c r="EDB27" s="16"/>
      <c r="EDC27" s="16"/>
      <c r="EDD27" s="16"/>
      <c r="EDE27" s="16"/>
      <c r="EDF27" s="16"/>
      <c r="EDG27" s="16"/>
      <c r="EDH27" s="16"/>
      <c r="EDI27" s="16"/>
      <c r="EDJ27" s="16"/>
      <c r="EDK27" s="16"/>
      <c r="EDL27" s="16"/>
      <c r="EDM27" s="16"/>
      <c r="EDN27" s="16"/>
      <c r="EDO27" s="16"/>
      <c r="EDP27" s="16"/>
      <c r="EDQ27" s="16"/>
      <c r="EDR27" s="16"/>
      <c r="EDS27" s="16"/>
      <c r="EDT27" s="16"/>
      <c r="EDU27" s="16"/>
      <c r="EDV27" s="16"/>
      <c r="EDW27" s="16"/>
      <c r="EDX27" s="16"/>
      <c r="EDY27" s="16"/>
      <c r="EDZ27" s="16"/>
      <c r="EEA27" s="16"/>
      <c r="EEB27" s="16"/>
      <c r="EEC27" s="16"/>
      <c r="EED27" s="16"/>
      <c r="EEE27" s="16"/>
      <c r="EEF27" s="16"/>
      <c r="EEG27" s="16"/>
      <c r="EEH27" s="16"/>
      <c r="EEI27" s="16"/>
      <c r="EEJ27" s="16"/>
      <c r="EEK27" s="16"/>
      <c r="EEL27" s="16"/>
      <c r="EEM27" s="16"/>
      <c r="EEN27" s="16"/>
      <c r="EEO27" s="16"/>
      <c r="EEP27" s="16"/>
      <c r="EEQ27" s="16"/>
      <c r="EER27" s="16"/>
      <c r="EES27" s="16"/>
      <c r="EET27" s="16"/>
      <c r="EEU27" s="16"/>
      <c r="EEV27" s="16"/>
      <c r="EEW27" s="16"/>
      <c r="EEX27" s="16"/>
      <c r="EEY27" s="16"/>
      <c r="EEZ27" s="16"/>
      <c r="EFA27" s="16"/>
      <c r="EFB27" s="16"/>
      <c r="EFC27" s="16"/>
      <c r="EFD27" s="16"/>
      <c r="EFE27" s="16"/>
      <c r="EFF27" s="16"/>
      <c r="EFG27" s="16"/>
      <c r="EFH27" s="16"/>
      <c r="EFI27" s="16"/>
      <c r="EFJ27" s="16"/>
      <c r="EFK27" s="16"/>
      <c r="EFL27" s="16"/>
      <c r="EFM27" s="16"/>
      <c r="EFN27" s="16"/>
      <c r="EFO27" s="16"/>
      <c r="EFP27" s="16"/>
      <c r="EFQ27" s="16"/>
      <c r="EFR27" s="16"/>
      <c r="EFS27" s="16"/>
      <c r="EFT27" s="16"/>
      <c r="EFU27" s="16"/>
      <c r="EFV27" s="16"/>
      <c r="EFW27" s="16"/>
      <c r="EFX27" s="16"/>
      <c r="EFY27" s="16"/>
      <c r="EFZ27" s="16"/>
      <c r="EGA27" s="16"/>
      <c r="EGB27" s="16"/>
      <c r="EGC27" s="16"/>
      <c r="EGD27" s="16"/>
      <c r="EGE27" s="16"/>
      <c r="EGF27" s="16"/>
      <c r="EGG27" s="16"/>
      <c r="EGH27" s="16"/>
      <c r="EGI27" s="16"/>
      <c r="EGJ27" s="16"/>
      <c r="EGK27" s="16"/>
      <c r="EGL27" s="16"/>
      <c r="EGM27" s="16"/>
      <c r="EGN27" s="16"/>
      <c r="EGO27" s="16"/>
      <c r="EGP27" s="16"/>
      <c r="EGQ27" s="16"/>
      <c r="EGR27" s="16"/>
      <c r="EGS27" s="16"/>
      <c r="EGT27" s="16"/>
      <c r="EGU27" s="16"/>
      <c r="EGV27" s="16"/>
      <c r="EGW27" s="16"/>
      <c r="EGX27" s="16"/>
      <c r="EGY27" s="16"/>
      <c r="EGZ27" s="16"/>
      <c r="EHA27" s="16"/>
      <c r="EHB27" s="16"/>
      <c r="EHC27" s="16"/>
      <c r="EHD27" s="16"/>
      <c r="EHE27" s="16"/>
      <c r="EHF27" s="16"/>
      <c r="EHG27" s="16"/>
      <c r="EHH27" s="16"/>
      <c r="EHI27" s="16"/>
      <c r="EHJ27" s="16"/>
      <c r="EHK27" s="16"/>
      <c r="EHL27" s="16"/>
      <c r="EHM27" s="16"/>
      <c r="EHN27" s="16"/>
      <c r="EHO27" s="16"/>
      <c r="EHP27" s="16"/>
      <c r="EHQ27" s="16"/>
      <c r="EHR27" s="16"/>
      <c r="EHS27" s="16"/>
      <c r="EHT27" s="16"/>
      <c r="EHU27" s="16"/>
      <c r="EHV27" s="16"/>
      <c r="EHW27" s="16"/>
      <c r="EHX27" s="16"/>
      <c r="EHY27" s="16"/>
      <c r="EHZ27" s="16"/>
      <c r="EIA27" s="16"/>
      <c r="EIB27" s="16"/>
      <c r="EIC27" s="16"/>
      <c r="EID27" s="16"/>
      <c r="EIE27" s="16"/>
      <c r="EIF27" s="16"/>
      <c r="EIG27" s="16"/>
      <c r="EIH27" s="16"/>
      <c r="EII27" s="16"/>
      <c r="EIJ27" s="16"/>
      <c r="EIK27" s="16"/>
      <c r="EIL27" s="16"/>
      <c r="EIM27" s="16"/>
      <c r="EIN27" s="16"/>
      <c r="EIO27" s="16"/>
      <c r="EIP27" s="16"/>
      <c r="EIQ27" s="16"/>
      <c r="EIR27" s="16"/>
      <c r="EIS27" s="16"/>
      <c r="EIT27" s="16"/>
      <c r="EIU27" s="16"/>
      <c r="EIV27" s="16"/>
      <c r="EIW27" s="16"/>
      <c r="EIX27" s="16"/>
      <c r="EIY27" s="16"/>
      <c r="EIZ27" s="16"/>
      <c r="EJA27" s="16"/>
      <c r="EJB27" s="16"/>
      <c r="EJC27" s="16"/>
      <c r="EJD27" s="16"/>
      <c r="EJE27" s="16"/>
      <c r="EJF27" s="16"/>
      <c r="EJG27" s="16"/>
      <c r="EJH27" s="16"/>
      <c r="EJI27" s="16"/>
      <c r="EJJ27" s="16"/>
      <c r="EJK27" s="16"/>
      <c r="EJL27" s="16"/>
      <c r="EJM27" s="16"/>
      <c r="EJN27" s="16"/>
      <c r="EJO27" s="16"/>
      <c r="EJP27" s="16"/>
      <c r="EJQ27" s="16"/>
      <c r="EJR27" s="16"/>
      <c r="EJS27" s="16"/>
      <c r="EJT27" s="16"/>
      <c r="EJU27" s="16"/>
      <c r="EJV27" s="16"/>
      <c r="EJW27" s="16"/>
      <c r="EJX27" s="16"/>
      <c r="EJY27" s="16"/>
      <c r="EJZ27" s="16"/>
      <c r="EKA27" s="16"/>
      <c r="EKB27" s="16"/>
      <c r="EKC27" s="16"/>
      <c r="EKD27" s="16"/>
      <c r="EKE27" s="16"/>
      <c r="EKF27" s="16"/>
      <c r="EKG27" s="16"/>
      <c r="EKH27" s="16"/>
      <c r="EKI27" s="16"/>
      <c r="EKJ27" s="16"/>
      <c r="EKK27" s="16"/>
      <c r="EKL27" s="16"/>
      <c r="EKM27" s="16"/>
      <c r="EKN27" s="16"/>
      <c r="EKO27" s="16"/>
      <c r="EKP27" s="16"/>
      <c r="EKQ27" s="16"/>
      <c r="EKR27" s="16"/>
      <c r="EKS27" s="16"/>
      <c r="EKT27" s="16"/>
      <c r="EKU27" s="16"/>
      <c r="EKV27" s="16"/>
      <c r="EKW27" s="16"/>
      <c r="EKX27" s="16"/>
      <c r="EKY27" s="16"/>
      <c r="EKZ27" s="16"/>
      <c r="ELA27" s="16"/>
      <c r="ELB27" s="16"/>
      <c r="ELC27" s="16"/>
      <c r="ELD27" s="16"/>
      <c r="ELE27" s="16"/>
      <c r="ELF27" s="16"/>
      <c r="ELG27" s="16"/>
      <c r="ELH27" s="16"/>
      <c r="ELI27" s="16"/>
      <c r="ELJ27" s="16"/>
      <c r="ELK27" s="16"/>
      <c r="ELL27" s="16"/>
      <c r="ELM27" s="16"/>
      <c r="ELN27" s="16"/>
      <c r="ELO27" s="16"/>
      <c r="ELP27" s="16"/>
      <c r="ELQ27" s="16"/>
      <c r="ELR27" s="16"/>
      <c r="ELS27" s="16"/>
      <c r="ELT27" s="16"/>
      <c r="ELU27" s="16"/>
      <c r="ELV27" s="16"/>
      <c r="ELW27" s="16"/>
      <c r="ELX27" s="16"/>
      <c r="ELY27" s="16"/>
      <c r="ELZ27" s="16"/>
      <c r="EMA27" s="16"/>
      <c r="EMB27" s="16"/>
      <c r="EMC27" s="16"/>
      <c r="EMD27" s="16"/>
      <c r="EME27" s="16"/>
      <c r="EMF27" s="16"/>
      <c r="EMG27" s="16"/>
      <c r="EMH27" s="16"/>
      <c r="EMI27" s="16"/>
      <c r="EMJ27" s="16"/>
      <c r="EMK27" s="16"/>
      <c r="EML27" s="16"/>
      <c r="EMM27" s="16"/>
      <c r="EMN27" s="16"/>
      <c r="EMO27" s="16"/>
      <c r="EMP27" s="16"/>
      <c r="EMQ27" s="16"/>
      <c r="EMR27" s="16"/>
      <c r="EMS27" s="16"/>
      <c r="EMT27" s="16"/>
      <c r="EMU27" s="16"/>
      <c r="EMV27" s="16"/>
      <c r="EMW27" s="16"/>
      <c r="EMX27" s="16"/>
      <c r="EMY27" s="16"/>
      <c r="EMZ27" s="16"/>
      <c r="ENA27" s="16"/>
      <c r="ENB27" s="16"/>
      <c r="ENC27" s="16"/>
      <c r="END27" s="16"/>
      <c r="ENE27" s="16"/>
      <c r="ENF27" s="16"/>
      <c r="ENG27" s="16"/>
      <c r="ENH27" s="16"/>
      <c r="ENI27" s="16"/>
      <c r="ENJ27" s="16"/>
      <c r="ENK27" s="16"/>
      <c r="ENL27" s="16"/>
      <c r="ENM27" s="16"/>
      <c r="ENN27" s="16"/>
      <c r="ENO27" s="16"/>
      <c r="ENP27" s="16"/>
      <c r="ENQ27" s="16"/>
      <c r="ENR27" s="16"/>
      <c r="ENS27" s="16"/>
      <c r="ENT27" s="16"/>
      <c r="ENU27" s="16"/>
      <c r="ENV27" s="16"/>
      <c r="ENW27" s="16"/>
      <c r="ENX27" s="16"/>
      <c r="ENY27" s="16"/>
      <c r="ENZ27" s="16"/>
      <c r="EOA27" s="16"/>
      <c r="EOB27" s="16"/>
      <c r="EOC27" s="16"/>
      <c r="EOD27" s="16"/>
      <c r="EOE27" s="16"/>
      <c r="EOF27" s="16"/>
      <c r="EOG27" s="16"/>
      <c r="EOH27" s="16"/>
      <c r="EOI27" s="16"/>
      <c r="EOJ27" s="16"/>
      <c r="EOK27" s="16"/>
      <c r="EOL27" s="16"/>
      <c r="EOM27" s="16"/>
      <c r="EON27" s="16"/>
      <c r="EOO27" s="16"/>
      <c r="EOP27" s="16"/>
      <c r="EOQ27" s="16"/>
      <c r="EOR27" s="16"/>
      <c r="EOS27" s="16"/>
      <c r="EOT27" s="16"/>
      <c r="EOU27" s="16"/>
      <c r="EOV27" s="16"/>
      <c r="EOW27" s="16"/>
      <c r="EOX27" s="16"/>
      <c r="EOY27" s="16"/>
      <c r="EOZ27" s="16"/>
      <c r="EPA27" s="16"/>
      <c r="EPB27" s="16"/>
      <c r="EPC27" s="16"/>
      <c r="EPD27" s="16"/>
      <c r="EPE27" s="16"/>
      <c r="EPF27" s="16"/>
      <c r="EPG27" s="16"/>
      <c r="EPH27" s="16"/>
      <c r="EPI27" s="16"/>
      <c r="EPJ27" s="16"/>
      <c r="EPK27" s="16"/>
      <c r="EPL27" s="16"/>
      <c r="EPM27" s="16"/>
      <c r="EPN27" s="16"/>
      <c r="EPO27" s="16"/>
      <c r="EPP27" s="16"/>
      <c r="EPQ27" s="16"/>
      <c r="EPR27" s="16"/>
      <c r="EPS27" s="16"/>
      <c r="EPT27" s="16"/>
      <c r="EPU27" s="16"/>
      <c r="EPV27" s="16"/>
      <c r="EPW27" s="16"/>
      <c r="EPX27" s="16"/>
      <c r="EPY27" s="16"/>
      <c r="EPZ27" s="16"/>
      <c r="EQA27" s="16"/>
      <c r="EQB27" s="16"/>
      <c r="EQC27" s="16"/>
      <c r="EQD27" s="16"/>
      <c r="EQE27" s="16"/>
      <c r="EQF27" s="16"/>
      <c r="EQG27" s="16"/>
      <c r="EQH27" s="16"/>
      <c r="EQI27" s="16"/>
      <c r="EQJ27" s="16"/>
      <c r="EQK27" s="16"/>
      <c r="EQL27" s="16"/>
      <c r="EQM27" s="16"/>
      <c r="EQN27" s="16"/>
      <c r="EQO27" s="16"/>
      <c r="EQP27" s="16"/>
      <c r="EQQ27" s="16"/>
      <c r="EQR27" s="16"/>
      <c r="EQS27" s="16"/>
      <c r="EQT27" s="16"/>
      <c r="EQU27" s="16"/>
      <c r="EQV27" s="16"/>
      <c r="EQW27" s="16"/>
      <c r="EQX27" s="16"/>
      <c r="EQY27" s="16"/>
      <c r="EQZ27" s="16"/>
      <c r="ERA27" s="16"/>
      <c r="ERB27" s="16"/>
      <c r="ERC27" s="16"/>
      <c r="ERD27" s="16"/>
      <c r="ERE27" s="16"/>
      <c r="ERF27" s="16"/>
      <c r="ERG27" s="16"/>
      <c r="ERH27" s="16"/>
      <c r="ERI27" s="16"/>
      <c r="ERJ27" s="16"/>
      <c r="ERK27" s="16"/>
      <c r="ERL27" s="16"/>
      <c r="ERM27" s="16"/>
      <c r="ERN27" s="16"/>
      <c r="ERO27" s="16"/>
      <c r="ERP27" s="16"/>
      <c r="ERQ27" s="16"/>
      <c r="ERR27" s="16"/>
      <c r="ERS27" s="16"/>
      <c r="ERT27" s="16"/>
      <c r="ERU27" s="16"/>
      <c r="ERV27" s="16"/>
      <c r="ERW27" s="16"/>
      <c r="ERX27" s="16"/>
      <c r="ERY27" s="16"/>
      <c r="ERZ27" s="16"/>
      <c r="ESA27" s="16"/>
      <c r="ESB27" s="16"/>
      <c r="ESC27" s="16"/>
      <c r="ESD27" s="16"/>
      <c r="ESE27" s="16"/>
      <c r="ESF27" s="16"/>
      <c r="ESG27" s="16"/>
      <c r="ESH27" s="16"/>
      <c r="ESI27" s="16"/>
      <c r="ESJ27" s="16"/>
      <c r="ESK27" s="16"/>
      <c r="ESL27" s="16"/>
      <c r="ESM27" s="16"/>
      <c r="ESN27" s="16"/>
      <c r="ESO27" s="16"/>
      <c r="ESP27" s="16"/>
      <c r="ESQ27" s="16"/>
      <c r="ESR27" s="16"/>
      <c r="ESS27" s="16"/>
      <c r="EST27" s="16"/>
      <c r="ESU27" s="16"/>
      <c r="ESV27" s="16"/>
      <c r="ESW27" s="16"/>
      <c r="ESX27" s="16"/>
      <c r="ESY27" s="16"/>
      <c r="ESZ27" s="16"/>
      <c r="ETA27" s="16"/>
      <c r="ETB27" s="16"/>
      <c r="ETC27" s="16"/>
      <c r="ETD27" s="16"/>
      <c r="ETE27" s="16"/>
      <c r="ETF27" s="16"/>
      <c r="ETG27" s="16"/>
      <c r="ETH27" s="16"/>
      <c r="ETI27" s="16"/>
      <c r="ETJ27" s="16"/>
      <c r="ETK27" s="16"/>
      <c r="ETL27" s="16"/>
      <c r="ETM27" s="16"/>
      <c r="ETN27" s="16"/>
      <c r="ETO27" s="16"/>
      <c r="ETP27" s="16"/>
      <c r="ETQ27" s="16"/>
      <c r="ETR27" s="16"/>
      <c r="ETS27" s="16"/>
      <c r="ETT27" s="16"/>
      <c r="ETU27" s="16"/>
      <c r="ETV27" s="16"/>
      <c r="ETW27" s="16"/>
      <c r="ETX27" s="16"/>
      <c r="ETY27" s="16"/>
      <c r="ETZ27" s="16"/>
      <c r="EUA27" s="16"/>
      <c r="EUB27" s="16"/>
      <c r="EUC27" s="16"/>
      <c r="EUD27" s="16"/>
      <c r="EUE27" s="16"/>
      <c r="EUF27" s="16"/>
      <c r="EUG27" s="16"/>
      <c r="EUH27" s="16"/>
      <c r="EUI27" s="16"/>
      <c r="EUJ27" s="16"/>
      <c r="EUK27" s="16"/>
      <c r="EUL27" s="16"/>
      <c r="EUM27" s="16"/>
      <c r="EUN27" s="16"/>
      <c r="EUO27" s="16"/>
      <c r="EUP27" s="16"/>
      <c r="EUQ27" s="16"/>
      <c r="EUR27" s="16"/>
      <c r="EUS27" s="16"/>
      <c r="EUT27" s="16"/>
      <c r="EUU27" s="16"/>
      <c r="EUV27" s="16"/>
      <c r="EUW27" s="16"/>
      <c r="EUX27" s="16"/>
      <c r="EUY27" s="16"/>
      <c r="EUZ27" s="16"/>
      <c r="EVA27" s="16"/>
      <c r="EVB27" s="16"/>
      <c r="EVC27" s="16"/>
      <c r="EVD27" s="16"/>
      <c r="EVE27" s="16"/>
      <c r="EVF27" s="16"/>
      <c r="EVG27" s="16"/>
      <c r="EVH27" s="16"/>
      <c r="EVI27" s="16"/>
      <c r="EVJ27" s="16"/>
      <c r="EVK27" s="16"/>
      <c r="EVL27" s="16"/>
      <c r="EVM27" s="16"/>
      <c r="EVN27" s="16"/>
      <c r="EVO27" s="16"/>
      <c r="EVP27" s="16"/>
      <c r="EVQ27" s="16"/>
      <c r="EVR27" s="16"/>
      <c r="EVS27" s="16"/>
      <c r="EVT27" s="16"/>
      <c r="EVU27" s="16"/>
      <c r="EVV27" s="16"/>
      <c r="EVW27" s="16"/>
      <c r="EVX27" s="16"/>
      <c r="EVY27" s="16"/>
      <c r="EVZ27" s="16"/>
      <c r="EWA27" s="16"/>
      <c r="EWB27" s="16"/>
      <c r="EWC27" s="16"/>
      <c r="EWD27" s="16"/>
      <c r="EWE27" s="16"/>
      <c r="EWF27" s="16"/>
      <c r="EWG27" s="16"/>
      <c r="EWH27" s="16"/>
      <c r="EWI27" s="16"/>
      <c r="EWJ27" s="16"/>
      <c r="EWK27" s="16"/>
      <c r="EWL27" s="16"/>
      <c r="EWM27" s="16"/>
      <c r="EWN27" s="16"/>
      <c r="EWO27" s="16"/>
      <c r="EWP27" s="16"/>
      <c r="EWQ27" s="16"/>
      <c r="EWR27" s="16"/>
      <c r="EWS27" s="16"/>
      <c r="EWT27" s="16"/>
      <c r="EWU27" s="16"/>
      <c r="EWV27" s="16"/>
      <c r="EWW27" s="16"/>
      <c r="EWX27" s="16"/>
      <c r="EWY27" s="16"/>
      <c r="EWZ27" s="16"/>
      <c r="EXA27" s="16"/>
      <c r="EXB27" s="16"/>
      <c r="EXC27" s="16"/>
      <c r="EXD27" s="16"/>
      <c r="EXE27" s="16"/>
      <c r="EXF27" s="16"/>
      <c r="EXG27" s="16"/>
      <c r="EXH27" s="16"/>
      <c r="EXI27" s="16"/>
      <c r="EXJ27" s="16"/>
      <c r="EXK27" s="16"/>
      <c r="EXL27" s="16"/>
      <c r="EXM27" s="16"/>
      <c r="EXN27" s="16"/>
      <c r="EXO27" s="16"/>
      <c r="EXP27" s="16"/>
      <c r="EXQ27" s="16"/>
      <c r="EXR27" s="16"/>
      <c r="EXS27" s="16"/>
      <c r="EXT27" s="16"/>
      <c r="EXU27" s="16"/>
      <c r="EXV27" s="16"/>
      <c r="EXW27" s="16"/>
      <c r="EXX27" s="16"/>
      <c r="EXY27" s="16"/>
      <c r="EXZ27" s="16"/>
      <c r="EYA27" s="16"/>
      <c r="EYB27" s="16"/>
      <c r="EYC27" s="16"/>
      <c r="EYD27" s="16"/>
      <c r="EYE27" s="16"/>
      <c r="EYF27" s="16"/>
      <c r="EYG27" s="16"/>
      <c r="EYH27" s="16"/>
      <c r="EYI27" s="16"/>
      <c r="EYJ27" s="16"/>
      <c r="EYK27" s="16"/>
      <c r="EYL27" s="16"/>
      <c r="EYM27" s="16"/>
      <c r="EYN27" s="16"/>
      <c r="EYO27" s="16"/>
      <c r="EYP27" s="16"/>
      <c r="EYQ27" s="16"/>
      <c r="EYR27" s="16"/>
      <c r="EYS27" s="16"/>
      <c r="EYT27" s="16"/>
      <c r="EYU27" s="16"/>
      <c r="EYV27" s="16"/>
      <c r="EYW27" s="16"/>
      <c r="EYX27" s="16"/>
      <c r="EYY27" s="16"/>
      <c r="EYZ27" s="16"/>
      <c r="EZA27" s="16"/>
      <c r="EZB27" s="16"/>
      <c r="EZC27" s="16"/>
      <c r="EZD27" s="16"/>
      <c r="EZE27" s="16"/>
      <c r="EZF27" s="16"/>
      <c r="EZG27" s="16"/>
      <c r="EZH27" s="16"/>
      <c r="EZI27" s="16"/>
      <c r="EZJ27" s="16"/>
      <c r="EZK27" s="16"/>
      <c r="EZL27" s="16"/>
      <c r="EZM27" s="16"/>
      <c r="EZN27" s="16"/>
      <c r="EZO27" s="16"/>
      <c r="EZP27" s="16"/>
      <c r="EZQ27" s="16"/>
      <c r="EZR27" s="16"/>
      <c r="EZS27" s="16"/>
      <c r="EZT27" s="16"/>
      <c r="EZU27" s="16"/>
      <c r="EZV27" s="16"/>
      <c r="EZW27" s="16"/>
      <c r="EZX27" s="16"/>
      <c r="EZY27" s="16"/>
      <c r="EZZ27" s="16"/>
      <c r="FAA27" s="16"/>
      <c r="FAB27" s="16"/>
      <c r="FAC27" s="16"/>
      <c r="FAD27" s="16"/>
      <c r="FAE27" s="16"/>
      <c r="FAF27" s="16"/>
      <c r="FAG27" s="16"/>
      <c r="FAH27" s="16"/>
      <c r="FAI27" s="16"/>
      <c r="FAJ27" s="16"/>
      <c r="FAK27" s="16"/>
      <c r="FAL27" s="16"/>
      <c r="FAM27" s="16"/>
      <c r="FAN27" s="16"/>
      <c r="FAO27" s="16"/>
      <c r="FAP27" s="16"/>
      <c r="FAQ27" s="16"/>
      <c r="FAR27" s="16"/>
      <c r="FAS27" s="16"/>
      <c r="FAT27" s="16"/>
      <c r="FAU27" s="16"/>
      <c r="FAV27" s="16"/>
      <c r="FAW27" s="16"/>
      <c r="FAX27" s="16"/>
      <c r="FAY27" s="16"/>
      <c r="FAZ27" s="16"/>
      <c r="FBA27" s="16"/>
      <c r="FBB27" s="16"/>
      <c r="FBC27" s="16"/>
      <c r="FBD27" s="16"/>
      <c r="FBE27" s="16"/>
      <c r="FBF27" s="16"/>
      <c r="FBG27" s="16"/>
      <c r="FBH27" s="16"/>
      <c r="FBI27" s="16"/>
      <c r="FBJ27" s="16"/>
      <c r="FBK27" s="16"/>
      <c r="FBL27" s="16"/>
      <c r="FBM27" s="16"/>
      <c r="FBN27" s="16"/>
      <c r="FBO27" s="16"/>
      <c r="FBP27" s="16"/>
      <c r="FBQ27" s="16"/>
      <c r="FBR27" s="16"/>
      <c r="FBS27" s="16"/>
      <c r="FBT27" s="16"/>
      <c r="FBU27" s="16"/>
      <c r="FBV27" s="16"/>
      <c r="FBW27" s="16"/>
      <c r="FBX27" s="16"/>
      <c r="FBY27" s="16"/>
      <c r="FBZ27" s="16"/>
      <c r="FCA27" s="16"/>
      <c r="FCB27" s="16"/>
      <c r="FCC27" s="16"/>
      <c r="FCD27" s="16"/>
      <c r="FCE27" s="16"/>
      <c r="FCF27" s="16"/>
      <c r="FCG27" s="16"/>
      <c r="FCH27" s="16"/>
      <c r="FCI27" s="16"/>
      <c r="FCJ27" s="16"/>
      <c r="FCK27" s="16"/>
      <c r="FCL27" s="16"/>
      <c r="FCM27" s="16"/>
      <c r="FCN27" s="16"/>
      <c r="FCO27" s="16"/>
      <c r="FCP27" s="16"/>
      <c r="FCQ27" s="16"/>
      <c r="FCR27" s="16"/>
      <c r="FCS27" s="16"/>
      <c r="FCT27" s="16"/>
      <c r="FCU27" s="16"/>
      <c r="FCV27" s="16"/>
      <c r="FCW27" s="16"/>
      <c r="FCX27" s="16"/>
      <c r="FCY27" s="16"/>
      <c r="FCZ27" s="16"/>
      <c r="FDA27" s="16"/>
      <c r="FDB27" s="16"/>
      <c r="FDC27" s="16"/>
      <c r="FDD27" s="16"/>
      <c r="FDE27" s="16"/>
      <c r="FDF27" s="16"/>
      <c r="FDG27" s="16"/>
      <c r="FDH27" s="16"/>
      <c r="FDI27" s="16"/>
      <c r="FDJ27" s="16"/>
      <c r="FDK27" s="16"/>
      <c r="FDL27" s="16"/>
      <c r="FDM27" s="16"/>
      <c r="FDN27" s="16"/>
      <c r="FDO27" s="16"/>
      <c r="FDP27" s="16"/>
      <c r="FDQ27" s="16"/>
      <c r="FDR27" s="16"/>
      <c r="FDS27" s="16"/>
      <c r="FDT27" s="16"/>
      <c r="FDU27" s="16"/>
      <c r="FDV27" s="16"/>
      <c r="FDW27" s="16"/>
      <c r="FDX27" s="16"/>
      <c r="FDY27" s="16"/>
      <c r="FDZ27" s="16"/>
      <c r="FEA27" s="16"/>
      <c r="FEB27" s="16"/>
      <c r="FEC27" s="16"/>
      <c r="FED27" s="16"/>
      <c r="FEE27" s="16"/>
      <c r="FEF27" s="16"/>
      <c r="FEG27" s="16"/>
      <c r="FEH27" s="16"/>
      <c r="FEI27" s="16"/>
      <c r="FEJ27" s="16"/>
      <c r="FEK27" s="16"/>
      <c r="FEL27" s="16"/>
      <c r="FEM27" s="16"/>
      <c r="FEN27" s="16"/>
      <c r="FEO27" s="16"/>
      <c r="FEP27" s="16"/>
      <c r="FEQ27" s="16"/>
      <c r="FER27" s="16"/>
      <c r="FES27" s="16"/>
      <c r="FET27" s="16"/>
      <c r="FEU27" s="16"/>
      <c r="FEV27" s="16"/>
      <c r="FEW27" s="16"/>
      <c r="FEX27" s="16"/>
      <c r="FEY27" s="16"/>
      <c r="FEZ27" s="16"/>
      <c r="FFA27" s="16"/>
      <c r="FFB27" s="16"/>
      <c r="FFC27" s="16"/>
      <c r="FFD27" s="16"/>
      <c r="FFE27" s="16"/>
      <c r="FFF27" s="16"/>
      <c r="FFG27" s="16"/>
      <c r="FFH27" s="16"/>
      <c r="FFI27" s="16"/>
      <c r="FFJ27" s="16"/>
      <c r="FFK27" s="16"/>
      <c r="FFL27" s="16"/>
      <c r="FFM27" s="16"/>
      <c r="FFN27" s="16"/>
      <c r="FFO27" s="16"/>
      <c r="FFP27" s="16"/>
      <c r="FFQ27" s="16"/>
      <c r="FFR27" s="16"/>
      <c r="FFS27" s="16"/>
      <c r="FFT27" s="16"/>
      <c r="FFU27" s="16"/>
      <c r="FFV27" s="16"/>
      <c r="FFW27" s="16"/>
      <c r="FFX27" s="16"/>
      <c r="FFY27" s="16"/>
      <c r="FFZ27" s="16"/>
      <c r="FGA27" s="16"/>
      <c r="FGB27" s="16"/>
      <c r="FGC27" s="16"/>
      <c r="FGD27" s="16"/>
      <c r="FGE27" s="16"/>
      <c r="FGF27" s="16"/>
      <c r="FGG27" s="16"/>
      <c r="FGH27" s="16"/>
      <c r="FGI27" s="16"/>
      <c r="FGJ27" s="16"/>
      <c r="FGK27" s="16"/>
      <c r="FGL27" s="16"/>
      <c r="FGM27" s="16"/>
      <c r="FGN27" s="16"/>
      <c r="FGO27" s="16"/>
      <c r="FGP27" s="16"/>
      <c r="FGQ27" s="16"/>
      <c r="FGR27" s="16"/>
      <c r="FGS27" s="16"/>
      <c r="FGT27" s="16"/>
      <c r="FGU27" s="16"/>
      <c r="FGV27" s="16"/>
      <c r="FGW27" s="16"/>
      <c r="FGX27" s="16"/>
      <c r="FGY27" s="16"/>
      <c r="FGZ27" s="16"/>
      <c r="FHA27" s="16"/>
      <c r="FHB27" s="16"/>
      <c r="FHC27" s="16"/>
      <c r="FHD27" s="16"/>
      <c r="FHE27" s="16"/>
      <c r="FHF27" s="16"/>
      <c r="FHG27" s="16"/>
      <c r="FHH27" s="16"/>
      <c r="FHI27" s="16"/>
      <c r="FHJ27" s="16"/>
      <c r="FHK27" s="16"/>
      <c r="FHL27" s="16"/>
      <c r="FHM27" s="16"/>
      <c r="FHN27" s="16"/>
      <c r="FHO27" s="16"/>
      <c r="FHP27" s="16"/>
      <c r="FHQ27" s="16"/>
      <c r="FHR27" s="16"/>
      <c r="FHS27" s="16"/>
      <c r="FHT27" s="16"/>
      <c r="FHU27" s="16"/>
      <c r="FHV27" s="16"/>
      <c r="FHW27" s="16"/>
      <c r="FHX27" s="16"/>
      <c r="FHY27" s="16"/>
      <c r="FHZ27" s="16"/>
      <c r="FIA27" s="16"/>
      <c r="FIB27" s="16"/>
      <c r="FIC27" s="16"/>
      <c r="FID27" s="16"/>
      <c r="FIE27" s="16"/>
      <c r="FIF27" s="16"/>
      <c r="FIG27" s="16"/>
      <c r="FIH27" s="16"/>
      <c r="FII27" s="16"/>
      <c r="FIJ27" s="16"/>
      <c r="FIK27" s="16"/>
      <c r="FIL27" s="16"/>
      <c r="FIM27" s="16"/>
      <c r="FIN27" s="16"/>
      <c r="FIO27" s="16"/>
      <c r="FIP27" s="16"/>
      <c r="FIQ27" s="16"/>
      <c r="FIR27" s="16"/>
      <c r="FIS27" s="16"/>
      <c r="FIT27" s="16"/>
      <c r="FIU27" s="16"/>
      <c r="FIV27" s="16"/>
      <c r="FIW27" s="16"/>
      <c r="FIX27" s="16"/>
      <c r="FIY27" s="16"/>
      <c r="FIZ27" s="16"/>
      <c r="FJA27" s="16"/>
      <c r="FJB27" s="16"/>
      <c r="FJC27" s="16"/>
      <c r="FJD27" s="16"/>
      <c r="FJE27" s="16"/>
      <c r="FJF27" s="16"/>
      <c r="FJG27" s="16"/>
      <c r="FJH27" s="16"/>
      <c r="FJI27" s="16"/>
      <c r="FJJ27" s="16"/>
      <c r="FJK27" s="16"/>
      <c r="FJL27" s="16"/>
      <c r="FJM27" s="16"/>
      <c r="FJN27" s="16"/>
      <c r="FJO27" s="16"/>
      <c r="FJP27" s="16"/>
      <c r="FJQ27" s="16"/>
      <c r="FJR27" s="16"/>
      <c r="FJS27" s="16"/>
      <c r="FJT27" s="16"/>
      <c r="FJU27" s="16"/>
      <c r="FJV27" s="16"/>
      <c r="FJW27" s="16"/>
      <c r="FJX27" s="16"/>
      <c r="FJY27" s="16"/>
      <c r="FJZ27" s="16"/>
      <c r="FKA27" s="16"/>
      <c r="FKB27" s="16"/>
      <c r="FKC27" s="16"/>
      <c r="FKD27" s="16"/>
      <c r="FKE27" s="16"/>
      <c r="FKF27" s="16"/>
      <c r="FKG27" s="16"/>
      <c r="FKH27" s="16"/>
      <c r="FKI27" s="16"/>
      <c r="FKJ27" s="16"/>
      <c r="FKK27" s="16"/>
      <c r="FKL27" s="16"/>
      <c r="FKM27" s="16"/>
      <c r="FKN27" s="16"/>
      <c r="FKO27" s="16"/>
      <c r="FKP27" s="16"/>
      <c r="FKQ27" s="16"/>
      <c r="FKR27" s="16"/>
      <c r="FKS27" s="16"/>
      <c r="FKT27" s="16"/>
      <c r="FKU27" s="16"/>
      <c r="FKV27" s="16"/>
      <c r="FKW27" s="16"/>
      <c r="FKX27" s="16"/>
      <c r="FKY27" s="16"/>
      <c r="FKZ27" s="16"/>
      <c r="FLA27" s="16"/>
      <c r="FLB27" s="16"/>
      <c r="FLC27" s="16"/>
      <c r="FLD27" s="16"/>
      <c r="FLE27" s="16"/>
      <c r="FLF27" s="16"/>
      <c r="FLG27" s="16"/>
      <c r="FLH27" s="16"/>
      <c r="FLI27" s="16"/>
      <c r="FLJ27" s="16"/>
      <c r="FLK27" s="16"/>
      <c r="FLL27" s="16"/>
      <c r="FLM27" s="16"/>
      <c r="FLN27" s="16"/>
      <c r="FLO27" s="16"/>
      <c r="FLP27" s="16"/>
      <c r="FLQ27" s="16"/>
      <c r="FLR27" s="16"/>
      <c r="FLS27" s="16"/>
      <c r="FLT27" s="16"/>
      <c r="FLU27" s="16"/>
      <c r="FLV27" s="16"/>
      <c r="FLW27" s="16"/>
      <c r="FLX27" s="16"/>
      <c r="FLY27" s="16"/>
      <c r="FLZ27" s="16"/>
      <c r="FMA27" s="16"/>
      <c r="FMB27" s="16"/>
      <c r="FMC27" s="16"/>
      <c r="FMD27" s="16"/>
      <c r="FME27" s="16"/>
      <c r="FMF27" s="16"/>
      <c r="FMG27" s="16"/>
      <c r="FMH27" s="16"/>
      <c r="FMI27" s="16"/>
      <c r="FMJ27" s="16"/>
      <c r="FMK27" s="16"/>
      <c r="FML27" s="16"/>
      <c r="FMM27" s="16"/>
      <c r="FMN27" s="16"/>
      <c r="FMO27" s="16"/>
      <c r="FMP27" s="16"/>
      <c r="FMQ27" s="16"/>
      <c r="FMR27" s="16"/>
      <c r="FMS27" s="16"/>
      <c r="FMT27" s="16"/>
      <c r="FMU27" s="16"/>
      <c r="FMV27" s="16"/>
      <c r="FMW27" s="16"/>
      <c r="FMX27" s="16"/>
      <c r="FMY27" s="16"/>
      <c r="FMZ27" s="16"/>
      <c r="FNA27" s="16"/>
      <c r="FNB27" s="16"/>
      <c r="FNC27" s="16"/>
      <c r="FND27" s="16"/>
      <c r="FNE27" s="16"/>
      <c r="FNF27" s="16"/>
      <c r="FNG27" s="16"/>
      <c r="FNH27" s="16"/>
      <c r="FNI27" s="16"/>
      <c r="FNJ27" s="16"/>
      <c r="FNK27" s="16"/>
      <c r="FNL27" s="16"/>
      <c r="FNM27" s="16"/>
      <c r="FNN27" s="16"/>
      <c r="FNO27" s="16"/>
      <c r="FNP27" s="16"/>
      <c r="FNQ27" s="16"/>
      <c r="FNR27" s="16"/>
      <c r="FNS27" s="16"/>
      <c r="FNT27" s="16"/>
      <c r="FNU27" s="16"/>
      <c r="FNV27" s="16"/>
      <c r="FNW27" s="16"/>
      <c r="FNX27" s="16"/>
      <c r="FNY27" s="16"/>
      <c r="FNZ27" s="16"/>
      <c r="FOA27" s="16"/>
      <c r="FOB27" s="16"/>
      <c r="FOC27" s="16"/>
      <c r="FOD27" s="16"/>
      <c r="FOE27" s="16"/>
      <c r="FOF27" s="16"/>
      <c r="FOG27" s="16"/>
      <c r="FOH27" s="16"/>
      <c r="FOI27" s="16"/>
      <c r="FOJ27" s="16"/>
      <c r="FOK27" s="16"/>
      <c r="FOL27" s="16"/>
      <c r="FOM27" s="16"/>
      <c r="FON27" s="16"/>
      <c r="FOO27" s="16"/>
      <c r="FOP27" s="16"/>
      <c r="FOQ27" s="16"/>
      <c r="FOR27" s="16"/>
      <c r="FOS27" s="16"/>
      <c r="FOT27" s="16"/>
      <c r="FOU27" s="16"/>
      <c r="FOV27" s="16"/>
      <c r="FOW27" s="16"/>
      <c r="FOX27" s="16"/>
      <c r="FOY27" s="16"/>
      <c r="FOZ27" s="16"/>
      <c r="FPA27" s="16"/>
      <c r="FPB27" s="16"/>
      <c r="FPC27" s="16"/>
      <c r="FPD27" s="16"/>
      <c r="FPE27" s="16"/>
      <c r="FPF27" s="16"/>
      <c r="FPG27" s="16"/>
      <c r="FPH27" s="16"/>
      <c r="FPI27" s="16"/>
      <c r="FPJ27" s="16"/>
      <c r="FPK27" s="16"/>
      <c r="FPL27" s="16"/>
      <c r="FPM27" s="16"/>
      <c r="FPN27" s="16"/>
      <c r="FPO27" s="16"/>
      <c r="FPP27" s="16"/>
      <c r="FPQ27" s="16"/>
      <c r="FPR27" s="16"/>
      <c r="FPS27" s="16"/>
      <c r="FPT27" s="16"/>
      <c r="FPU27" s="16"/>
      <c r="FPV27" s="16"/>
      <c r="FPW27" s="16"/>
      <c r="FPX27" s="16"/>
      <c r="FPY27" s="16"/>
      <c r="FPZ27" s="16"/>
      <c r="FQA27" s="16"/>
      <c r="FQB27" s="16"/>
      <c r="FQC27" s="16"/>
      <c r="FQD27" s="16"/>
      <c r="FQE27" s="16"/>
      <c r="FQF27" s="16"/>
      <c r="FQG27" s="16"/>
      <c r="FQH27" s="16"/>
      <c r="FQI27" s="16"/>
      <c r="FQJ27" s="16"/>
      <c r="FQK27" s="16"/>
      <c r="FQL27" s="16"/>
      <c r="FQM27" s="16"/>
      <c r="FQN27" s="16"/>
      <c r="FQO27" s="16"/>
      <c r="FQP27" s="16"/>
      <c r="FQQ27" s="16"/>
      <c r="FQR27" s="16"/>
      <c r="FQS27" s="16"/>
      <c r="FQT27" s="16"/>
      <c r="FQU27" s="16"/>
      <c r="FQV27" s="16"/>
      <c r="FQW27" s="16"/>
      <c r="FQX27" s="16"/>
      <c r="FQY27" s="16"/>
      <c r="FQZ27" s="16"/>
      <c r="FRA27" s="16"/>
      <c r="FRB27" s="16"/>
      <c r="FRC27" s="16"/>
      <c r="FRD27" s="16"/>
      <c r="FRE27" s="16"/>
      <c r="FRF27" s="16"/>
      <c r="FRG27" s="16"/>
      <c r="FRH27" s="16"/>
      <c r="FRI27" s="16"/>
      <c r="FRJ27" s="16"/>
      <c r="FRK27" s="16"/>
      <c r="FRL27" s="16"/>
      <c r="FRM27" s="16"/>
      <c r="FRN27" s="16"/>
      <c r="FRO27" s="16"/>
      <c r="FRP27" s="16"/>
      <c r="FRQ27" s="16"/>
      <c r="FRR27" s="16"/>
      <c r="FRS27" s="16"/>
      <c r="FRT27" s="16"/>
      <c r="FRU27" s="16"/>
      <c r="FRV27" s="16"/>
      <c r="FRW27" s="16"/>
      <c r="FRX27" s="16"/>
      <c r="FRY27" s="16"/>
      <c r="FRZ27" s="16"/>
      <c r="FSA27" s="16"/>
      <c r="FSB27" s="16"/>
      <c r="FSC27" s="16"/>
      <c r="FSD27" s="16"/>
      <c r="FSE27" s="16"/>
      <c r="FSF27" s="16"/>
      <c r="FSG27" s="16"/>
      <c r="FSH27" s="16"/>
      <c r="FSI27" s="16"/>
      <c r="FSJ27" s="16"/>
      <c r="FSK27" s="16"/>
      <c r="FSL27" s="16"/>
      <c r="FSM27" s="16"/>
      <c r="FSN27" s="16"/>
      <c r="FSO27" s="16"/>
      <c r="FSP27" s="16"/>
      <c r="FSQ27" s="16"/>
      <c r="FSR27" s="16"/>
      <c r="FSS27" s="16"/>
      <c r="FST27" s="16"/>
      <c r="FSU27" s="16"/>
      <c r="FSV27" s="16"/>
      <c r="FSW27" s="16"/>
      <c r="FSX27" s="16"/>
      <c r="FSY27" s="16"/>
      <c r="FSZ27" s="16"/>
      <c r="FTA27" s="16"/>
      <c r="FTB27" s="16"/>
      <c r="FTC27" s="16"/>
      <c r="FTD27" s="16"/>
      <c r="FTE27" s="16"/>
      <c r="FTF27" s="16"/>
      <c r="FTG27" s="16"/>
      <c r="FTH27" s="16"/>
      <c r="FTI27" s="16"/>
      <c r="FTJ27" s="16"/>
      <c r="FTK27" s="16"/>
      <c r="FTL27" s="16"/>
      <c r="FTM27" s="16"/>
      <c r="FTN27" s="16"/>
      <c r="FTO27" s="16"/>
      <c r="FTP27" s="16"/>
      <c r="FTQ27" s="16"/>
      <c r="FTR27" s="16"/>
      <c r="FTS27" s="16"/>
      <c r="FTT27" s="16"/>
      <c r="FTU27" s="16"/>
      <c r="FTV27" s="16"/>
      <c r="FTW27" s="16"/>
      <c r="FTX27" s="16"/>
      <c r="FTY27" s="16"/>
      <c r="FTZ27" s="16"/>
      <c r="FUA27" s="16"/>
      <c r="FUB27" s="16"/>
      <c r="FUC27" s="16"/>
      <c r="FUD27" s="16"/>
      <c r="FUE27" s="16"/>
      <c r="FUF27" s="16"/>
      <c r="FUG27" s="16"/>
      <c r="FUH27" s="16"/>
      <c r="FUI27" s="16"/>
      <c r="FUJ27" s="16"/>
      <c r="FUK27" s="16"/>
      <c r="FUL27" s="16"/>
      <c r="FUM27" s="16"/>
      <c r="FUN27" s="16"/>
      <c r="FUO27" s="16"/>
      <c r="FUP27" s="16"/>
      <c r="FUQ27" s="16"/>
      <c r="FUR27" s="16"/>
      <c r="FUS27" s="16"/>
      <c r="FUT27" s="16"/>
      <c r="FUU27" s="16"/>
      <c r="FUV27" s="16"/>
      <c r="FUW27" s="16"/>
      <c r="FUX27" s="16"/>
      <c r="FUY27" s="16"/>
      <c r="FUZ27" s="16"/>
      <c r="FVA27" s="16"/>
      <c r="FVB27" s="16"/>
      <c r="FVC27" s="16"/>
      <c r="FVD27" s="16"/>
      <c r="FVE27" s="16"/>
      <c r="FVF27" s="16"/>
      <c r="FVG27" s="16"/>
      <c r="FVH27" s="16"/>
      <c r="FVI27" s="16"/>
      <c r="FVJ27" s="16"/>
      <c r="FVK27" s="16"/>
      <c r="FVL27" s="16"/>
      <c r="FVM27" s="16"/>
      <c r="FVN27" s="16"/>
      <c r="FVO27" s="16"/>
      <c r="FVP27" s="16"/>
      <c r="FVQ27" s="16"/>
      <c r="FVR27" s="16"/>
      <c r="FVS27" s="16"/>
      <c r="FVT27" s="16"/>
      <c r="FVU27" s="16"/>
      <c r="FVV27" s="16"/>
      <c r="FVW27" s="16"/>
      <c r="FVX27" s="16"/>
      <c r="FVY27" s="16"/>
      <c r="FVZ27" s="16"/>
      <c r="FWA27" s="16"/>
      <c r="FWB27" s="16"/>
      <c r="FWC27" s="16"/>
      <c r="FWD27" s="16"/>
      <c r="FWE27" s="16"/>
      <c r="FWF27" s="16"/>
      <c r="FWG27" s="16"/>
      <c r="FWH27" s="16"/>
      <c r="FWI27" s="16"/>
      <c r="FWJ27" s="16"/>
      <c r="FWK27" s="16"/>
      <c r="FWL27" s="16"/>
      <c r="FWM27" s="16"/>
      <c r="FWN27" s="16"/>
      <c r="FWO27" s="16"/>
      <c r="FWP27" s="16"/>
      <c r="FWQ27" s="16"/>
      <c r="FWR27" s="16"/>
      <c r="FWS27" s="16"/>
      <c r="FWT27" s="16"/>
      <c r="FWU27" s="16"/>
      <c r="FWV27" s="16"/>
      <c r="FWW27" s="16"/>
      <c r="FWX27" s="16"/>
      <c r="FWY27" s="16"/>
      <c r="FWZ27" s="16"/>
      <c r="FXA27" s="16"/>
      <c r="FXB27" s="16"/>
      <c r="FXC27" s="16"/>
      <c r="FXD27" s="16"/>
      <c r="FXE27" s="16"/>
      <c r="FXF27" s="16"/>
      <c r="FXG27" s="16"/>
      <c r="FXH27" s="16"/>
      <c r="FXI27" s="16"/>
      <c r="FXJ27" s="16"/>
      <c r="FXK27" s="16"/>
      <c r="FXL27" s="16"/>
      <c r="FXM27" s="16"/>
      <c r="FXN27" s="16"/>
      <c r="FXO27" s="16"/>
      <c r="FXP27" s="16"/>
      <c r="FXQ27" s="16"/>
      <c r="FXR27" s="16"/>
      <c r="FXS27" s="16"/>
      <c r="FXT27" s="16"/>
      <c r="FXU27" s="16"/>
      <c r="FXV27" s="16"/>
      <c r="FXW27" s="16"/>
      <c r="FXX27" s="16"/>
      <c r="FXY27" s="16"/>
      <c r="FXZ27" s="16"/>
      <c r="FYA27" s="16"/>
      <c r="FYB27" s="16"/>
      <c r="FYC27" s="16"/>
      <c r="FYD27" s="16"/>
      <c r="FYE27" s="16"/>
      <c r="FYF27" s="16"/>
      <c r="FYG27" s="16"/>
      <c r="FYH27" s="16"/>
      <c r="FYI27" s="16"/>
      <c r="FYJ27" s="16"/>
      <c r="FYK27" s="16"/>
      <c r="FYL27" s="16"/>
      <c r="FYM27" s="16"/>
      <c r="FYN27" s="16"/>
      <c r="FYO27" s="16"/>
      <c r="FYP27" s="16"/>
      <c r="FYQ27" s="16"/>
      <c r="FYR27" s="16"/>
      <c r="FYS27" s="16"/>
      <c r="FYT27" s="16"/>
      <c r="FYU27" s="16"/>
      <c r="FYV27" s="16"/>
      <c r="FYW27" s="16"/>
      <c r="FYX27" s="16"/>
      <c r="FYY27" s="16"/>
      <c r="FYZ27" s="16"/>
      <c r="FZA27" s="16"/>
      <c r="FZB27" s="16"/>
      <c r="FZC27" s="16"/>
      <c r="FZD27" s="16"/>
      <c r="FZE27" s="16"/>
      <c r="FZF27" s="16"/>
      <c r="FZG27" s="16"/>
      <c r="FZH27" s="16"/>
      <c r="FZI27" s="16"/>
      <c r="FZJ27" s="16"/>
      <c r="FZK27" s="16"/>
      <c r="FZL27" s="16"/>
      <c r="FZM27" s="16"/>
      <c r="FZN27" s="16"/>
      <c r="FZO27" s="16"/>
      <c r="FZP27" s="16"/>
      <c r="FZQ27" s="16"/>
      <c r="FZR27" s="16"/>
      <c r="FZS27" s="16"/>
      <c r="FZT27" s="16"/>
      <c r="FZU27" s="16"/>
      <c r="FZV27" s="16"/>
      <c r="FZW27" s="16"/>
      <c r="FZX27" s="16"/>
      <c r="FZY27" s="16"/>
      <c r="FZZ27" s="16"/>
      <c r="GAA27" s="16"/>
      <c r="GAB27" s="16"/>
      <c r="GAC27" s="16"/>
      <c r="GAD27" s="16"/>
      <c r="GAE27" s="16"/>
      <c r="GAF27" s="16"/>
      <c r="GAG27" s="16"/>
      <c r="GAH27" s="16"/>
      <c r="GAI27" s="16"/>
      <c r="GAJ27" s="16"/>
      <c r="GAK27" s="16"/>
      <c r="GAL27" s="16"/>
      <c r="GAM27" s="16"/>
      <c r="GAN27" s="16"/>
      <c r="GAO27" s="16"/>
      <c r="GAP27" s="16"/>
      <c r="GAQ27" s="16"/>
      <c r="GAR27" s="16"/>
      <c r="GAS27" s="16"/>
      <c r="GAT27" s="16"/>
      <c r="GAU27" s="16"/>
      <c r="GAV27" s="16"/>
      <c r="GAW27" s="16"/>
      <c r="GAX27" s="16"/>
      <c r="GAY27" s="16"/>
      <c r="GAZ27" s="16"/>
      <c r="GBA27" s="16"/>
      <c r="GBB27" s="16"/>
      <c r="GBC27" s="16"/>
      <c r="GBD27" s="16"/>
      <c r="GBE27" s="16"/>
      <c r="GBF27" s="16"/>
      <c r="GBG27" s="16"/>
      <c r="GBH27" s="16"/>
      <c r="GBI27" s="16"/>
      <c r="GBJ27" s="16"/>
      <c r="GBK27" s="16"/>
      <c r="GBL27" s="16"/>
      <c r="GBM27" s="16"/>
      <c r="GBN27" s="16"/>
      <c r="GBO27" s="16"/>
      <c r="GBP27" s="16"/>
      <c r="GBQ27" s="16"/>
      <c r="GBR27" s="16"/>
      <c r="GBS27" s="16"/>
      <c r="GBT27" s="16"/>
      <c r="GBU27" s="16"/>
      <c r="GBV27" s="16"/>
      <c r="GBW27" s="16"/>
      <c r="GBX27" s="16"/>
      <c r="GBY27" s="16"/>
      <c r="GBZ27" s="16"/>
      <c r="GCA27" s="16"/>
      <c r="GCB27" s="16"/>
      <c r="GCC27" s="16"/>
      <c r="GCD27" s="16"/>
      <c r="GCE27" s="16"/>
      <c r="GCF27" s="16"/>
      <c r="GCG27" s="16"/>
      <c r="GCH27" s="16"/>
      <c r="GCI27" s="16"/>
      <c r="GCJ27" s="16"/>
      <c r="GCK27" s="16"/>
      <c r="GCL27" s="16"/>
      <c r="GCM27" s="16"/>
      <c r="GCN27" s="16"/>
      <c r="GCO27" s="16"/>
      <c r="GCP27" s="16"/>
      <c r="GCQ27" s="16"/>
      <c r="GCR27" s="16"/>
      <c r="GCS27" s="16"/>
      <c r="GCT27" s="16"/>
      <c r="GCU27" s="16"/>
      <c r="GCV27" s="16"/>
      <c r="GCW27" s="16"/>
      <c r="GCX27" s="16"/>
      <c r="GCY27" s="16"/>
      <c r="GCZ27" s="16"/>
      <c r="GDA27" s="16"/>
      <c r="GDB27" s="16"/>
      <c r="GDC27" s="16"/>
      <c r="GDD27" s="16"/>
      <c r="GDE27" s="16"/>
      <c r="GDF27" s="16"/>
      <c r="GDG27" s="16"/>
      <c r="GDH27" s="16"/>
      <c r="GDI27" s="16"/>
      <c r="GDJ27" s="16"/>
      <c r="GDK27" s="16"/>
      <c r="GDL27" s="16"/>
      <c r="GDM27" s="16"/>
      <c r="GDN27" s="16"/>
      <c r="GDO27" s="16"/>
      <c r="GDP27" s="16"/>
      <c r="GDQ27" s="16"/>
      <c r="GDR27" s="16"/>
      <c r="GDS27" s="16"/>
      <c r="GDT27" s="16"/>
      <c r="GDU27" s="16"/>
      <c r="GDV27" s="16"/>
      <c r="GDW27" s="16"/>
      <c r="GDX27" s="16"/>
      <c r="GDY27" s="16"/>
      <c r="GDZ27" s="16"/>
      <c r="GEA27" s="16"/>
      <c r="GEB27" s="16"/>
      <c r="GEC27" s="16"/>
      <c r="GED27" s="16"/>
      <c r="GEE27" s="16"/>
      <c r="GEF27" s="16"/>
      <c r="GEG27" s="16"/>
      <c r="GEH27" s="16"/>
      <c r="GEI27" s="16"/>
      <c r="GEJ27" s="16"/>
      <c r="GEK27" s="16"/>
      <c r="GEL27" s="16"/>
      <c r="GEM27" s="16"/>
      <c r="GEN27" s="16"/>
      <c r="GEO27" s="16"/>
      <c r="GEP27" s="16"/>
      <c r="GEQ27" s="16"/>
      <c r="GER27" s="16"/>
      <c r="GES27" s="16"/>
      <c r="GET27" s="16"/>
      <c r="GEU27" s="16"/>
      <c r="GEV27" s="16"/>
      <c r="GEW27" s="16"/>
      <c r="GEX27" s="16"/>
      <c r="GEY27" s="16"/>
      <c r="GEZ27" s="16"/>
      <c r="GFA27" s="16"/>
      <c r="GFB27" s="16"/>
      <c r="GFC27" s="16"/>
      <c r="GFD27" s="16"/>
      <c r="GFE27" s="16"/>
      <c r="GFF27" s="16"/>
      <c r="GFG27" s="16"/>
      <c r="GFH27" s="16"/>
      <c r="GFI27" s="16"/>
      <c r="GFJ27" s="16"/>
      <c r="GFK27" s="16"/>
      <c r="GFL27" s="16"/>
      <c r="GFM27" s="16"/>
      <c r="GFN27" s="16"/>
      <c r="GFO27" s="16"/>
      <c r="GFP27" s="16"/>
      <c r="GFQ27" s="16"/>
      <c r="GFR27" s="16"/>
      <c r="GFS27" s="16"/>
      <c r="GFT27" s="16"/>
      <c r="GFU27" s="16"/>
      <c r="GFV27" s="16"/>
      <c r="GFW27" s="16"/>
      <c r="GFX27" s="16"/>
      <c r="GFY27" s="16"/>
      <c r="GFZ27" s="16"/>
      <c r="GGA27" s="16"/>
      <c r="GGB27" s="16"/>
      <c r="GGC27" s="16"/>
      <c r="GGD27" s="16"/>
      <c r="GGE27" s="16"/>
      <c r="GGF27" s="16"/>
      <c r="GGG27" s="16"/>
      <c r="GGH27" s="16"/>
      <c r="GGI27" s="16"/>
      <c r="GGJ27" s="16"/>
      <c r="GGK27" s="16"/>
      <c r="GGL27" s="16"/>
      <c r="GGM27" s="16"/>
      <c r="GGN27" s="16"/>
      <c r="GGO27" s="16"/>
      <c r="GGP27" s="16"/>
      <c r="GGQ27" s="16"/>
      <c r="GGR27" s="16"/>
      <c r="GGS27" s="16"/>
      <c r="GGT27" s="16"/>
      <c r="GGU27" s="16"/>
      <c r="GGV27" s="16"/>
      <c r="GGW27" s="16"/>
      <c r="GGX27" s="16"/>
      <c r="GGY27" s="16"/>
      <c r="GGZ27" s="16"/>
      <c r="GHA27" s="16"/>
      <c r="GHB27" s="16"/>
      <c r="GHC27" s="16"/>
      <c r="GHD27" s="16"/>
      <c r="GHE27" s="16"/>
      <c r="GHF27" s="16"/>
      <c r="GHG27" s="16"/>
      <c r="GHH27" s="16"/>
      <c r="GHI27" s="16"/>
      <c r="GHJ27" s="16"/>
      <c r="GHK27" s="16"/>
      <c r="GHL27" s="16"/>
      <c r="GHM27" s="16"/>
      <c r="GHN27" s="16"/>
      <c r="GHO27" s="16"/>
      <c r="GHP27" s="16"/>
      <c r="GHQ27" s="16"/>
      <c r="GHR27" s="16"/>
      <c r="GHS27" s="16"/>
      <c r="GHT27" s="16"/>
      <c r="GHU27" s="16"/>
      <c r="GHV27" s="16"/>
      <c r="GHW27" s="16"/>
      <c r="GHX27" s="16"/>
      <c r="GHY27" s="16"/>
      <c r="GHZ27" s="16"/>
      <c r="GIA27" s="16"/>
      <c r="GIB27" s="16"/>
      <c r="GIC27" s="16"/>
      <c r="GID27" s="16"/>
      <c r="GIE27" s="16"/>
      <c r="GIF27" s="16"/>
      <c r="GIG27" s="16"/>
      <c r="GIH27" s="16"/>
      <c r="GII27" s="16"/>
      <c r="GIJ27" s="16"/>
      <c r="GIK27" s="16"/>
      <c r="GIL27" s="16"/>
      <c r="GIM27" s="16"/>
      <c r="GIN27" s="16"/>
      <c r="GIO27" s="16"/>
      <c r="GIP27" s="16"/>
      <c r="GIQ27" s="16"/>
      <c r="GIR27" s="16"/>
      <c r="GIS27" s="16"/>
      <c r="GIT27" s="16"/>
      <c r="GIU27" s="16"/>
      <c r="GIV27" s="16"/>
      <c r="GIW27" s="16"/>
      <c r="GIX27" s="16"/>
      <c r="GIY27" s="16"/>
      <c r="GIZ27" s="16"/>
      <c r="GJA27" s="16"/>
      <c r="GJB27" s="16"/>
      <c r="GJC27" s="16"/>
      <c r="GJD27" s="16"/>
      <c r="GJE27" s="16"/>
      <c r="GJF27" s="16"/>
      <c r="GJG27" s="16"/>
      <c r="GJH27" s="16"/>
      <c r="GJI27" s="16"/>
      <c r="GJJ27" s="16"/>
      <c r="GJK27" s="16"/>
      <c r="GJL27" s="16"/>
      <c r="GJM27" s="16"/>
      <c r="GJN27" s="16"/>
      <c r="GJO27" s="16"/>
      <c r="GJP27" s="16"/>
      <c r="GJQ27" s="16"/>
      <c r="GJR27" s="16"/>
      <c r="GJS27" s="16"/>
      <c r="GJT27" s="16"/>
      <c r="GJU27" s="16"/>
      <c r="GJV27" s="16"/>
      <c r="GJW27" s="16"/>
      <c r="GJX27" s="16"/>
      <c r="GJY27" s="16"/>
      <c r="GJZ27" s="16"/>
      <c r="GKA27" s="16"/>
      <c r="GKB27" s="16"/>
      <c r="GKC27" s="16"/>
      <c r="GKD27" s="16"/>
      <c r="GKE27" s="16"/>
      <c r="GKF27" s="16"/>
      <c r="GKG27" s="16"/>
      <c r="GKH27" s="16"/>
      <c r="GKI27" s="16"/>
      <c r="GKJ27" s="16"/>
      <c r="GKK27" s="16"/>
      <c r="GKL27" s="16"/>
      <c r="GKM27" s="16"/>
      <c r="GKN27" s="16"/>
      <c r="GKO27" s="16"/>
      <c r="GKP27" s="16"/>
      <c r="GKQ27" s="16"/>
      <c r="GKR27" s="16"/>
      <c r="GKS27" s="16"/>
      <c r="GKT27" s="16"/>
      <c r="GKU27" s="16"/>
      <c r="GKV27" s="16"/>
      <c r="GKW27" s="16"/>
      <c r="GKX27" s="16"/>
      <c r="GKY27" s="16"/>
      <c r="GKZ27" s="16"/>
      <c r="GLA27" s="16"/>
      <c r="GLB27" s="16"/>
      <c r="GLC27" s="16"/>
      <c r="GLD27" s="16"/>
      <c r="GLE27" s="16"/>
      <c r="GLF27" s="16"/>
      <c r="GLG27" s="16"/>
      <c r="GLH27" s="16"/>
      <c r="GLI27" s="16"/>
      <c r="GLJ27" s="16"/>
      <c r="GLK27" s="16"/>
      <c r="GLL27" s="16"/>
      <c r="GLM27" s="16"/>
      <c r="GLN27" s="16"/>
      <c r="GLO27" s="16"/>
      <c r="GLP27" s="16"/>
      <c r="GLQ27" s="16"/>
      <c r="GLR27" s="16"/>
      <c r="GLS27" s="16"/>
      <c r="GLT27" s="16"/>
      <c r="GLU27" s="16"/>
      <c r="GLV27" s="16"/>
      <c r="GLW27" s="16"/>
      <c r="GLX27" s="16"/>
      <c r="GLY27" s="16"/>
      <c r="GLZ27" s="16"/>
      <c r="GMA27" s="16"/>
      <c r="GMB27" s="16"/>
      <c r="GMC27" s="16"/>
      <c r="GMD27" s="16"/>
      <c r="GME27" s="16"/>
      <c r="GMF27" s="16"/>
      <c r="GMG27" s="16"/>
      <c r="GMH27" s="16"/>
      <c r="GMI27" s="16"/>
      <c r="GMJ27" s="16"/>
      <c r="GMK27" s="16"/>
      <c r="GML27" s="16"/>
      <c r="GMM27" s="16"/>
      <c r="GMN27" s="16"/>
      <c r="GMO27" s="16"/>
      <c r="GMP27" s="16"/>
      <c r="GMQ27" s="16"/>
      <c r="GMR27" s="16"/>
      <c r="GMS27" s="16"/>
      <c r="GMT27" s="16"/>
      <c r="GMU27" s="16"/>
      <c r="GMV27" s="16"/>
      <c r="GMW27" s="16"/>
      <c r="GMX27" s="16"/>
      <c r="GMY27" s="16"/>
      <c r="GMZ27" s="16"/>
      <c r="GNA27" s="16"/>
      <c r="GNB27" s="16"/>
      <c r="GNC27" s="16"/>
      <c r="GND27" s="16"/>
      <c r="GNE27" s="16"/>
      <c r="GNF27" s="16"/>
      <c r="GNG27" s="16"/>
      <c r="GNH27" s="16"/>
      <c r="GNI27" s="16"/>
      <c r="GNJ27" s="16"/>
      <c r="GNK27" s="16"/>
      <c r="GNL27" s="16"/>
      <c r="GNM27" s="16"/>
      <c r="GNN27" s="16"/>
      <c r="GNO27" s="16"/>
      <c r="GNP27" s="16"/>
      <c r="GNQ27" s="16"/>
      <c r="GNR27" s="16"/>
      <c r="GNS27" s="16"/>
      <c r="GNT27" s="16"/>
      <c r="GNU27" s="16"/>
      <c r="GNV27" s="16"/>
      <c r="GNW27" s="16"/>
      <c r="GNX27" s="16"/>
      <c r="GNY27" s="16"/>
      <c r="GNZ27" s="16"/>
      <c r="GOA27" s="16"/>
      <c r="GOB27" s="16"/>
      <c r="GOC27" s="16"/>
      <c r="GOD27" s="16"/>
      <c r="GOE27" s="16"/>
      <c r="GOF27" s="16"/>
      <c r="GOG27" s="16"/>
      <c r="GOH27" s="16"/>
      <c r="GOI27" s="16"/>
      <c r="GOJ27" s="16"/>
      <c r="GOK27" s="16"/>
      <c r="GOL27" s="16"/>
      <c r="GOM27" s="16"/>
      <c r="GON27" s="16"/>
      <c r="GOO27" s="16"/>
      <c r="GOP27" s="16"/>
      <c r="GOQ27" s="16"/>
      <c r="GOR27" s="16"/>
      <c r="GOS27" s="16"/>
      <c r="GOT27" s="16"/>
      <c r="GOU27" s="16"/>
      <c r="GOV27" s="16"/>
      <c r="GOW27" s="16"/>
      <c r="GOX27" s="16"/>
      <c r="GOY27" s="16"/>
      <c r="GOZ27" s="16"/>
      <c r="GPA27" s="16"/>
      <c r="GPB27" s="16"/>
      <c r="GPC27" s="16"/>
      <c r="GPD27" s="16"/>
      <c r="GPE27" s="16"/>
      <c r="GPF27" s="16"/>
      <c r="GPG27" s="16"/>
      <c r="GPH27" s="16"/>
      <c r="GPI27" s="16"/>
      <c r="GPJ27" s="16"/>
      <c r="GPK27" s="16"/>
      <c r="GPL27" s="16"/>
      <c r="GPM27" s="16"/>
      <c r="GPN27" s="16"/>
      <c r="GPO27" s="16"/>
      <c r="GPP27" s="16"/>
      <c r="GPQ27" s="16"/>
      <c r="GPR27" s="16"/>
      <c r="GPS27" s="16"/>
      <c r="GPT27" s="16"/>
      <c r="GPU27" s="16"/>
      <c r="GPV27" s="16"/>
      <c r="GPW27" s="16"/>
      <c r="GPX27" s="16"/>
      <c r="GPY27" s="16"/>
      <c r="GPZ27" s="16"/>
      <c r="GQA27" s="16"/>
      <c r="GQB27" s="16"/>
      <c r="GQC27" s="16"/>
      <c r="GQD27" s="16"/>
      <c r="GQE27" s="16"/>
      <c r="GQF27" s="16"/>
      <c r="GQG27" s="16"/>
      <c r="GQH27" s="16"/>
      <c r="GQI27" s="16"/>
      <c r="GQJ27" s="16"/>
      <c r="GQK27" s="16"/>
      <c r="GQL27" s="16"/>
      <c r="GQM27" s="16"/>
      <c r="GQN27" s="16"/>
      <c r="GQO27" s="16"/>
      <c r="GQP27" s="16"/>
      <c r="GQQ27" s="16"/>
      <c r="GQR27" s="16"/>
      <c r="GQS27" s="16"/>
      <c r="GQT27" s="16"/>
      <c r="GQU27" s="16"/>
      <c r="GQV27" s="16"/>
      <c r="GQW27" s="16"/>
      <c r="GQX27" s="16"/>
      <c r="GQY27" s="16"/>
      <c r="GQZ27" s="16"/>
      <c r="GRA27" s="16"/>
      <c r="GRB27" s="16"/>
      <c r="GRC27" s="16"/>
      <c r="GRD27" s="16"/>
      <c r="GRE27" s="16"/>
      <c r="GRF27" s="16"/>
      <c r="GRG27" s="16"/>
      <c r="GRH27" s="16"/>
      <c r="GRI27" s="16"/>
      <c r="GRJ27" s="16"/>
      <c r="GRK27" s="16"/>
      <c r="GRL27" s="16"/>
      <c r="GRM27" s="16"/>
      <c r="GRN27" s="16"/>
      <c r="GRO27" s="16"/>
      <c r="GRP27" s="16"/>
      <c r="GRQ27" s="16"/>
      <c r="GRR27" s="16"/>
      <c r="GRS27" s="16"/>
      <c r="GRT27" s="16"/>
      <c r="GRU27" s="16"/>
      <c r="GRV27" s="16"/>
      <c r="GRW27" s="16"/>
      <c r="GRX27" s="16"/>
      <c r="GRY27" s="16"/>
      <c r="GRZ27" s="16"/>
      <c r="GSA27" s="16"/>
      <c r="GSB27" s="16"/>
      <c r="GSC27" s="16"/>
      <c r="GSD27" s="16"/>
      <c r="GSE27" s="16"/>
      <c r="GSF27" s="16"/>
      <c r="GSG27" s="16"/>
      <c r="GSH27" s="16"/>
      <c r="GSI27" s="16"/>
      <c r="GSJ27" s="16"/>
      <c r="GSK27" s="16"/>
      <c r="GSL27" s="16"/>
      <c r="GSM27" s="16"/>
      <c r="GSN27" s="16"/>
      <c r="GSO27" s="16"/>
      <c r="GSP27" s="16"/>
      <c r="GSQ27" s="16"/>
      <c r="GSR27" s="16"/>
      <c r="GSS27" s="16"/>
      <c r="GST27" s="16"/>
      <c r="GSU27" s="16"/>
      <c r="GSV27" s="16"/>
      <c r="GSW27" s="16"/>
      <c r="GSX27" s="16"/>
      <c r="GSY27" s="16"/>
      <c r="GSZ27" s="16"/>
      <c r="GTA27" s="16"/>
      <c r="GTB27" s="16"/>
      <c r="GTC27" s="16"/>
      <c r="GTD27" s="16"/>
      <c r="GTE27" s="16"/>
      <c r="GTF27" s="16"/>
      <c r="GTG27" s="16"/>
      <c r="GTH27" s="16"/>
      <c r="GTI27" s="16"/>
      <c r="GTJ27" s="16"/>
      <c r="GTK27" s="16"/>
      <c r="GTL27" s="16"/>
      <c r="GTM27" s="16"/>
      <c r="GTN27" s="16"/>
      <c r="GTO27" s="16"/>
      <c r="GTP27" s="16"/>
      <c r="GTQ27" s="16"/>
      <c r="GTR27" s="16"/>
      <c r="GTS27" s="16"/>
      <c r="GTT27" s="16"/>
      <c r="GTU27" s="16"/>
      <c r="GTV27" s="16"/>
      <c r="GTW27" s="16"/>
      <c r="GTX27" s="16"/>
      <c r="GTY27" s="16"/>
      <c r="GTZ27" s="16"/>
      <c r="GUA27" s="16"/>
      <c r="GUB27" s="16"/>
      <c r="GUC27" s="16"/>
      <c r="GUD27" s="16"/>
      <c r="GUE27" s="16"/>
      <c r="GUF27" s="16"/>
      <c r="GUG27" s="16"/>
      <c r="GUH27" s="16"/>
      <c r="GUI27" s="16"/>
      <c r="GUJ27" s="16"/>
      <c r="GUK27" s="16"/>
      <c r="GUL27" s="16"/>
      <c r="GUM27" s="16"/>
      <c r="GUN27" s="16"/>
      <c r="GUO27" s="16"/>
      <c r="GUP27" s="16"/>
      <c r="GUQ27" s="16"/>
      <c r="GUR27" s="16"/>
      <c r="GUS27" s="16"/>
      <c r="GUT27" s="16"/>
      <c r="GUU27" s="16"/>
      <c r="GUV27" s="16"/>
      <c r="GUW27" s="16"/>
      <c r="GUX27" s="16"/>
      <c r="GUY27" s="16"/>
      <c r="GUZ27" s="16"/>
      <c r="GVA27" s="16"/>
      <c r="GVB27" s="16"/>
      <c r="GVC27" s="16"/>
      <c r="GVD27" s="16"/>
      <c r="GVE27" s="16"/>
      <c r="GVF27" s="16"/>
      <c r="GVG27" s="16"/>
      <c r="GVH27" s="16"/>
      <c r="GVI27" s="16"/>
      <c r="GVJ27" s="16"/>
      <c r="GVK27" s="16"/>
      <c r="GVL27" s="16"/>
      <c r="GVM27" s="16"/>
      <c r="GVN27" s="16"/>
      <c r="GVO27" s="16"/>
      <c r="GVP27" s="16"/>
      <c r="GVQ27" s="16"/>
      <c r="GVR27" s="16"/>
      <c r="GVS27" s="16"/>
      <c r="GVT27" s="16"/>
      <c r="GVU27" s="16"/>
      <c r="GVV27" s="16"/>
      <c r="GVW27" s="16"/>
      <c r="GVX27" s="16"/>
      <c r="GVY27" s="16"/>
      <c r="GVZ27" s="16"/>
      <c r="GWA27" s="16"/>
      <c r="GWB27" s="16"/>
      <c r="GWC27" s="16"/>
      <c r="GWD27" s="16"/>
      <c r="GWE27" s="16"/>
      <c r="GWF27" s="16"/>
      <c r="GWG27" s="16"/>
      <c r="GWH27" s="16"/>
      <c r="GWI27" s="16"/>
      <c r="GWJ27" s="16"/>
      <c r="GWK27" s="16"/>
      <c r="GWL27" s="16"/>
      <c r="GWM27" s="16"/>
      <c r="GWN27" s="16"/>
      <c r="GWO27" s="16"/>
      <c r="GWP27" s="16"/>
      <c r="GWQ27" s="16"/>
      <c r="GWR27" s="16"/>
      <c r="GWS27" s="16"/>
      <c r="GWT27" s="16"/>
      <c r="GWU27" s="16"/>
      <c r="GWV27" s="16"/>
      <c r="GWW27" s="16"/>
      <c r="GWX27" s="16"/>
      <c r="GWY27" s="16"/>
      <c r="GWZ27" s="16"/>
      <c r="GXA27" s="16"/>
      <c r="GXB27" s="16"/>
      <c r="GXC27" s="16"/>
      <c r="GXD27" s="16"/>
      <c r="GXE27" s="16"/>
      <c r="GXF27" s="16"/>
      <c r="GXG27" s="16"/>
      <c r="GXH27" s="16"/>
      <c r="GXI27" s="16"/>
      <c r="GXJ27" s="16"/>
      <c r="GXK27" s="16"/>
      <c r="GXL27" s="16"/>
      <c r="GXM27" s="16"/>
      <c r="GXN27" s="16"/>
      <c r="GXO27" s="16"/>
      <c r="GXP27" s="16"/>
      <c r="GXQ27" s="16"/>
      <c r="GXR27" s="16"/>
      <c r="GXS27" s="16"/>
      <c r="GXT27" s="16"/>
      <c r="GXU27" s="16"/>
      <c r="GXV27" s="16"/>
      <c r="GXW27" s="16"/>
      <c r="GXX27" s="16"/>
      <c r="GXY27" s="16"/>
      <c r="GXZ27" s="16"/>
      <c r="GYA27" s="16"/>
      <c r="GYB27" s="16"/>
      <c r="GYC27" s="16"/>
      <c r="GYD27" s="16"/>
      <c r="GYE27" s="16"/>
      <c r="GYF27" s="16"/>
      <c r="GYG27" s="16"/>
      <c r="GYH27" s="16"/>
      <c r="GYI27" s="16"/>
      <c r="GYJ27" s="16"/>
      <c r="GYK27" s="16"/>
      <c r="GYL27" s="16"/>
      <c r="GYM27" s="16"/>
      <c r="GYN27" s="16"/>
      <c r="GYO27" s="16"/>
      <c r="GYP27" s="16"/>
      <c r="GYQ27" s="16"/>
      <c r="GYR27" s="16"/>
      <c r="GYS27" s="16"/>
      <c r="GYT27" s="16"/>
      <c r="GYU27" s="16"/>
      <c r="GYV27" s="16"/>
      <c r="GYW27" s="16"/>
      <c r="GYX27" s="16"/>
      <c r="GYY27" s="16"/>
      <c r="GYZ27" s="16"/>
      <c r="GZA27" s="16"/>
      <c r="GZB27" s="16"/>
      <c r="GZC27" s="16"/>
      <c r="GZD27" s="16"/>
      <c r="GZE27" s="16"/>
      <c r="GZF27" s="16"/>
      <c r="GZG27" s="16"/>
      <c r="GZH27" s="16"/>
      <c r="GZI27" s="16"/>
      <c r="GZJ27" s="16"/>
      <c r="GZK27" s="16"/>
      <c r="GZL27" s="16"/>
      <c r="GZM27" s="16"/>
      <c r="GZN27" s="16"/>
      <c r="GZO27" s="16"/>
      <c r="GZP27" s="16"/>
      <c r="GZQ27" s="16"/>
      <c r="GZR27" s="16"/>
      <c r="GZS27" s="16"/>
      <c r="GZT27" s="16"/>
      <c r="GZU27" s="16"/>
      <c r="GZV27" s="16"/>
      <c r="GZW27" s="16"/>
      <c r="GZX27" s="16"/>
      <c r="GZY27" s="16"/>
      <c r="GZZ27" s="16"/>
      <c r="HAA27" s="16"/>
      <c r="HAB27" s="16"/>
      <c r="HAC27" s="16"/>
      <c r="HAD27" s="16"/>
      <c r="HAE27" s="16"/>
      <c r="HAF27" s="16"/>
      <c r="HAG27" s="16"/>
      <c r="HAH27" s="16"/>
      <c r="HAI27" s="16"/>
      <c r="HAJ27" s="16"/>
      <c r="HAK27" s="16"/>
      <c r="HAL27" s="16"/>
      <c r="HAM27" s="16"/>
      <c r="HAN27" s="16"/>
      <c r="HAO27" s="16"/>
      <c r="HAP27" s="16"/>
      <c r="HAQ27" s="16"/>
      <c r="HAR27" s="16"/>
      <c r="HAS27" s="16"/>
      <c r="HAT27" s="16"/>
      <c r="HAU27" s="16"/>
      <c r="HAV27" s="16"/>
      <c r="HAW27" s="16"/>
      <c r="HAX27" s="16"/>
      <c r="HAY27" s="16"/>
      <c r="HAZ27" s="16"/>
      <c r="HBA27" s="16"/>
      <c r="HBB27" s="16"/>
      <c r="HBC27" s="16"/>
      <c r="HBD27" s="16"/>
      <c r="HBE27" s="16"/>
      <c r="HBF27" s="16"/>
      <c r="HBG27" s="16"/>
      <c r="HBH27" s="16"/>
      <c r="HBI27" s="16"/>
      <c r="HBJ27" s="16"/>
      <c r="HBK27" s="16"/>
      <c r="HBL27" s="16"/>
      <c r="HBM27" s="16"/>
      <c r="HBN27" s="16"/>
      <c r="HBO27" s="16"/>
      <c r="HBP27" s="16"/>
      <c r="HBQ27" s="16"/>
      <c r="HBR27" s="16"/>
      <c r="HBS27" s="16"/>
      <c r="HBT27" s="16"/>
      <c r="HBU27" s="16"/>
      <c r="HBV27" s="16"/>
      <c r="HBW27" s="16"/>
      <c r="HBX27" s="16"/>
      <c r="HBY27" s="16"/>
      <c r="HBZ27" s="16"/>
      <c r="HCA27" s="16"/>
      <c r="HCB27" s="16"/>
      <c r="HCC27" s="16"/>
      <c r="HCD27" s="16"/>
      <c r="HCE27" s="16"/>
      <c r="HCF27" s="16"/>
      <c r="HCG27" s="16"/>
      <c r="HCH27" s="16"/>
      <c r="HCI27" s="16"/>
      <c r="HCJ27" s="16"/>
      <c r="HCK27" s="16"/>
      <c r="HCL27" s="16"/>
      <c r="HCM27" s="16"/>
      <c r="HCN27" s="16"/>
      <c r="HCO27" s="16"/>
      <c r="HCP27" s="16"/>
      <c r="HCQ27" s="16"/>
      <c r="HCR27" s="16"/>
      <c r="HCS27" s="16"/>
      <c r="HCT27" s="16"/>
      <c r="HCU27" s="16"/>
      <c r="HCV27" s="16"/>
      <c r="HCW27" s="16"/>
      <c r="HCX27" s="16"/>
      <c r="HCY27" s="16"/>
      <c r="HCZ27" s="16"/>
      <c r="HDA27" s="16"/>
      <c r="HDB27" s="16"/>
      <c r="HDC27" s="16"/>
      <c r="HDD27" s="16"/>
      <c r="HDE27" s="16"/>
      <c r="HDF27" s="16"/>
      <c r="HDG27" s="16"/>
      <c r="HDH27" s="16"/>
      <c r="HDI27" s="16"/>
      <c r="HDJ27" s="16"/>
      <c r="HDK27" s="16"/>
      <c r="HDL27" s="16"/>
      <c r="HDM27" s="16"/>
      <c r="HDN27" s="16"/>
      <c r="HDO27" s="16"/>
      <c r="HDP27" s="16"/>
      <c r="HDQ27" s="16"/>
      <c r="HDR27" s="16"/>
      <c r="HDS27" s="16"/>
      <c r="HDT27" s="16"/>
      <c r="HDU27" s="16"/>
      <c r="HDV27" s="16"/>
      <c r="HDW27" s="16"/>
      <c r="HDX27" s="16"/>
      <c r="HDY27" s="16"/>
      <c r="HDZ27" s="16"/>
      <c r="HEA27" s="16"/>
      <c r="HEB27" s="16"/>
      <c r="HEC27" s="16"/>
      <c r="HED27" s="16"/>
      <c r="HEE27" s="16"/>
      <c r="HEF27" s="16"/>
      <c r="HEG27" s="16"/>
      <c r="HEH27" s="16"/>
      <c r="HEI27" s="16"/>
      <c r="HEJ27" s="16"/>
      <c r="HEK27" s="16"/>
      <c r="HEL27" s="16"/>
      <c r="HEM27" s="16"/>
      <c r="HEN27" s="16"/>
      <c r="HEO27" s="16"/>
      <c r="HEP27" s="16"/>
      <c r="HEQ27" s="16"/>
      <c r="HER27" s="16"/>
      <c r="HES27" s="16"/>
      <c r="HET27" s="16"/>
      <c r="HEU27" s="16"/>
      <c r="HEV27" s="16"/>
      <c r="HEW27" s="16"/>
      <c r="HEX27" s="16"/>
      <c r="HEY27" s="16"/>
      <c r="HEZ27" s="16"/>
      <c r="HFA27" s="16"/>
      <c r="HFB27" s="16"/>
      <c r="HFC27" s="16"/>
      <c r="HFD27" s="16"/>
      <c r="HFE27" s="16"/>
      <c r="HFF27" s="16"/>
      <c r="HFG27" s="16"/>
      <c r="HFH27" s="16"/>
      <c r="HFI27" s="16"/>
      <c r="HFJ27" s="16"/>
      <c r="HFK27" s="16"/>
      <c r="HFL27" s="16"/>
      <c r="HFM27" s="16"/>
      <c r="HFN27" s="16"/>
      <c r="HFO27" s="16"/>
      <c r="HFP27" s="16"/>
      <c r="HFQ27" s="16"/>
      <c r="HFR27" s="16"/>
      <c r="HFS27" s="16"/>
      <c r="HFT27" s="16"/>
      <c r="HFU27" s="16"/>
      <c r="HFV27" s="16"/>
      <c r="HFW27" s="16"/>
      <c r="HFX27" s="16"/>
      <c r="HFY27" s="16"/>
      <c r="HFZ27" s="16"/>
      <c r="HGA27" s="16"/>
      <c r="HGB27" s="16"/>
      <c r="HGC27" s="16"/>
      <c r="HGD27" s="16"/>
      <c r="HGE27" s="16"/>
      <c r="HGF27" s="16"/>
      <c r="HGG27" s="16"/>
      <c r="HGH27" s="16"/>
      <c r="HGI27" s="16"/>
      <c r="HGJ27" s="16"/>
      <c r="HGK27" s="16"/>
      <c r="HGL27" s="16"/>
      <c r="HGM27" s="16"/>
      <c r="HGN27" s="16"/>
      <c r="HGO27" s="16"/>
      <c r="HGP27" s="16"/>
      <c r="HGQ27" s="16"/>
      <c r="HGR27" s="16"/>
      <c r="HGS27" s="16"/>
      <c r="HGT27" s="16"/>
      <c r="HGU27" s="16"/>
      <c r="HGV27" s="16"/>
      <c r="HGW27" s="16"/>
      <c r="HGX27" s="16"/>
      <c r="HGY27" s="16"/>
      <c r="HGZ27" s="16"/>
      <c r="HHA27" s="16"/>
      <c r="HHB27" s="16"/>
      <c r="HHC27" s="16"/>
      <c r="HHD27" s="16"/>
      <c r="HHE27" s="16"/>
      <c r="HHF27" s="16"/>
      <c r="HHG27" s="16"/>
      <c r="HHH27" s="16"/>
      <c r="HHI27" s="16"/>
      <c r="HHJ27" s="16"/>
      <c r="HHK27" s="16"/>
      <c r="HHL27" s="16"/>
      <c r="HHM27" s="16"/>
      <c r="HHN27" s="16"/>
      <c r="HHO27" s="16"/>
      <c r="HHP27" s="16"/>
      <c r="HHQ27" s="16"/>
      <c r="HHR27" s="16"/>
      <c r="HHS27" s="16"/>
      <c r="HHT27" s="16"/>
      <c r="HHU27" s="16"/>
      <c r="HHV27" s="16"/>
      <c r="HHW27" s="16"/>
      <c r="HHX27" s="16"/>
      <c r="HHY27" s="16"/>
      <c r="HHZ27" s="16"/>
      <c r="HIA27" s="16"/>
      <c r="HIB27" s="16"/>
      <c r="HIC27" s="16"/>
      <c r="HID27" s="16"/>
      <c r="HIE27" s="16"/>
      <c r="HIF27" s="16"/>
      <c r="HIG27" s="16"/>
      <c r="HIH27" s="16"/>
      <c r="HII27" s="16"/>
      <c r="HIJ27" s="16"/>
      <c r="HIK27" s="16"/>
      <c r="HIL27" s="16"/>
      <c r="HIM27" s="16"/>
      <c r="HIN27" s="16"/>
      <c r="HIO27" s="16"/>
      <c r="HIP27" s="16"/>
      <c r="HIQ27" s="16"/>
      <c r="HIR27" s="16"/>
      <c r="HIS27" s="16"/>
      <c r="HIT27" s="16"/>
      <c r="HIU27" s="16"/>
      <c r="HIV27" s="16"/>
      <c r="HIW27" s="16"/>
      <c r="HIX27" s="16"/>
      <c r="HIY27" s="16"/>
      <c r="HIZ27" s="16"/>
      <c r="HJA27" s="16"/>
      <c r="HJB27" s="16"/>
      <c r="HJC27" s="16"/>
      <c r="HJD27" s="16"/>
      <c r="HJE27" s="16"/>
      <c r="HJF27" s="16"/>
      <c r="HJG27" s="16"/>
      <c r="HJH27" s="16"/>
      <c r="HJI27" s="16"/>
      <c r="HJJ27" s="16"/>
      <c r="HJK27" s="16"/>
      <c r="HJL27" s="16"/>
      <c r="HJM27" s="16"/>
      <c r="HJN27" s="16"/>
      <c r="HJO27" s="16"/>
      <c r="HJP27" s="16"/>
      <c r="HJQ27" s="16"/>
      <c r="HJR27" s="16"/>
      <c r="HJS27" s="16"/>
      <c r="HJT27" s="16"/>
      <c r="HJU27" s="16"/>
      <c r="HJV27" s="16"/>
      <c r="HJW27" s="16"/>
      <c r="HJX27" s="16"/>
      <c r="HJY27" s="16"/>
      <c r="HJZ27" s="16"/>
      <c r="HKA27" s="16"/>
      <c r="HKB27" s="16"/>
      <c r="HKC27" s="16"/>
      <c r="HKD27" s="16"/>
      <c r="HKE27" s="16"/>
      <c r="HKF27" s="16"/>
      <c r="HKG27" s="16"/>
      <c r="HKH27" s="16"/>
      <c r="HKI27" s="16"/>
      <c r="HKJ27" s="16"/>
      <c r="HKK27" s="16"/>
      <c r="HKL27" s="16"/>
      <c r="HKM27" s="16"/>
      <c r="HKN27" s="16"/>
      <c r="HKO27" s="16"/>
      <c r="HKP27" s="16"/>
      <c r="HKQ27" s="16"/>
      <c r="HKR27" s="16"/>
      <c r="HKS27" s="16"/>
      <c r="HKT27" s="16"/>
      <c r="HKU27" s="16"/>
      <c r="HKV27" s="16"/>
      <c r="HKW27" s="16"/>
      <c r="HKX27" s="16"/>
      <c r="HKY27" s="16"/>
      <c r="HKZ27" s="16"/>
      <c r="HLA27" s="16"/>
      <c r="HLB27" s="16"/>
      <c r="HLC27" s="16"/>
      <c r="HLD27" s="16"/>
      <c r="HLE27" s="16"/>
      <c r="HLF27" s="16"/>
      <c r="HLG27" s="16"/>
      <c r="HLH27" s="16"/>
      <c r="HLI27" s="16"/>
      <c r="HLJ27" s="16"/>
      <c r="HLK27" s="16"/>
      <c r="HLL27" s="16"/>
      <c r="HLM27" s="16"/>
      <c r="HLN27" s="16"/>
      <c r="HLO27" s="16"/>
      <c r="HLP27" s="16"/>
      <c r="HLQ27" s="16"/>
      <c r="HLR27" s="16"/>
      <c r="HLS27" s="16"/>
      <c r="HLT27" s="16"/>
      <c r="HLU27" s="16"/>
      <c r="HLV27" s="16"/>
      <c r="HLW27" s="16"/>
      <c r="HLX27" s="16"/>
      <c r="HLY27" s="16"/>
      <c r="HLZ27" s="16"/>
      <c r="HMA27" s="16"/>
      <c r="HMB27" s="16"/>
      <c r="HMC27" s="16"/>
      <c r="HMD27" s="16"/>
      <c r="HME27" s="16"/>
      <c r="HMF27" s="16"/>
      <c r="HMG27" s="16"/>
      <c r="HMH27" s="16"/>
      <c r="HMI27" s="16"/>
      <c r="HMJ27" s="16"/>
      <c r="HMK27" s="16"/>
      <c r="HML27" s="16"/>
      <c r="HMM27" s="16"/>
      <c r="HMN27" s="16"/>
      <c r="HMO27" s="16"/>
      <c r="HMP27" s="16"/>
      <c r="HMQ27" s="16"/>
      <c r="HMR27" s="16"/>
      <c r="HMS27" s="16"/>
      <c r="HMT27" s="16"/>
      <c r="HMU27" s="16"/>
      <c r="HMV27" s="16"/>
      <c r="HMW27" s="16"/>
      <c r="HMX27" s="16"/>
      <c r="HMY27" s="16"/>
      <c r="HMZ27" s="16"/>
      <c r="HNA27" s="16"/>
      <c r="HNB27" s="16"/>
      <c r="HNC27" s="16"/>
      <c r="HND27" s="16"/>
      <c r="HNE27" s="16"/>
      <c r="HNF27" s="16"/>
      <c r="HNG27" s="16"/>
      <c r="HNH27" s="16"/>
      <c r="HNI27" s="16"/>
      <c r="HNJ27" s="16"/>
      <c r="HNK27" s="16"/>
      <c r="HNL27" s="16"/>
      <c r="HNM27" s="16"/>
      <c r="HNN27" s="16"/>
      <c r="HNO27" s="16"/>
      <c r="HNP27" s="16"/>
      <c r="HNQ27" s="16"/>
      <c r="HNR27" s="16"/>
      <c r="HNS27" s="16"/>
      <c r="HNT27" s="16"/>
      <c r="HNU27" s="16"/>
      <c r="HNV27" s="16"/>
      <c r="HNW27" s="16"/>
      <c r="HNX27" s="16"/>
      <c r="HNY27" s="16"/>
      <c r="HNZ27" s="16"/>
      <c r="HOA27" s="16"/>
      <c r="HOB27" s="16"/>
      <c r="HOC27" s="16"/>
      <c r="HOD27" s="16"/>
      <c r="HOE27" s="16"/>
      <c r="HOF27" s="16"/>
      <c r="HOG27" s="16"/>
      <c r="HOH27" s="16"/>
      <c r="HOI27" s="16"/>
      <c r="HOJ27" s="16"/>
      <c r="HOK27" s="16"/>
      <c r="HOL27" s="16"/>
      <c r="HOM27" s="16"/>
      <c r="HON27" s="16"/>
      <c r="HOO27" s="16"/>
      <c r="HOP27" s="16"/>
      <c r="HOQ27" s="16"/>
      <c r="HOR27" s="16"/>
      <c r="HOS27" s="16"/>
      <c r="HOT27" s="16"/>
      <c r="HOU27" s="16"/>
      <c r="HOV27" s="16"/>
      <c r="HOW27" s="16"/>
      <c r="HOX27" s="16"/>
      <c r="HOY27" s="16"/>
      <c r="HOZ27" s="16"/>
      <c r="HPA27" s="16"/>
      <c r="HPB27" s="16"/>
      <c r="HPC27" s="16"/>
      <c r="HPD27" s="16"/>
      <c r="HPE27" s="16"/>
      <c r="HPF27" s="16"/>
      <c r="HPG27" s="16"/>
      <c r="HPH27" s="16"/>
      <c r="HPI27" s="16"/>
      <c r="HPJ27" s="16"/>
      <c r="HPK27" s="16"/>
      <c r="HPL27" s="16"/>
      <c r="HPM27" s="16"/>
      <c r="HPN27" s="16"/>
      <c r="HPO27" s="16"/>
      <c r="HPP27" s="16"/>
      <c r="HPQ27" s="16"/>
      <c r="HPR27" s="16"/>
      <c r="HPS27" s="16"/>
      <c r="HPT27" s="16"/>
      <c r="HPU27" s="16"/>
      <c r="HPV27" s="16"/>
      <c r="HPW27" s="16"/>
      <c r="HPX27" s="16"/>
      <c r="HPY27" s="16"/>
      <c r="HPZ27" s="16"/>
      <c r="HQA27" s="16"/>
      <c r="HQB27" s="16"/>
      <c r="HQC27" s="16"/>
      <c r="HQD27" s="16"/>
      <c r="HQE27" s="16"/>
      <c r="HQF27" s="16"/>
      <c r="HQG27" s="16"/>
      <c r="HQH27" s="16"/>
      <c r="HQI27" s="16"/>
      <c r="HQJ27" s="16"/>
      <c r="HQK27" s="16"/>
      <c r="HQL27" s="16"/>
      <c r="HQM27" s="16"/>
      <c r="HQN27" s="16"/>
      <c r="HQO27" s="16"/>
      <c r="HQP27" s="16"/>
      <c r="HQQ27" s="16"/>
      <c r="HQR27" s="16"/>
      <c r="HQS27" s="16"/>
      <c r="HQT27" s="16"/>
      <c r="HQU27" s="16"/>
      <c r="HQV27" s="16"/>
      <c r="HQW27" s="16"/>
      <c r="HQX27" s="16"/>
      <c r="HQY27" s="16"/>
      <c r="HQZ27" s="16"/>
      <c r="HRA27" s="16"/>
      <c r="HRB27" s="16"/>
      <c r="HRC27" s="16"/>
      <c r="HRD27" s="16"/>
      <c r="HRE27" s="16"/>
      <c r="HRF27" s="16"/>
      <c r="HRG27" s="16"/>
      <c r="HRH27" s="16"/>
      <c r="HRI27" s="16"/>
      <c r="HRJ27" s="16"/>
      <c r="HRK27" s="16"/>
      <c r="HRL27" s="16"/>
      <c r="HRM27" s="16"/>
      <c r="HRN27" s="16"/>
      <c r="HRO27" s="16"/>
      <c r="HRP27" s="16"/>
      <c r="HRQ27" s="16"/>
      <c r="HRR27" s="16"/>
      <c r="HRS27" s="16"/>
      <c r="HRT27" s="16"/>
      <c r="HRU27" s="16"/>
      <c r="HRV27" s="16"/>
      <c r="HRW27" s="16"/>
      <c r="HRX27" s="16"/>
      <c r="HRY27" s="16"/>
      <c r="HRZ27" s="16"/>
      <c r="HSA27" s="16"/>
      <c r="HSB27" s="16"/>
      <c r="HSC27" s="16"/>
      <c r="HSD27" s="16"/>
      <c r="HSE27" s="16"/>
      <c r="HSF27" s="16"/>
      <c r="HSG27" s="16"/>
      <c r="HSH27" s="16"/>
      <c r="HSI27" s="16"/>
      <c r="HSJ27" s="16"/>
      <c r="HSK27" s="16"/>
      <c r="HSL27" s="16"/>
      <c r="HSM27" s="16"/>
      <c r="HSN27" s="16"/>
      <c r="HSO27" s="16"/>
      <c r="HSP27" s="16"/>
      <c r="HSQ27" s="16"/>
      <c r="HSR27" s="16"/>
      <c r="HSS27" s="16"/>
      <c r="HST27" s="16"/>
      <c r="HSU27" s="16"/>
      <c r="HSV27" s="16"/>
      <c r="HSW27" s="16"/>
      <c r="HSX27" s="16"/>
      <c r="HSY27" s="16"/>
      <c r="HSZ27" s="16"/>
      <c r="HTA27" s="16"/>
      <c r="HTB27" s="16"/>
      <c r="HTC27" s="16"/>
      <c r="HTD27" s="16"/>
      <c r="HTE27" s="16"/>
      <c r="HTF27" s="16"/>
      <c r="HTG27" s="16"/>
      <c r="HTH27" s="16"/>
      <c r="HTI27" s="16"/>
      <c r="HTJ27" s="16"/>
      <c r="HTK27" s="16"/>
      <c r="HTL27" s="16"/>
      <c r="HTM27" s="16"/>
      <c r="HTN27" s="16"/>
      <c r="HTO27" s="16"/>
      <c r="HTP27" s="16"/>
      <c r="HTQ27" s="16"/>
      <c r="HTR27" s="16"/>
      <c r="HTS27" s="16"/>
      <c r="HTT27" s="16"/>
      <c r="HTU27" s="16"/>
      <c r="HTV27" s="16"/>
      <c r="HTW27" s="16"/>
      <c r="HTX27" s="16"/>
      <c r="HTY27" s="16"/>
      <c r="HTZ27" s="16"/>
      <c r="HUA27" s="16"/>
      <c r="HUB27" s="16"/>
      <c r="HUC27" s="16"/>
      <c r="HUD27" s="16"/>
      <c r="HUE27" s="16"/>
      <c r="HUF27" s="16"/>
      <c r="HUG27" s="16"/>
      <c r="HUH27" s="16"/>
      <c r="HUI27" s="16"/>
      <c r="HUJ27" s="16"/>
      <c r="HUK27" s="16"/>
      <c r="HUL27" s="16"/>
      <c r="HUM27" s="16"/>
      <c r="HUN27" s="16"/>
      <c r="HUO27" s="16"/>
      <c r="HUP27" s="16"/>
      <c r="HUQ27" s="16"/>
      <c r="HUR27" s="16"/>
      <c r="HUS27" s="16"/>
      <c r="HUT27" s="16"/>
      <c r="HUU27" s="16"/>
      <c r="HUV27" s="16"/>
      <c r="HUW27" s="16"/>
      <c r="HUX27" s="16"/>
      <c r="HUY27" s="16"/>
      <c r="HUZ27" s="16"/>
      <c r="HVA27" s="16"/>
      <c r="HVB27" s="16"/>
      <c r="HVC27" s="16"/>
      <c r="HVD27" s="16"/>
      <c r="HVE27" s="16"/>
      <c r="HVF27" s="16"/>
      <c r="HVG27" s="16"/>
      <c r="HVH27" s="16"/>
      <c r="HVI27" s="16"/>
      <c r="HVJ27" s="16"/>
      <c r="HVK27" s="16"/>
      <c r="HVL27" s="16"/>
      <c r="HVM27" s="16"/>
      <c r="HVN27" s="16"/>
      <c r="HVO27" s="16"/>
      <c r="HVP27" s="16"/>
      <c r="HVQ27" s="16"/>
      <c r="HVR27" s="16"/>
      <c r="HVS27" s="16"/>
      <c r="HVT27" s="16"/>
      <c r="HVU27" s="16"/>
      <c r="HVV27" s="16"/>
      <c r="HVW27" s="16"/>
      <c r="HVX27" s="16"/>
      <c r="HVY27" s="16"/>
      <c r="HVZ27" s="16"/>
      <c r="HWA27" s="16"/>
      <c r="HWB27" s="16"/>
      <c r="HWC27" s="16"/>
      <c r="HWD27" s="16"/>
      <c r="HWE27" s="16"/>
      <c r="HWF27" s="16"/>
      <c r="HWG27" s="16"/>
      <c r="HWH27" s="16"/>
      <c r="HWI27" s="16"/>
      <c r="HWJ27" s="16"/>
      <c r="HWK27" s="16"/>
      <c r="HWL27" s="16"/>
      <c r="HWM27" s="16"/>
      <c r="HWN27" s="16"/>
      <c r="HWO27" s="16"/>
      <c r="HWP27" s="16"/>
      <c r="HWQ27" s="16"/>
      <c r="HWR27" s="16"/>
      <c r="HWS27" s="16"/>
      <c r="HWT27" s="16"/>
      <c r="HWU27" s="16"/>
      <c r="HWV27" s="16"/>
      <c r="HWW27" s="16"/>
      <c r="HWX27" s="16"/>
      <c r="HWY27" s="16"/>
      <c r="HWZ27" s="16"/>
      <c r="HXA27" s="16"/>
      <c r="HXB27" s="16"/>
      <c r="HXC27" s="16"/>
      <c r="HXD27" s="16"/>
      <c r="HXE27" s="16"/>
      <c r="HXF27" s="16"/>
      <c r="HXG27" s="16"/>
      <c r="HXH27" s="16"/>
      <c r="HXI27" s="16"/>
      <c r="HXJ27" s="16"/>
      <c r="HXK27" s="16"/>
      <c r="HXL27" s="16"/>
      <c r="HXM27" s="16"/>
      <c r="HXN27" s="16"/>
      <c r="HXO27" s="16"/>
      <c r="HXP27" s="16"/>
      <c r="HXQ27" s="16"/>
      <c r="HXR27" s="16"/>
      <c r="HXS27" s="16"/>
      <c r="HXT27" s="16"/>
      <c r="HXU27" s="16"/>
      <c r="HXV27" s="16"/>
      <c r="HXW27" s="16"/>
      <c r="HXX27" s="16"/>
      <c r="HXY27" s="16"/>
      <c r="HXZ27" s="16"/>
      <c r="HYA27" s="16"/>
      <c r="HYB27" s="16"/>
      <c r="HYC27" s="16"/>
      <c r="HYD27" s="16"/>
      <c r="HYE27" s="16"/>
      <c r="HYF27" s="16"/>
      <c r="HYG27" s="16"/>
      <c r="HYH27" s="16"/>
      <c r="HYI27" s="16"/>
      <c r="HYJ27" s="16"/>
      <c r="HYK27" s="16"/>
      <c r="HYL27" s="16"/>
      <c r="HYM27" s="16"/>
      <c r="HYN27" s="16"/>
      <c r="HYO27" s="16"/>
      <c r="HYP27" s="16"/>
      <c r="HYQ27" s="16"/>
      <c r="HYR27" s="16"/>
      <c r="HYS27" s="16"/>
      <c r="HYT27" s="16"/>
      <c r="HYU27" s="16"/>
      <c r="HYV27" s="16"/>
      <c r="HYW27" s="16"/>
      <c r="HYX27" s="16"/>
      <c r="HYY27" s="16"/>
      <c r="HYZ27" s="16"/>
      <c r="HZA27" s="16"/>
      <c r="HZB27" s="16"/>
      <c r="HZC27" s="16"/>
      <c r="HZD27" s="16"/>
      <c r="HZE27" s="16"/>
      <c r="HZF27" s="16"/>
      <c r="HZG27" s="16"/>
      <c r="HZH27" s="16"/>
      <c r="HZI27" s="16"/>
      <c r="HZJ27" s="16"/>
      <c r="HZK27" s="16"/>
      <c r="HZL27" s="16"/>
      <c r="HZM27" s="16"/>
      <c r="HZN27" s="16"/>
      <c r="HZO27" s="16"/>
      <c r="HZP27" s="16"/>
      <c r="HZQ27" s="16"/>
      <c r="HZR27" s="16"/>
      <c r="HZS27" s="16"/>
      <c r="HZT27" s="16"/>
      <c r="HZU27" s="16"/>
      <c r="HZV27" s="16"/>
      <c r="HZW27" s="16"/>
      <c r="HZX27" s="16"/>
      <c r="HZY27" s="16"/>
      <c r="HZZ27" s="16"/>
      <c r="IAA27" s="16"/>
      <c r="IAB27" s="16"/>
      <c r="IAC27" s="16"/>
      <c r="IAD27" s="16"/>
      <c r="IAE27" s="16"/>
      <c r="IAF27" s="16"/>
      <c r="IAG27" s="16"/>
      <c r="IAH27" s="16"/>
      <c r="IAI27" s="16"/>
      <c r="IAJ27" s="16"/>
      <c r="IAK27" s="16"/>
      <c r="IAL27" s="16"/>
      <c r="IAM27" s="16"/>
      <c r="IAN27" s="16"/>
      <c r="IAO27" s="16"/>
      <c r="IAP27" s="16"/>
      <c r="IAQ27" s="16"/>
      <c r="IAR27" s="16"/>
      <c r="IAS27" s="16"/>
      <c r="IAT27" s="16"/>
      <c r="IAU27" s="16"/>
      <c r="IAV27" s="16"/>
      <c r="IAW27" s="16"/>
      <c r="IAX27" s="16"/>
      <c r="IAY27" s="16"/>
      <c r="IAZ27" s="16"/>
      <c r="IBA27" s="16"/>
      <c r="IBB27" s="16"/>
      <c r="IBC27" s="16"/>
      <c r="IBD27" s="16"/>
      <c r="IBE27" s="16"/>
      <c r="IBF27" s="16"/>
      <c r="IBG27" s="16"/>
      <c r="IBH27" s="16"/>
      <c r="IBI27" s="16"/>
      <c r="IBJ27" s="16"/>
      <c r="IBK27" s="16"/>
      <c r="IBL27" s="16"/>
      <c r="IBM27" s="16"/>
      <c r="IBN27" s="16"/>
      <c r="IBO27" s="16"/>
      <c r="IBP27" s="16"/>
      <c r="IBQ27" s="16"/>
      <c r="IBR27" s="16"/>
      <c r="IBS27" s="16"/>
      <c r="IBT27" s="16"/>
      <c r="IBU27" s="16"/>
      <c r="IBV27" s="16"/>
      <c r="IBW27" s="16"/>
      <c r="IBX27" s="16"/>
      <c r="IBY27" s="16"/>
      <c r="IBZ27" s="16"/>
      <c r="ICA27" s="16"/>
      <c r="ICB27" s="16"/>
      <c r="ICC27" s="16"/>
      <c r="ICD27" s="16"/>
      <c r="ICE27" s="16"/>
      <c r="ICF27" s="16"/>
      <c r="ICG27" s="16"/>
      <c r="ICH27" s="16"/>
      <c r="ICI27" s="16"/>
      <c r="ICJ27" s="16"/>
      <c r="ICK27" s="16"/>
      <c r="ICL27" s="16"/>
      <c r="ICM27" s="16"/>
      <c r="ICN27" s="16"/>
      <c r="ICO27" s="16"/>
      <c r="ICP27" s="16"/>
      <c r="ICQ27" s="16"/>
      <c r="ICR27" s="16"/>
      <c r="ICS27" s="16"/>
      <c r="ICT27" s="16"/>
      <c r="ICU27" s="16"/>
      <c r="ICV27" s="16"/>
      <c r="ICW27" s="16"/>
      <c r="ICX27" s="16"/>
      <c r="ICY27" s="16"/>
      <c r="ICZ27" s="16"/>
      <c r="IDA27" s="16"/>
      <c r="IDB27" s="16"/>
      <c r="IDC27" s="16"/>
      <c r="IDD27" s="16"/>
      <c r="IDE27" s="16"/>
      <c r="IDF27" s="16"/>
      <c r="IDG27" s="16"/>
      <c r="IDH27" s="16"/>
      <c r="IDI27" s="16"/>
      <c r="IDJ27" s="16"/>
      <c r="IDK27" s="16"/>
      <c r="IDL27" s="16"/>
      <c r="IDM27" s="16"/>
      <c r="IDN27" s="16"/>
      <c r="IDO27" s="16"/>
      <c r="IDP27" s="16"/>
      <c r="IDQ27" s="16"/>
      <c r="IDR27" s="16"/>
      <c r="IDS27" s="16"/>
      <c r="IDT27" s="16"/>
      <c r="IDU27" s="16"/>
      <c r="IDV27" s="16"/>
      <c r="IDW27" s="16"/>
      <c r="IDX27" s="16"/>
      <c r="IDY27" s="16"/>
      <c r="IDZ27" s="16"/>
      <c r="IEA27" s="16"/>
      <c r="IEB27" s="16"/>
      <c r="IEC27" s="16"/>
      <c r="IED27" s="16"/>
      <c r="IEE27" s="16"/>
      <c r="IEF27" s="16"/>
      <c r="IEG27" s="16"/>
      <c r="IEH27" s="16"/>
      <c r="IEI27" s="16"/>
      <c r="IEJ27" s="16"/>
      <c r="IEK27" s="16"/>
      <c r="IEL27" s="16"/>
      <c r="IEM27" s="16"/>
      <c r="IEN27" s="16"/>
      <c r="IEO27" s="16"/>
      <c r="IEP27" s="16"/>
      <c r="IEQ27" s="16"/>
      <c r="IER27" s="16"/>
      <c r="IES27" s="16"/>
      <c r="IET27" s="16"/>
      <c r="IEU27" s="16"/>
      <c r="IEV27" s="16"/>
      <c r="IEW27" s="16"/>
      <c r="IEX27" s="16"/>
      <c r="IEY27" s="16"/>
      <c r="IEZ27" s="16"/>
      <c r="IFA27" s="16"/>
      <c r="IFB27" s="16"/>
      <c r="IFC27" s="16"/>
      <c r="IFD27" s="16"/>
      <c r="IFE27" s="16"/>
      <c r="IFF27" s="16"/>
      <c r="IFG27" s="16"/>
      <c r="IFH27" s="16"/>
      <c r="IFI27" s="16"/>
      <c r="IFJ27" s="16"/>
      <c r="IFK27" s="16"/>
      <c r="IFL27" s="16"/>
      <c r="IFM27" s="16"/>
      <c r="IFN27" s="16"/>
      <c r="IFO27" s="16"/>
      <c r="IFP27" s="16"/>
      <c r="IFQ27" s="16"/>
      <c r="IFR27" s="16"/>
      <c r="IFS27" s="16"/>
      <c r="IFT27" s="16"/>
      <c r="IFU27" s="16"/>
      <c r="IFV27" s="16"/>
      <c r="IFW27" s="16"/>
      <c r="IFX27" s="16"/>
      <c r="IFY27" s="16"/>
      <c r="IFZ27" s="16"/>
      <c r="IGA27" s="16"/>
      <c r="IGB27" s="16"/>
      <c r="IGC27" s="16"/>
      <c r="IGD27" s="16"/>
      <c r="IGE27" s="16"/>
      <c r="IGF27" s="16"/>
      <c r="IGG27" s="16"/>
      <c r="IGH27" s="16"/>
      <c r="IGI27" s="16"/>
      <c r="IGJ27" s="16"/>
      <c r="IGK27" s="16"/>
      <c r="IGL27" s="16"/>
      <c r="IGM27" s="16"/>
      <c r="IGN27" s="16"/>
      <c r="IGO27" s="16"/>
      <c r="IGP27" s="16"/>
      <c r="IGQ27" s="16"/>
      <c r="IGR27" s="16"/>
      <c r="IGS27" s="16"/>
      <c r="IGT27" s="16"/>
      <c r="IGU27" s="16"/>
      <c r="IGV27" s="16"/>
      <c r="IGW27" s="16"/>
      <c r="IGX27" s="16"/>
      <c r="IGY27" s="16"/>
      <c r="IGZ27" s="16"/>
      <c r="IHA27" s="16"/>
      <c r="IHB27" s="16"/>
      <c r="IHC27" s="16"/>
      <c r="IHD27" s="16"/>
      <c r="IHE27" s="16"/>
      <c r="IHF27" s="16"/>
      <c r="IHG27" s="16"/>
      <c r="IHH27" s="16"/>
      <c r="IHI27" s="16"/>
      <c r="IHJ27" s="16"/>
      <c r="IHK27" s="16"/>
      <c r="IHL27" s="16"/>
      <c r="IHM27" s="16"/>
      <c r="IHN27" s="16"/>
      <c r="IHO27" s="16"/>
      <c r="IHP27" s="16"/>
      <c r="IHQ27" s="16"/>
      <c r="IHR27" s="16"/>
      <c r="IHS27" s="16"/>
      <c r="IHT27" s="16"/>
      <c r="IHU27" s="16"/>
      <c r="IHV27" s="16"/>
      <c r="IHW27" s="16"/>
      <c r="IHX27" s="16"/>
      <c r="IHY27" s="16"/>
      <c r="IHZ27" s="16"/>
      <c r="IIA27" s="16"/>
      <c r="IIB27" s="16"/>
      <c r="IIC27" s="16"/>
      <c r="IID27" s="16"/>
      <c r="IIE27" s="16"/>
      <c r="IIF27" s="16"/>
      <c r="IIG27" s="16"/>
      <c r="IIH27" s="16"/>
      <c r="III27" s="16"/>
      <c r="IIJ27" s="16"/>
      <c r="IIK27" s="16"/>
      <c r="IIL27" s="16"/>
      <c r="IIM27" s="16"/>
      <c r="IIN27" s="16"/>
      <c r="IIO27" s="16"/>
      <c r="IIP27" s="16"/>
      <c r="IIQ27" s="16"/>
      <c r="IIR27" s="16"/>
      <c r="IIS27" s="16"/>
      <c r="IIT27" s="16"/>
      <c r="IIU27" s="16"/>
      <c r="IIV27" s="16"/>
      <c r="IIW27" s="16"/>
      <c r="IIX27" s="16"/>
      <c r="IIY27" s="16"/>
      <c r="IIZ27" s="16"/>
      <c r="IJA27" s="16"/>
      <c r="IJB27" s="16"/>
      <c r="IJC27" s="16"/>
      <c r="IJD27" s="16"/>
      <c r="IJE27" s="16"/>
      <c r="IJF27" s="16"/>
      <c r="IJG27" s="16"/>
      <c r="IJH27" s="16"/>
      <c r="IJI27" s="16"/>
      <c r="IJJ27" s="16"/>
      <c r="IJK27" s="16"/>
      <c r="IJL27" s="16"/>
      <c r="IJM27" s="16"/>
      <c r="IJN27" s="16"/>
      <c r="IJO27" s="16"/>
      <c r="IJP27" s="16"/>
      <c r="IJQ27" s="16"/>
      <c r="IJR27" s="16"/>
      <c r="IJS27" s="16"/>
      <c r="IJT27" s="16"/>
      <c r="IJU27" s="16"/>
      <c r="IJV27" s="16"/>
      <c r="IJW27" s="16"/>
      <c r="IJX27" s="16"/>
      <c r="IJY27" s="16"/>
      <c r="IJZ27" s="16"/>
      <c r="IKA27" s="16"/>
      <c r="IKB27" s="16"/>
      <c r="IKC27" s="16"/>
      <c r="IKD27" s="16"/>
      <c r="IKE27" s="16"/>
      <c r="IKF27" s="16"/>
      <c r="IKG27" s="16"/>
      <c r="IKH27" s="16"/>
      <c r="IKI27" s="16"/>
      <c r="IKJ27" s="16"/>
      <c r="IKK27" s="16"/>
      <c r="IKL27" s="16"/>
      <c r="IKM27" s="16"/>
      <c r="IKN27" s="16"/>
      <c r="IKO27" s="16"/>
      <c r="IKP27" s="16"/>
      <c r="IKQ27" s="16"/>
      <c r="IKR27" s="16"/>
      <c r="IKS27" s="16"/>
      <c r="IKT27" s="16"/>
      <c r="IKU27" s="16"/>
      <c r="IKV27" s="16"/>
      <c r="IKW27" s="16"/>
      <c r="IKX27" s="16"/>
      <c r="IKY27" s="16"/>
      <c r="IKZ27" s="16"/>
      <c r="ILA27" s="16"/>
      <c r="ILB27" s="16"/>
      <c r="ILC27" s="16"/>
      <c r="ILD27" s="16"/>
      <c r="ILE27" s="16"/>
      <c r="ILF27" s="16"/>
      <c r="ILG27" s="16"/>
      <c r="ILH27" s="16"/>
      <c r="ILI27" s="16"/>
      <c r="ILJ27" s="16"/>
      <c r="ILK27" s="16"/>
      <c r="ILL27" s="16"/>
      <c r="ILM27" s="16"/>
      <c r="ILN27" s="16"/>
      <c r="ILO27" s="16"/>
      <c r="ILP27" s="16"/>
      <c r="ILQ27" s="16"/>
      <c r="ILR27" s="16"/>
      <c r="ILS27" s="16"/>
      <c r="ILT27" s="16"/>
      <c r="ILU27" s="16"/>
      <c r="ILV27" s="16"/>
      <c r="ILW27" s="16"/>
      <c r="ILX27" s="16"/>
      <c r="ILY27" s="16"/>
      <c r="ILZ27" s="16"/>
      <c r="IMA27" s="16"/>
      <c r="IMB27" s="16"/>
      <c r="IMC27" s="16"/>
      <c r="IMD27" s="16"/>
      <c r="IME27" s="16"/>
      <c r="IMF27" s="16"/>
      <c r="IMG27" s="16"/>
      <c r="IMH27" s="16"/>
      <c r="IMI27" s="16"/>
      <c r="IMJ27" s="16"/>
      <c r="IMK27" s="16"/>
      <c r="IML27" s="16"/>
      <c r="IMM27" s="16"/>
      <c r="IMN27" s="16"/>
      <c r="IMO27" s="16"/>
      <c r="IMP27" s="16"/>
      <c r="IMQ27" s="16"/>
      <c r="IMR27" s="16"/>
      <c r="IMS27" s="16"/>
      <c r="IMT27" s="16"/>
      <c r="IMU27" s="16"/>
      <c r="IMV27" s="16"/>
      <c r="IMW27" s="16"/>
      <c r="IMX27" s="16"/>
      <c r="IMY27" s="16"/>
      <c r="IMZ27" s="16"/>
      <c r="INA27" s="16"/>
      <c r="INB27" s="16"/>
      <c r="INC27" s="16"/>
      <c r="IND27" s="16"/>
      <c r="INE27" s="16"/>
      <c r="INF27" s="16"/>
      <c r="ING27" s="16"/>
      <c r="INH27" s="16"/>
      <c r="INI27" s="16"/>
      <c r="INJ27" s="16"/>
      <c r="INK27" s="16"/>
      <c r="INL27" s="16"/>
      <c r="INM27" s="16"/>
      <c r="INN27" s="16"/>
      <c r="INO27" s="16"/>
      <c r="INP27" s="16"/>
      <c r="INQ27" s="16"/>
      <c r="INR27" s="16"/>
      <c r="INS27" s="16"/>
      <c r="INT27" s="16"/>
      <c r="INU27" s="16"/>
      <c r="INV27" s="16"/>
      <c r="INW27" s="16"/>
      <c r="INX27" s="16"/>
      <c r="INY27" s="16"/>
      <c r="INZ27" s="16"/>
      <c r="IOA27" s="16"/>
      <c r="IOB27" s="16"/>
      <c r="IOC27" s="16"/>
      <c r="IOD27" s="16"/>
      <c r="IOE27" s="16"/>
      <c r="IOF27" s="16"/>
      <c r="IOG27" s="16"/>
      <c r="IOH27" s="16"/>
      <c r="IOI27" s="16"/>
      <c r="IOJ27" s="16"/>
      <c r="IOK27" s="16"/>
      <c r="IOL27" s="16"/>
      <c r="IOM27" s="16"/>
      <c r="ION27" s="16"/>
      <c r="IOO27" s="16"/>
      <c r="IOP27" s="16"/>
      <c r="IOQ27" s="16"/>
      <c r="IOR27" s="16"/>
      <c r="IOS27" s="16"/>
      <c r="IOT27" s="16"/>
      <c r="IOU27" s="16"/>
      <c r="IOV27" s="16"/>
      <c r="IOW27" s="16"/>
      <c r="IOX27" s="16"/>
      <c r="IOY27" s="16"/>
      <c r="IOZ27" s="16"/>
      <c r="IPA27" s="16"/>
      <c r="IPB27" s="16"/>
      <c r="IPC27" s="16"/>
      <c r="IPD27" s="16"/>
      <c r="IPE27" s="16"/>
      <c r="IPF27" s="16"/>
      <c r="IPG27" s="16"/>
      <c r="IPH27" s="16"/>
      <c r="IPI27" s="16"/>
      <c r="IPJ27" s="16"/>
      <c r="IPK27" s="16"/>
      <c r="IPL27" s="16"/>
      <c r="IPM27" s="16"/>
      <c r="IPN27" s="16"/>
      <c r="IPO27" s="16"/>
      <c r="IPP27" s="16"/>
      <c r="IPQ27" s="16"/>
      <c r="IPR27" s="16"/>
      <c r="IPS27" s="16"/>
      <c r="IPT27" s="16"/>
      <c r="IPU27" s="16"/>
      <c r="IPV27" s="16"/>
      <c r="IPW27" s="16"/>
      <c r="IPX27" s="16"/>
      <c r="IPY27" s="16"/>
      <c r="IPZ27" s="16"/>
      <c r="IQA27" s="16"/>
      <c r="IQB27" s="16"/>
      <c r="IQC27" s="16"/>
      <c r="IQD27" s="16"/>
      <c r="IQE27" s="16"/>
      <c r="IQF27" s="16"/>
      <c r="IQG27" s="16"/>
      <c r="IQH27" s="16"/>
      <c r="IQI27" s="16"/>
      <c r="IQJ27" s="16"/>
      <c r="IQK27" s="16"/>
      <c r="IQL27" s="16"/>
      <c r="IQM27" s="16"/>
      <c r="IQN27" s="16"/>
      <c r="IQO27" s="16"/>
      <c r="IQP27" s="16"/>
      <c r="IQQ27" s="16"/>
      <c r="IQR27" s="16"/>
      <c r="IQS27" s="16"/>
      <c r="IQT27" s="16"/>
      <c r="IQU27" s="16"/>
      <c r="IQV27" s="16"/>
      <c r="IQW27" s="16"/>
      <c r="IQX27" s="16"/>
      <c r="IQY27" s="16"/>
      <c r="IQZ27" s="16"/>
      <c r="IRA27" s="16"/>
      <c r="IRB27" s="16"/>
      <c r="IRC27" s="16"/>
      <c r="IRD27" s="16"/>
      <c r="IRE27" s="16"/>
      <c r="IRF27" s="16"/>
      <c r="IRG27" s="16"/>
      <c r="IRH27" s="16"/>
      <c r="IRI27" s="16"/>
      <c r="IRJ27" s="16"/>
      <c r="IRK27" s="16"/>
      <c r="IRL27" s="16"/>
      <c r="IRM27" s="16"/>
      <c r="IRN27" s="16"/>
      <c r="IRO27" s="16"/>
      <c r="IRP27" s="16"/>
      <c r="IRQ27" s="16"/>
      <c r="IRR27" s="16"/>
      <c r="IRS27" s="16"/>
      <c r="IRT27" s="16"/>
      <c r="IRU27" s="16"/>
      <c r="IRV27" s="16"/>
      <c r="IRW27" s="16"/>
      <c r="IRX27" s="16"/>
      <c r="IRY27" s="16"/>
      <c r="IRZ27" s="16"/>
      <c r="ISA27" s="16"/>
      <c r="ISB27" s="16"/>
      <c r="ISC27" s="16"/>
      <c r="ISD27" s="16"/>
      <c r="ISE27" s="16"/>
      <c r="ISF27" s="16"/>
      <c r="ISG27" s="16"/>
      <c r="ISH27" s="16"/>
      <c r="ISI27" s="16"/>
      <c r="ISJ27" s="16"/>
      <c r="ISK27" s="16"/>
      <c r="ISL27" s="16"/>
      <c r="ISM27" s="16"/>
      <c r="ISN27" s="16"/>
      <c r="ISO27" s="16"/>
      <c r="ISP27" s="16"/>
      <c r="ISQ27" s="16"/>
      <c r="ISR27" s="16"/>
      <c r="ISS27" s="16"/>
      <c r="IST27" s="16"/>
      <c r="ISU27" s="16"/>
      <c r="ISV27" s="16"/>
      <c r="ISW27" s="16"/>
      <c r="ISX27" s="16"/>
      <c r="ISY27" s="16"/>
      <c r="ISZ27" s="16"/>
      <c r="ITA27" s="16"/>
      <c r="ITB27" s="16"/>
      <c r="ITC27" s="16"/>
      <c r="ITD27" s="16"/>
      <c r="ITE27" s="16"/>
      <c r="ITF27" s="16"/>
      <c r="ITG27" s="16"/>
      <c r="ITH27" s="16"/>
      <c r="ITI27" s="16"/>
      <c r="ITJ27" s="16"/>
      <c r="ITK27" s="16"/>
      <c r="ITL27" s="16"/>
      <c r="ITM27" s="16"/>
      <c r="ITN27" s="16"/>
      <c r="ITO27" s="16"/>
      <c r="ITP27" s="16"/>
      <c r="ITQ27" s="16"/>
      <c r="ITR27" s="16"/>
      <c r="ITS27" s="16"/>
      <c r="ITT27" s="16"/>
      <c r="ITU27" s="16"/>
      <c r="ITV27" s="16"/>
      <c r="ITW27" s="16"/>
      <c r="ITX27" s="16"/>
      <c r="ITY27" s="16"/>
      <c r="ITZ27" s="16"/>
      <c r="IUA27" s="16"/>
      <c r="IUB27" s="16"/>
      <c r="IUC27" s="16"/>
      <c r="IUD27" s="16"/>
      <c r="IUE27" s="16"/>
      <c r="IUF27" s="16"/>
      <c r="IUG27" s="16"/>
      <c r="IUH27" s="16"/>
      <c r="IUI27" s="16"/>
      <c r="IUJ27" s="16"/>
      <c r="IUK27" s="16"/>
      <c r="IUL27" s="16"/>
      <c r="IUM27" s="16"/>
      <c r="IUN27" s="16"/>
      <c r="IUO27" s="16"/>
      <c r="IUP27" s="16"/>
      <c r="IUQ27" s="16"/>
      <c r="IUR27" s="16"/>
      <c r="IUS27" s="16"/>
      <c r="IUT27" s="16"/>
      <c r="IUU27" s="16"/>
      <c r="IUV27" s="16"/>
      <c r="IUW27" s="16"/>
      <c r="IUX27" s="16"/>
      <c r="IUY27" s="16"/>
      <c r="IUZ27" s="16"/>
      <c r="IVA27" s="16"/>
      <c r="IVB27" s="16"/>
      <c r="IVC27" s="16"/>
      <c r="IVD27" s="16"/>
      <c r="IVE27" s="16"/>
      <c r="IVF27" s="16"/>
      <c r="IVG27" s="16"/>
      <c r="IVH27" s="16"/>
      <c r="IVI27" s="16"/>
      <c r="IVJ27" s="16"/>
      <c r="IVK27" s="16"/>
      <c r="IVL27" s="16"/>
      <c r="IVM27" s="16"/>
      <c r="IVN27" s="16"/>
      <c r="IVO27" s="16"/>
      <c r="IVP27" s="16"/>
      <c r="IVQ27" s="16"/>
      <c r="IVR27" s="16"/>
      <c r="IVS27" s="16"/>
      <c r="IVT27" s="16"/>
      <c r="IVU27" s="16"/>
      <c r="IVV27" s="16"/>
      <c r="IVW27" s="16"/>
      <c r="IVX27" s="16"/>
      <c r="IVY27" s="16"/>
      <c r="IVZ27" s="16"/>
      <c r="IWA27" s="16"/>
      <c r="IWB27" s="16"/>
      <c r="IWC27" s="16"/>
      <c r="IWD27" s="16"/>
      <c r="IWE27" s="16"/>
      <c r="IWF27" s="16"/>
      <c r="IWG27" s="16"/>
      <c r="IWH27" s="16"/>
      <c r="IWI27" s="16"/>
      <c r="IWJ27" s="16"/>
      <c r="IWK27" s="16"/>
      <c r="IWL27" s="16"/>
      <c r="IWM27" s="16"/>
      <c r="IWN27" s="16"/>
      <c r="IWO27" s="16"/>
      <c r="IWP27" s="16"/>
      <c r="IWQ27" s="16"/>
      <c r="IWR27" s="16"/>
      <c r="IWS27" s="16"/>
      <c r="IWT27" s="16"/>
      <c r="IWU27" s="16"/>
      <c r="IWV27" s="16"/>
      <c r="IWW27" s="16"/>
      <c r="IWX27" s="16"/>
      <c r="IWY27" s="16"/>
      <c r="IWZ27" s="16"/>
      <c r="IXA27" s="16"/>
      <c r="IXB27" s="16"/>
      <c r="IXC27" s="16"/>
      <c r="IXD27" s="16"/>
      <c r="IXE27" s="16"/>
      <c r="IXF27" s="16"/>
      <c r="IXG27" s="16"/>
      <c r="IXH27" s="16"/>
      <c r="IXI27" s="16"/>
      <c r="IXJ27" s="16"/>
      <c r="IXK27" s="16"/>
      <c r="IXL27" s="16"/>
      <c r="IXM27" s="16"/>
      <c r="IXN27" s="16"/>
      <c r="IXO27" s="16"/>
      <c r="IXP27" s="16"/>
      <c r="IXQ27" s="16"/>
      <c r="IXR27" s="16"/>
      <c r="IXS27" s="16"/>
      <c r="IXT27" s="16"/>
      <c r="IXU27" s="16"/>
      <c r="IXV27" s="16"/>
      <c r="IXW27" s="16"/>
      <c r="IXX27" s="16"/>
      <c r="IXY27" s="16"/>
      <c r="IXZ27" s="16"/>
      <c r="IYA27" s="16"/>
      <c r="IYB27" s="16"/>
      <c r="IYC27" s="16"/>
      <c r="IYD27" s="16"/>
      <c r="IYE27" s="16"/>
      <c r="IYF27" s="16"/>
      <c r="IYG27" s="16"/>
      <c r="IYH27" s="16"/>
      <c r="IYI27" s="16"/>
      <c r="IYJ27" s="16"/>
      <c r="IYK27" s="16"/>
      <c r="IYL27" s="16"/>
      <c r="IYM27" s="16"/>
      <c r="IYN27" s="16"/>
      <c r="IYO27" s="16"/>
      <c r="IYP27" s="16"/>
      <c r="IYQ27" s="16"/>
      <c r="IYR27" s="16"/>
      <c r="IYS27" s="16"/>
      <c r="IYT27" s="16"/>
      <c r="IYU27" s="16"/>
      <c r="IYV27" s="16"/>
      <c r="IYW27" s="16"/>
      <c r="IYX27" s="16"/>
      <c r="IYY27" s="16"/>
      <c r="IYZ27" s="16"/>
      <c r="IZA27" s="16"/>
      <c r="IZB27" s="16"/>
      <c r="IZC27" s="16"/>
      <c r="IZD27" s="16"/>
      <c r="IZE27" s="16"/>
      <c r="IZF27" s="16"/>
      <c r="IZG27" s="16"/>
      <c r="IZH27" s="16"/>
      <c r="IZI27" s="16"/>
      <c r="IZJ27" s="16"/>
      <c r="IZK27" s="16"/>
      <c r="IZL27" s="16"/>
      <c r="IZM27" s="16"/>
      <c r="IZN27" s="16"/>
      <c r="IZO27" s="16"/>
      <c r="IZP27" s="16"/>
      <c r="IZQ27" s="16"/>
      <c r="IZR27" s="16"/>
      <c r="IZS27" s="16"/>
      <c r="IZT27" s="16"/>
      <c r="IZU27" s="16"/>
      <c r="IZV27" s="16"/>
      <c r="IZW27" s="16"/>
      <c r="IZX27" s="16"/>
      <c r="IZY27" s="16"/>
      <c r="IZZ27" s="16"/>
      <c r="JAA27" s="16"/>
      <c r="JAB27" s="16"/>
      <c r="JAC27" s="16"/>
      <c r="JAD27" s="16"/>
      <c r="JAE27" s="16"/>
      <c r="JAF27" s="16"/>
      <c r="JAG27" s="16"/>
      <c r="JAH27" s="16"/>
      <c r="JAI27" s="16"/>
      <c r="JAJ27" s="16"/>
      <c r="JAK27" s="16"/>
      <c r="JAL27" s="16"/>
      <c r="JAM27" s="16"/>
      <c r="JAN27" s="16"/>
      <c r="JAO27" s="16"/>
      <c r="JAP27" s="16"/>
      <c r="JAQ27" s="16"/>
      <c r="JAR27" s="16"/>
      <c r="JAS27" s="16"/>
      <c r="JAT27" s="16"/>
      <c r="JAU27" s="16"/>
      <c r="JAV27" s="16"/>
      <c r="JAW27" s="16"/>
      <c r="JAX27" s="16"/>
      <c r="JAY27" s="16"/>
      <c r="JAZ27" s="16"/>
      <c r="JBA27" s="16"/>
      <c r="JBB27" s="16"/>
      <c r="JBC27" s="16"/>
      <c r="JBD27" s="16"/>
      <c r="JBE27" s="16"/>
      <c r="JBF27" s="16"/>
      <c r="JBG27" s="16"/>
      <c r="JBH27" s="16"/>
      <c r="JBI27" s="16"/>
      <c r="JBJ27" s="16"/>
      <c r="JBK27" s="16"/>
      <c r="JBL27" s="16"/>
      <c r="JBM27" s="16"/>
      <c r="JBN27" s="16"/>
      <c r="JBO27" s="16"/>
      <c r="JBP27" s="16"/>
      <c r="JBQ27" s="16"/>
      <c r="JBR27" s="16"/>
      <c r="JBS27" s="16"/>
      <c r="JBT27" s="16"/>
      <c r="JBU27" s="16"/>
      <c r="JBV27" s="16"/>
      <c r="JBW27" s="16"/>
      <c r="JBX27" s="16"/>
      <c r="JBY27" s="16"/>
      <c r="JBZ27" s="16"/>
      <c r="JCA27" s="16"/>
      <c r="JCB27" s="16"/>
      <c r="JCC27" s="16"/>
      <c r="JCD27" s="16"/>
      <c r="JCE27" s="16"/>
      <c r="JCF27" s="16"/>
      <c r="JCG27" s="16"/>
      <c r="JCH27" s="16"/>
      <c r="JCI27" s="16"/>
      <c r="JCJ27" s="16"/>
      <c r="JCK27" s="16"/>
      <c r="JCL27" s="16"/>
      <c r="JCM27" s="16"/>
      <c r="JCN27" s="16"/>
      <c r="JCO27" s="16"/>
      <c r="JCP27" s="16"/>
      <c r="JCQ27" s="16"/>
      <c r="JCR27" s="16"/>
      <c r="JCS27" s="16"/>
      <c r="JCT27" s="16"/>
      <c r="JCU27" s="16"/>
      <c r="JCV27" s="16"/>
      <c r="JCW27" s="16"/>
      <c r="JCX27" s="16"/>
      <c r="JCY27" s="16"/>
      <c r="JCZ27" s="16"/>
      <c r="JDA27" s="16"/>
      <c r="JDB27" s="16"/>
      <c r="JDC27" s="16"/>
      <c r="JDD27" s="16"/>
      <c r="JDE27" s="16"/>
      <c r="JDF27" s="16"/>
      <c r="JDG27" s="16"/>
      <c r="JDH27" s="16"/>
      <c r="JDI27" s="16"/>
      <c r="JDJ27" s="16"/>
      <c r="JDK27" s="16"/>
      <c r="JDL27" s="16"/>
      <c r="JDM27" s="16"/>
      <c r="JDN27" s="16"/>
      <c r="JDO27" s="16"/>
      <c r="JDP27" s="16"/>
      <c r="JDQ27" s="16"/>
      <c r="JDR27" s="16"/>
      <c r="JDS27" s="16"/>
      <c r="JDT27" s="16"/>
      <c r="JDU27" s="16"/>
      <c r="JDV27" s="16"/>
      <c r="JDW27" s="16"/>
      <c r="JDX27" s="16"/>
      <c r="JDY27" s="16"/>
      <c r="JDZ27" s="16"/>
      <c r="JEA27" s="16"/>
      <c r="JEB27" s="16"/>
      <c r="JEC27" s="16"/>
      <c r="JED27" s="16"/>
      <c r="JEE27" s="16"/>
      <c r="JEF27" s="16"/>
      <c r="JEG27" s="16"/>
      <c r="JEH27" s="16"/>
      <c r="JEI27" s="16"/>
      <c r="JEJ27" s="16"/>
      <c r="JEK27" s="16"/>
      <c r="JEL27" s="16"/>
      <c r="JEM27" s="16"/>
      <c r="JEN27" s="16"/>
      <c r="JEO27" s="16"/>
      <c r="JEP27" s="16"/>
      <c r="JEQ27" s="16"/>
      <c r="JER27" s="16"/>
      <c r="JES27" s="16"/>
      <c r="JET27" s="16"/>
      <c r="JEU27" s="16"/>
      <c r="JEV27" s="16"/>
      <c r="JEW27" s="16"/>
      <c r="JEX27" s="16"/>
      <c r="JEY27" s="16"/>
      <c r="JEZ27" s="16"/>
      <c r="JFA27" s="16"/>
      <c r="JFB27" s="16"/>
      <c r="JFC27" s="16"/>
      <c r="JFD27" s="16"/>
      <c r="JFE27" s="16"/>
      <c r="JFF27" s="16"/>
      <c r="JFG27" s="16"/>
      <c r="JFH27" s="16"/>
      <c r="JFI27" s="16"/>
      <c r="JFJ27" s="16"/>
      <c r="JFK27" s="16"/>
      <c r="JFL27" s="16"/>
      <c r="JFM27" s="16"/>
      <c r="JFN27" s="16"/>
      <c r="JFO27" s="16"/>
      <c r="JFP27" s="16"/>
      <c r="JFQ27" s="16"/>
      <c r="JFR27" s="16"/>
      <c r="JFS27" s="16"/>
      <c r="JFT27" s="16"/>
      <c r="JFU27" s="16"/>
      <c r="JFV27" s="16"/>
      <c r="JFW27" s="16"/>
      <c r="JFX27" s="16"/>
      <c r="JFY27" s="16"/>
      <c r="JFZ27" s="16"/>
      <c r="JGA27" s="16"/>
      <c r="JGB27" s="16"/>
      <c r="JGC27" s="16"/>
      <c r="JGD27" s="16"/>
      <c r="JGE27" s="16"/>
      <c r="JGF27" s="16"/>
      <c r="JGG27" s="16"/>
      <c r="JGH27" s="16"/>
      <c r="JGI27" s="16"/>
      <c r="JGJ27" s="16"/>
      <c r="JGK27" s="16"/>
      <c r="JGL27" s="16"/>
      <c r="JGM27" s="16"/>
      <c r="JGN27" s="16"/>
      <c r="JGO27" s="16"/>
      <c r="JGP27" s="16"/>
      <c r="JGQ27" s="16"/>
      <c r="JGR27" s="16"/>
      <c r="JGS27" s="16"/>
      <c r="JGT27" s="16"/>
      <c r="JGU27" s="16"/>
      <c r="JGV27" s="16"/>
      <c r="JGW27" s="16"/>
      <c r="JGX27" s="16"/>
      <c r="JGY27" s="16"/>
      <c r="JGZ27" s="16"/>
      <c r="JHA27" s="16"/>
      <c r="JHB27" s="16"/>
      <c r="JHC27" s="16"/>
      <c r="JHD27" s="16"/>
      <c r="JHE27" s="16"/>
      <c r="JHF27" s="16"/>
      <c r="JHG27" s="16"/>
      <c r="JHH27" s="16"/>
      <c r="JHI27" s="16"/>
      <c r="JHJ27" s="16"/>
      <c r="JHK27" s="16"/>
      <c r="JHL27" s="16"/>
      <c r="JHM27" s="16"/>
      <c r="JHN27" s="16"/>
      <c r="JHO27" s="16"/>
      <c r="JHP27" s="16"/>
      <c r="JHQ27" s="16"/>
      <c r="JHR27" s="16"/>
      <c r="JHS27" s="16"/>
      <c r="JHT27" s="16"/>
      <c r="JHU27" s="16"/>
      <c r="JHV27" s="16"/>
      <c r="JHW27" s="16"/>
      <c r="JHX27" s="16"/>
      <c r="JHY27" s="16"/>
      <c r="JHZ27" s="16"/>
      <c r="JIA27" s="16"/>
      <c r="JIB27" s="16"/>
      <c r="JIC27" s="16"/>
      <c r="JID27" s="16"/>
      <c r="JIE27" s="16"/>
      <c r="JIF27" s="16"/>
      <c r="JIG27" s="16"/>
      <c r="JIH27" s="16"/>
      <c r="JII27" s="16"/>
      <c r="JIJ27" s="16"/>
      <c r="JIK27" s="16"/>
      <c r="JIL27" s="16"/>
      <c r="JIM27" s="16"/>
      <c r="JIN27" s="16"/>
      <c r="JIO27" s="16"/>
      <c r="JIP27" s="16"/>
      <c r="JIQ27" s="16"/>
      <c r="JIR27" s="16"/>
      <c r="JIS27" s="16"/>
      <c r="JIT27" s="16"/>
      <c r="JIU27" s="16"/>
      <c r="JIV27" s="16"/>
      <c r="JIW27" s="16"/>
      <c r="JIX27" s="16"/>
      <c r="JIY27" s="16"/>
      <c r="JIZ27" s="16"/>
      <c r="JJA27" s="16"/>
      <c r="JJB27" s="16"/>
      <c r="JJC27" s="16"/>
      <c r="JJD27" s="16"/>
      <c r="JJE27" s="16"/>
      <c r="JJF27" s="16"/>
      <c r="JJG27" s="16"/>
      <c r="JJH27" s="16"/>
      <c r="JJI27" s="16"/>
      <c r="JJJ27" s="16"/>
      <c r="JJK27" s="16"/>
      <c r="JJL27" s="16"/>
      <c r="JJM27" s="16"/>
      <c r="JJN27" s="16"/>
      <c r="JJO27" s="16"/>
      <c r="JJP27" s="16"/>
      <c r="JJQ27" s="16"/>
      <c r="JJR27" s="16"/>
      <c r="JJS27" s="16"/>
      <c r="JJT27" s="16"/>
      <c r="JJU27" s="16"/>
      <c r="JJV27" s="16"/>
      <c r="JJW27" s="16"/>
      <c r="JJX27" s="16"/>
      <c r="JJY27" s="16"/>
      <c r="JJZ27" s="16"/>
      <c r="JKA27" s="16"/>
      <c r="JKB27" s="16"/>
      <c r="JKC27" s="16"/>
      <c r="JKD27" s="16"/>
      <c r="JKE27" s="16"/>
      <c r="JKF27" s="16"/>
      <c r="JKG27" s="16"/>
      <c r="JKH27" s="16"/>
      <c r="JKI27" s="16"/>
      <c r="JKJ27" s="16"/>
      <c r="JKK27" s="16"/>
      <c r="JKL27" s="16"/>
      <c r="JKM27" s="16"/>
      <c r="JKN27" s="16"/>
      <c r="JKO27" s="16"/>
      <c r="JKP27" s="16"/>
      <c r="JKQ27" s="16"/>
      <c r="JKR27" s="16"/>
      <c r="JKS27" s="16"/>
      <c r="JKT27" s="16"/>
      <c r="JKU27" s="16"/>
      <c r="JKV27" s="16"/>
      <c r="JKW27" s="16"/>
      <c r="JKX27" s="16"/>
      <c r="JKY27" s="16"/>
      <c r="JKZ27" s="16"/>
      <c r="JLA27" s="16"/>
      <c r="JLB27" s="16"/>
      <c r="JLC27" s="16"/>
      <c r="JLD27" s="16"/>
      <c r="JLE27" s="16"/>
      <c r="JLF27" s="16"/>
      <c r="JLG27" s="16"/>
      <c r="JLH27" s="16"/>
      <c r="JLI27" s="16"/>
      <c r="JLJ27" s="16"/>
      <c r="JLK27" s="16"/>
      <c r="JLL27" s="16"/>
      <c r="JLM27" s="16"/>
      <c r="JLN27" s="16"/>
      <c r="JLO27" s="16"/>
      <c r="JLP27" s="16"/>
      <c r="JLQ27" s="16"/>
      <c r="JLR27" s="16"/>
      <c r="JLS27" s="16"/>
      <c r="JLT27" s="16"/>
      <c r="JLU27" s="16"/>
      <c r="JLV27" s="16"/>
      <c r="JLW27" s="16"/>
      <c r="JLX27" s="16"/>
      <c r="JLY27" s="16"/>
      <c r="JLZ27" s="16"/>
      <c r="JMA27" s="16"/>
      <c r="JMB27" s="16"/>
      <c r="JMC27" s="16"/>
      <c r="JMD27" s="16"/>
      <c r="JME27" s="16"/>
      <c r="JMF27" s="16"/>
      <c r="JMG27" s="16"/>
      <c r="JMH27" s="16"/>
      <c r="JMI27" s="16"/>
      <c r="JMJ27" s="16"/>
      <c r="JMK27" s="16"/>
      <c r="JML27" s="16"/>
      <c r="JMM27" s="16"/>
      <c r="JMN27" s="16"/>
      <c r="JMO27" s="16"/>
      <c r="JMP27" s="16"/>
      <c r="JMQ27" s="16"/>
      <c r="JMR27" s="16"/>
      <c r="JMS27" s="16"/>
      <c r="JMT27" s="16"/>
      <c r="JMU27" s="16"/>
      <c r="JMV27" s="16"/>
      <c r="JMW27" s="16"/>
      <c r="JMX27" s="16"/>
      <c r="JMY27" s="16"/>
      <c r="JMZ27" s="16"/>
      <c r="JNA27" s="16"/>
      <c r="JNB27" s="16"/>
      <c r="JNC27" s="16"/>
      <c r="JND27" s="16"/>
      <c r="JNE27" s="16"/>
      <c r="JNF27" s="16"/>
      <c r="JNG27" s="16"/>
      <c r="JNH27" s="16"/>
      <c r="JNI27" s="16"/>
      <c r="JNJ27" s="16"/>
      <c r="JNK27" s="16"/>
      <c r="JNL27" s="16"/>
      <c r="JNM27" s="16"/>
      <c r="JNN27" s="16"/>
      <c r="JNO27" s="16"/>
      <c r="JNP27" s="16"/>
      <c r="JNQ27" s="16"/>
      <c r="JNR27" s="16"/>
      <c r="JNS27" s="16"/>
      <c r="JNT27" s="16"/>
      <c r="JNU27" s="16"/>
      <c r="JNV27" s="16"/>
      <c r="JNW27" s="16"/>
      <c r="JNX27" s="16"/>
      <c r="JNY27" s="16"/>
      <c r="JNZ27" s="16"/>
      <c r="JOA27" s="16"/>
      <c r="JOB27" s="16"/>
      <c r="JOC27" s="16"/>
      <c r="JOD27" s="16"/>
      <c r="JOE27" s="16"/>
      <c r="JOF27" s="16"/>
      <c r="JOG27" s="16"/>
      <c r="JOH27" s="16"/>
      <c r="JOI27" s="16"/>
      <c r="JOJ27" s="16"/>
      <c r="JOK27" s="16"/>
      <c r="JOL27" s="16"/>
      <c r="JOM27" s="16"/>
      <c r="JON27" s="16"/>
      <c r="JOO27" s="16"/>
      <c r="JOP27" s="16"/>
      <c r="JOQ27" s="16"/>
      <c r="JOR27" s="16"/>
      <c r="JOS27" s="16"/>
      <c r="JOT27" s="16"/>
      <c r="JOU27" s="16"/>
      <c r="JOV27" s="16"/>
      <c r="JOW27" s="16"/>
      <c r="JOX27" s="16"/>
      <c r="JOY27" s="16"/>
      <c r="JOZ27" s="16"/>
      <c r="JPA27" s="16"/>
      <c r="JPB27" s="16"/>
      <c r="JPC27" s="16"/>
      <c r="JPD27" s="16"/>
      <c r="JPE27" s="16"/>
      <c r="JPF27" s="16"/>
      <c r="JPG27" s="16"/>
      <c r="JPH27" s="16"/>
      <c r="JPI27" s="16"/>
      <c r="JPJ27" s="16"/>
      <c r="JPK27" s="16"/>
      <c r="JPL27" s="16"/>
      <c r="JPM27" s="16"/>
      <c r="JPN27" s="16"/>
      <c r="JPO27" s="16"/>
      <c r="JPP27" s="16"/>
      <c r="JPQ27" s="16"/>
      <c r="JPR27" s="16"/>
      <c r="JPS27" s="16"/>
      <c r="JPT27" s="16"/>
      <c r="JPU27" s="16"/>
      <c r="JPV27" s="16"/>
      <c r="JPW27" s="16"/>
      <c r="JPX27" s="16"/>
      <c r="JPY27" s="16"/>
      <c r="JPZ27" s="16"/>
      <c r="JQA27" s="16"/>
      <c r="JQB27" s="16"/>
      <c r="JQC27" s="16"/>
      <c r="JQD27" s="16"/>
      <c r="JQE27" s="16"/>
      <c r="JQF27" s="16"/>
      <c r="JQG27" s="16"/>
      <c r="JQH27" s="16"/>
      <c r="JQI27" s="16"/>
      <c r="JQJ27" s="16"/>
      <c r="JQK27" s="16"/>
      <c r="JQL27" s="16"/>
      <c r="JQM27" s="16"/>
      <c r="JQN27" s="16"/>
      <c r="JQO27" s="16"/>
      <c r="JQP27" s="16"/>
      <c r="JQQ27" s="16"/>
      <c r="JQR27" s="16"/>
      <c r="JQS27" s="16"/>
      <c r="JQT27" s="16"/>
      <c r="JQU27" s="16"/>
      <c r="JQV27" s="16"/>
      <c r="JQW27" s="16"/>
      <c r="JQX27" s="16"/>
      <c r="JQY27" s="16"/>
      <c r="JQZ27" s="16"/>
      <c r="JRA27" s="16"/>
      <c r="JRB27" s="16"/>
      <c r="JRC27" s="16"/>
      <c r="JRD27" s="16"/>
      <c r="JRE27" s="16"/>
      <c r="JRF27" s="16"/>
      <c r="JRG27" s="16"/>
      <c r="JRH27" s="16"/>
      <c r="JRI27" s="16"/>
      <c r="JRJ27" s="16"/>
      <c r="JRK27" s="16"/>
      <c r="JRL27" s="16"/>
      <c r="JRM27" s="16"/>
      <c r="JRN27" s="16"/>
      <c r="JRO27" s="16"/>
      <c r="JRP27" s="16"/>
      <c r="JRQ27" s="16"/>
      <c r="JRR27" s="16"/>
      <c r="JRS27" s="16"/>
      <c r="JRT27" s="16"/>
      <c r="JRU27" s="16"/>
      <c r="JRV27" s="16"/>
      <c r="JRW27" s="16"/>
      <c r="JRX27" s="16"/>
      <c r="JRY27" s="16"/>
      <c r="JRZ27" s="16"/>
      <c r="JSA27" s="16"/>
      <c r="JSB27" s="16"/>
      <c r="JSC27" s="16"/>
      <c r="JSD27" s="16"/>
      <c r="JSE27" s="16"/>
      <c r="JSF27" s="16"/>
      <c r="JSG27" s="16"/>
      <c r="JSH27" s="16"/>
      <c r="JSI27" s="16"/>
      <c r="JSJ27" s="16"/>
      <c r="JSK27" s="16"/>
      <c r="JSL27" s="16"/>
      <c r="JSM27" s="16"/>
      <c r="JSN27" s="16"/>
      <c r="JSO27" s="16"/>
      <c r="JSP27" s="16"/>
      <c r="JSQ27" s="16"/>
      <c r="JSR27" s="16"/>
      <c r="JSS27" s="16"/>
      <c r="JST27" s="16"/>
      <c r="JSU27" s="16"/>
      <c r="JSV27" s="16"/>
      <c r="JSW27" s="16"/>
      <c r="JSX27" s="16"/>
      <c r="JSY27" s="16"/>
      <c r="JSZ27" s="16"/>
      <c r="JTA27" s="16"/>
      <c r="JTB27" s="16"/>
      <c r="JTC27" s="16"/>
      <c r="JTD27" s="16"/>
      <c r="JTE27" s="16"/>
      <c r="JTF27" s="16"/>
      <c r="JTG27" s="16"/>
      <c r="JTH27" s="16"/>
      <c r="JTI27" s="16"/>
      <c r="JTJ27" s="16"/>
      <c r="JTK27" s="16"/>
      <c r="JTL27" s="16"/>
      <c r="JTM27" s="16"/>
      <c r="JTN27" s="16"/>
      <c r="JTO27" s="16"/>
      <c r="JTP27" s="16"/>
      <c r="JTQ27" s="16"/>
      <c r="JTR27" s="16"/>
      <c r="JTS27" s="16"/>
      <c r="JTT27" s="16"/>
      <c r="JTU27" s="16"/>
      <c r="JTV27" s="16"/>
      <c r="JTW27" s="16"/>
      <c r="JTX27" s="16"/>
      <c r="JTY27" s="16"/>
      <c r="JTZ27" s="16"/>
      <c r="JUA27" s="16"/>
      <c r="JUB27" s="16"/>
      <c r="JUC27" s="16"/>
      <c r="JUD27" s="16"/>
      <c r="JUE27" s="16"/>
      <c r="JUF27" s="16"/>
      <c r="JUG27" s="16"/>
      <c r="JUH27" s="16"/>
      <c r="JUI27" s="16"/>
      <c r="JUJ27" s="16"/>
      <c r="JUK27" s="16"/>
      <c r="JUL27" s="16"/>
      <c r="JUM27" s="16"/>
      <c r="JUN27" s="16"/>
      <c r="JUO27" s="16"/>
      <c r="JUP27" s="16"/>
      <c r="JUQ27" s="16"/>
      <c r="JUR27" s="16"/>
      <c r="JUS27" s="16"/>
      <c r="JUT27" s="16"/>
      <c r="JUU27" s="16"/>
      <c r="JUV27" s="16"/>
      <c r="JUW27" s="16"/>
      <c r="JUX27" s="16"/>
      <c r="JUY27" s="16"/>
      <c r="JUZ27" s="16"/>
      <c r="JVA27" s="16"/>
      <c r="JVB27" s="16"/>
      <c r="JVC27" s="16"/>
      <c r="JVD27" s="16"/>
      <c r="JVE27" s="16"/>
      <c r="JVF27" s="16"/>
      <c r="JVG27" s="16"/>
      <c r="JVH27" s="16"/>
      <c r="JVI27" s="16"/>
      <c r="JVJ27" s="16"/>
      <c r="JVK27" s="16"/>
      <c r="JVL27" s="16"/>
      <c r="JVM27" s="16"/>
      <c r="JVN27" s="16"/>
      <c r="JVO27" s="16"/>
      <c r="JVP27" s="16"/>
      <c r="JVQ27" s="16"/>
      <c r="JVR27" s="16"/>
      <c r="JVS27" s="16"/>
      <c r="JVT27" s="16"/>
      <c r="JVU27" s="16"/>
      <c r="JVV27" s="16"/>
      <c r="JVW27" s="16"/>
      <c r="JVX27" s="16"/>
      <c r="JVY27" s="16"/>
      <c r="JVZ27" s="16"/>
      <c r="JWA27" s="16"/>
      <c r="JWB27" s="16"/>
      <c r="JWC27" s="16"/>
      <c r="JWD27" s="16"/>
      <c r="JWE27" s="16"/>
      <c r="JWF27" s="16"/>
      <c r="JWG27" s="16"/>
      <c r="JWH27" s="16"/>
      <c r="JWI27" s="16"/>
      <c r="JWJ27" s="16"/>
      <c r="JWK27" s="16"/>
      <c r="JWL27" s="16"/>
      <c r="JWM27" s="16"/>
      <c r="JWN27" s="16"/>
      <c r="JWO27" s="16"/>
      <c r="JWP27" s="16"/>
      <c r="JWQ27" s="16"/>
      <c r="JWR27" s="16"/>
      <c r="JWS27" s="16"/>
      <c r="JWT27" s="16"/>
      <c r="JWU27" s="16"/>
      <c r="JWV27" s="16"/>
      <c r="JWW27" s="16"/>
      <c r="JWX27" s="16"/>
      <c r="JWY27" s="16"/>
      <c r="JWZ27" s="16"/>
      <c r="JXA27" s="16"/>
      <c r="JXB27" s="16"/>
      <c r="JXC27" s="16"/>
      <c r="JXD27" s="16"/>
      <c r="JXE27" s="16"/>
      <c r="JXF27" s="16"/>
      <c r="JXG27" s="16"/>
      <c r="JXH27" s="16"/>
      <c r="JXI27" s="16"/>
      <c r="JXJ27" s="16"/>
      <c r="JXK27" s="16"/>
      <c r="JXL27" s="16"/>
      <c r="JXM27" s="16"/>
      <c r="JXN27" s="16"/>
      <c r="JXO27" s="16"/>
      <c r="JXP27" s="16"/>
      <c r="JXQ27" s="16"/>
      <c r="JXR27" s="16"/>
      <c r="JXS27" s="16"/>
      <c r="JXT27" s="16"/>
      <c r="JXU27" s="16"/>
      <c r="JXV27" s="16"/>
      <c r="JXW27" s="16"/>
      <c r="JXX27" s="16"/>
      <c r="JXY27" s="16"/>
      <c r="JXZ27" s="16"/>
      <c r="JYA27" s="16"/>
      <c r="JYB27" s="16"/>
      <c r="JYC27" s="16"/>
      <c r="JYD27" s="16"/>
      <c r="JYE27" s="16"/>
      <c r="JYF27" s="16"/>
      <c r="JYG27" s="16"/>
      <c r="JYH27" s="16"/>
      <c r="JYI27" s="16"/>
      <c r="JYJ27" s="16"/>
      <c r="JYK27" s="16"/>
      <c r="JYL27" s="16"/>
      <c r="JYM27" s="16"/>
      <c r="JYN27" s="16"/>
      <c r="JYO27" s="16"/>
      <c r="JYP27" s="16"/>
      <c r="JYQ27" s="16"/>
      <c r="JYR27" s="16"/>
      <c r="JYS27" s="16"/>
      <c r="JYT27" s="16"/>
      <c r="JYU27" s="16"/>
      <c r="JYV27" s="16"/>
      <c r="JYW27" s="16"/>
      <c r="JYX27" s="16"/>
      <c r="JYY27" s="16"/>
      <c r="JYZ27" s="16"/>
      <c r="JZA27" s="16"/>
      <c r="JZB27" s="16"/>
      <c r="JZC27" s="16"/>
      <c r="JZD27" s="16"/>
      <c r="JZE27" s="16"/>
      <c r="JZF27" s="16"/>
      <c r="JZG27" s="16"/>
      <c r="JZH27" s="16"/>
      <c r="JZI27" s="16"/>
      <c r="JZJ27" s="16"/>
      <c r="JZK27" s="16"/>
      <c r="JZL27" s="16"/>
      <c r="JZM27" s="16"/>
      <c r="JZN27" s="16"/>
      <c r="JZO27" s="16"/>
      <c r="JZP27" s="16"/>
      <c r="JZQ27" s="16"/>
      <c r="JZR27" s="16"/>
      <c r="JZS27" s="16"/>
      <c r="JZT27" s="16"/>
      <c r="JZU27" s="16"/>
      <c r="JZV27" s="16"/>
      <c r="JZW27" s="16"/>
      <c r="JZX27" s="16"/>
      <c r="JZY27" s="16"/>
      <c r="JZZ27" s="16"/>
      <c r="KAA27" s="16"/>
      <c r="KAB27" s="16"/>
      <c r="KAC27" s="16"/>
      <c r="KAD27" s="16"/>
      <c r="KAE27" s="16"/>
      <c r="KAF27" s="16"/>
      <c r="KAG27" s="16"/>
      <c r="KAH27" s="16"/>
      <c r="KAI27" s="16"/>
      <c r="KAJ27" s="16"/>
      <c r="KAK27" s="16"/>
      <c r="KAL27" s="16"/>
      <c r="KAM27" s="16"/>
      <c r="KAN27" s="16"/>
      <c r="KAO27" s="16"/>
      <c r="KAP27" s="16"/>
      <c r="KAQ27" s="16"/>
      <c r="KAR27" s="16"/>
      <c r="KAS27" s="16"/>
      <c r="KAT27" s="16"/>
      <c r="KAU27" s="16"/>
      <c r="KAV27" s="16"/>
      <c r="KAW27" s="16"/>
      <c r="KAX27" s="16"/>
      <c r="KAY27" s="16"/>
      <c r="KAZ27" s="16"/>
      <c r="KBA27" s="16"/>
      <c r="KBB27" s="16"/>
      <c r="KBC27" s="16"/>
      <c r="KBD27" s="16"/>
      <c r="KBE27" s="16"/>
      <c r="KBF27" s="16"/>
      <c r="KBG27" s="16"/>
      <c r="KBH27" s="16"/>
      <c r="KBI27" s="16"/>
      <c r="KBJ27" s="16"/>
      <c r="KBK27" s="16"/>
      <c r="KBL27" s="16"/>
      <c r="KBM27" s="16"/>
      <c r="KBN27" s="16"/>
      <c r="KBO27" s="16"/>
      <c r="KBP27" s="16"/>
      <c r="KBQ27" s="16"/>
      <c r="KBR27" s="16"/>
      <c r="KBS27" s="16"/>
      <c r="KBT27" s="16"/>
      <c r="KBU27" s="16"/>
      <c r="KBV27" s="16"/>
      <c r="KBW27" s="16"/>
      <c r="KBX27" s="16"/>
      <c r="KBY27" s="16"/>
      <c r="KBZ27" s="16"/>
      <c r="KCA27" s="16"/>
      <c r="KCB27" s="16"/>
      <c r="KCC27" s="16"/>
      <c r="KCD27" s="16"/>
      <c r="KCE27" s="16"/>
      <c r="KCF27" s="16"/>
      <c r="KCG27" s="16"/>
      <c r="KCH27" s="16"/>
      <c r="KCI27" s="16"/>
      <c r="KCJ27" s="16"/>
      <c r="KCK27" s="16"/>
      <c r="KCL27" s="16"/>
      <c r="KCM27" s="16"/>
      <c r="KCN27" s="16"/>
      <c r="KCO27" s="16"/>
      <c r="KCP27" s="16"/>
      <c r="KCQ27" s="16"/>
      <c r="KCR27" s="16"/>
      <c r="KCS27" s="16"/>
      <c r="KCT27" s="16"/>
      <c r="KCU27" s="16"/>
      <c r="KCV27" s="16"/>
      <c r="KCW27" s="16"/>
      <c r="KCX27" s="16"/>
      <c r="KCY27" s="16"/>
      <c r="KCZ27" s="16"/>
      <c r="KDA27" s="16"/>
      <c r="KDB27" s="16"/>
      <c r="KDC27" s="16"/>
      <c r="KDD27" s="16"/>
      <c r="KDE27" s="16"/>
      <c r="KDF27" s="16"/>
      <c r="KDG27" s="16"/>
      <c r="KDH27" s="16"/>
      <c r="KDI27" s="16"/>
      <c r="KDJ27" s="16"/>
      <c r="KDK27" s="16"/>
      <c r="KDL27" s="16"/>
      <c r="KDM27" s="16"/>
      <c r="KDN27" s="16"/>
      <c r="KDO27" s="16"/>
      <c r="KDP27" s="16"/>
      <c r="KDQ27" s="16"/>
      <c r="KDR27" s="16"/>
      <c r="KDS27" s="16"/>
      <c r="KDT27" s="16"/>
      <c r="KDU27" s="16"/>
      <c r="KDV27" s="16"/>
      <c r="KDW27" s="16"/>
      <c r="KDX27" s="16"/>
      <c r="KDY27" s="16"/>
      <c r="KDZ27" s="16"/>
      <c r="KEA27" s="16"/>
      <c r="KEB27" s="16"/>
      <c r="KEC27" s="16"/>
      <c r="KED27" s="16"/>
      <c r="KEE27" s="16"/>
      <c r="KEF27" s="16"/>
      <c r="KEG27" s="16"/>
      <c r="KEH27" s="16"/>
      <c r="KEI27" s="16"/>
      <c r="KEJ27" s="16"/>
      <c r="KEK27" s="16"/>
      <c r="KEL27" s="16"/>
      <c r="KEM27" s="16"/>
      <c r="KEN27" s="16"/>
      <c r="KEO27" s="16"/>
      <c r="KEP27" s="16"/>
      <c r="KEQ27" s="16"/>
      <c r="KER27" s="16"/>
      <c r="KES27" s="16"/>
      <c r="KET27" s="16"/>
      <c r="KEU27" s="16"/>
      <c r="KEV27" s="16"/>
      <c r="KEW27" s="16"/>
      <c r="KEX27" s="16"/>
      <c r="KEY27" s="16"/>
      <c r="KEZ27" s="16"/>
      <c r="KFA27" s="16"/>
      <c r="KFB27" s="16"/>
      <c r="KFC27" s="16"/>
      <c r="KFD27" s="16"/>
      <c r="KFE27" s="16"/>
      <c r="KFF27" s="16"/>
      <c r="KFG27" s="16"/>
      <c r="KFH27" s="16"/>
      <c r="KFI27" s="16"/>
      <c r="KFJ27" s="16"/>
      <c r="KFK27" s="16"/>
      <c r="KFL27" s="16"/>
      <c r="KFM27" s="16"/>
      <c r="KFN27" s="16"/>
      <c r="KFO27" s="16"/>
      <c r="KFP27" s="16"/>
      <c r="KFQ27" s="16"/>
      <c r="KFR27" s="16"/>
      <c r="KFS27" s="16"/>
      <c r="KFT27" s="16"/>
      <c r="KFU27" s="16"/>
      <c r="KFV27" s="16"/>
      <c r="KFW27" s="16"/>
      <c r="KFX27" s="16"/>
      <c r="KFY27" s="16"/>
      <c r="KFZ27" s="16"/>
      <c r="KGA27" s="16"/>
      <c r="KGB27" s="16"/>
      <c r="KGC27" s="16"/>
      <c r="KGD27" s="16"/>
      <c r="KGE27" s="16"/>
      <c r="KGF27" s="16"/>
      <c r="KGG27" s="16"/>
      <c r="KGH27" s="16"/>
      <c r="KGI27" s="16"/>
      <c r="KGJ27" s="16"/>
      <c r="KGK27" s="16"/>
      <c r="KGL27" s="16"/>
      <c r="KGM27" s="16"/>
      <c r="KGN27" s="16"/>
      <c r="KGO27" s="16"/>
      <c r="KGP27" s="16"/>
      <c r="KGQ27" s="16"/>
      <c r="KGR27" s="16"/>
      <c r="KGS27" s="16"/>
      <c r="KGT27" s="16"/>
      <c r="KGU27" s="16"/>
      <c r="KGV27" s="16"/>
      <c r="KGW27" s="16"/>
      <c r="KGX27" s="16"/>
      <c r="KGY27" s="16"/>
      <c r="KGZ27" s="16"/>
      <c r="KHA27" s="16"/>
      <c r="KHB27" s="16"/>
      <c r="KHC27" s="16"/>
      <c r="KHD27" s="16"/>
      <c r="KHE27" s="16"/>
      <c r="KHF27" s="16"/>
      <c r="KHG27" s="16"/>
      <c r="KHH27" s="16"/>
      <c r="KHI27" s="16"/>
      <c r="KHJ27" s="16"/>
      <c r="KHK27" s="16"/>
      <c r="KHL27" s="16"/>
      <c r="KHM27" s="16"/>
      <c r="KHN27" s="16"/>
      <c r="KHO27" s="16"/>
      <c r="KHP27" s="16"/>
      <c r="KHQ27" s="16"/>
      <c r="KHR27" s="16"/>
      <c r="KHS27" s="16"/>
      <c r="KHT27" s="16"/>
      <c r="KHU27" s="16"/>
      <c r="KHV27" s="16"/>
      <c r="KHW27" s="16"/>
      <c r="KHX27" s="16"/>
      <c r="KHY27" s="16"/>
      <c r="KHZ27" s="16"/>
      <c r="KIA27" s="16"/>
      <c r="KIB27" s="16"/>
      <c r="KIC27" s="16"/>
      <c r="KID27" s="16"/>
      <c r="KIE27" s="16"/>
      <c r="KIF27" s="16"/>
      <c r="KIG27" s="16"/>
      <c r="KIH27" s="16"/>
      <c r="KII27" s="16"/>
      <c r="KIJ27" s="16"/>
      <c r="KIK27" s="16"/>
      <c r="KIL27" s="16"/>
      <c r="KIM27" s="16"/>
      <c r="KIN27" s="16"/>
      <c r="KIO27" s="16"/>
      <c r="KIP27" s="16"/>
      <c r="KIQ27" s="16"/>
      <c r="KIR27" s="16"/>
      <c r="KIS27" s="16"/>
      <c r="KIT27" s="16"/>
      <c r="KIU27" s="16"/>
      <c r="KIV27" s="16"/>
      <c r="KIW27" s="16"/>
      <c r="KIX27" s="16"/>
      <c r="KIY27" s="16"/>
      <c r="KIZ27" s="16"/>
      <c r="KJA27" s="16"/>
      <c r="KJB27" s="16"/>
      <c r="KJC27" s="16"/>
      <c r="KJD27" s="16"/>
      <c r="KJE27" s="16"/>
      <c r="KJF27" s="16"/>
      <c r="KJG27" s="16"/>
      <c r="KJH27" s="16"/>
      <c r="KJI27" s="16"/>
      <c r="KJJ27" s="16"/>
      <c r="KJK27" s="16"/>
      <c r="KJL27" s="16"/>
      <c r="KJM27" s="16"/>
      <c r="KJN27" s="16"/>
      <c r="KJO27" s="16"/>
      <c r="KJP27" s="16"/>
      <c r="KJQ27" s="16"/>
      <c r="KJR27" s="16"/>
      <c r="KJS27" s="16"/>
      <c r="KJT27" s="16"/>
      <c r="KJU27" s="16"/>
      <c r="KJV27" s="16"/>
      <c r="KJW27" s="16"/>
      <c r="KJX27" s="16"/>
      <c r="KJY27" s="16"/>
      <c r="KJZ27" s="16"/>
      <c r="KKA27" s="16"/>
      <c r="KKB27" s="16"/>
      <c r="KKC27" s="16"/>
      <c r="KKD27" s="16"/>
      <c r="KKE27" s="16"/>
      <c r="KKF27" s="16"/>
      <c r="KKG27" s="16"/>
      <c r="KKH27" s="16"/>
      <c r="KKI27" s="16"/>
      <c r="KKJ27" s="16"/>
      <c r="KKK27" s="16"/>
      <c r="KKL27" s="16"/>
      <c r="KKM27" s="16"/>
      <c r="KKN27" s="16"/>
      <c r="KKO27" s="16"/>
      <c r="KKP27" s="16"/>
      <c r="KKQ27" s="16"/>
      <c r="KKR27" s="16"/>
      <c r="KKS27" s="16"/>
      <c r="KKT27" s="16"/>
      <c r="KKU27" s="16"/>
      <c r="KKV27" s="16"/>
      <c r="KKW27" s="16"/>
      <c r="KKX27" s="16"/>
      <c r="KKY27" s="16"/>
      <c r="KKZ27" s="16"/>
      <c r="KLA27" s="16"/>
      <c r="KLB27" s="16"/>
      <c r="KLC27" s="16"/>
      <c r="KLD27" s="16"/>
      <c r="KLE27" s="16"/>
      <c r="KLF27" s="16"/>
      <c r="KLG27" s="16"/>
      <c r="KLH27" s="16"/>
      <c r="KLI27" s="16"/>
      <c r="KLJ27" s="16"/>
      <c r="KLK27" s="16"/>
      <c r="KLL27" s="16"/>
      <c r="KLM27" s="16"/>
      <c r="KLN27" s="16"/>
      <c r="KLO27" s="16"/>
      <c r="KLP27" s="16"/>
      <c r="KLQ27" s="16"/>
      <c r="KLR27" s="16"/>
      <c r="KLS27" s="16"/>
      <c r="KLT27" s="16"/>
      <c r="KLU27" s="16"/>
      <c r="KLV27" s="16"/>
      <c r="KLW27" s="16"/>
      <c r="KLX27" s="16"/>
      <c r="KLY27" s="16"/>
      <c r="KLZ27" s="16"/>
      <c r="KMA27" s="16"/>
      <c r="KMB27" s="16"/>
      <c r="KMC27" s="16"/>
      <c r="KMD27" s="16"/>
      <c r="KME27" s="16"/>
      <c r="KMF27" s="16"/>
      <c r="KMG27" s="16"/>
      <c r="KMH27" s="16"/>
      <c r="KMI27" s="16"/>
      <c r="KMJ27" s="16"/>
      <c r="KMK27" s="16"/>
      <c r="KML27" s="16"/>
      <c r="KMM27" s="16"/>
      <c r="KMN27" s="16"/>
      <c r="KMO27" s="16"/>
      <c r="KMP27" s="16"/>
      <c r="KMQ27" s="16"/>
      <c r="KMR27" s="16"/>
      <c r="KMS27" s="16"/>
      <c r="KMT27" s="16"/>
      <c r="KMU27" s="16"/>
      <c r="KMV27" s="16"/>
      <c r="KMW27" s="16"/>
      <c r="KMX27" s="16"/>
      <c r="KMY27" s="16"/>
      <c r="KMZ27" s="16"/>
      <c r="KNA27" s="16"/>
      <c r="KNB27" s="16"/>
      <c r="KNC27" s="16"/>
      <c r="KND27" s="16"/>
      <c r="KNE27" s="16"/>
      <c r="KNF27" s="16"/>
      <c r="KNG27" s="16"/>
      <c r="KNH27" s="16"/>
      <c r="KNI27" s="16"/>
      <c r="KNJ27" s="16"/>
      <c r="KNK27" s="16"/>
      <c r="KNL27" s="16"/>
      <c r="KNM27" s="16"/>
      <c r="KNN27" s="16"/>
      <c r="KNO27" s="16"/>
      <c r="KNP27" s="16"/>
      <c r="KNQ27" s="16"/>
      <c r="KNR27" s="16"/>
      <c r="KNS27" s="16"/>
      <c r="KNT27" s="16"/>
      <c r="KNU27" s="16"/>
      <c r="KNV27" s="16"/>
      <c r="KNW27" s="16"/>
      <c r="KNX27" s="16"/>
      <c r="KNY27" s="16"/>
      <c r="KNZ27" s="16"/>
      <c r="KOA27" s="16"/>
      <c r="KOB27" s="16"/>
      <c r="KOC27" s="16"/>
      <c r="KOD27" s="16"/>
      <c r="KOE27" s="16"/>
      <c r="KOF27" s="16"/>
      <c r="KOG27" s="16"/>
      <c r="KOH27" s="16"/>
      <c r="KOI27" s="16"/>
      <c r="KOJ27" s="16"/>
      <c r="KOK27" s="16"/>
      <c r="KOL27" s="16"/>
      <c r="KOM27" s="16"/>
      <c r="KON27" s="16"/>
      <c r="KOO27" s="16"/>
      <c r="KOP27" s="16"/>
      <c r="KOQ27" s="16"/>
      <c r="KOR27" s="16"/>
      <c r="KOS27" s="16"/>
      <c r="KOT27" s="16"/>
      <c r="KOU27" s="16"/>
      <c r="KOV27" s="16"/>
      <c r="KOW27" s="16"/>
      <c r="KOX27" s="16"/>
      <c r="KOY27" s="16"/>
      <c r="KOZ27" s="16"/>
      <c r="KPA27" s="16"/>
      <c r="KPB27" s="16"/>
      <c r="KPC27" s="16"/>
      <c r="KPD27" s="16"/>
      <c r="KPE27" s="16"/>
      <c r="KPF27" s="16"/>
      <c r="KPG27" s="16"/>
      <c r="KPH27" s="16"/>
      <c r="KPI27" s="16"/>
      <c r="KPJ27" s="16"/>
      <c r="KPK27" s="16"/>
      <c r="KPL27" s="16"/>
      <c r="KPM27" s="16"/>
      <c r="KPN27" s="16"/>
      <c r="KPO27" s="16"/>
      <c r="KPP27" s="16"/>
      <c r="KPQ27" s="16"/>
      <c r="KPR27" s="16"/>
      <c r="KPS27" s="16"/>
      <c r="KPT27" s="16"/>
      <c r="KPU27" s="16"/>
      <c r="KPV27" s="16"/>
      <c r="KPW27" s="16"/>
      <c r="KPX27" s="16"/>
      <c r="KPY27" s="16"/>
      <c r="KPZ27" s="16"/>
      <c r="KQA27" s="16"/>
      <c r="KQB27" s="16"/>
      <c r="KQC27" s="16"/>
      <c r="KQD27" s="16"/>
      <c r="KQE27" s="16"/>
      <c r="KQF27" s="16"/>
      <c r="KQG27" s="16"/>
      <c r="KQH27" s="16"/>
      <c r="KQI27" s="16"/>
      <c r="KQJ27" s="16"/>
      <c r="KQK27" s="16"/>
      <c r="KQL27" s="16"/>
      <c r="KQM27" s="16"/>
      <c r="KQN27" s="16"/>
      <c r="KQO27" s="16"/>
      <c r="KQP27" s="16"/>
      <c r="KQQ27" s="16"/>
      <c r="KQR27" s="16"/>
      <c r="KQS27" s="16"/>
      <c r="KQT27" s="16"/>
      <c r="KQU27" s="16"/>
      <c r="KQV27" s="16"/>
      <c r="KQW27" s="16"/>
      <c r="KQX27" s="16"/>
      <c r="KQY27" s="16"/>
      <c r="KQZ27" s="16"/>
      <c r="KRA27" s="16"/>
      <c r="KRB27" s="16"/>
      <c r="KRC27" s="16"/>
      <c r="KRD27" s="16"/>
      <c r="KRE27" s="16"/>
      <c r="KRF27" s="16"/>
      <c r="KRG27" s="16"/>
      <c r="KRH27" s="16"/>
      <c r="KRI27" s="16"/>
      <c r="KRJ27" s="16"/>
      <c r="KRK27" s="16"/>
      <c r="KRL27" s="16"/>
      <c r="KRM27" s="16"/>
      <c r="KRN27" s="16"/>
      <c r="KRO27" s="16"/>
      <c r="KRP27" s="16"/>
      <c r="KRQ27" s="16"/>
      <c r="KRR27" s="16"/>
      <c r="KRS27" s="16"/>
      <c r="KRT27" s="16"/>
      <c r="KRU27" s="16"/>
      <c r="KRV27" s="16"/>
      <c r="KRW27" s="16"/>
      <c r="KRX27" s="16"/>
      <c r="KRY27" s="16"/>
      <c r="KRZ27" s="16"/>
      <c r="KSA27" s="16"/>
      <c r="KSB27" s="16"/>
      <c r="KSC27" s="16"/>
      <c r="KSD27" s="16"/>
      <c r="KSE27" s="16"/>
      <c r="KSF27" s="16"/>
      <c r="KSG27" s="16"/>
      <c r="KSH27" s="16"/>
      <c r="KSI27" s="16"/>
      <c r="KSJ27" s="16"/>
      <c r="KSK27" s="16"/>
      <c r="KSL27" s="16"/>
      <c r="KSM27" s="16"/>
      <c r="KSN27" s="16"/>
      <c r="KSO27" s="16"/>
      <c r="KSP27" s="16"/>
      <c r="KSQ27" s="16"/>
      <c r="KSR27" s="16"/>
      <c r="KSS27" s="16"/>
      <c r="KST27" s="16"/>
      <c r="KSU27" s="16"/>
      <c r="KSV27" s="16"/>
      <c r="KSW27" s="16"/>
      <c r="KSX27" s="16"/>
      <c r="KSY27" s="16"/>
      <c r="KSZ27" s="16"/>
      <c r="KTA27" s="16"/>
      <c r="KTB27" s="16"/>
      <c r="KTC27" s="16"/>
      <c r="KTD27" s="16"/>
      <c r="KTE27" s="16"/>
      <c r="KTF27" s="16"/>
      <c r="KTG27" s="16"/>
      <c r="KTH27" s="16"/>
      <c r="KTI27" s="16"/>
      <c r="KTJ27" s="16"/>
      <c r="KTK27" s="16"/>
      <c r="KTL27" s="16"/>
      <c r="KTM27" s="16"/>
      <c r="KTN27" s="16"/>
      <c r="KTO27" s="16"/>
      <c r="KTP27" s="16"/>
      <c r="KTQ27" s="16"/>
      <c r="KTR27" s="16"/>
      <c r="KTS27" s="16"/>
      <c r="KTT27" s="16"/>
      <c r="KTU27" s="16"/>
      <c r="KTV27" s="16"/>
      <c r="KTW27" s="16"/>
      <c r="KTX27" s="16"/>
      <c r="KTY27" s="16"/>
      <c r="KTZ27" s="16"/>
      <c r="KUA27" s="16"/>
      <c r="KUB27" s="16"/>
      <c r="KUC27" s="16"/>
      <c r="KUD27" s="16"/>
      <c r="KUE27" s="16"/>
      <c r="KUF27" s="16"/>
      <c r="KUG27" s="16"/>
      <c r="KUH27" s="16"/>
      <c r="KUI27" s="16"/>
      <c r="KUJ27" s="16"/>
      <c r="KUK27" s="16"/>
      <c r="KUL27" s="16"/>
      <c r="KUM27" s="16"/>
      <c r="KUN27" s="16"/>
      <c r="KUO27" s="16"/>
      <c r="KUP27" s="16"/>
      <c r="KUQ27" s="16"/>
      <c r="KUR27" s="16"/>
      <c r="KUS27" s="16"/>
      <c r="KUT27" s="16"/>
      <c r="KUU27" s="16"/>
      <c r="KUV27" s="16"/>
      <c r="KUW27" s="16"/>
      <c r="KUX27" s="16"/>
      <c r="KUY27" s="16"/>
      <c r="KUZ27" s="16"/>
      <c r="KVA27" s="16"/>
      <c r="KVB27" s="16"/>
      <c r="KVC27" s="16"/>
      <c r="KVD27" s="16"/>
      <c r="KVE27" s="16"/>
      <c r="KVF27" s="16"/>
      <c r="KVG27" s="16"/>
      <c r="KVH27" s="16"/>
      <c r="KVI27" s="16"/>
      <c r="KVJ27" s="16"/>
      <c r="KVK27" s="16"/>
      <c r="KVL27" s="16"/>
      <c r="KVM27" s="16"/>
      <c r="KVN27" s="16"/>
      <c r="KVO27" s="16"/>
      <c r="KVP27" s="16"/>
      <c r="KVQ27" s="16"/>
      <c r="KVR27" s="16"/>
      <c r="KVS27" s="16"/>
      <c r="KVT27" s="16"/>
      <c r="KVU27" s="16"/>
      <c r="KVV27" s="16"/>
      <c r="KVW27" s="16"/>
      <c r="KVX27" s="16"/>
      <c r="KVY27" s="16"/>
      <c r="KVZ27" s="16"/>
      <c r="KWA27" s="16"/>
      <c r="KWB27" s="16"/>
      <c r="KWC27" s="16"/>
      <c r="KWD27" s="16"/>
      <c r="KWE27" s="16"/>
      <c r="KWF27" s="16"/>
      <c r="KWG27" s="16"/>
      <c r="KWH27" s="16"/>
      <c r="KWI27" s="16"/>
      <c r="KWJ27" s="16"/>
      <c r="KWK27" s="16"/>
      <c r="KWL27" s="16"/>
      <c r="KWM27" s="16"/>
      <c r="KWN27" s="16"/>
      <c r="KWO27" s="16"/>
      <c r="KWP27" s="16"/>
      <c r="KWQ27" s="16"/>
      <c r="KWR27" s="16"/>
      <c r="KWS27" s="16"/>
      <c r="KWT27" s="16"/>
      <c r="KWU27" s="16"/>
      <c r="KWV27" s="16"/>
      <c r="KWW27" s="16"/>
      <c r="KWX27" s="16"/>
      <c r="KWY27" s="16"/>
      <c r="KWZ27" s="16"/>
      <c r="KXA27" s="16"/>
      <c r="KXB27" s="16"/>
      <c r="KXC27" s="16"/>
      <c r="KXD27" s="16"/>
      <c r="KXE27" s="16"/>
      <c r="KXF27" s="16"/>
      <c r="KXG27" s="16"/>
      <c r="KXH27" s="16"/>
      <c r="KXI27" s="16"/>
      <c r="KXJ27" s="16"/>
      <c r="KXK27" s="16"/>
      <c r="KXL27" s="16"/>
      <c r="KXM27" s="16"/>
      <c r="KXN27" s="16"/>
      <c r="KXO27" s="16"/>
      <c r="KXP27" s="16"/>
      <c r="KXQ27" s="16"/>
      <c r="KXR27" s="16"/>
      <c r="KXS27" s="16"/>
      <c r="KXT27" s="16"/>
      <c r="KXU27" s="16"/>
      <c r="KXV27" s="16"/>
      <c r="KXW27" s="16"/>
      <c r="KXX27" s="16"/>
      <c r="KXY27" s="16"/>
      <c r="KXZ27" s="16"/>
      <c r="KYA27" s="16"/>
      <c r="KYB27" s="16"/>
      <c r="KYC27" s="16"/>
      <c r="KYD27" s="16"/>
      <c r="KYE27" s="16"/>
      <c r="KYF27" s="16"/>
      <c r="KYG27" s="16"/>
      <c r="KYH27" s="16"/>
      <c r="KYI27" s="16"/>
      <c r="KYJ27" s="16"/>
      <c r="KYK27" s="16"/>
      <c r="KYL27" s="16"/>
      <c r="KYM27" s="16"/>
      <c r="KYN27" s="16"/>
      <c r="KYO27" s="16"/>
      <c r="KYP27" s="16"/>
      <c r="KYQ27" s="16"/>
      <c r="KYR27" s="16"/>
      <c r="KYS27" s="16"/>
      <c r="KYT27" s="16"/>
      <c r="KYU27" s="16"/>
      <c r="KYV27" s="16"/>
      <c r="KYW27" s="16"/>
      <c r="KYX27" s="16"/>
      <c r="KYY27" s="16"/>
      <c r="KYZ27" s="16"/>
      <c r="KZA27" s="16"/>
      <c r="KZB27" s="16"/>
      <c r="KZC27" s="16"/>
      <c r="KZD27" s="16"/>
      <c r="KZE27" s="16"/>
      <c r="KZF27" s="16"/>
      <c r="KZG27" s="16"/>
      <c r="KZH27" s="16"/>
      <c r="KZI27" s="16"/>
      <c r="KZJ27" s="16"/>
      <c r="KZK27" s="16"/>
      <c r="KZL27" s="16"/>
      <c r="KZM27" s="16"/>
      <c r="KZN27" s="16"/>
      <c r="KZO27" s="16"/>
      <c r="KZP27" s="16"/>
      <c r="KZQ27" s="16"/>
      <c r="KZR27" s="16"/>
      <c r="KZS27" s="16"/>
      <c r="KZT27" s="16"/>
      <c r="KZU27" s="16"/>
      <c r="KZV27" s="16"/>
      <c r="KZW27" s="16"/>
      <c r="KZX27" s="16"/>
      <c r="KZY27" s="16"/>
      <c r="KZZ27" s="16"/>
      <c r="LAA27" s="16"/>
      <c r="LAB27" s="16"/>
      <c r="LAC27" s="16"/>
      <c r="LAD27" s="16"/>
      <c r="LAE27" s="16"/>
      <c r="LAF27" s="16"/>
      <c r="LAG27" s="16"/>
      <c r="LAH27" s="16"/>
      <c r="LAI27" s="16"/>
      <c r="LAJ27" s="16"/>
      <c r="LAK27" s="16"/>
      <c r="LAL27" s="16"/>
      <c r="LAM27" s="16"/>
      <c r="LAN27" s="16"/>
      <c r="LAO27" s="16"/>
      <c r="LAP27" s="16"/>
      <c r="LAQ27" s="16"/>
      <c r="LAR27" s="16"/>
      <c r="LAS27" s="16"/>
      <c r="LAT27" s="16"/>
      <c r="LAU27" s="16"/>
      <c r="LAV27" s="16"/>
      <c r="LAW27" s="16"/>
      <c r="LAX27" s="16"/>
      <c r="LAY27" s="16"/>
      <c r="LAZ27" s="16"/>
      <c r="LBA27" s="16"/>
      <c r="LBB27" s="16"/>
      <c r="LBC27" s="16"/>
      <c r="LBD27" s="16"/>
      <c r="LBE27" s="16"/>
      <c r="LBF27" s="16"/>
      <c r="LBG27" s="16"/>
      <c r="LBH27" s="16"/>
      <c r="LBI27" s="16"/>
      <c r="LBJ27" s="16"/>
      <c r="LBK27" s="16"/>
      <c r="LBL27" s="16"/>
      <c r="LBM27" s="16"/>
      <c r="LBN27" s="16"/>
      <c r="LBO27" s="16"/>
      <c r="LBP27" s="16"/>
      <c r="LBQ27" s="16"/>
      <c r="LBR27" s="16"/>
      <c r="LBS27" s="16"/>
      <c r="LBT27" s="16"/>
      <c r="LBU27" s="16"/>
      <c r="LBV27" s="16"/>
      <c r="LBW27" s="16"/>
      <c r="LBX27" s="16"/>
      <c r="LBY27" s="16"/>
      <c r="LBZ27" s="16"/>
      <c r="LCA27" s="16"/>
      <c r="LCB27" s="16"/>
      <c r="LCC27" s="16"/>
      <c r="LCD27" s="16"/>
      <c r="LCE27" s="16"/>
      <c r="LCF27" s="16"/>
      <c r="LCG27" s="16"/>
      <c r="LCH27" s="16"/>
      <c r="LCI27" s="16"/>
      <c r="LCJ27" s="16"/>
      <c r="LCK27" s="16"/>
      <c r="LCL27" s="16"/>
      <c r="LCM27" s="16"/>
      <c r="LCN27" s="16"/>
      <c r="LCO27" s="16"/>
      <c r="LCP27" s="16"/>
      <c r="LCQ27" s="16"/>
      <c r="LCR27" s="16"/>
      <c r="LCS27" s="16"/>
      <c r="LCT27" s="16"/>
      <c r="LCU27" s="16"/>
      <c r="LCV27" s="16"/>
      <c r="LCW27" s="16"/>
      <c r="LCX27" s="16"/>
      <c r="LCY27" s="16"/>
      <c r="LCZ27" s="16"/>
      <c r="LDA27" s="16"/>
      <c r="LDB27" s="16"/>
      <c r="LDC27" s="16"/>
      <c r="LDD27" s="16"/>
      <c r="LDE27" s="16"/>
      <c r="LDF27" s="16"/>
      <c r="LDG27" s="16"/>
      <c r="LDH27" s="16"/>
      <c r="LDI27" s="16"/>
      <c r="LDJ27" s="16"/>
      <c r="LDK27" s="16"/>
      <c r="LDL27" s="16"/>
      <c r="LDM27" s="16"/>
      <c r="LDN27" s="16"/>
      <c r="LDO27" s="16"/>
      <c r="LDP27" s="16"/>
      <c r="LDQ27" s="16"/>
      <c r="LDR27" s="16"/>
      <c r="LDS27" s="16"/>
      <c r="LDT27" s="16"/>
      <c r="LDU27" s="16"/>
      <c r="LDV27" s="16"/>
      <c r="LDW27" s="16"/>
      <c r="LDX27" s="16"/>
      <c r="LDY27" s="16"/>
      <c r="LDZ27" s="16"/>
      <c r="LEA27" s="16"/>
      <c r="LEB27" s="16"/>
      <c r="LEC27" s="16"/>
      <c r="LED27" s="16"/>
      <c r="LEE27" s="16"/>
      <c r="LEF27" s="16"/>
      <c r="LEG27" s="16"/>
      <c r="LEH27" s="16"/>
      <c r="LEI27" s="16"/>
      <c r="LEJ27" s="16"/>
      <c r="LEK27" s="16"/>
      <c r="LEL27" s="16"/>
      <c r="LEM27" s="16"/>
      <c r="LEN27" s="16"/>
      <c r="LEO27" s="16"/>
      <c r="LEP27" s="16"/>
      <c r="LEQ27" s="16"/>
      <c r="LER27" s="16"/>
      <c r="LES27" s="16"/>
      <c r="LET27" s="16"/>
      <c r="LEU27" s="16"/>
      <c r="LEV27" s="16"/>
      <c r="LEW27" s="16"/>
      <c r="LEX27" s="16"/>
      <c r="LEY27" s="16"/>
      <c r="LEZ27" s="16"/>
      <c r="LFA27" s="16"/>
      <c r="LFB27" s="16"/>
      <c r="LFC27" s="16"/>
      <c r="LFD27" s="16"/>
      <c r="LFE27" s="16"/>
      <c r="LFF27" s="16"/>
      <c r="LFG27" s="16"/>
      <c r="LFH27" s="16"/>
      <c r="LFI27" s="16"/>
      <c r="LFJ27" s="16"/>
      <c r="LFK27" s="16"/>
      <c r="LFL27" s="16"/>
      <c r="LFM27" s="16"/>
      <c r="LFN27" s="16"/>
      <c r="LFO27" s="16"/>
      <c r="LFP27" s="16"/>
      <c r="LFQ27" s="16"/>
      <c r="LFR27" s="16"/>
      <c r="LFS27" s="16"/>
      <c r="LFT27" s="16"/>
      <c r="LFU27" s="16"/>
      <c r="LFV27" s="16"/>
      <c r="LFW27" s="16"/>
      <c r="LFX27" s="16"/>
      <c r="LFY27" s="16"/>
      <c r="LFZ27" s="16"/>
      <c r="LGA27" s="16"/>
      <c r="LGB27" s="16"/>
      <c r="LGC27" s="16"/>
      <c r="LGD27" s="16"/>
      <c r="LGE27" s="16"/>
      <c r="LGF27" s="16"/>
      <c r="LGG27" s="16"/>
      <c r="LGH27" s="16"/>
      <c r="LGI27" s="16"/>
      <c r="LGJ27" s="16"/>
      <c r="LGK27" s="16"/>
      <c r="LGL27" s="16"/>
      <c r="LGM27" s="16"/>
      <c r="LGN27" s="16"/>
      <c r="LGO27" s="16"/>
      <c r="LGP27" s="16"/>
      <c r="LGQ27" s="16"/>
      <c r="LGR27" s="16"/>
      <c r="LGS27" s="16"/>
      <c r="LGT27" s="16"/>
      <c r="LGU27" s="16"/>
      <c r="LGV27" s="16"/>
      <c r="LGW27" s="16"/>
      <c r="LGX27" s="16"/>
      <c r="LGY27" s="16"/>
      <c r="LGZ27" s="16"/>
      <c r="LHA27" s="16"/>
      <c r="LHB27" s="16"/>
      <c r="LHC27" s="16"/>
      <c r="LHD27" s="16"/>
      <c r="LHE27" s="16"/>
      <c r="LHF27" s="16"/>
      <c r="LHG27" s="16"/>
      <c r="LHH27" s="16"/>
      <c r="LHI27" s="16"/>
      <c r="LHJ27" s="16"/>
      <c r="LHK27" s="16"/>
      <c r="LHL27" s="16"/>
      <c r="LHM27" s="16"/>
      <c r="LHN27" s="16"/>
      <c r="LHO27" s="16"/>
      <c r="LHP27" s="16"/>
      <c r="LHQ27" s="16"/>
      <c r="LHR27" s="16"/>
      <c r="LHS27" s="16"/>
      <c r="LHT27" s="16"/>
      <c r="LHU27" s="16"/>
      <c r="LHV27" s="16"/>
      <c r="LHW27" s="16"/>
      <c r="LHX27" s="16"/>
      <c r="LHY27" s="16"/>
      <c r="LHZ27" s="16"/>
      <c r="LIA27" s="16"/>
      <c r="LIB27" s="16"/>
      <c r="LIC27" s="16"/>
      <c r="LID27" s="16"/>
      <c r="LIE27" s="16"/>
      <c r="LIF27" s="16"/>
      <c r="LIG27" s="16"/>
      <c r="LIH27" s="16"/>
      <c r="LII27" s="16"/>
      <c r="LIJ27" s="16"/>
      <c r="LIK27" s="16"/>
      <c r="LIL27" s="16"/>
      <c r="LIM27" s="16"/>
      <c r="LIN27" s="16"/>
      <c r="LIO27" s="16"/>
      <c r="LIP27" s="16"/>
      <c r="LIQ27" s="16"/>
      <c r="LIR27" s="16"/>
      <c r="LIS27" s="16"/>
      <c r="LIT27" s="16"/>
      <c r="LIU27" s="16"/>
      <c r="LIV27" s="16"/>
      <c r="LIW27" s="16"/>
      <c r="LIX27" s="16"/>
      <c r="LIY27" s="16"/>
      <c r="LIZ27" s="16"/>
      <c r="LJA27" s="16"/>
      <c r="LJB27" s="16"/>
      <c r="LJC27" s="16"/>
      <c r="LJD27" s="16"/>
      <c r="LJE27" s="16"/>
      <c r="LJF27" s="16"/>
      <c r="LJG27" s="16"/>
      <c r="LJH27" s="16"/>
      <c r="LJI27" s="16"/>
      <c r="LJJ27" s="16"/>
      <c r="LJK27" s="16"/>
      <c r="LJL27" s="16"/>
      <c r="LJM27" s="16"/>
      <c r="LJN27" s="16"/>
      <c r="LJO27" s="16"/>
      <c r="LJP27" s="16"/>
      <c r="LJQ27" s="16"/>
      <c r="LJR27" s="16"/>
      <c r="LJS27" s="16"/>
      <c r="LJT27" s="16"/>
      <c r="LJU27" s="16"/>
      <c r="LJV27" s="16"/>
      <c r="LJW27" s="16"/>
      <c r="LJX27" s="16"/>
      <c r="LJY27" s="16"/>
      <c r="LJZ27" s="16"/>
      <c r="LKA27" s="16"/>
      <c r="LKB27" s="16"/>
      <c r="LKC27" s="16"/>
      <c r="LKD27" s="16"/>
      <c r="LKE27" s="16"/>
      <c r="LKF27" s="16"/>
      <c r="LKG27" s="16"/>
      <c r="LKH27" s="16"/>
      <c r="LKI27" s="16"/>
      <c r="LKJ27" s="16"/>
      <c r="LKK27" s="16"/>
      <c r="LKL27" s="16"/>
      <c r="LKM27" s="16"/>
      <c r="LKN27" s="16"/>
      <c r="LKO27" s="16"/>
      <c r="LKP27" s="16"/>
      <c r="LKQ27" s="16"/>
      <c r="LKR27" s="16"/>
      <c r="LKS27" s="16"/>
      <c r="LKT27" s="16"/>
      <c r="LKU27" s="16"/>
      <c r="LKV27" s="16"/>
      <c r="LKW27" s="16"/>
      <c r="LKX27" s="16"/>
      <c r="LKY27" s="16"/>
      <c r="LKZ27" s="16"/>
      <c r="LLA27" s="16"/>
      <c r="LLB27" s="16"/>
      <c r="LLC27" s="16"/>
      <c r="LLD27" s="16"/>
      <c r="LLE27" s="16"/>
      <c r="LLF27" s="16"/>
      <c r="LLG27" s="16"/>
      <c r="LLH27" s="16"/>
      <c r="LLI27" s="16"/>
      <c r="LLJ27" s="16"/>
      <c r="LLK27" s="16"/>
      <c r="LLL27" s="16"/>
      <c r="LLM27" s="16"/>
      <c r="LLN27" s="16"/>
      <c r="LLO27" s="16"/>
      <c r="LLP27" s="16"/>
      <c r="LLQ27" s="16"/>
      <c r="LLR27" s="16"/>
      <c r="LLS27" s="16"/>
      <c r="LLT27" s="16"/>
      <c r="LLU27" s="16"/>
      <c r="LLV27" s="16"/>
      <c r="LLW27" s="16"/>
      <c r="LLX27" s="16"/>
      <c r="LLY27" s="16"/>
      <c r="LLZ27" s="16"/>
      <c r="LMA27" s="16"/>
      <c r="LMB27" s="16"/>
      <c r="LMC27" s="16"/>
      <c r="LMD27" s="16"/>
      <c r="LME27" s="16"/>
      <c r="LMF27" s="16"/>
      <c r="LMG27" s="16"/>
      <c r="LMH27" s="16"/>
      <c r="LMI27" s="16"/>
      <c r="LMJ27" s="16"/>
      <c r="LMK27" s="16"/>
      <c r="LML27" s="16"/>
      <c r="LMM27" s="16"/>
      <c r="LMN27" s="16"/>
      <c r="LMO27" s="16"/>
      <c r="LMP27" s="16"/>
      <c r="LMQ27" s="16"/>
      <c r="LMR27" s="16"/>
      <c r="LMS27" s="16"/>
      <c r="LMT27" s="16"/>
      <c r="LMU27" s="16"/>
      <c r="LMV27" s="16"/>
      <c r="LMW27" s="16"/>
      <c r="LMX27" s="16"/>
      <c r="LMY27" s="16"/>
      <c r="LMZ27" s="16"/>
      <c r="LNA27" s="16"/>
      <c r="LNB27" s="16"/>
      <c r="LNC27" s="16"/>
      <c r="LND27" s="16"/>
      <c r="LNE27" s="16"/>
      <c r="LNF27" s="16"/>
      <c r="LNG27" s="16"/>
      <c r="LNH27" s="16"/>
      <c r="LNI27" s="16"/>
      <c r="LNJ27" s="16"/>
      <c r="LNK27" s="16"/>
      <c r="LNL27" s="16"/>
      <c r="LNM27" s="16"/>
      <c r="LNN27" s="16"/>
      <c r="LNO27" s="16"/>
      <c r="LNP27" s="16"/>
      <c r="LNQ27" s="16"/>
      <c r="LNR27" s="16"/>
      <c r="LNS27" s="16"/>
      <c r="LNT27" s="16"/>
      <c r="LNU27" s="16"/>
      <c r="LNV27" s="16"/>
      <c r="LNW27" s="16"/>
      <c r="LNX27" s="16"/>
      <c r="LNY27" s="16"/>
      <c r="LNZ27" s="16"/>
      <c r="LOA27" s="16"/>
      <c r="LOB27" s="16"/>
      <c r="LOC27" s="16"/>
      <c r="LOD27" s="16"/>
      <c r="LOE27" s="16"/>
      <c r="LOF27" s="16"/>
      <c r="LOG27" s="16"/>
      <c r="LOH27" s="16"/>
      <c r="LOI27" s="16"/>
      <c r="LOJ27" s="16"/>
      <c r="LOK27" s="16"/>
      <c r="LOL27" s="16"/>
      <c r="LOM27" s="16"/>
      <c r="LON27" s="16"/>
      <c r="LOO27" s="16"/>
      <c r="LOP27" s="16"/>
      <c r="LOQ27" s="16"/>
      <c r="LOR27" s="16"/>
      <c r="LOS27" s="16"/>
      <c r="LOT27" s="16"/>
      <c r="LOU27" s="16"/>
      <c r="LOV27" s="16"/>
      <c r="LOW27" s="16"/>
      <c r="LOX27" s="16"/>
      <c r="LOY27" s="16"/>
      <c r="LOZ27" s="16"/>
      <c r="LPA27" s="16"/>
      <c r="LPB27" s="16"/>
      <c r="LPC27" s="16"/>
      <c r="LPD27" s="16"/>
      <c r="LPE27" s="16"/>
      <c r="LPF27" s="16"/>
      <c r="LPG27" s="16"/>
      <c r="LPH27" s="16"/>
      <c r="LPI27" s="16"/>
      <c r="LPJ27" s="16"/>
      <c r="LPK27" s="16"/>
      <c r="LPL27" s="16"/>
      <c r="LPM27" s="16"/>
      <c r="LPN27" s="16"/>
      <c r="LPO27" s="16"/>
      <c r="LPP27" s="16"/>
      <c r="LPQ27" s="16"/>
      <c r="LPR27" s="16"/>
      <c r="LPS27" s="16"/>
      <c r="LPT27" s="16"/>
      <c r="LPU27" s="16"/>
      <c r="LPV27" s="16"/>
      <c r="LPW27" s="16"/>
      <c r="LPX27" s="16"/>
      <c r="LPY27" s="16"/>
      <c r="LPZ27" s="16"/>
      <c r="LQA27" s="16"/>
      <c r="LQB27" s="16"/>
      <c r="LQC27" s="16"/>
      <c r="LQD27" s="16"/>
      <c r="LQE27" s="16"/>
      <c r="LQF27" s="16"/>
      <c r="LQG27" s="16"/>
      <c r="LQH27" s="16"/>
      <c r="LQI27" s="16"/>
      <c r="LQJ27" s="16"/>
      <c r="LQK27" s="16"/>
      <c r="LQL27" s="16"/>
      <c r="LQM27" s="16"/>
      <c r="LQN27" s="16"/>
      <c r="LQO27" s="16"/>
      <c r="LQP27" s="16"/>
      <c r="LQQ27" s="16"/>
      <c r="LQR27" s="16"/>
      <c r="LQS27" s="16"/>
      <c r="LQT27" s="16"/>
      <c r="LQU27" s="16"/>
      <c r="LQV27" s="16"/>
      <c r="LQW27" s="16"/>
      <c r="LQX27" s="16"/>
      <c r="LQY27" s="16"/>
      <c r="LQZ27" s="16"/>
      <c r="LRA27" s="16"/>
      <c r="LRB27" s="16"/>
      <c r="LRC27" s="16"/>
      <c r="LRD27" s="16"/>
      <c r="LRE27" s="16"/>
      <c r="LRF27" s="16"/>
      <c r="LRG27" s="16"/>
      <c r="LRH27" s="16"/>
      <c r="LRI27" s="16"/>
      <c r="LRJ27" s="16"/>
      <c r="LRK27" s="16"/>
      <c r="LRL27" s="16"/>
      <c r="LRM27" s="16"/>
      <c r="LRN27" s="16"/>
      <c r="LRO27" s="16"/>
      <c r="LRP27" s="16"/>
      <c r="LRQ27" s="16"/>
      <c r="LRR27" s="16"/>
      <c r="LRS27" s="16"/>
      <c r="LRT27" s="16"/>
      <c r="LRU27" s="16"/>
      <c r="LRV27" s="16"/>
      <c r="LRW27" s="16"/>
      <c r="LRX27" s="16"/>
      <c r="LRY27" s="16"/>
      <c r="LRZ27" s="16"/>
      <c r="LSA27" s="16"/>
      <c r="LSB27" s="16"/>
      <c r="LSC27" s="16"/>
      <c r="LSD27" s="16"/>
      <c r="LSE27" s="16"/>
      <c r="LSF27" s="16"/>
      <c r="LSG27" s="16"/>
      <c r="LSH27" s="16"/>
      <c r="LSI27" s="16"/>
      <c r="LSJ27" s="16"/>
      <c r="LSK27" s="16"/>
      <c r="LSL27" s="16"/>
      <c r="LSM27" s="16"/>
      <c r="LSN27" s="16"/>
      <c r="LSO27" s="16"/>
      <c r="LSP27" s="16"/>
      <c r="LSQ27" s="16"/>
      <c r="LSR27" s="16"/>
      <c r="LSS27" s="16"/>
      <c r="LST27" s="16"/>
      <c r="LSU27" s="16"/>
      <c r="LSV27" s="16"/>
      <c r="LSW27" s="16"/>
      <c r="LSX27" s="16"/>
      <c r="LSY27" s="16"/>
      <c r="LSZ27" s="16"/>
      <c r="LTA27" s="16"/>
      <c r="LTB27" s="16"/>
      <c r="LTC27" s="16"/>
      <c r="LTD27" s="16"/>
      <c r="LTE27" s="16"/>
      <c r="LTF27" s="16"/>
      <c r="LTG27" s="16"/>
      <c r="LTH27" s="16"/>
      <c r="LTI27" s="16"/>
      <c r="LTJ27" s="16"/>
      <c r="LTK27" s="16"/>
      <c r="LTL27" s="16"/>
      <c r="LTM27" s="16"/>
      <c r="LTN27" s="16"/>
      <c r="LTO27" s="16"/>
      <c r="LTP27" s="16"/>
      <c r="LTQ27" s="16"/>
      <c r="LTR27" s="16"/>
      <c r="LTS27" s="16"/>
      <c r="LTT27" s="16"/>
      <c r="LTU27" s="16"/>
      <c r="LTV27" s="16"/>
      <c r="LTW27" s="16"/>
      <c r="LTX27" s="16"/>
      <c r="LTY27" s="16"/>
      <c r="LTZ27" s="16"/>
      <c r="LUA27" s="16"/>
      <c r="LUB27" s="16"/>
      <c r="LUC27" s="16"/>
      <c r="LUD27" s="16"/>
      <c r="LUE27" s="16"/>
      <c r="LUF27" s="16"/>
      <c r="LUG27" s="16"/>
      <c r="LUH27" s="16"/>
      <c r="LUI27" s="16"/>
      <c r="LUJ27" s="16"/>
      <c r="LUK27" s="16"/>
      <c r="LUL27" s="16"/>
      <c r="LUM27" s="16"/>
      <c r="LUN27" s="16"/>
      <c r="LUO27" s="16"/>
      <c r="LUP27" s="16"/>
      <c r="LUQ27" s="16"/>
      <c r="LUR27" s="16"/>
      <c r="LUS27" s="16"/>
      <c r="LUT27" s="16"/>
      <c r="LUU27" s="16"/>
      <c r="LUV27" s="16"/>
      <c r="LUW27" s="16"/>
      <c r="LUX27" s="16"/>
      <c r="LUY27" s="16"/>
      <c r="LUZ27" s="16"/>
      <c r="LVA27" s="16"/>
      <c r="LVB27" s="16"/>
      <c r="LVC27" s="16"/>
      <c r="LVD27" s="16"/>
      <c r="LVE27" s="16"/>
      <c r="LVF27" s="16"/>
      <c r="LVG27" s="16"/>
      <c r="LVH27" s="16"/>
      <c r="LVI27" s="16"/>
      <c r="LVJ27" s="16"/>
      <c r="LVK27" s="16"/>
      <c r="LVL27" s="16"/>
      <c r="LVM27" s="16"/>
      <c r="LVN27" s="16"/>
      <c r="LVO27" s="16"/>
      <c r="LVP27" s="16"/>
      <c r="LVQ27" s="16"/>
      <c r="LVR27" s="16"/>
      <c r="LVS27" s="16"/>
      <c r="LVT27" s="16"/>
      <c r="LVU27" s="16"/>
      <c r="LVV27" s="16"/>
      <c r="LVW27" s="16"/>
      <c r="LVX27" s="16"/>
      <c r="LVY27" s="16"/>
      <c r="LVZ27" s="16"/>
      <c r="LWA27" s="16"/>
      <c r="LWB27" s="16"/>
      <c r="LWC27" s="16"/>
      <c r="LWD27" s="16"/>
      <c r="LWE27" s="16"/>
      <c r="LWF27" s="16"/>
      <c r="LWG27" s="16"/>
      <c r="LWH27" s="16"/>
      <c r="LWI27" s="16"/>
      <c r="LWJ27" s="16"/>
      <c r="LWK27" s="16"/>
      <c r="LWL27" s="16"/>
      <c r="LWM27" s="16"/>
      <c r="LWN27" s="16"/>
      <c r="LWO27" s="16"/>
      <c r="LWP27" s="16"/>
      <c r="LWQ27" s="16"/>
      <c r="LWR27" s="16"/>
      <c r="LWS27" s="16"/>
      <c r="LWT27" s="16"/>
      <c r="LWU27" s="16"/>
      <c r="LWV27" s="16"/>
      <c r="LWW27" s="16"/>
      <c r="LWX27" s="16"/>
      <c r="LWY27" s="16"/>
      <c r="LWZ27" s="16"/>
      <c r="LXA27" s="16"/>
      <c r="LXB27" s="16"/>
      <c r="LXC27" s="16"/>
      <c r="LXD27" s="16"/>
      <c r="LXE27" s="16"/>
      <c r="LXF27" s="16"/>
      <c r="LXG27" s="16"/>
      <c r="LXH27" s="16"/>
      <c r="LXI27" s="16"/>
      <c r="LXJ27" s="16"/>
      <c r="LXK27" s="16"/>
      <c r="LXL27" s="16"/>
      <c r="LXM27" s="16"/>
      <c r="LXN27" s="16"/>
      <c r="LXO27" s="16"/>
      <c r="LXP27" s="16"/>
      <c r="LXQ27" s="16"/>
      <c r="LXR27" s="16"/>
      <c r="LXS27" s="16"/>
      <c r="LXT27" s="16"/>
      <c r="LXU27" s="16"/>
      <c r="LXV27" s="16"/>
      <c r="LXW27" s="16"/>
      <c r="LXX27" s="16"/>
      <c r="LXY27" s="16"/>
      <c r="LXZ27" s="16"/>
      <c r="LYA27" s="16"/>
      <c r="LYB27" s="16"/>
      <c r="LYC27" s="16"/>
      <c r="LYD27" s="16"/>
      <c r="LYE27" s="16"/>
      <c r="LYF27" s="16"/>
      <c r="LYG27" s="16"/>
      <c r="LYH27" s="16"/>
      <c r="LYI27" s="16"/>
      <c r="LYJ27" s="16"/>
      <c r="LYK27" s="16"/>
      <c r="LYL27" s="16"/>
      <c r="LYM27" s="16"/>
      <c r="LYN27" s="16"/>
      <c r="LYO27" s="16"/>
      <c r="LYP27" s="16"/>
      <c r="LYQ27" s="16"/>
      <c r="LYR27" s="16"/>
      <c r="LYS27" s="16"/>
      <c r="LYT27" s="16"/>
      <c r="LYU27" s="16"/>
      <c r="LYV27" s="16"/>
      <c r="LYW27" s="16"/>
      <c r="LYX27" s="16"/>
      <c r="LYY27" s="16"/>
      <c r="LYZ27" s="16"/>
      <c r="LZA27" s="16"/>
      <c r="LZB27" s="16"/>
      <c r="LZC27" s="16"/>
      <c r="LZD27" s="16"/>
      <c r="LZE27" s="16"/>
      <c r="LZF27" s="16"/>
      <c r="LZG27" s="16"/>
      <c r="LZH27" s="16"/>
      <c r="LZI27" s="16"/>
      <c r="LZJ27" s="16"/>
      <c r="LZK27" s="16"/>
      <c r="LZL27" s="16"/>
      <c r="LZM27" s="16"/>
      <c r="LZN27" s="16"/>
      <c r="LZO27" s="16"/>
      <c r="LZP27" s="16"/>
      <c r="LZQ27" s="16"/>
      <c r="LZR27" s="16"/>
      <c r="LZS27" s="16"/>
      <c r="LZT27" s="16"/>
      <c r="LZU27" s="16"/>
      <c r="LZV27" s="16"/>
      <c r="LZW27" s="16"/>
      <c r="LZX27" s="16"/>
      <c r="LZY27" s="16"/>
      <c r="LZZ27" s="16"/>
      <c r="MAA27" s="16"/>
      <c r="MAB27" s="16"/>
      <c r="MAC27" s="16"/>
      <c r="MAD27" s="16"/>
      <c r="MAE27" s="16"/>
      <c r="MAF27" s="16"/>
      <c r="MAG27" s="16"/>
      <c r="MAH27" s="16"/>
      <c r="MAI27" s="16"/>
      <c r="MAJ27" s="16"/>
      <c r="MAK27" s="16"/>
      <c r="MAL27" s="16"/>
      <c r="MAM27" s="16"/>
      <c r="MAN27" s="16"/>
      <c r="MAO27" s="16"/>
      <c r="MAP27" s="16"/>
      <c r="MAQ27" s="16"/>
      <c r="MAR27" s="16"/>
      <c r="MAS27" s="16"/>
      <c r="MAT27" s="16"/>
      <c r="MAU27" s="16"/>
      <c r="MAV27" s="16"/>
      <c r="MAW27" s="16"/>
      <c r="MAX27" s="16"/>
      <c r="MAY27" s="16"/>
      <c r="MAZ27" s="16"/>
      <c r="MBA27" s="16"/>
      <c r="MBB27" s="16"/>
      <c r="MBC27" s="16"/>
      <c r="MBD27" s="16"/>
      <c r="MBE27" s="16"/>
      <c r="MBF27" s="16"/>
      <c r="MBG27" s="16"/>
      <c r="MBH27" s="16"/>
      <c r="MBI27" s="16"/>
      <c r="MBJ27" s="16"/>
      <c r="MBK27" s="16"/>
      <c r="MBL27" s="16"/>
      <c r="MBM27" s="16"/>
      <c r="MBN27" s="16"/>
      <c r="MBO27" s="16"/>
      <c r="MBP27" s="16"/>
      <c r="MBQ27" s="16"/>
      <c r="MBR27" s="16"/>
      <c r="MBS27" s="16"/>
      <c r="MBT27" s="16"/>
      <c r="MBU27" s="16"/>
      <c r="MBV27" s="16"/>
      <c r="MBW27" s="16"/>
      <c r="MBX27" s="16"/>
      <c r="MBY27" s="16"/>
      <c r="MBZ27" s="16"/>
      <c r="MCA27" s="16"/>
      <c r="MCB27" s="16"/>
      <c r="MCC27" s="16"/>
      <c r="MCD27" s="16"/>
      <c r="MCE27" s="16"/>
      <c r="MCF27" s="16"/>
      <c r="MCG27" s="16"/>
      <c r="MCH27" s="16"/>
      <c r="MCI27" s="16"/>
      <c r="MCJ27" s="16"/>
      <c r="MCK27" s="16"/>
      <c r="MCL27" s="16"/>
      <c r="MCM27" s="16"/>
      <c r="MCN27" s="16"/>
      <c r="MCO27" s="16"/>
      <c r="MCP27" s="16"/>
      <c r="MCQ27" s="16"/>
      <c r="MCR27" s="16"/>
      <c r="MCS27" s="16"/>
      <c r="MCT27" s="16"/>
      <c r="MCU27" s="16"/>
      <c r="MCV27" s="16"/>
      <c r="MCW27" s="16"/>
      <c r="MCX27" s="16"/>
      <c r="MCY27" s="16"/>
      <c r="MCZ27" s="16"/>
      <c r="MDA27" s="16"/>
      <c r="MDB27" s="16"/>
      <c r="MDC27" s="16"/>
      <c r="MDD27" s="16"/>
      <c r="MDE27" s="16"/>
      <c r="MDF27" s="16"/>
      <c r="MDG27" s="16"/>
      <c r="MDH27" s="16"/>
      <c r="MDI27" s="16"/>
      <c r="MDJ27" s="16"/>
      <c r="MDK27" s="16"/>
      <c r="MDL27" s="16"/>
      <c r="MDM27" s="16"/>
      <c r="MDN27" s="16"/>
      <c r="MDO27" s="16"/>
      <c r="MDP27" s="16"/>
      <c r="MDQ27" s="16"/>
      <c r="MDR27" s="16"/>
      <c r="MDS27" s="16"/>
      <c r="MDT27" s="16"/>
      <c r="MDU27" s="16"/>
      <c r="MDV27" s="16"/>
      <c r="MDW27" s="16"/>
      <c r="MDX27" s="16"/>
      <c r="MDY27" s="16"/>
      <c r="MDZ27" s="16"/>
      <c r="MEA27" s="16"/>
      <c r="MEB27" s="16"/>
      <c r="MEC27" s="16"/>
      <c r="MED27" s="16"/>
      <c r="MEE27" s="16"/>
      <c r="MEF27" s="16"/>
      <c r="MEG27" s="16"/>
      <c r="MEH27" s="16"/>
      <c r="MEI27" s="16"/>
      <c r="MEJ27" s="16"/>
      <c r="MEK27" s="16"/>
      <c r="MEL27" s="16"/>
      <c r="MEM27" s="16"/>
      <c r="MEN27" s="16"/>
      <c r="MEO27" s="16"/>
      <c r="MEP27" s="16"/>
      <c r="MEQ27" s="16"/>
      <c r="MER27" s="16"/>
      <c r="MES27" s="16"/>
      <c r="MET27" s="16"/>
      <c r="MEU27" s="16"/>
      <c r="MEV27" s="16"/>
      <c r="MEW27" s="16"/>
      <c r="MEX27" s="16"/>
      <c r="MEY27" s="16"/>
      <c r="MEZ27" s="16"/>
      <c r="MFA27" s="16"/>
      <c r="MFB27" s="16"/>
      <c r="MFC27" s="16"/>
      <c r="MFD27" s="16"/>
      <c r="MFE27" s="16"/>
      <c r="MFF27" s="16"/>
      <c r="MFG27" s="16"/>
      <c r="MFH27" s="16"/>
      <c r="MFI27" s="16"/>
      <c r="MFJ27" s="16"/>
      <c r="MFK27" s="16"/>
      <c r="MFL27" s="16"/>
      <c r="MFM27" s="16"/>
      <c r="MFN27" s="16"/>
      <c r="MFO27" s="16"/>
      <c r="MFP27" s="16"/>
      <c r="MFQ27" s="16"/>
      <c r="MFR27" s="16"/>
      <c r="MFS27" s="16"/>
      <c r="MFT27" s="16"/>
      <c r="MFU27" s="16"/>
      <c r="MFV27" s="16"/>
      <c r="MFW27" s="16"/>
      <c r="MFX27" s="16"/>
      <c r="MFY27" s="16"/>
      <c r="MFZ27" s="16"/>
      <c r="MGA27" s="16"/>
      <c r="MGB27" s="16"/>
      <c r="MGC27" s="16"/>
      <c r="MGD27" s="16"/>
      <c r="MGE27" s="16"/>
      <c r="MGF27" s="16"/>
      <c r="MGG27" s="16"/>
      <c r="MGH27" s="16"/>
      <c r="MGI27" s="16"/>
      <c r="MGJ27" s="16"/>
      <c r="MGK27" s="16"/>
      <c r="MGL27" s="16"/>
      <c r="MGM27" s="16"/>
      <c r="MGN27" s="16"/>
      <c r="MGO27" s="16"/>
      <c r="MGP27" s="16"/>
      <c r="MGQ27" s="16"/>
      <c r="MGR27" s="16"/>
      <c r="MGS27" s="16"/>
      <c r="MGT27" s="16"/>
      <c r="MGU27" s="16"/>
      <c r="MGV27" s="16"/>
      <c r="MGW27" s="16"/>
      <c r="MGX27" s="16"/>
      <c r="MGY27" s="16"/>
      <c r="MGZ27" s="16"/>
      <c r="MHA27" s="16"/>
      <c r="MHB27" s="16"/>
      <c r="MHC27" s="16"/>
      <c r="MHD27" s="16"/>
      <c r="MHE27" s="16"/>
      <c r="MHF27" s="16"/>
      <c r="MHG27" s="16"/>
      <c r="MHH27" s="16"/>
      <c r="MHI27" s="16"/>
      <c r="MHJ27" s="16"/>
      <c r="MHK27" s="16"/>
      <c r="MHL27" s="16"/>
      <c r="MHM27" s="16"/>
      <c r="MHN27" s="16"/>
      <c r="MHO27" s="16"/>
      <c r="MHP27" s="16"/>
      <c r="MHQ27" s="16"/>
      <c r="MHR27" s="16"/>
      <c r="MHS27" s="16"/>
      <c r="MHT27" s="16"/>
      <c r="MHU27" s="16"/>
      <c r="MHV27" s="16"/>
      <c r="MHW27" s="16"/>
      <c r="MHX27" s="16"/>
      <c r="MHY27" s="16"/>
      <c r="MHZ27" s="16"/>
      <c r="MIA27" s="16"/>
      <c r="MIB27" s="16"/>
      <c r="MIC27" s="16"/>
      <c r="MID27" s="16"/>
      <c r="MIE27" s="16"/>
      <c r="MIF27" s="16"/>
      <c r="MIG27" s="16"/>
      <c r="MIH27" s="16"/>
      <c r="MII27" s="16"/>
      <c r="MIJ27" s="16"/>
      <c r="MIK27" s="16"/>
      <c r="MIL27" s="16"/>
      <c r="MIM27" s="16"/>
      <c r="MIN27" s="16"/>
      <c r="MIO27" s="16"/>
      <c r="MIP27" s="16"/>
      <c r="MIQ27" s="16"/>
      <c r="MIR27" s="16"/>
      <c r="MIS27" s="16"/>
      <c r="MIT27" s="16"/>
      <c r="MIU27" s="16"/>
      <c r="MIV27" s="16"/>
      <c r="MIW27" s="16"/>
      <c r="MIX27" s="16"/>
      <c r="MIY27" s="16"/>
      <c r="MIZ27" s="16"/>
      <c r="MJA27" s="16"/>
      <c r="MJB27" s="16"/>
      <c r="MJC27" s="16"/>
      <c r="MJD27" s="16"/>
      <c r="MJE27" s="16"/>
      <c r="MJF27" s="16"/>
      <c r="MJG27" s="16"/>
      <c r="MJH27" s="16"/>
      <c r="MJI27" s="16"/>
      <c r="MJJ27" s="16"/>
      <c r="MJK27" s="16"/>
      <c r="MJL27" s="16"/>
      <c r="MJM27" s="16"/>
      <c r="MJN27" s="16"/>
      <c r="MJO27" s="16"/>
      <c r="MJP27" s="16"/>
      <c r="MJQ27" s="16"/>
      <c r="MJR27" s="16"/>
      <c r="MJS27" s="16"/>
      <c r="MJT27" s="16"/>
      <c r="MJU27" s="16"/>
      <c r="MJV27" s="16"/>
      <c r="MJW27" s="16"/>
      <c r="MJX27" s="16"/>
      <c r="MJY27" s="16"/>
      <c r="MJZ27" s="16"/>
      <c r="MKA27" s="16"/>
      <c r="MKB27" s="16"/>
      <c r="MKC27" s="16"/>
      <c r="MKD27" s="16"/>
      <c r="MKE27" s="16"/>
      <c r="MKF27" s="16"/>
      <c r="MKG27" s="16"/>
      <c r="MKH27" s="16"/>
      <c r="MKI27" s="16"/>
      <c r="MKJ27" s="16"/>
      <c r="MKK27" s="16"/>
      <c r="MKL27" s="16"/>
      <c r="MKM27" s="16"/>
      <c r="MKN27" s="16"/>
      <c r="MKO27" s="16"/>
      <c r="MKP27" s="16"/>
      <c r="MKQ27" s="16"/>
      <c r="MKR27" s="16"/>
      <c r="MKS27" s="16"/>
      <c r="MKT27" s="16"/>
      <c r="MKU27" s="16"/>
      <c r="MKV27" s="16"/>
      <c r="MKW27" s="16"/>
      <c r="MKX27" s="16"/>
      <c r="MKY27" s="16"/>
      <c r="MKZ27" s="16"/>
      <c r="MLA27" s="16"/>
      <c r="MLB27" s="16"/>
      <c r="MLC27" s="16"/>
      <c r="MLD27" s="16"/>
      <c r="MLE27" s="16"/>
      <c r="MLF27" s="16"/>
      <c r="MLG27" s="16"/>
      <c r="MLH27" s="16"/>
      <c r="MLI27" s="16"/>
      <c r="MLJ27" s="16"/>
      <c r="MLK27" s="16"/>
      <c r="MLL27" s="16"/>
      <c r="MLM27" s="16"/>
      <c r="MLN27" s="16"/>
      <c r="MLO27" s="16"/>
      <c r="MLP27" s="16"/>
      <c r="MLQ27" s="16"/>
      <c r="MLR27" s="16"/>
      <c r="MLS27" s="16"/>
      <c r="MLT27" s="16"/>
      <c r="MLU27" s="16"/>
      <c r="MLV27" s="16"/>
      <c r="MLW27" s="16"/>
      <c r="MLX27" s="16"/>
      <c r="MLY27" s="16"/>
      <c r="MLZ27" s="16"/>
      <c r="MMA27" s="16"/>
      <c r="MMB27" s="16"/>
      <c r="MMC27" s="16"/>
      <c r="MMD27" s="16"/>
      <c r="MME27" s="16"/>
      <c r="MMF27" s="16"/>
      <c r="MMG27" s="16"/>
      <c r="MMH27" s="16"/>
      <c r="MMI27" s="16"/>
      <c r="MMJ27" s="16"/>
      <c r="MMK27" s="16"/>
      <c r="MML27" s="16"/>
      <c r="MMM27" s="16"/>
      <c r="MMN27" s="16"/>
      <c r="MMO27" s="16"/>
      <c r="MMP27" s="16"/>
      <c r="MMQ27" s="16"/>
      <c r="MMR27" s="16"/>
      <c r="MMS27" s="16"/>
      <c r="MMT27" s="16"/>
      <c r="MMU27" s="16"/>
      <c r="MMV27" s="16"/>
      <c r="MMW27" s="16"/>
      <c r="MMX27" s="16"/>
      <c r="MMY27" s="16"/>
      <c r="MMZ27" s="16"/>
      <c r="MNA27" s="16"/>
      <c r="MNB27" s="16"/>
      <c r="MNC27" s="16"/>
      <c r="MND27" s="16"/>
      <c r="MNE27" s="16"/>
      <c r="MNF27" s="16"/>
      <c r="MNG27" s="16"/>
      <c r="MNH27" s="16"/>
      <c r="MNI27" s="16"/>
      <c r="MNJ27" s="16"/>
      <c r="MNK27" s="16"/>
      <c r="MNL27" s="16"/>
      <c r="MNM27" s="16"/>
      <c r="MNN27" s="16"/>
      <c r="MNO27" s="16"/>
      <c r="MNP27" s="16"/>
      <c r="MNQ27" s="16"/>
      <c r="MNR27" s="16"/>
      <c r="MNS27" s="16"/>
      <c r="MNT27" s="16"/>
      <c r="MNU27" s="16"/>
      <c r="MNV27" s="16"/>
      <c r="MNW27" s="16"/>
      <c r="MNX27" s="16"/>
      <c r="MNY27" s="16"/>
      <c r="MNZ27" s="16"/>
      <c r="MOA27" s="16"/>
      <c r="MOB27" s="16"/>
      <c r="MOC27" s="16"/>
      <c r="MOD27" s="16"/>
      <c r="MOE27" s="16"/>
      <c r="MOF27" s="16"/>
      <c r="MOG27" s="16"/>
      <c r="MOH27" s="16"/>
      <c r="MOI27" s="16"/>
      <c r="MOJ27" s="16"/>
      <c r="MOK27" s="16"/>
      <c r="MOL27" s="16"/>
      <c r="MOM27" s="16"/>
      <c r="MON27" s="16"/>
      <c r="MOO27" s="16"/>
      <c r="MOP27" s="16"/>
      <c r="MOQ27" s="16"/>
      <c r="MOR27" s="16"/>
      <c r="MOS27" s="16"/>
      <c r="MOT27" s="16"/>
      <c r="MOU27" s="16"/>
      <c r="MOV27" s="16"/>
      <c r="MOW27" s="16"/>
      <c r="MOX27" s="16"/>
      <c r="MOY27" s="16"/>
      <c r="MOZ27" s="16"/>
      <c r="MPA27" s="16"/>
      <c r="MPB27" s="16"/>
      <c r="MPC27" s="16"/>
      <c r="MPD27" s="16"/>
      <c r="MPE27" s="16"/>
      <c r="MPF27" s="16"/>
      <c r="MPG27" s="16"/>
      <c r="MPH27" s="16"/>
      <c r="MPI27" s="16"/>
      <c r="MPJ27" s="16"/>
      <c r="MPK27" s="16"/>
      <c r="MPL27" s="16"/>
      <c r="MPM27" s="16"/>
      <c r="MPN27" s="16"/>
      <c r="MPO27" s="16"/>
      <c r="MPP27" s="16"/>
      <c r="MPQ27" s="16"/>
      <c r="MPR27" s="16"/>
      <c r="MPS27" s="16"/>
      <c r="MPT27" s="16"/>
      <c r="MPU27" s="16"/>
      <c r="MPV27" s="16"/>
      <c r="MPW27" s="16"/>
      <c r="MPX27" s="16"/>
      <c r="MPY27" s="16"/>
      <c r="MPZ27" s="16"/>
      <c r="MQA27" s="16"/>
      <c r="MQB27" s="16"/>
      <c r="MQC27" s="16"/>
      <c r="MQD27" s="16"/>
      <c r="MQE27" s="16"/>
      <c r="MQF27" s="16"/>
      <c r="MQG27" s="16"/>
      <c r="MQH27" s="16"/>
      <c r="MQI27" s="16"/>
      <c r="MQJ27" s="16"/>
      <c r="MQK27" s="16"/>
      <c r="MQL27" s="16"/>
      <c r="MQM27" s="16"/>
      <c r="MQN27" s="16"/>
      <c r="MQO27" s="16"/>
      <c r="MQP27" s="16"/>
      <c r="MQQ27" s="16"/>
      <c r="MQR27" s="16"/>
      <c r="MQS27" s="16"/>
      <c r="MQT27" s="16"/>
      <c r="MQU27" s="16"/>
      <c r="MQV27" s="16"/>
      <c r="MQW27" s="16"/>
      <c r="MQX27" s="16"/>
      <c r="MQY27" s="16"/>
      <c r="MQZ27" s="16"/>
      <c r="MRA27" s="16"/>
      <c r="MRB27" s="16"/>
      <c r="MRC27" s="16"/>
      <c r="MRD27" s="16"/>
      <c r="MRE27" s="16"/>
      <c r="MRF27" s="16"/>
      <c r="MRG27" s="16"/>
      <c r="MRH27" s="16"/>
      <c r="MRI27" s="16"/>
      <c r="MRJ27" s="16"/>
      <c r="MRK27" s="16"/>
      <c r="MRL27" s="16"/>
      <c r="MRM27" s="16"/>
      <c r="MRN27" s="16"/>
      <c r="MRO27" s="16"/>
      <c r="MRP27" s="16"/>
      <c r="MRQ27" s="16"/>
      <c r="MRR27" s="16"/>
      <c r="MRS27" s="16"/>
      <c r="MRT27" s="16"/>
      <c r="MRU27" s="16"/>
      <c r="MRV27" s="16"/>
      <c r="MRW27" s="16"/>
      <c r="MRX27" s="16"/>
      <c r="MRY27" s="16"/>
      <c r="MRZ27" s="16"/>
      <c r="MSA27" s="16"/>
      <c r="MSB27" s="16"/>
      <c r="MSC27" s="16"/>
      <c r="MSD27" s="16"/>
      <c r="MSE27" s="16"/>
      <c r="MSF27" s="16"/>
      <c r="MSG27" s="16"/>
      <c r="MSH27" s="16"/>
      <c r="MSI27" s="16"/>
      <c r="MSJ27" s="16"/>
      <c r="MSK27" s="16"/>
      <c r="MSL27" s="16"/>
      <c r="MSM27" s="16"/>
      <c r="MSN27" s="16"/>
      <c r="MSO27" s="16"/>
      <c r="MSP27" s="16"/>
      <c r="MSQ27" s="16"/>
      <c r="MSR27" s="16"/>
      <c r="MSS27" s="16"/>
      <c r="MST27" s="16"/>
      <c r="MSU27" s="16"/>
      <c r="MSV27" s="16"/>
      <c r="MSW27" s="16"/>
      <c r="MSX27" s="16"/>
      <c r="MSY27" s="16"/>
      <c r="MSZ27" s="16"/>
      <c r="MTA27" s="16"/>
      <c r="MTB27" s="16"/>
      <c r="MTC27" s="16"/>
      <c r="MTD27" s="16"/>
      <c r="MTE27" s="16"/>
      <c r="MTF27" s="16"/>
      <c r="MTG27" s="16"/>
      <c r="MTH27" s="16"/>
      <c r="MTI27" s="16"/>
      <c r="MTJ27" s="16"/>
      <c r="MTK27" s="16"/>
      <c r="MTL27" s="16"/>
      <c r="MTM27" s="16"/>
      <c r="MTN27" s="16"/>
      <c r="MTO27" s="16"/>
      <c r="MTP27" s="16"/>
      <c r="MTQ27" s="16"/>
      <c r="MTR27" s="16"/>
      <c r="MTS27" s="16"/>
      <c r="MTT27" s="16"/>
      <c r="MTU27" s="16"/>
      <c r="MTV27" s="16"/>
      <c r="MTW27" s="16"/>
      <c r="MTX27" s="16"/>
      <c r="MTY27" s="16"/>
      <c r="MTZ27" s="16"/>
      <c r="MUA27" s="16"/>
      <c r="MUB27" s="16"/>
      <c r="MUC27" s="16"/>
      <c r="MUD27" s="16"/>
      <c r="MUE27" s="16"/>
      <c r="MUF27" s="16"/>
      <c r="MUG27" s="16"/>
      <c r="MUH27" s="16"/>
      <c r="MUI27" s="16"/>
      <c r="MUJ27" s="16"/>
      <c r="MUK27" s="16"/>
      <c r="MUL27" s="16"/>
      <c r="MUM27" s="16"/>
      <c r="MUN27" s="16"/>
      <c r="MUO27" s="16"/>
      <c r="MUP27" s="16"/>
      <c r="MUQ27" s="16"/>
      <c r="MUR27" s="16"/>
      <c r="MUS27" s="16"/>
      <c r="MUT27" s="16"/>
      <c r="MUU27" s="16"/>
      <c r="MUV27" s="16"/>
      <c r="MUW27" s="16"/>
      <c r="MUX27" s="16"/>
      <c r="MUY27" s="16"/>
      <c r="MUZ27" s="16"/>
      <c r="MVA27" s="16"/>
      <c r="MVB27" s="16"/>
      <c r="MVC27" s="16"/>
      <c r="MVD27" s="16"/>
      <c r="MVE27" s="16"/>
      <c r="MVF27" s="16"/>
      <c r="MVG27" s="16"/>
      <c r="MVH27" s="16"/>
      <c r="MVI27" s="16"/>
      <c r="MVJ27" s="16"/>
      <c r="MVK27" s="16"/>
      <c r="MVL27" s="16"/>
      <c r="MVM27" s="16"/>
      <c r="MVN27" s="16"/>
      <c r="MVO27" s="16"/>
      <c r="MVP27" s="16"/>
      <c r="MVQ27" s="16"/>
      <c r="MVR27" s="16"/>
      <c r="MVS27" s="16"/>
      <c r="MVT27" s="16"/>
      <c r="MVU27" s="16"/>
      <c r="MVV27" s="16"/>
      <c r="MVW27" s="16"/>
      <c r="MVX27" s="16"/>
      <c r="MVY27" s="16"/>
      <c r="MVZ27" s="16"/>
      <c r="MWA27" s="16"/>
      <c r="MWB27" s="16"/>
      <c r="MWC27" s="16"/>
      <c r="MWD27" s="16"/>
      <c r="MWE27" s="16"/>
      <c r="MWF27" s="16"/>
      <c r="MWG27" s="16"/>
      <c r="MWH27" s="16"/>
      <c r="MWI27" s="16"/>
      <c r="MWJ27" s="16"/>
      <c r="MWK27" s="16"/>
      <c r="MWL27" s="16"/>
      <c r="MWM27" s="16"/>
      <c r="MWN27" s="16"/>
      <c r="MWO27" s="16"/>
      <c r="MWP27" s="16"/>
      <c r="MWQ27" s="16"/>
      <c r="MWR27" s="16"/>
      <c r="MWS27" s="16"/>
      <c r="MWT27" s="16"/>
      <c r="MWU27" s="16"/>
      <c r="MWV27" s="16"/>
      <c r="MWW27" s="16"/>
      <c r="MWX27" s="16"/>
      <c r="MWY27" s="16"/>
      <c r="MWZ27" s="16"/>
      <c r="MXA27" s="16"/>
      <c r="MXB27" s="16"/>
      <c r="MXC27" s="16"/>
      <c r="MXD27" s="16"/>
      <c r="MXE27" s="16"/>
      <c r="MXF27" s="16"/>
      <c r="MXG27" s="16"/>
      <c r="MXH27" s="16"/>
      <c r="MXI27" s="16"/>
      <c r="MXJ27" s="16"/>
      <c r="MXK27" s="16"/>
      <c r="MXL27" s="16"/>
      <c r="MXM27" s="16"/>
      <c r="MXN27" s="16"/>
      <c r="MXO27" s="16"/>
      <c r="MXP27" s="16"/>
      <c r="MXQ27" s="16"/>
      <c r="MXR27" s="16"/>
      <c r="MXS27" s="16"/>
      <c r="MXT27" s="16"/>
      <c r="MXU27" s="16"/>
      <c r="MXV27" s="16"/>
      <c r="MXW27" s="16"/>
      <c r="MXX27" s="16"/>
      <c r="MXY27" s="16"/>
      <c r="MXZ27" s="16"/>
      <c r="MYA27" s="16"/>
      <c r="MYB27" s="16"/>
      <c r="MYC27" s="16"/>
      <c r="MYD27" s="16"/>
      <c r="MYE27" s="16"/>
      <c r="MYF27" s="16"/>
      <c r="MYG27" s="16"/>
      <c r="MYH27" s="16"/>
      <c r="MYI27" s="16"/>
      <c r="MYJ27" s="16"/>
      <c r="MYK27" s="16"/>
      <c r="MYL27" s="16"/>
      <c r="MYM27" s="16"/>
      <c r="MYN27" s="16"/>
      <c r="MYO27" s="16"/>
      <c r="MYP27" s="16"/>
      <c r="MYQ27" s="16"/>
      <c r="MYR27" s="16"/>
      <c r="MYS27" s="16"/>
      <c r="MYT27" s="16"/>
      <c r="MYU27" s="16"/>
      <c r="MYV27" s="16"/>
      <c r="MYW27" s="16"/>
      <c r="MYX27" s="16"/>
      <c r="MYY27" s="16"/>
      <c r="MYZ27" s="16"/>
      <c r="MZA27" s="16"/>
      <c r="MZB27" s="16"/>
      <c r="MZC27" s="16"/>
      <c r="MZD27" s="16"/>
      <c r="MZE27" s="16"/>
      <c r="MZF27" s="16"/>
      <c r="MZG27" s="16"/>
      <c r="MZH27" s="16"/>
      <c r="MZI27" s="16"/>
      <c r="MZJ27" s="16"/>
      <c r="MZK27" s="16"/>
      <c r="MZL27" s="16"/>
      <c r="MZM27" s="16"/>
      <c r="MZN27" s="16"/>
      <c r="MZO27" s="16"/>
      <c r="MZP27" s="16"/>
      <c r="MZQ27" s="16"/>
      <c r="MZR27" s="16"/>
      <c r="MZS27" s="16"/>
      <c r="MZT27" s="16"/>
      <c r="MZU27" s="16"/>
      <c r="MZV27" s="16"/>
      <c r="MZW27" s="16"/>
      <c r="MZX27" s="16"/>
      <c r="MZY27" s="16"/>
      <c r="MZZ27" s="16"/>
      <c r="NAA27" s="16"/>
      <c r="NAB27" s="16"/>
      <c r="NAC27" s="16"/>
      <c r="NAD27" s="16"/>
      <c r="NAE27" s="16"/>
      <c r="NAF27" s="16"/>
      <c r="NAG27" s="16"/>
      <c r="NAH27" s="16"/>
      <c r="NAI27" s="16"/>
      <c r="NAJ27" s="16"/>
      <c r="NAK27" s="16"/>
      <c r="NAL27" s="16"/>
      <c r="NAM27" s="16"/>
      <c r="NAN27" s="16"/>
      <c r="NAO27" s="16"/>
      <c r="NAP27" s="16"/>
      <c r="NAQ27" s="16"/>
      <c r="NAR27" s="16"/>
      <c r="NAS27" s="16"/>
      <c r="NAT27" s="16"/>
      <c r="NAU27" s="16"/>
      <c r="NAV27" s="16"/>
      <c r="NAW27" s="16"/>
      <c r="NAX27" s="16"/>
      <c r="NAY27" s="16"/>
      <c r="NAZ27" s="16"/>
      <c r="NBA27" s="16"/>
      <c r="NBB27" s="16"/>
      <c r="NBC27" s="16"/>
      <c r="NBD27" s="16"/>
      <c r="NBE27" s="16"/>
      <c r="NBF27" s="16"/>
      <c r="NBG27" s="16"/>
      <c r="NBH27" s="16"/>
      <c r="NBI27" s="16"/>
      <c r="NBJ27" s="16"/>
      <c r="NBK27" s="16"/>
      <c r="NBL27" s="16"/>
      <c r="NBM27" s="16"/>
      <c r="NBN27" s="16"/>
      <c r="NBO27" s="16"/>
      <c r="NBP27" s="16"/>
      <c r="NBQ27" s="16"/>
      <c r="NBR27" s="16"/>
      <c r="NBS27" s="16"/>
      <c r="NBT27" s="16"/>
      <c r="NBU27" s="16"/>
      <c r="NBV27" s="16"/>
      <c r="NBW27" s="16"/>
      <c r="NBX27" s="16"/>
      <c r="NBY27" s="16"/>
      <c r="NBZ27" s="16"/>
      <c r="NCA27" s="16"/>
      <c r="NCB27" s="16"/>
      <c r="NCC27" s="16"/>
      <c r="NCD27" s="16"/>
      <c r="NCE27" s="16"/>
      <c r="NCF27" s="16"/>
      <c r="NCG27" s="16"/>
      <c r="NCH27" s="16"/>
      <c r="NCI27" s="16"/>
      <c r="NCJ27" s="16"/>
      <c r="NCK27" s="16"/>
      <c r="NCL27" s="16"/>
      <c r="NCM27" s="16"/>
      <c r="NCN27" s="16"/>
      <c r="NCO27" s="16"/>
      <c r="NCP27" s="16"/>
      <c r="NCQ27" s="16"/>
      <c r="NCR27" s="16"/>
      <c r="NCS27" s="16"/>
      <c r="NCT27" s="16"/>
      <c r="NCU27" s="16"/>
      <c r="NCV27" s="16"/>
      <c r="NCW27" s="16"/>
      <c r="NCX27" s="16"/>
      <c r="NCY27" s="16"/>
      <c r="NCZ27" s="16"/>
      <c r="NDA27" s="16"/>
      <c r="NDB27" s="16"/>
      <c r="NDC27" s="16"/>
      <c r="NDD27" s="16"/>
      <c r="NDE27" s="16"/>
      <c r="NDF27" s="16"/>
      <c r="NDG27" s="16"/>
      <c r="NDH27" s="16"/>
      <c r="NDI27" s="16"/>
      <c r="NDJ27" s="16"/>
      <c r="NDK27" s="16"/>
      <c r="NDL27" s="16"/>
      <c r="NDM27" s="16"/>
      <c r="NDN27" s="16"/>
      <c r="NDO27" s="16"/>
      <c r="NDP27" s="16"/>
      <c r="NDQ27" s="16"/>
      <c r="NDR27" s="16"/>
      <c r="NDS27" s="16"/>
      <c r="NDT27" s="16"/>
      <c r="NDU27" s="16"/>
      <c r="NDV27" s="16"/>
      <c r="NDW27" s="16"/>
      <c r="NDX27" s="16"/>
      <c r="NDY27" s="16"/>
      <c r="NDZ27" s="16"/>
      <c r="NEA27" s="16"/>
      <c r="NEB27" s="16"/>
      <c r="NEC27" s="16"/>
      <c r="NED27" s="16"/>
      <c r="NEE27" s="16"/>
      <c r="NEF27" s="16"/>
      <c r="NEG27" s="16"/>
      <c r="NEH27" s="16"/>
      <c r="NEI27" s="16"/>
      <c r="NEJ27" s="16"/>
      <c r="NEK27" s="16"/>
      <c r="NEL27" s="16"/>
      <c r="NEM27" s="16"/>
      <c r="NEN27" s="16"/>
      <c r="NEO27" s="16"/>
      <c r="NEP27" s="16"/>
      <c r="NEQ27" s="16"/>
      <c r="NER27" s="16"/>
      <c r="NES27" s="16"/>
      <c r="NET27" s="16"/>
      <c r="NEU27" s="16"/>
      <c r="NEV27" s="16"/>
      <c r="NEW27" s="16"/>
      <c r="NEX27" s="16"/>
      <c r="NEY27" s="16"/>
      <c r="NEZ27" s="16"/>
      <c r="NFA27" s="16"/>
      <c r="NFB27" s="16"/>
      <c r="NFC27" s="16"/>
      <c r="NFD27" s="16"/>
      <c r="NFE27" s="16"/>
      <c r="NFF27" s="16"/>
      <c r="NFG27" s="16"/>
      <c r="NFH27" s="16"/>
      <c r="NFI27" s="16"/>
      <c r="NFJ27" s="16"/>
      <c r="NFK27" s="16"/>
      <c r="NFL27" s="16"/>
      <c r="NFM27" s="16"/>
      <c r="NFN27" s="16"/>
      <c r="NFO27" s="16"/>
      <c r="NFP27" s="16"/>
      <c r="NFQ27" s="16"/>
      <c r="NFR27" s="16"/>
      <c r="NFS27" s="16"/>
      <c r="NFT27" s="16"/>
      <c r="NFU27" s="16"/>
      <c r="NFV27" s="16"/>
      <c r="NFW27" s="16"/>
      <c r="NFX27" s="16"/>
      <c r="NFY27" s="16"/>
      <c r="NFZ27" s="16"/>
      <c r="NGA27" s="16"/>
      <c r="NGB27" s="16"/>
      <c r="NGC27" s="16"/>
      <c r="NGD27" s="16"/>
      <c r="NGE27" s="16"/>
      <c r="NGF27" s="16"/>
      <c r="NGG27" s="16"/>
      <c r="NGH27" s="16"/>
      <c r="NGI27" s="16"/>
      <c r="NGJ27" s="16"/>
      <c r="NGK27" s="16"/>
      <c r="NGL27" s="16"/>
      <c r="NGM27" s="16"/>
      <c r="NGN27" s="16"/>
      <c r="NGO27" s="16"/>
      <c r="NGP27" s="16"/>
      <c r="NGQ27" s="16"/>
      <c r="NGR27" s="16"/>
      <c r="NGS27" s="16"/>
      <c r="NGT27" s="16"/>
      <c r="NGU27" s="16"/>
      <c r="NGV27" s="16"/>
      <c r="NGW27" s="16"/>
      <c r="NGX27" s="16"/>
      <c r="NGY27" s="16"/>
      <c r="NGZ27" s="16"/>
      <c r="NHA27" s="16"/>
      <c r="NHB27" s="16"/>
      <c r="NHC27" s="16"/>
      <c r="NHD27" s="16"/>
      <c r="NHE27" s="16"/>
      <c r="NHF27" s="16"/>
      <c r="NHG27" s="16"/>
      <c r="NHH27" s="16"/>
      <c r="NHI27" s="16"/>
      <c r="NHJ27" s="16"/>
      <c r="NHK27" s="16"/>
      <c r="NHL27" s="16"/>
      <c r="NHM27" s="16"/>
      <c r="NHN27" s="16"/>
      <c r="NHO27" s="16"/>
      <c r="NHP27" s="16"/>
      <c r="NHQ27" s="16"/>
      <c r="NHR27" s="16"/>
      <c r="NHS27" s="16"/>
      <c r="NHT27" s="16"/>
      <c r="NHU27" s="16"/>
      <c r="NHV27" s="16"/>
      <c r="NHW27" s="16"/>
      <c r="NHX27" s="16"/>
      <c r="NHY27" s="16"/>
      <c r="NHZ27" s="16"/>
      <c r="NIA27" s="16"/>
      <c r="NIB27" s="16"/>
      <c r="NIC27" s="16"/>
      <c r="NID27" s="16"/>
      <c r="NIE27" s="16"/>
      <c r="NIF27" s="16"/>
      <c r="NIG27" s="16"/>
      <c r="NIH27" s="16"/>
      <c r="NII27" s="16"/>
      <c r="NIJ27" s="16"/>
      <c r="NIK27" s="16"/>
      <c r="NIL27" s="16"/>
      <c r="NIM27" s="16"/>
      <c r="NIN27" s="16"/>
      <c r="NIO27" s="16"/>
      <c r="NIP27" s="16"/>
      <c r="NIQ27" s="16"/>
      <c r="NIR27" s="16"/>
      <c r="NIS27" s="16"/>
      <c r="NIT27" s="16"/>
      <c r="NIU27" s="16"/>
      <c r="NIV27" s="16"/>
      <c r="NIW27" s="16"/>
      <c r="NIX27" s="16"/>
      <c r="NIY27" s="16"/>
      <c r="NIZ27" s="16"/>
      <c r="NJA27" s="16"/>
      <c r="NJB27" s="16"/>
      <c r="NJC27" s="16"/>
      <c r="NJD27" s="16"/>
      <c r="NJE27" s="16"/>
      <c r="NJF27" s="16"/>
      <c r="NJG27" s="16"/>
      <c r="NJH27" s="16"/>
      <c r="NJI27" s="16"/>
      <c r="NJJ27" s="16"/>
      <c r="NJK27" s="16"/>
      <c r="NJL27" s="16"/>
      <c r="NJM27" s="16"/>
      <c r="NJN27" s="16"/>
      <c r="NJO27" s="16"/>
      <c r="NJP27" s="16"/>
      <c r="NJQ27" s="16"/>
      <c r="NJR27" s="16"/>
      <c r="NJS27" s="16"/>
      <c r="NJT27" s="16"/>
      <c r="NJU27" s="16"/>
      <c r="NJV27" s="16"/>
      <c r="NJW27" s="16"/>
      <c r="NJX27" s="16"/>
      <c r="NJY27" s="16"/>
      <c r="NJZ27" s="16"/>
      <c r="NKA27" s="16"/>
      <c r="NKB27" s="16"/>
      <c r="NKC27" s="16"/>
      <c r="NKD27" s="16"/>
      <c r="NKE27" s="16"/>
      <c r="NKF27" s="16"/>
      <c r="NKG27" s="16"/>
      <c r="NKH27" s="16"/>
      <c r="NKI27" s="16"/>
      <c r="NKJ27" s="16"/>
      <c r="NKK27" s="16"/>
      <c r="NKL27" s="16"/>
      <c r="NKM27" s="16"/>
      <c r="NKN27" s="16"/>
      <c r="NKO27" s="16"/>
      <c r="NKP27" s="16"/>
      <c r="NKQ27" s="16"/>
      <c r="NKR27" s="16"/>
      <c r="NKS27" s="16"/>
      <c r="NKT27" s="16"/>
      <c r="NKU27" s="16"/>
      <c r="NKV27" s="16"/>
      <c r="NKW27" s="16"/>
      <c r="NKX27" s="16"/>
      <c r="NKY27" s="16"/>
      <c r="NKZ27" s="16"/>
      <c r="NLA27" s="16"/>
      <c r="NLB27" s="16"/>
      <c r="NLC27" s="16"/>
      <c r="NLD27" s="16"/>
      <c r="NLE27" s="16"/>
      <c r="NLF27" s="16"/>
      <c r="NLG27" s="16"/>
      <c r="NLH27" s="16"/>
      <c r="NLI27" s="16"/>
      <c r="NLJ27" s="16"/>
      <c r="NLK27" s="16"/>
      <c r="NLL27" s="16"/>
      <c r="NLM27" s="16"/>
      <c r="NLN27" s="16"/>
      <c r="NLO27" s="16"/>
      <c r="NLP27" s="16"/>
      <c r="NLQ27" s="16"/>
      <c r="NLR27" s="16"/>
      <c r="NLS27" s="16"/>
      <c r="NLT27" s="16"/>
      <c r="NLU27" s="16"/>
      <c r="NLV27" s="16"/>
      <c r="NLW27" s="16"/>
      <c r="NLX27" s="16"/>
      <c r="NLY27" s="16"/>
      <c r="NLZ27" s="16"/>
      <c r="NMA27" s="16"/>
      <c r="NMB27" s="16"/>
      <c r="NMC27" s="16"/>
      <c r="NMD27" s="16"/>
      <c r="NME27" s="16"/>
      <c r="NMF27" s="16"/>
      <c r="NMG27" s="16"/>
      <c r="NMH27" s="16"/>
      <c r="NMI27" s="16"/>
      <c r="NMJ27" s="16"/>
      <c r="NMK27" s="16"/>
      <c r="NML27" s="16"/>
      <c r="NMM27" s="16"/>
      <c r="NMN27" s="16"/>
      <c r="NMO27" s="16"/>
      <c r="NMP27" s="16"/>
      <c r="NMQ27" s="16"/>
      <c r="NMR27" s="16"/>
      <c r="NMS27" s="16"/>
      <c r="NMT27" s="16"/>
      <c r="NMU27" s="16"/>
      <c r="NMV27" s="16"/>
      <c r="NMW27" s="16"/>
      <c r="NMX27" s="16"/>
      <c r="NMY27" s="16"/>
      <c r="NMZ27" s="16"/>
      <c r="NNA27" s="16"/>
      <c r="NNB27" s="16"/>
      <c r="NNC27" s="16"/>
      <c r="NND27" s="16"/>
      <c r="NNE27" s="16"/>
      <c r="NNF27" s="16"/>
      <c r="NNG27" s="16"/>
      <c r="NNH27" s="16"/>
      <c r="NNI27" s="16"/>
      <c r="NNJ27" s="16"/>
      <c r="NNK27" s="16"/>
      <c r="NNL27" s="16"/>
      <c r="NNM27" s="16"/>
      <c r="NNN27" s="16"/>
      <c r="NNO27" s="16"/>
      <c r="NNP27" s="16"/>
      <c r="NNQ27" s="16"/>
      <c r="NNR27" s="16"/>
      <c r="NNS27" s="16"/>
      <c r="NNT27" s="16"/>
      <c r="NNU27" s="16"/>
      <c r="NNV27" s="16"/>
      <c r="NNW27" s="16"/>
      <c r="NNX27" s="16"/>
      <c r="NNY27" s="16"/>
      <c r="NNZ27" s="16"/>
      <c r="NOA27" s="16"/>
      <c r="NOB27" s="16"/>
      <c r="NOC27" s="16"/>
      <c r="NOD27" s="16"/>
      <c r="NOE27" s="16"/>
      <c r="NOF27" s="16"/>
      <c r="NOG27" s="16"/>
      <c r="NOH27" s="16"/>
      <c r="NOI27" s="16"/>
      <c r="NOJ27" s="16"/>
      <c r="NOK27" s="16"/>
      <c r="NOL27" s="16"/>
      <c r="NOM27" s="16"/>
      <c r="NON27" s="16"/>
      <c r="NOO27" s="16"/>
      <c r="NOP27" s="16"/>
      <c r="NOQ27" s="16"/>
      <c r="NOR27" s="16"/>
      <c r="NOS27" s="16"/>
      <c r="NOT27" s="16"/>
      <c r="NOU27" s="16"/>
      <c r="NOV27" s="16"/>
      <c r="NOW27" s="16"/>
      <c r="NOX27" s="16"/>
      <c r="NOY27" s="16"/>
      <c r="NOZ27" s="16"/>
      <c r="NPA27" s="16"/>
      <c r="NPB27" s="16"/>
      <c r="NPC27" s="16"/>
      <c r="NPD27" s="16"/>
      <c r="NPE27" s="16"/>
      <c r="NPF27" s="16"/>
      <c r="NPG27" s="16"/>
      <c r="NPH27" s="16"/>
      <c r="NPI27" s="16"/>
      <c r="NPJ27" s="16"/>
      <c r="NPK27" s="16"/>
      <c r="NPL27" s="16"/>
      <c r="NPM27" s="16"/>
      <c r="NPN27" s="16"/>
      <c r="NPO27" s="16"/>
      <c r="NPP27" s="16"/>
      <c r="NPQ27" s="16"/>
      <c r="NPR27" s="16"/>
      <c r="NPS27" s="16"/>
      <c r="NPT27" s="16"/>
      <c r="NPU27" s="16"/>
      <c r="NPV27" s="16"/>
      <c r="NPW27" s="16"/>
      <c r="NPX27" s="16"/>
      <c r="NPY27" s="16"/>
      <c r="NPZ27" s="16"/>
      <c r="NQA27" s="16"/>
      <c r="NQB27" s="16"/>
      <c r="NQC27" s="16"/>
      <c r="NQD27" s="16"/>
      <c r="NQE27" s="16"/>
      <c r="NQF27" s="16"/>
      <c r="NQG27" s="16"/>
      <c r="NQH27" s="16"/>
      <c r="NQI27" s="16"/>
      <c r="NQJ27" s="16"/>
      <c r="NQK27" s="16"/>
      <c r="NQL27" s="16"/>
      <c r="NQM27" s="16"/>
      <c r="NQN27" s="16"/>
      <c r="NQO27" s="16"/>
      <c r="NQP27" s="16"/>
      <c r="NQQ27" s="16"/>
      <c r="NQR27" s="16"/>
      <c r="NQS27" s="16"/>
      <c r="NQT27" s="16"/>
      <c r="NQU27" s="16"/>
      <c r="NQV27" s="16"/>
      <c r="NQW27" s="16"/>
      <c r="NQX27" s="16"/>
      <c r="NQY27" s="16"/>
      <c r="NQZ27" s="16"/>
      <c r="NRA27" s="16"/>
      <c r="NRB27" s="16"/>
      <c r="NRC27" s="16"/>
      <c r="NRD27" s="16"/>
      <c r="NRE27" s="16"/>
      <c r="NRF27" s="16"/>
      <c r="NRG27" s="16"/>
      <c r="NRH27" s="16"/>
      <c r="NRI27" s="16"/>
      <c r="NRJ27" s="16"/>
      <c r="NRK27" s="16"/>
      <c r="NRL27" s="16"/>
      <c r="NRM27" s="16"/>
      <c r="NRN27" s="16"/>
      <c r="NRO27" s="16"/>
      <c r="NRP27" s="16"/>
      <c r="NRQ27" s="16"/>
      <c r="NRR27" s="16"/>
      <c r="NRS27" s="16"/>
      <c r="NRT27" s="16"/>
      <c r="NRU27" s="16"/>
      <c r="NRV27" s="16"/>
      <c r="NRW27" s="16"/>
      <c r="NRX27" s="16"/>
      <c r="NRY27" s="16"/>
      <c r="NRZ27" s="16"/>
      <c r="NSA27" s="16"/>
      <c r="NSB27" s="16"/>
      <c r="NSC27" s="16"/>
      <c r="NSD27" s="16"/>
      <c r="NSE27" s="16"/>
      <c r="NSF27" s="16"/>
      <c r="NSG27" s="16"/>
      <c r="NSH27" s="16"/>
      <c r="NSI27" s="16"/>
      <c r="NSJ27" s="16"/>
      <c r="NSK27" s="16"/>
      <c r="NSL27" s="16"/>
      <c r="NSM27" s="16"/>
      <c r="NSN27" s="16"/>
      <c r="NSO27" s="16"/>
      <c r="NSP27" s="16"/>
      <c r="NSQ27" s="16"/>
      <c r="NSR27" s="16"/>
      <c r="NSS27" s="16"/>
      <c r="NST27" s="16"/>
      <c r="NSU27" s="16"/>
      <c r="NSV27" s="16"/>
      <c r="NSW27" s="16"/>
      <c r="NSX27" s="16"/>
      <c r="NSY27" s="16"/>
      <c r="NSZ27" s="16"/>
      <c r="NTA27" s="16"/>
      <c r="NTB27" s="16"/>
      <c r="NTC27" s="16"/>
      <c r="NTD27" s="16"/>
      <c r="NTE27" s="16"/>
      <c r="NTF27" s="16"/>
      <c r="NTG27" s="16"/>
      <c r="NTH27" s="16"/>
      <c r="NTI27" s="16"/>
      <c r="NTJ27" s="16"/>
      <c r="NTK27" s="16"/>
      <c r="NTL27" s="16"/>
      <c r="NTM27" s="16"/>
      <c r="NTN27" s="16"/>
      <c r="NTO27" s="16"/>
      <c r="NTP27" s="16"/>
      <c r="NTQ27" s="16"/>
      <c r="NTR27" s="16"/>
      <c r="NTS27" s="16"/>
      <c r="NTT27" s="16"/>
      <c r="NTU27" s="16"/>
      <c r="NTV27" s="16"/>
      <c r="NTW27" s="16"/>
      <c r="NTX27" s="16"/>
      <c r="NTY27" s="16"/>
      <c r="NTZ27" s="16"/>
      <c r="NUA27" s="16"/>
      <c r="NUB27" s="16"/>
      <c r="NUC27" s="16"/>
      <c r="NUD27" s="16"/>
      <c r="NUE27" s="16"/>
      <c r="NUF27" s="16"/>
      <c r="NUG27" s="16"/>
      <c r="NUH27" s="16"/>
      <c r="NUI27" s="16"/>
      <c r="NUJ27" s="16"/>
      <c r="NUK27" s="16"/>
      <c r="NUL27" s="16"/>
      <c r="NUM27" s="16"/>
      <c r="NUN27" s="16"/>
      <c r="NUO27" s="16"/>
      <c r="NUP27" s="16"/>
      <c r="NUQ27" s="16"/>
      <c r="NUR27" s="16"/>
      <c r="NUS27" s="16"/>
      <c r="NUT27" s="16"/>
      <c r="NUU27" s="16"/>
      <c r="NUV27" s="16"/>
      <c r="NUW27" s="16"/>
      <c r="NUX27" s="16"/>
      <c r="NUY27" s="16"/>
      <c r="NUZ27" s="16"/>
      <c r="NVA27" s="16"/>
      <c r="NVB27" s="16"/>
      <c r="NVC27" s="16"/>
      <c r="NVD27" s="16"/>
      <c r="NVE27" s="16"/>
      <c r="NVF27" s="16"/>
      <c r="NVG27" s="16"/>
      <c r="NVH27" s="16"/>
      <c r="NVI27" s="16"/>
      <c r="NVJ27" s="16"/>
      <c r="NVK27" s="16"/>
      <c r="NVL27" s="16"/>
      <c r="NVM27" s="16"/>
      <c r="NVN27" s="16"/>
      <c r="NVO27" s="16"/>
      <c r="NVP27" s="16"/>
      <c r="NVQ27" s="16"/>
      <c r="NVR27" s="16"/>
      <c r="NVS27" s="16"/>
      <c r="NVT27" s="16"/>
      <c r="NVU27" s="16"/>
      <c r="NVV27" s="16"/>
      <c r="NVW27" s="16"/>
      <c r="NVX27" s="16"/>
      <c r="NVY27" s="16"/>
      <c r="NVZ27" s="16"/>
      <c r="NWA27" s="16"/>
      <c r="NWB27" s="16"/>
      <c r="NWC27" s="16"/>
      <c r="NWD27" s="16"/>
      <c r="NWE27" s="16"/>
      <c r="NWF27" s="16"/>
      <c r="NWG27" s="16"/>
      <c r="NWH27" s="16"/>
      <c r="NWI27" s="16"/>
      <c r="NWJ27" s="16"/>
      <c r="NWK27" s="16"/>
      <c r="NWL27" s="16"/>
      <c r="NWM27" s="16"/>
      <c r="NWN27" s="16"/>
      <c r="NWO27" s="16"/>
      <c r="NWP27" s="16"/>
      <c r="NWQ27" s="16"/>
      <c r="NWR27" s="16"/>
      <c r="NWS27" s="16"/>
      <c r="NWT27" s="16"/>
      <c r="NWU27" s="16"/>
      <c r="NWV27" s="16"/>
      <c r="NWW27" s="16"/>
      <c r="NWX27" s="16"/>
      <c r="NWY27" s="16"/>
      <c r="NWZ27" s="16"/>
      <c r="NXA27" s="16"/>
      <c r="NXB27" s="16"/>
      <c r="NXC27" s="16"/>
      <c r="NXD27" s="16"/>
      <c r="NXE27" s="16"/>
      <c r="NXF27" s="16"/>
      <c r="NXG27" s="16"/>
      <c r="NXH27" s="16"/>
      <c r="NXI27" s="16"/>
      <c r="NXJ27" s="16"/>
      <c r="NXK27" s="16"/>
      <c r="NXL27" s="16"/>
      <c r="NXM27" s="16"/>
      <c r="NXN27" s="16"/>
      <c r="NXO27" s="16"/>
      <c r="NXP27" s="16"/>
      <c r="NXQ27" s="16"/>
      <c r="NXR27" s="16"/>
      <c r="NXS27" s="16"/>
      <c r="NXT27" s="16"/>
      <c r="NXU27" s="16"/>
      <c r="NXV27" s="16"/>
      <c r="NXW27" s="16"/>
      <c r="NXX27" s="16"/>
      <c r="NXY27" s="16"/>
      <c r="NXZ27" s="16"/>
      <c r="NYA27" s="16"/>
      <c r="NYB27" s="16"/>
      <c r="NYC27" s="16"/>
      <c r="NYD27" s="16"/>
      <c r="NYE27" s="16"/>
      <c r="NYF27" s="16"/>
      <c r="NYG27" s="16"/>
      <c r="NYH27" s="16"/>
      <c r="NYI27" s="16"/>
      <c r="NYJ27" s="16"/>
      <c r="NYK27" s="16"/>
      <c r="NYL27" s="16"/>
      <c r="NYM27" s="16"/>
      <c r="NYN27" s="16"/>
      <c r="NYO27" s="16"/>
      <c r="NYP27" s="16"/>
      <c r="NYQ27" s="16"/>
      <c r="NYR27" s="16"/>
      <c r="NYS27" s="16"/>
      <c r="NYT27" s="16"/>
      <c r="NYU27" s="16"/>
      <c r="NYV27" s="16"/>
      <c r="NYW27" s="16"/>
      <c r="NYX27" s="16"/>
      <c r="NYY27" s="16"/>
      <c r="NYZ27" s="16"/>
      <c r="NZA27" s="16"/>
      <c r="NZB27" s="16"/>
      <c r="NZC27" s="16"/>
      <c r="NZD27" s="16"/>
      <c r="NZE27" s="16"/>
      <c r="NZF27" s="16"/>
      <c r="NZG27" s="16"/>
      <c r="NZH27" s="16"/>
      <c r="NZI27" s="16"/>
      <c r="NZJ27" s="16"/>
      <c r="NZK27" s="16"/>
      <c r="NZL27" s="16"/>
      <c r="NZM27" s="16"/>
      <c r="NZN27" s="16"/>
      <c r="NZO27" s="16"/>
      <c r="NZP27" s="16"/>
      <c r="NZQ27" s="16"/>
      <c r="NZR27" s="16"/>
      <c r="NZS27" s="16"/>
      <c r="NZT27" s="16"/>
      <c r="NZU27" s="16"/>
      <c r="NZV27" s="16"/>
      <c r="NZW27" s="16"/>
      <c r="NZX27" s="16"/>
      <c r="NZY27" s="16"/>
      <c r="NZZ27" s="16"/>
      <c r="OAA27" s="16"/>
      <c r="OAB27" s="16"/>
      <c r="OAC27" s="16"/>
      <c r="OAD27" s="16"/>
      <c r="OAE27" s="16"/>
      <c r="OAF27" s="16"/>
      <c r="OAG27" s="16"/>
      <c r="OAH27" s="16"/>
      <c r="OAI27" s="16"/>
      <c r="OAJ27" s="16"/>
      <c r="OAK27" s="16"/>
      <c r="OAL27" s="16"/>
      <c r="OAM27" s="16"/>
      <c r="OAN27" s="16"/>
      <c r="OAO27" s="16"/>
      <c r="OAP27" s="16"/>
      <c r="OAQ27" s="16"/>
      <c r="OAR27" s="16"/>
      <c r="OAS27" s="16"/>
      <c r="OAT27" s="16"/>
      <c r="OAU27" s="16"/>
      <c r="OAV27" s="16"/>
      <c r="OAW27" s="16"/>
      <c r="OAX27" s="16"/>
      <c r="OAY27" s="16"/>
      <c r="OAZ27" s="16"/>
      <c r="OBA27" s="16"/>
      <c r="OBB27" s="16"/>
      <c r="OBC27" s="16"/>
      <c r="OBD27" s="16"/>
      <c r="OBE27" s="16"/>
      <c r="OBF27" s="16"/>
      <c r="OBG27" s="16"/>
      <c r="OBH27" s="16"/>
      <c r="OBI27" s="16"/>
      <c r="OBJ27" s="16"/>
      <c r="OBK27" s="16"/>
      <c r="OBL27" s="16"/>
      <c r="OBM27" s="16"/>
      <c r="OBN27" s="16"/>
      <c r="OBO27" s="16"/>
      <c r="OBP27" s="16"/>
      <c r="OBQ27" s="16"/>
      <c r="OBR27" s="16"/>
      <c r="OBS27" s="16"/>
      <c r="OBT27" s="16"/>
      <c r="OBU27" s="16"/>
      <c r="OBV27" s="16"/>
      <c r="OBW27" s="16"/>
      <c r="OBX27" s="16"/>
      <c r="OBY27" s="16"/>
      <c r="OBZ27" s="16"/>
      <c r="OCA27" s="16"/>
      <c r="OCB27" s="16"/>
      <c r="OCC27" s="16"/>
      <c r="OCD27" s="16"/>
      <c r="OCE27" s="16"/>
      <c r="OCF27" s="16"/>
      <c r="OCG27" s="16"/>
      <c r="OCH27" s="16"/>
      <c r="OCI27" s="16"/>
      <c r="OCJ27" s="16"/>
      <c r="OCK27" s="16"/>
      <c r="OCL27" s="16"/>
      <c r="OCM27" s="16"/>
      <c r="OCN27" s="16"/>
      <c r="OCO27" s="16"/>
      <c r="OCP27" s="16"/>
      <c r="OCQ27" s="16"/>
      <c r="OCR27" s="16"/>
      <c r="OCS27" s="16"/>
      <c r="OCT27" s="16"/>
      <c r="OCU27" s="16"/>
      <c r="OCV27" s="16"/>
      <c r="OCW27" s="16"/>
      <c r="OCX27" s="16"/>
      <c r="OCY27" s="16"/>
      <c r="OCZ27" s="16"/>
      <c r="ODA27" s="16"/>
      <c r="ODB27" s="16"/>
      <c r="ODC27" s="16"/>
      <c r="ODD27" s="16"/>
      <c r="ODE27" s="16"/>
      <c r="ODF27" s="16"/>
      <c r="ODG27" s="16"/>
      <c r="ODH27" s="16"/>
      <c r="ODI27" s="16"/>
      <c r="ODJ27" s="16"/>
      <c r="ODK27" s="16"/>
      <c r="ODL27" s="16"/>
      <c r="ODM27" s="16"/>
      <c r="ODN27" s="16"/>
      <c r="ODO27" s="16"/>
      <c r="ODP27" s="16"/>
      <c r="ODQ27" s="16"/>
      <c r="ODR27" s="16"/>
      <c r="ODS27" s="16"/>
      <c r="ODT27" s="16"/>
      <c r="ODU27" s="16"/>
      <c r="ODV27" s="16"/>
      <c r="ODW27" s="16"/>
      <c r="ODX27" s="16"/>
      <c r="ODY27" s="16"/>
      <c r="ODZ27" s="16"/>
      <c r="OEA27" s="16"/>
      <c r="OEB27" s="16"/>
      <c r="OEC27" s="16"/>
      <c r="OED27" s="16"/>
      <c r="OEE27" s="16"/>
      <c r="OEF27" s="16"/>
      <c r="OEG27" s="16"/>
      <c r="OEH27" s="16"/>
      <c r="OEI27" s="16"/>
      <c r="OEJ27" s="16"/>
      <c r="OEK27" s="16"/>
      <c r="OEL27" s="16"/>
      <c r="OEM27" s="16"/>
      <c r="OEN27" s="16"/>
      <c r="OEO27" s="16"/>
      <c r="OEP27" s="16"/>
      <c r="OEQ27" s="16"/>
      <c r="OER27" s="16"/>
      <c r="OES27" s="16"/>
      <c r="OET27" s="16"/>
      <c r="OEU27" s="16"/>
      <c r="OEV27" s="16"/>
      <c r="OEW27" s="16"/>
      <c r="OEX27" s="16"/>
      <c r="OEY27" s="16"/>
      <c r="OEZ27" s="16"/>
      <c r="OFA27" s="16"/>
      <c r="OFB27" s="16"/>
      <c r="OFC27" s="16"/>
      <c r="OFD27" s="16"/>
      <c r="OFE27" s="16"/>
      <c r="OFF27" s="16"/>
      <c r="OFG27" s="16"/>
      <c r="OFH27" s="16"/>
      <c r="OFI27" s="16"/>
      <c r="OFJ27" s="16"/>
      <c r="OFK27" s="16"/>
      <c r="OFL27" s="16"/>
      <c r="OFM27" s="16"/>
      <c r="OFN27" s="16"/>
      <c r="OFO27" s="16"/>
      <c r="OFP27" s="16"/>
      <c r="OFQ27" s="16"/>
      <c r="OFR27" s="16"/>
      <c r="OFS27" s="16"/>
      <c r="OFT27" s="16"/>
      <c r="OFU27" s="16"/>
      <c r="OFV27" s="16"/>
      <c r="OFW27" s="16"/>
      <c r="OFX27" s="16"/>
      <c r="OFY27" s="16"/>
      <c r="OFZ27" s="16"/>
      <c r="OGA27" s="16"/>
      <c r="OGB27" s="16"/>
      <c r="OGC27" s="16"/>
      <c r="OGD27" s="16"/>
      <c r="OGE27" s="16"/>
      <c r="OGF27" s="16"/>
      <c r="OGG27" s="16"/>
      <c r="OGH27" s="16"/>
      <c r="OGI27" s="16"/>
      <c r="OGJ27" s="16"/>
      <c r="OGK27" s="16"/>
      <c r="OGL27" s="16"/>
      <c r="OGM27" s="16"/>
      <c r="OGN27" s="16"/>
      <c r="OGO27" s="16"/>
      <c r="OGP27" s="16"/>
      <c r="OGQ27" s="16"/>
      <c r="OGR27" s="16"/>
      <c r="OGS27" s="16"/>
      <c r="OGT27" s="16"/>
      <c r="OGU27" s="16"/>
      <c r="OGV27" s="16"/>
      <c r="OGW27" s="16"/>
      <c r="OGX27" s="16"/>
      <c r="OGY27" s="16"/>
      <c r="OGZ27" s="16"/>
      <c r="OHA27" s="16"/>
      <c r="OHB27" s="16"/>
      <c r="OHC27" s="16"/>
      <c r="OHD27" s="16"/>
      <c r="OHE27" s="16"/>
      <c r="OHF27" s="16"/>
      <c r="OHG27" s="16"/>
      <c r="OHH27" s="16"/>
      <c r="OHI27" s="16"/>
      <c r="OHJ27" s="16"/>
      <c r="OHK27" s="16"/>
      <c r="OHL27" s="16"/>
      <c r="OHM27" s="16"/>
      <c r="OHN27" s="16"/>
      <c r="OHO27" s="16"/>
      <c r="OHP27" s="16"/>
      <c r="OHQ27" s="16"/>
      <c r="OHR27" s="16"/>
      <c r="OHS27" s="16"/>
      <c r="OHT27" s="16"/>
      <c r="OHU27" s="16"/>
      <c r="OHV27" s="16"/>
      <c r="OHW27" s="16"/>
      <c r="OHX27" s="16"/>
      <c r="OHY27" s="16"/>
      <c r="OHZ27" s="16"/>
      <c r="OIA27" s="16"/>
      <c r="OIB27" s="16"/>
      <c r="OIC27" s="16"/>
      <c r="OID27" s="16"/>
      <c r="OIE27" s="16"/>
      <c r="OIF27" s="16"/>
      <c r="OIG27" s="16"/>
      <c r="OIH27" s="16"/>
      <c r="OII27" s="16"/>
      <c r="OIJ27" s="16"/>
      <c r="OIK27" s="16"/>
      <c r="OIL27" s="16"/>
      <c r="OIM27" s="16"/>
      <c r="OIN27" s="16"/>
      <c r="OIO27" s="16"/>
      <c r="OIP27" s="16"/>
      <c r="OIQ27" s="16"/>
      <c r="OIR27" s="16"/>
      <c r="OIS27" s="16"/>
      <c r="OIT27" s="16"/>
      <c r="OIU27" s="16"/>
      <c r="OIV27" s="16"/>
      <c r="OIW27" s="16"/>
      <c r="OIX27" s="16"/>
      <c r="OIY27" s="16"/>
      <c r="OIZ27" s="16"/>
      <c r="OJA27" s="16"/>
      <c r="OJB27" s="16"/>
      <c r="OJC27" s="16"/>
      <c r="OJD27" s="16"/>
      <c r="OJE27" s="16"/>
      <c r="OJF27" s="16"/>
      <c r="OJG27" s="16"/>
      <c r="OJH27" s="16"/>
      <c r="OJI27" s="16"/>
      <c r="OJJ27" s="16"/>
      <c r="OJK27" s="16"/>
      <c r="OJL27" s="16"/>
      <c r="OJM27" s="16"/>
      <c r="OJN27" s="16"/>
      <c r="OJO27" s="16"/>
      <c r="OJP27" s="16"/>
      <c r="OJQ27" s="16"/>
      <c r="OJR27" s="16"/>
      <c r="OJS27" s="16"/>
      <c r="OJT27" s="16"/>
      <c r="OJU27" s="16"/>
      <c r="OJV27" s="16"/>
      <c r="OJW27" s="16"/>
      <c r="OJX27" s="16"/>
      <c r="OJY27" s="16"/>
      <c r="OJZ27" s="16"/>
      <c r="OKA27" s="16"/>
      <c r="OKB27" s="16"/>
      <c r="OKC27" s="16"/>
      <c r="OKD27" s="16"/>
      <c r="OKE27" s="16"/>
      <c r="OKF27" s="16"/>
      <c r="OKG27" s="16"/>
      <c r="OKH27" s="16"/>
      <c r="OKI27" s="16"/>
      <c r="OKJ27" s="16"/>
      <c r="OKK27" s="16"/>
      <c r="OKL27" s="16"/>
      <c r="OKM27" s="16"/>
      <c r="OKN27" s="16"/>
      <c r="OKO27" s="16"/>
      <c r="OKP27" s="16"/>
      <c r="OKQ27" s="16"/>
      <c r="OKR27" s="16"/>
      <c r="OKS27" s="16"/>
      <c r="OKT27" s="16"/>
      <c r="OKU27" s="16"/>
      <c r="OKV27" s="16"/>
      <c r="OKW27" s="16"/>
      <c r="OKX27" s="16"/>
      <c r="OKY27" s="16"/>
      <c r="OKZ27" s="16"/>
      <c r="OLA27" s="16"/>
      <c r="OLB27" s="16"/>
      <c r="OLC27" s="16"/>
      <c r="OLD27" s="16"/>
      <c r="OLE27" s="16"/>
      <c r="OLF27" s="16"/>
      <c r="OLG27" s="16"/>
      <c r="OLH27" s="16"/>
      <c r="OLI27" s="16"/>
      <c r="OLJ27" s="16"/>
      <c r="OLK27" s="16"/>
      <c r="OLL27" s="16"/>
      <c r="OLM27" s="16"/>
      <c r="OLN27" s="16"/>
      <c r="OLO27" s="16"/>
      <c r="OLP27" s="16"/>
      <c r="OLQ27" s="16"/>
      <c r="OLR27" s="16"/>
      <c r="OLS27" s="16"/>
      <c r="OLT27" s="16"/>
      <c r="OLU27" s="16"/>
      <c r="OLV27" s="16"/>
      <c r="OLW27" s="16"/>
      <c r="OLX27" s="16"/>
      <c r="OLY27" s="16"/>
      <c r="OLZ27" s="16"/>
      <c r="OMA27" s="16"/>
      <c r="OMB27" s="16"/>
      <c r="OMC27" s="16"/>
      <c r="OMD27" s="16"/>
      <c r="OME27" s="16"/>
      <c r="OMF27" s="16"/>
      <c r="OMG27" s="16"/>
      <c r="OMH27" s="16"/>
      <c r="OMI27" s="16"/>
      <c r="OMJ27" s="16"/>
      <c r="OMK27" s="16"/>
      <c r="OML27" s="16"/>
      <c r="OMM27" s="16"/>
      <c r="OMN27" s="16"/>
      <c r="OMO27" s="16"/>
      <c r="OMP27" s="16"/>
      <c r="OMQ27" s="16"/>
      <c r="OMR27" s="16"/>
      <c r="OMS27" s="16"/>
      <c r="OMT27" s="16"/>
      <c r="OMU27" s="16"/>
      <c r="OMV27" s="16"/>
      <c r="OMW27" s="16"/>
      <c r="OMX27" s="16"/>
      <c r="OMY27" s="16"/>
      <c r="OMZ27" s="16"/>
      <c r="ONA27" s="16"/>
      <c r="ONB27" s="16"/>
      <c r="ONC27" s="16"/>
      <c r="OND27" s="16"/>
      <c r="ONE27" s="16"/>
      <c r="ONF27" s="16"/>
      <c r="ONG27" s="16"/>
      <c r="ONH27" s="16"/>
      <c r="ONI27" s="16"/>
      <c r="ONJ27" s="16"/>
      <c r="ONK27" s="16"/>
      <c r="ONL27" s="16"/>
      <c r="ONM27" s="16"/>
      <c r="ONN27" s="16"/>
      <c r="ONO27" s="16"/>
      <c r="ONP27" s="16"/>
      <c r="ONQ27" s="16"/>
      <c r="ONR27" s="16"/>
      <c r="ONS27" s="16"/>
      <c r="ONT27" s="16"/>
      <c r="ONU27" s="16"/>
      <c r="ONV27" s="16"/>
      <c r="ONW27" s="16"/>
      <c r="ONX27" s="16"/>
      <c r="ONY27" s="16"/>
      <c r="ONZ27" s="16"/>
      <c r="OOA27" s="16"/>
      <c r="OOB27" s="16"/>
      <c r="OOC27" s="16"/>
      <c r="OOD27" s="16"/>
      <c r="OOE27" s="16"/>
      <c r="OOF27" s="16"/>
      <c r="OOG27" s="16"/>
      <c r="OOH27" s="16"/>
      <c r="OOI27" s="16"/>
      <c r="OOJ27" s="16"/>
      <c r="OOK27" s="16"/>
      <c r="OOL27" s="16"/>
      <c r="OOM27" s="16"/>
      <c r="OON27" s="16"/>
      <c r="OOO27" s="16"/>
      <c r="OOP27" s="16"/>
      <c r="OOQ27" s="16"/>
      <c r="OOR27" s="16"/>
      <c r="OOS27" s="16"/>
      <c r="OOT27" s="16"/>
      <c r="OOU27" s="16"/>
      <c r="OOV27" s="16"/>
      <c r="OOW27" s="16"/>
      <c r="OOX27" s="16"/>
      <c r="OOY27" s="16"/>
      <c r="OOZ27" s="16"/>
      <c r="OPA27" s="16"/>
      <c r="OPB27" s="16"/>
      <c r="OPC27" s="16"/>
      <c r="OPD27" s="16"/>
      <c r="OPE27" s="16"/>
      <c r="OPF27" s="16"/>
      <c r="OPG27" s="16"/>
      <c r="OPH27" s="16"/>
      <c r="OPI27" s="16"/>
      <c r="OPJ27" s="16"/>
      <c r="OPK27" s="16"/>
      <c r="OPL27" s="16"/>
      <c r="OPM27" s="16"/>
      <c r="OPN27" s="16"/>
      <c r="OPO27" s="16"/>
      <c r="OPP27" s="16"/>
      <c r="OPQ27" s="16"/>
      <c r="OPR27" s="16"/>
      <c r="OPS27" s="16"/>
      <c r="OPT27" s="16"/>
      <c r="OPU27" s="16"/>
      <c r="OPV27" s="16"/>
      <c r="OPW27" s="16"/>
      <c r="OPX27" s="16"/>
      <c r="OPY27" s="16"/>
      <c r="OPZ27" s="16"/>
      <c r="OQA27" s="16"/>
      <c r="OQB27" s="16"/>
      <c r="OQC27" s="16"/>
      <c r="OQD27" s="16"/>
      <c r="OQE27" s="16"/>
      <c r="OQF27" s="16"/>
      <c r="OQG27" s="16"/>
      <c r="OQH27" s="16"/>
      <c r="OQI27" s="16"/>
      <c r="OQJ27" s="16"/>
      <c r="OQK27" s="16"/>
      <c r="OQL27" s="16"/>
      <c r="OQM27" s="16"/>
      <c r="OQN27" s="16"/>
      <c r="OQO27" s="16"/>
      <c r="OQP27" s="16"/>
      <c r="OQQ27" s="16"/>
      <c r="OQR27" s="16"/>
      <c r="OQS27" s="16"/>
      <c r="OQT27" s="16"/>
      <c r="OQU27" s="16"/>
      <c r="OQV27" s="16"/>
      <c r="OQW27" s="16"/>
      <c r="OQX27" s="16"/>
      <c r="OQY27" s="16"/>
      <c r="OQZ27" s="16"/>
      <c r="ORA27" s="16"/>
      <c r="ORB27" s="16"/>
      <c r="ORC27" s="16"/>
      <c r="ORD27" s="16"/>
      <c r="ORE27" s="16"/>
      <c r="ORF27" s="16"/>
      <c r="ORG27" s="16"/>
      <c r="ORH27" s="16"/>
      <c r="ORI27" s="16"/>
      <c r="ORJ27" s="16"/>
      <c r="ORK27" s="16"/>
      <c r="ORL27" s="16"/>
      <c r="ORM27" s="16"/>
      <c r="ORN27" s="16"/>
      <c r="ORO27" s="16"/>
      <c r="ORP27" s="16"/>
      <c r="ORQ27" s="16"/>
      <c r="ORR27" s="16"/>
      <c r="ORS27" s="16"/>
      <c r="ORT27" s="16"/>
      <c r="ORU27" s="16"/>
      <c r="ORV27" s="16"/>
      <c r="ORW27" s="16"/>
      <c r="ORX27" s="16"/>
      <c r="ORY27" s="16"/>
      <c r="ORZ27" s="16"/>
      <c r="OSA27" s="16"/>
      <c r="OSB27" s="16"/>
      <c r="OSC27" s="16"/>
      <c r="OSD27" s="16"/>
      <c r="OSE27" s="16"/>
      <c r="OSF27" s="16"/>
      <c r="OSG27" s="16"/>
      <c r="OSH27" s="16"/>
      <c r="OSI27" s="16"/>
      <c r="OSJ27" s="16"/>
      <c r="OSK27" s="16"/>
      <c r="OSL27" s="16"/>
      <c r="OSM27" s="16"/>
      <c r="OSN27" s="16"/>
      <c r="OSO27" s="16"/>
      <c r="OSP27" s="16"/>
      <c r="OSQ27" s="16"/>
      <c r="OSR27" s="16"/>
      <c r="OSS27" s="16"/>
      <c r="OST27" s="16"/>
      <c r="OSU27" s="16"/>
      <c r="OSV27" s="16"/>
      <c r="OSW27" s="16"/>
      <c r="OSX27" s="16"/>
      <c r="OSY27" s="16"/>
      <c r="OSZ27" s="16"/>
      <c r="OTA27" s="16"/>
      <c r="OTB27" s="16"/>
      <c r="OTC27" s="16"/>
      <c r="OTD27" s="16"/>
      <c r="OTE27" s="16"/>
      <c r="OTF27" s="16"/>
      <c r="OTG27" s="16"/>
      <c r="OTH27" s="16"/>
      <c r="OTI27" s="16"/>
      <c r="OTJ27" s="16"/>
      <c r="OTK27" s="16"/>
      <c r="OTL27" s="16"/>
      <c r="OTM27" s="16"/>
      <c r="OTN27" s="16"/>
      <c r="OTO27" s="16"/>
      <c r="OTP27" s="16"/>
      <c r="OTQ27" s="16"/>
      <c r="OTR27" s="16"/>
      <c r="OTS27" s="16"/>
      <c r="OTT27" s="16"/>
      <c r="OTU27" s="16"/>
      <c r="OTV27" s="16"/>
      <c r="OTW27" s="16"/>
      <c r="OTX27" s="16"/>
      <c r="OTY27" s="16"/>
      <c r="OTZ27" s="16"/>
      <c r="OUA27" s="16"/>
      <c r="OUB27" s="16"/>
      <c r="OUC27" s="16"/>
      <c r="OUD27" s="16"/>
      <c r="OUE27" s="16"/>
      <c r="OUF27" s="16"/>
      <c r="OUG27" s="16"/>
      <c r="OUH27" s="16"/>
      <c r="OUI27" s="16"/>
      <c r="OUJ27" s="16"/>
      <c r="OUK27" s="16"/>
      <c r="OUL27" s="16"/>
      <c r="OUM27" s="16"/>
      <c r="OUN27" s="16"/>
      <c r="OUO27" s="16"/>
      <c r="OUP27" s="16"/>
      <c r="OUQ27" s="16"/>
      <c r="OUR27" s="16"/>
      <c r="OUS27" s="16"/>
      <c r="OUT27" s="16"/>
      <c r="OUU27" s="16"/>
      <c r="OUV27" s="16"/>
      <c r="OUW27" s="16"/>
      <c r="OUX27" s="16"/>
      <c r="OUY27" s="16"/>
      <c r="OUZ27" s="16"/>
      <c r="OVA27" s="16"/>
      <c r="OVB27" s="16"/>
      <c r="OVC27" s="16"/>
      <c r="OVD27" s="16"/>
      <c r="OVE27" s="16"/>
      <c r="OVF27" s="16"/>
      <c r="OVG27" s="16"/>
      <c r="OVH27" s="16"/>
      <c r="OVI27" s="16"/>
      <c r="OVJ27" s="16"/>
      <c r="OVK27" s="16"/>
      <c r="OVL27" s="16"/>
      <c r="OVM27" s="16"/>
      <c r="OVN27" s="16"/>
      <c r="OVO27" s="16"/>
      <c r="OVP27" s="16"/>
      <c r="OVQ27" s="16"/>
      <c r="OVR27" s="16"/>
      <c r="OVS27" s="16"/>
      <c r="OVT27" s="16"/>
      <c r="OVU27" s="16"/>
      <c r="OVV27" s="16"/>
      <c r="OVW27" s="16"/>
      <c r="OVX27" s="16"/>
      <c r="OVY27" s="16"/>
      <c r="OVZ27" s="16"/>
      <c r="OWA27" s="16"/>
      <c r="OWB27" s="16"/>
      <c r="OWC27" s="16"/>
      <c r="OWD27" s="16"/>
      <c r="OWE27" s="16"/>
      <c r="OWF27" s="16"/>
      <c r="OWG27" s="16"/>
      <c r="OWH27" s="16"/>
      <c r="OWI27" s="16"/>
      <c r="OWJ27" s="16"/>
      <c r="OWK27" s="16"/>
      <c r="OWL27" s="16"/>
      <c r="OWM27" s="16"/>
      <c r="OWN27" s="16"/>
      <c r="OWO27" s="16"/>
      <c r="OWP27" s="16"/>
      <c r="OWQ27" s="16"/>
      <c r="OWR27" s="16"/>
      <c r="OWS27" s="16"/>
      <c r="OWT27" s="16"/>
      <c r="OWU27" s="16"/>
      <c r="OWV27" s="16"/>
      <c r="OWW27" s="16"/>
      <c r="OWX27" s="16"/>
      <c r="OWY27" s="16"/>
      <c r="OWZ27" s="16"/>
      <c r="OXA27" s="16"/>
      <c r="OXB27" s="16"/>
      <c r="OXC27" s="16"/>
      <c r="OXD27" s="16"/>
      <c r="OXE27" s="16"/>
      <c r="OXF27" s="16"/>
      <c r="OXG27" s="16"/>
      <c r="OXH27" s="16"/>
      <c r="OXI27" s="16"/>
      <c r="OXJ27" s="16"/>
      <c r="OXK27" s="16"/>
      <c r="OXL27" s="16"/>
      <c r="OXM27" s="16"/>
      <c r="OXN27" s="16"/>
      <c r="OXO27" s="16"/>
      <c r="OXP27" s="16"/>
      <c r="OXQ27" s="16"/>
      <c r="OXR27" s="16"/>
      <c r="OXS27" s="16"/>
      <c r="OXT27" s="16"/>
      <c r="OXU27" s="16"/>
      <c r="OXV27" s="16"/>
      <c r="OXW27" s="16"/>
      <c r="OXX27" s="16"/>
      <c r="OXY27" s="16"/>
      <c r="OXZ27" s="16"/>
      <c r="OYA27" s="16"/>
      <c r="OYB27" s="16"/>
      <c r="OYC27" s="16"/>
      <c r="OYD27" s="16"/>
      <c r="OYE27" s="16"/>
      <c r="OYF27" s="16"/>
      <c r="OYG27" s="16"/>
      <c r="OYH27" s="16"/>
      <c r="OYI27" s="16"/>
      <c r="OYJ27" s="16"/>
      <c r="OYK27" s="16"/>
      <c r="OYL27" s="16"/>
      <c r="OYM27" s="16"/>
      <c r="OYN27" s="16"/>
      <c r="OYO27" s="16"/>
      <c r="OYP27" s="16"/>
      <c r="OYQ27" s="16"/>
      <c r="OYR27" s="16"/>
      <c r="OYS27" s="16"/>
      <c r="OYT27" s="16"/>
      <c r="OYU27" s="16"/>
      <c r="OYV27" s="16"/>
      <c r="OYW27" s="16"/>
      <c r="OYX27" s="16"/>
      <c r="OYY27" s="16"/>
      <c r="OYZ27" s="16"/>
      <c r="OZA27" s="16"/>
      <c r="OZB27" s="16"/>
      <c r="OZC27" s="16"/>
      <c r="OZD27" s="16"/>
      <c r="OZE27" s="16"/>
      <c r="OZF27" s="16"/>
      <c r="OZG27" s="16"/>
      <c r="OZH27" s="16"/>
      <c r="OZI27" s="16"/>
      <c r="OZJ27" s="16"/>
      <c r="OZK27" s="16"/>
      <c r="OZL27" s="16"/>
      <c r="OZM27" s="16"/>
      <c r="OZN27" s="16"/>
      <c r="OZO27" s="16"/>
      <c r="OZP27" s="16"/>
      <c r="OZQ27" s="16"/>
      <c r="OZR27" s="16"/>
      <c r="OZS27" s="16"/>
      <c r="OZT27" s="16"/>
      <c r="OZU27" s="16"/>
      <c r="OZV27" s="16"/>
      <c r="OZW27" s="16"/>
      <c r="OZX27" s="16"/>
      <c r="OZY27" s="16"/>
      <c r="OZZ27" s="16"/>
      <c r="PAA27" s="16"/>
      <c r="PAB27" s="16"/>
      <c r="PAC27" s="16"/>
      <c r="PAD27" s="16"/>
      <c r="PAE27" s="16"/>
      <c r="PAF27" s="16"/>
      <c r="PAG27" s="16"/>
      <c r="PAH27" s="16"/>
      <c r="PAI27" s="16"/>
      <c r="PAJ27" s="16"/>
      <c r="PAK27" s="16"/>
      <c r="PAL27" s="16"/>
      <c r="PAM27" s="16"/>
      <c r="PAN27" s="16"/>
      <c r="PAO27" s="16"/>
      <c r="PAP27" s="16"/>
      <c r="PAQ27" s="16"/>
      <c r="PAR27" s="16"/>
      <c r="PAS27" s="16"/>
      <c r="PAT27" s="16"/>
      <c r="PAU27" s="16"/>
      <c r="PAV27" s="16"/>
      <c r="PAW27" s="16"/>
      <c r="PAX27" s="16"/>
      <c r="PAY27" s="16"/>
      <c r="PAZ27" s="16"/>
      <c r="PBA27" s="16"/>
      <c r="PBB27" s="16"/>
      <c r="PBC27" s="16"/>
      <c r="PBD27" s="16"/>
      <c r="PBE27" s="16"/>
      <c r="PBF27" s="16"/>
      <c r="PBG27" s="16"/>
      <c r="PBH27" s="16"/>
      <c r="PBI27" s="16"/>
      <c r="PBJ27" s="16"/>
      <c r="PBK27" s="16"/>
      <c r="PBL27" s="16"/>
      <c r="PBM27" s="16"/>
      <c r="PBN27" s="16"/>
      <c r="PBO27" s="16"/>
      <c r="PBP27" s="16"/>
      <c r="PBQ27" s="16"/>
      <c r="PBR27" s="16"/>
      <c r="PBS27" s="16"/>
      <c r="PBT27" s="16"/>
      <c r="PBU27" s="16"/>
      <c r="PBV27" s="16"/>
      <c r="PBW27" s="16"/>
      <c r="PBX27" s="16"/>
      <c r="PBY27" s="16"/>
      <c r="PBZ27" s="16"/>
      <c r="PCA27" s="16"/>
      <c r="PCB27" s="16"/>
      <c r="PCC27" s="16"/>
      <c r="PCD27" s="16"/>
      <c r="PCE27" s="16"/>
      <c r="PCF27" s="16"/>
      <c r="PCG27" s="16"/>
      <c r="PCH27" s="16"/>
      <c r="PCI27" s="16"/>
      <c r="PCJ27" s="16"/>
      <c r="PCK27" s="16"/>
      <c r="PCL27" s="16"/>
      <c r="PCM27" s="16"/>
      <c r="PCN27" s="16"/>
      <c r="PCO27" s="16"/>
      <c r="PCP27" s="16"/>
      <c r="PCQ27" s="16"/>
      <c r="PCR27" s="16"/>
      <c r="PCS27" s="16"/>
      <c r="PCT27" s="16"/>
      <c r="PCU27" s="16"/>
      <c r="PCV27" s="16"/>
      <c r="PCW27" s="16"/>
      <c r="PCX27" s="16"/>
      <c r="PCY27" s="16"/>
      <c r="PCZ27" s="16"/>
      <c r="PDA27" s="16"/>
      <c r="PDB27" s="16"/>
      <c r="PDC27" s="16"/>
      <c r="PDD27" s="16"/>
      <c r="PDE27" s="16"/>
      <c r="PDF27" s="16"/>
      <c r="PDG27" s="16"/>
      <c r="PDH27" s="16"/>
      <c r="PDI27" s="16"/>
      <c r="PDJ27" s="16"/>
      <c r="PDK27" s="16"/>
      <c r="PDL27" s="16"/>
      <c r="PDM27" s="16"/>
      <c r="PDN27" s="16"/>
      <c r="PDO27" s="16"/>
      <c r="PDP27" s="16"/>
      <c r="PDQ27" s="16"/>
      <c r="PDR27" s="16"/>
      <c r="PDS27" s="16"/>
      <c r="PDT27" s="16"/>
      <c r="PDU27" s="16"/>
      <c r="PDV27" s="16"/>
      <c r="PDW27" s="16"/>
      <c r="PDX27" s="16"/>
      <c r="PDY27" s="16"/>
      <c r="PDZ27" s="16"/>
      <c r="PEA27" s="16"/>
      <c r="PEB27" s="16"/>
      <c r="PEC27" s="16"/>
      <c r="PED27" s="16"/>
      <c r="PEE27" s="16"/>
      <c r="PEF27" s="16"/>
      <c r="PEG27" s="16"/>
      <c r="PEH27" s="16"/>
      <c r="PEI27" s="16"/>
      <c r="PEJ27" s="16"/>
      <c r="PEK27" s="16"/>
      <c r="PEL27" s="16"/>
      <c r="PEM27" s="16"/>
      <c r="PEN27" s="16"/>
      <c r="PEO27" s="16"/>
      <c r="PEP27" s="16"/>
      <c r="PEQ27" s="16"/>
      <c r="PER27" s="16"/>
      <c r="PES27" s="16"/>
      <c r="PET27" s="16"/>
      <c r="PEU27" s="16"/>
      <c r="PEV27" s="16"/>
      <c r="PEW27" s="16"/>
      <c r="PEX27" s="16"/>
      <c r="PEY27" s="16"/>
      <c r="PEZ27" s="16"/>
      <c r="PFA27" s="16"/>
      <c r="PFB27" s="16"/>
      <c r="PFC27" s="16"/>
      <c r="PFD27" s="16"/>
      <c r="PFE27" s="16"/>
      <c r="PFF27" s="16"/>
      <c r="PFG27" s="16"/>
      <c r="PFH27" s="16"/>
      <c r="PFI27" s="16"/>
      <c r="PFJ27" s="16"/>
      <c r="PFK27" s="16"/>
      <c r="PFL27" s="16"/>
      <c r="PFM27" s="16"/>
      <c r="PFN27" s="16"/>
      <c r="PFO27" s="16"/>
      <c r="PFP27" s="16"/>
      <c r="PFQ27" s="16"/>
      <c r="PFR27" s="16"/>
      <c r="PFS27" s="16"/>
      <c r="PFT27" s="16"/>
      <c r="PFU27" s="16"/>
      <c r="PFV27" s="16"/>
      <c r="PFW27" s="16"/>
      <c r="PFX27" s="16"/>
      <c r="PFY27" s="16"/>
      <c r="PFZ27" s="16"/>
      <c r="PGA27" s="16"/>
      <c r="PGB27" s="16"/>
      <c r="PGC27" s="16"/>
      <c r="PGD27" s="16"/>
      <c r="PGE27" s="16"/>
      <c r="PGF27" s="16"/>
      <c r="PGG27" s="16"/>
      <c r="PGH27" s="16"/>
      <c r="PGI27" s="16"/>
      <c r="PGJ27" s="16"/>
      <c r="PGK27" s="16"/>
      <c r="PGL27" s="16"/>
      <c r="PGM27" s="16"/>
      <c r="PGN27" s="16"/>
      <c r="PGO27" s="16"/>
      <c r="PGP27" s="16"/>
      <c r="PGQ27" s="16"/>
      <c r="PGR27" s="16"/>
      <c r="PGS27" s="16"/>
      <c r="PGT27" s="16"/>
      <c r="PGU27" s="16"/>
      <c r="PGV27" s="16"/>
      <c r="PGW27" s="16"/>
      <c r="PGX27" s="16"/>
      <c r="PGY27" s="16"/>
      <c r="PGZ27" s="16"/>
      <c r="PHA27" s="16"/>
      <c r="PHB27" s="16"/>
      <c r="PHC27" s="16"/>
      <c r="PHD27" s="16"/>
      <c r="PHE27" s="16"/>
      <c r="PHF27" s="16"/>
      <c r="PHG27" s="16"/>
      <c r="PHH27" s="16"/>
      <c r="PHI27" s="16"/>
      <c r="PHJ27" s="16"/>
      <c r="PHK27" s="16"/>
      <c r="PHL27" s="16"/>
      <c r="PHM27" s="16"/>
      <c r="PHN27" s="16"/>
      <c r="PHO27" s="16"/>
      <c r="PHP27" s="16"/>
      <c r="PHQ27" s="16"/>
      <c r="PHR27" s="16"/>
      <c r="PHS27" s="16"/>
      <c r="PHT27" s="16"/>
      <c r="PHU27" s="16"/>
      <c r="PHV27" s="16"/>
      <c r="PHW27" s="16"/>
      <c r="PHX27" s="16"/>
      <c r="PHY27" s="16"/>
      <c r="PHZ27" s="16"/>
      <c r="PIA27" s="16"/>
      <c r="PIB27" s="16"/>
      <c r="PIC27" s="16"/>
      <c r="PID27" s="16"/>
      <c r="PIE27" s="16"/>
      <c r="PIF27" s="16"/>
      <c r="PIG27" s="16"/>
      <c r="PIH27" s="16"/>
      <c r="PII27" s="16"/>
      <c r="PIJ27" s="16"/>
      <c r="PIK27" s="16"/>
      <c r="PIL27" s="16"/>
      <c r="PIM27" s="16"/>
      <c r="PIN27" s="16"/>
      <c r="PIO27" s="16"/>
      <c r="PIP27" s="16"/>
      <c r="PIQ27" s="16"/>
      <c r="PIR27" s="16"/>
      <c r="PIS27" s="16"/>
      <c r="PIT27" s="16"/>
      <c r="PIU27" s="16"/>
      <c r="PIV27" s="16"/>
      <c r="PIW27" s="16"/>
      <c r="PIX27" s="16"/>
      <c r="PIY27" s="16"/>
      <c r="PIZ27" s="16"/>
      <c r="PJA27" s="16"/>
      <c r="PJB27" s="16"/>
      <c r="PJC27" s="16"/>
      <c r="PJD27" s="16"/>
      <c r="PJE27" s="16"/>
      <c r="PJF27" s="16"/>
      <c r="PJG27" s="16"/>
      <c r="PJH27" s="16"/>
      <c r="PJI27" s="16"/>
      <c r="PJJ27" s="16"/>
      <c r="PJK27" s="16"/>
      <c r="PJL27" s="16"/>
      <c r="PJM27" s="16"/>
      <c r="PJN27" s="16"/>
      <c r="PJO27" s="16"/>
      <c r="PJP27" s="16"/>
      <c r="PJQ27" s="16"/>
      <c r="PJR27" s="16"/>
      <c r="PJS27" s="16"/>
      <c r="PJT27" s="16"/>
      <c r="PJU27" s="16"/>
      <c r="PJV27" s="16"/>
      <c r="PJW27" s="16"/>
      <c r="PJX27" s="16"/>
      <c r="PJY27" s="16"/>
      <c r="PJZ27" s="16"/>
      <c r="PKA27" s="16"/>
      <c r="PKB27" s="16"/>
      <c r="PKC27" s="16"/>
      <c r="PKD27" s="16"/>
      <c r="PKE27" s="16"/>
      <c r="PKF27" s="16"/>
      <c r="PKG27" s="16"/>
      <c r="PKH27" s="16"/>
      <c r="PKI27" s="16"/>
      <c r="PKJ27" s="16"/>
      <c r="PKK27" s="16"/>
      <c r="PKL27" s="16"/>
      <c r="PKM27" s="16"/>
      <c r="PKN27" s="16"/>
      <c r="PKO27" s="16"/>
      <c r="PKP27" s="16"/>
      <c r="PKQ27" s="16"/>
      <c r="PKR27" s="16"/>
      <c r="PKS27" s="16"/>
      <c r="PKT27" s="16"/>
      <c r="PKU27" s="16"/>
      <c r="PKV27" s="16"/>
      <c r="PKW27" s="16"/>
      <c r="PKX27" s="16"/>
      <c r="PKY27" s="16"/>
      <c r="PKZ27" s="16"/>
      <c r="PLA27" s="16"/>
      <c r="PLB27" s="16"/>
      <c r="PLC27" s="16"/>
      <c r="PLD27" s="16"/>
      <c r="PLE27" s="16"/>
      <c r="PLF27" s="16"/>
      <c r="PLG27" s="16"/>
      <c r="PLH27" s="16"/>
      <c r="PLI27" s="16"/>
      <c r="PLJ27" s="16"/>
      <c r="PLK27" s="16"/>
      <c r="PLL27" s="16"/>
      <c r="PLM27" s="16"/>
      <c r="PLN27" s="16"/>
      <c r="PLO27" s="16"/>
      <c r="PLP27" s="16"/>
      <c r="PLQ27" s="16"/>
      <c r="PLR27" s="16"/>
      <c r="PLS27" s="16"/>
      <c r="PLT27" s="16"/>
      <c r="PLU27" s="16"/>
      <c r="PLV27" s="16"/>
      <c r="PLW27" s="16"/>
      <c r="PLX27" s="16"/>
      <c r="PLY27" s="16"/>
      <c r="PLZ27" s="16"/>
      <c r="PMA27" s="16"/>
      <c r="PMB27" s="16"/>
      <c r="PMC27" s="16"/>
      <c r="PMD27" s="16"/>
      <c r="PME27" s="16"/>
      <c r="PMF27" s="16"/>
      <c r="PMG27" s="16"/>
      <c r="PMH27" s="16"/>
      <c r="PMI27" s="16"/>
      <c r="PMJ27" s="16"/>
      <c r="PMK27" s="16"/>
      <c r="PML27" s="16"/>
      <c r="PMM27" s="16"/>
      <c r="PMN27" s="16"/>
      <c r="PMO27" s="16"/>
      <c r="PMP27" s="16"/>
      <c r="PMQ27" s="16"/>
      <c r="PMR27" s="16"/>
      <c r="PMS27" s="16"/>
      <c r="PMT27" s="16"/>
      <c r="PMU27" s="16"/>
      <c r="PMV27" s="16"/>
      <c r="PMW27" s="16"/>
      <c r="PMX27" s="16"/>
      <c r="PMY27" s="16"/>
      <c r="PMZ27" s="16"/>
      <c r="PNA27" s="16"/>
      <c r="PNB27" s="16"/>
      <c r="PNC27" s="16"/>
      <c r="PND27" s="16"/>
      <c r="PNE27" s="16"/>
      <c r="PNF27" s="16"/>
      <c r="PNG27" s="16"/>
      <c r="PNH27" s="16"/>
      <c r="PNI27" s="16"/>
      <c r="PNJ27" s="16"/>
      <c r="PNK27" s="16"/>
      <c r="PNL27" s="16"/>
      <c r="PNM27" s="16"/>
      <c r="PNN27" s="16"/>
      <c r="PNO27" s="16"/>
      <c r="PNP27" s="16"/>
      <c r="PNQ27" s="16"/>
      <c r="PNR27" s="16"/>
      <c r="PNS27" s="16"/>
      <c r="PNT27" s="16"/>
      <c r="PNU27" s="16"/>
      <c r="PNV27" s="16"/>
      <c r="PNW27" s="16"/>
      <c r="PNX27" s="16"/>
      <c r="PNY27" s="16"/>
      <c r="PNZ27" s="16"/>
      <c r="POA27" s="16"/>
      <c r="POB27" s="16"/>
      <c r="POC27" s="16"/>
      <c r="POD27" s="16"/>
      <c r="POE27" s="16"/>
      <c r="POF27" s="16"/>
      <c r="POG27" s="16"/>
      <c r="POH27" s="16"/>
      <c r="POI27" s="16"/>
      <c r="POJ27" s="16"/>
      <c r="POK27" s="16"/>
      <c r="POL27" s="16"/>
      <c r="POM27" s="16"/>
      <c r="PON27" s="16"/>
      <c r="POO27" s="16"/>
      <c r="POP27" s="16"/>
      <c r="POQ27" s="16"/>
      <c r="POR27" s="16"/>
      <c r="POS27" s="16"/>
      <c r="POT27" s="16"/>
      <c r="POU27" s="16"/>
      <c r="POV27" s="16"/>
      <c r="POW27" s="16"/>
      <c r="POX27" s="16"/>
      <c r="POY27" s="16"/>
      <c r="POZ27" s="16"/>
      <c r="PPA27" s="16"/>
      <c r="PPB27" s="16"/>
      <c r="PPC27" s="16"/>
      <c r="PPD27" s="16"/>
      <c r="PPE27" s="16"/>
      <c r="PPF27" s="16"/>
      <c r="PPG27" s="16"/>
      <c r="PPH27" s="16"/>
      <c r="PPI27" s="16"/>
      <c r="PPJ27" s="16"/>
      <c r="PPK27" s="16"/>
      <c r="PPL27" s="16"/>
      <c r="PPM27" s="16"/>
      <c r="PPN27" s="16"/>
      <c r="PPO27" s="16"/>
      <c r="PPP27" s="16"/>
      <c r="PPQ27" s="16"/>
      <c r="PPR27" s="16"/>
      <c r="PPS27" s="16"/>
      <c r="PPT27" s="16"/>
      <c r="PPU27" s="16"/>
      <c r="PPV27" s="16"/>
      <c r="PPW27" s="16"/>
      <c r="PPX27" s="16"/>
      <c r="PPY27" s="16"/>
      <c r="PPZ27" s="16"/>
      <c r="PQA27" s="16"/>
      <c r="PQB27" s="16"/>
      <c r="PQC27" s="16"/>
      <c r="PQD27" s="16"/>
      <c r="PQE27" s="16"/>
      <c r="PQF27" s="16"/>
      <c r="PQG27" s="16"/>
      <c r="PQH27" s="16"/>
      <c r="PQI27" s="16"/>
      <c r="PQJ27" s="16"/>
      <c r="PQK27" s="16"/>
      <c r="PQL27" s="16"/>
      <c r="PQM27" s="16"/>
      <c r="PQN27" s="16"/>
      <c r="PQO27" s="16"/>
      <c r="PQP27" s="16"/>
      <c r="PQQ27" s="16"/>
      <c r="PQR27" s="16"/>
      <c r="PQS27" s="16"/>
      <c r="PQT27" s="16"/>
      <c r="PQU27" s="16"/>
      <c r="PQV27" s="16"/>
      <c r="PQW27" s="16"/>
      <c r="PQX27" s="16"/>
      <c r="PQY27" s="16"/>
      <c r="PQZ27" s="16"/>
      <c r="PRA27" s="16"/>
      <c r="PRB27" s="16"/>
      <c r="PRC27" s="16"/>
      <c r="PRD27" s="16"/>
      <c r="PRE27" s="16"/>
      <c r="PRF27" s="16"/>
      <c r="PRG27" s="16"/>
      <c r="PRH27" s="16"/>
      <c r="PRI27" s="16"/>
      <c r="PRJ27" s="16"/>
      <c r="PRK27" s="16"/>
      <c r="PRL27" s="16"/>
      <c r="PRM27" s="16"/>
      <c r="PRN27" s="16"/>
      <c r="PRO27" s="16"/>
      <c r="PRP27" s="16"/>
      <c r="PRQ27" s="16"/>
      <c r="PRR27" s="16"/>
      <c r="PRS27" s="16"/>
      <c r="PRT27" s="16"/>
      <c r="PRU27" s="16"/>
      <c r="PRV27" s="16"/>
      <c r="PRW27" s="16"/>
      <c r="PRX27" s="16"/>
      <c r="PRY27" s="16"/>
      <c r="PRZ27" s="16"/>
      <c r="PSA27" s="16"/>
      <c r="PSB27" s="16"/>
      <c r="PSC27" s="16"/>
      <c r="PSD27" s="16"/>
      <c r="PSE27" s="16"/>
      <c r="PSF27" s="16"/>
      <c r="PSG27" s="16"/>
      <c r="PSH27" s="16"/>
      <c r="PSI27" s="16"/>
      <c r="PSJ27" s="16"/>
      <c r="PSK27" s="16"/>
      <c r="PSL27" s="16"/>
      <c r="PSM27" s="16"/>
      <c r="PSN27" s="16"/>
      <c r="PSO27" s="16"/>
      <c r="PSP27" s="16"/>
      <c r="PSQ27" s="16"/>
      <c r="PSR27" s="16"/>
      <c r="PSS27" s="16"/>
      <c r="PST27" s="16"/>
      <c r="PSU27" s="16"/>
      <c r="PSV27" s="16"/>
      <c r="PSW27" s="16"/>
      <c r="PSX27" s="16"/>
      <c r="PSY27" s="16"/>
      <c r="PSZ27" s="16"/>
      <c r="PTA27" s="16"/>
      <c r="PTB27" s="16"/>
      <c r="PTC27" s="16"/>
      <c r="PTD27" s="16"/>
      <c r="PTE27" s="16"/>
      <c r="PTF27" s="16"/>
      <c r="PTG27" s="16"/>
      <c r="PTH27" s="16"/>
      <c r="PTI27" s="16"/>
      <c r="PTJ27" s="16"/>
      <c r="PTK27" s="16"/>
      <c r="PTL27" s="16"/>
      <c r="PTM27" s="16"/>
      <c r="PTN27" s="16"/>
      <c r="PTO27" s="16"/>
      <c r="PTP27" s="16"/>
      <c r="PTQ27" s="16"/>
      <c r="PTR27" s="16"/>
      <c r="PTS27" s="16"/>
      <c r="PTT27" s="16"/>
      <c r="PTU27" s="16"/>
      <c r="PTV27" s="16"/>
      <c r="PTW27" s="16"/>
      <c r="PTX27" s="16"/>
      <c r="PTY27" s="16"/>
      <c r="PTZ27" s="16"/>
      <c r="PUA27" s="16"/>
      <c r="PUB27" s="16"/>
      <c r="PUC27" s="16"/>
      <c r="PUD27" s="16"/>
      <c r="PUE27" s="16"/>
      <c r="PUF27" s="16"/>
      <c r="PUG27" s="16"/>
      <c r="PUH27" s="16"/>
      <c r="PUI27" s="16"/>
      <c r="PUJ27" s="16"/>
      <c r="PUK27" s="16"/>
      <c r="PUL27" s="16"/>
      <c r="PUM27" s="16"/>
      <c r="PUN27" s="16"/>
      <c r="PUO27" s="16"/>
      <c r="PUP27" s="16"/>
      <c r="PUQ27" s="16"/>
      <c r="PUR27" s="16"/>
      <c r="PUS27" s="16"/>
      <c r="PUT27" s="16"/>
      <c r="PUU27" s="16"/>
      <c r="PUV27" s="16"/>
      <c r="PUW27" s="16"/>
      <c r="PUX27" s="16"/>
      <c r="PUY27" s="16"/>
      <c r="PUZ27" s="16"/>
      <c r="PVA27" s="16"/>
      <c r="PVB27" s="16"/>
      <c r="PVC27" s="16"/>
      <c r="PVD27" s="16"/>
      <c r="PVE27" s="16"/>
      <c r="PVF27" s="16"/>
      <c r="PVG27" s="16"/>
      <c r="PVH27" s="16"/>
      <c r="PVI27" s="16"/>
      <c r="PVJ27" s="16"/>
      <c r="PVK27" s="16"/>
      <c r="PVL27" s="16"/>
      <c r="PVM27" s="16"/>
      <c r="PVN27" s="16"/>
      <c r="PVO27" s="16"/>
      <c r="PVP27" s="16"/>
      <c r="PVQ27" s="16"/>
      <c r="PVR27" s="16"/>
      <c r="PVS27" s="16"/>
      <c r="PVT27" s="16"/>
      <c r="PVU27" s="16"/>
      <c r="PVV27" s="16"/>
      <c r="PVW27" s="16"/>
      <c r="PVX27" s="16"/>
      <c r="PVY27" s="16"/>
      <c r="PVZ27" s="16"/>
      <c r="PWA27" s="16"/>
      <c r="PWB27" s="16"/>
      <c r="PWC27" s="16"/>
      <c r="PWD27" s="16"/>
      <c r="PWE27" s="16"/>
      <c r="PWF27" s="16"/>
      <c r="PWG27" s="16"/>
      <c r="PWH27" s="16"/>
      <c r="PWI27" s="16"/>
      <c r="PWJ27" s="16"/>
      <c r="PWK27" s="16"/>
      <c r="PWL27" s="16"/>
      <c r="PWM27" s="16"/>
      <c r="PWN27" s="16"/>
      <c r="PWO27" s="16"/>
      <c r="PWP27" s="16"/>
      <c r="PWQ27" s="16"/>
      <c r="PWR27" s="16"/>
      <c r="PWS27" s="16"/>
      <c r="PWT27" s="16"/>
      <c r="PWU27" s="16"/>
      <c r="PWV27" s="16"/>
      <c r="PWW27" s="16"/>
      <c r="PWX27" s="16"/>
      <c r="PWY27" s="16"/>
      <c r="PWZ27" s="16"/>
      <c r="PXA27" s="16"/>
      <c r="PXB27" s="16"/>
      <c r="PXC27" s="16"/>
      <c r="PXD27" s="16"/>
      <c r="PXE27" s="16"/>
      <c r="PXF27" s="16"/>
      <c r="PXG27" s="16"/>
      <c r="PXH27" s="16"/>
      <c r="PXI27" s="16"/>
      <c r="PXJ27" s="16"/>
      <c r="PXK27" s="16"/>
      <c r="PXL27" s="16"/>
      <c r="PXM27" s="16"/>
      <c r="PXN27" s="16"/>
      <c r="PXO27" s="16"/>
      <c r="PXP27" s="16"/>
      <c r="PXQ27" s="16"/>
      <c r="PXR27" s="16"/>
      <c r="PXS27" s="16"/>
      <c r="PXT27" s="16"/>
      <c r="PXU27" s="16"/>
      <c r="PXV27" s="16"/>
      <c r="PXW27" s="16"/>
      <c r="PXX27" s="16"/>
      <c r="PXY27" s="16"/>
      <c r="PXZ27" s="16"/>
      <c r="PYA27" s="16"/>
      <c r="PYB27" s="16"/>
      <c r="PYC27" s="16"/>
      <c r="PYD27" s="16"/>
      <c r="PYE27" s="16"/>
      <c r="PYF27" s="16"/>
      <c r="PYG27" s="16"/>
      <c r="PYH27" s="16"/>
      <c r="PYI27" s="16"/>
      <c r="PYJ27" s="16"/>
      <c r="PYK27" s="16"/>
      <c r="PYL27" s="16"/>
      <c r="PYM27" s="16"/>
      <c r="PYN27" s="16"/>
      <c r="PYO27" s="16"/>
      <c r="PYP27" s="16"/>
      <c r="PYQ27" s="16"/>
      <c r="PYR27" s="16"/>
      <c r="PYS27" s="16"/>
      <c r="PYT27" s="16"/>
      <c r="PYU27" s="16"/>
      <c r="PYV27" s="16"/>
      <c r="PYW27" s="16"/>
      <c r="PYX27" s="16"/>
      <c r="PYY27" s="16"/>
      <c r="PYZ27" s="16"/>
      <c r="PZA27" s="16"/>
      <c r="PZB27" s="16"/>
      <c r="PZC27" s="16"/>
      <c r="PZD27" s="16"/>
      <c r="PZE27" s="16"/>
      <c r="PZF27" s="16"/>
      <c r="PZG27" s="16"/>
      <c r="PZH27" s="16"/>
      <c r="PZI27" s="16"/>
      <c r="PZJ27" s="16"/>
      <c r="PZK27" s="16"/>
      <c r="PZL27" s="16"/>
      <c r="PZM27" s="16"/>
      <c r="PZN27" s="16"/>
      <c r="PZO27" s="16"/>
      <c r="PZP27" s="16"/>
      <c r="PZQ27" s="16"/>
      <c r="PZR27" s="16"/>
      <c r="PZS27" s="16"/>
      <c r="PZT27" s="16"/>
      <c r="PZU27" s="16"/>
      <c r="PZV27" s="16"/>
      <c r="PZW27" s="16"/>
      <c r="PZX27" s="16"/>
      <c r="PZY27" s="16"/>
      <c r="PZZ27" s="16"/>
      <c r="QAA27" s="16"/>
      <c r="QAB27" s="16"/>
      <c r="QAC27" s="16"/>
      <c r="QAD27" s="16"/>
      <c r="QAE27" s="16"/>
      <c r="QAF27" s="16"/>
      <c r="QAG27" s="16"/>
      <c r="QAH27" s="16"/>
      <c r="QAI27" s="16"/>
      <c r="QAJ27" s="16"/>
      <c r="QAK27" s="16"/>
      <c r="QAL27" s="16"/>
      <c r="QAM27" s="16"/>
      <c r="QAN27" s="16"/>
      <c r="QAO27" s="16"/>
      <c r="QAP27" s="16"/>
      <c r="QAQ27" s="16"/>
      <c r="QAR27" s="16"/>
      <c r="QAS27" s="16"/>
      <c r="QAT27" s="16"/>
      <c r="QAU27" s="16"/>
      <c r="QAV27" s="16"/>
      <c r="QAW27" s="16"/>
      <c r="QAX27" s="16"/>
      <c r="QAY27" s="16"/>
      <c r="QAZ27" s="16"/>
      <c r="QBA27" s="16"/>
      <c r="QBB27" s="16"/>
      <c r="QBC27" s="16"/>
      <c r="QBD27" s="16"/>
      <c r="QBE27" s="16"/>
      <c r="QBF27" s="16"/>
      <c r="QBG27" s="16"/>
      <c r="QBH27" s="16"/>
      <c r="QBI27" s="16"/>
      <c r="QBJ27" s="16"/>
      <c r="QBK27" s="16"/>
      <c r="QBL27" s="16"/>
      <c r="QBM27" s="16"/>
      <c r="QBN27" s="16"/>
      <c r="QBO27" s="16"/>
      <c r="QBP27" s="16"/>
      <c r="QBQ27" s="16"/>
      <c r="QBR27" s="16"/>
      <c r="QBS27" s="16"/>
      <c r="QBT27" s="16"/>
      <c r="QBU27" s="16"/>
      <c r="QBV27" s="16"/>
      <c r="QBW27" s="16"/>
      <c r="QBX27" s="16"/>
      <c r="QBY27" s="16"/>
      <c r="QBZ27" s="16"/>
      <c r="QCA27" s="16"/>
      <c r="QCB27" s="16"/>
      <c r="QCC27" s="16"/>
      <c r="QCD27" s="16"/>
      <c r="QCE27" s="16"/>
      <c r="QCF27" s="16"/>
      <c r="QCG27" s="16"/>
      <c r="QCH27" s="16"/>
      <c r="QCI27" s="16"/>
      <c r="QCJ27" s="16"/>
      <c r="QCK27" s="16"/>
      <c r="QCL27" s="16"/>
      <c r="QCM27" s="16"/>
      <c r="QCN27" s="16"/>
      <c r="QCO27" s="16"/>
      <c r="QCP27" s="16"/>
      <c r="QCQ27" s="16"/>
      <c r="QCR27" s="16"/>
      <c r="QCS27" s="16"/>
      <c r="QCT27" s="16"/>
      <c r="QCU27" s="16"/>
      <c r="QCV27" s="16"/>
      <c r="QCW27" s="16"/>
      <c r="QCX27" s="16"/>
      <c r="QCY27" s="16"/>
      <c r="QCZ27" s="16"/>
      <c r="QDA27" s="16"/>
      <c r="QDB27" s="16"/>
      <c r="QDC27" s="16"/>
      <c r="QDD27" s="16"/>
      <c r="QDE27" s="16"/>
      <c r="QDF27" s="16"/>
      <c r="QDG27" s="16"/>
      <c r="QDH27" s="16"/>
      <c r="QDI27" s="16"/>
      <c r="QDJ27" s="16"/>
      <c r="QDK27" s="16"/>
      <c r="QDL27" s="16"/>
      <c r="QDM27" s="16"/>
      <c r="QDN27" s="16"/>
      <c r="QDO27" s="16"/>
      <c r="QDP27" s="16"/>
      <c r="QDQ27" s="16"/>
      <c r="QDR27" s="16"/>
      <c r="QDS27" s="16"/>
      <c r="QDT27" s="16"/>
      <c r="QDU27" s="16"/>
      <c r="QDV27" s="16"/>
      <c r="QDW27" s="16"/>
      <c r="QDX27" s="16"/>
      <c r="QDY27" s="16"/>
      <c r="QDZ27" s="16"/>
      <c r="QEA27" s="16"/>
      <c r="QEB27" s="16"/>
      <c r="QEC27" s="16"/>
      <c r="QED27" s="16"/>
      <c r="QEE27" s="16"/>
      <c r="QEF27" s="16"/>
      <c r="QEG27" s="16"/>
      <c r="QEH27" s="16"/>
      <c r="QEI27" s="16"/>
      <c r="QEJ27" s="16"/>
      <c r="QEK27" s="16"/>
      <c r="QEL27" s="16"/>
      <c r="QEM27" s="16"/>
      <c r="QEN27" s="16"/>
      <c r="QEO27" s="16"/>
      <c r="QEP27" s="16"/>
      <c r="QEQ27" s="16"/>
      <c r="QER27" s="16"/>
      <c r="QES27" s="16"/>
      <c r="QET27" s="16"/>
      <c r="QEU27" s="16"/>
      <c r="QEV27" s="16"/>
      <c r="QEW27" s="16"/>
      <c r="QEX27" s="16"/>
      <c r="QEY27" s="16"/>
      <c r="QEZ27" s="16"/>
      <c r="QFA27" s="16"/>
      <c r="QFB27" s="16"/>
      <c r="QFC27" s="16"/>
      <c r="QFD27" s="16"/>
      <c r="QFE27" s="16"/>
      <c r="QFF27" s="16"/>
      <c r="QFG27" s="16"/>
      <c r="QFH27" s="16"/>
      <c r="QFI27" s="16"/>
      <c r="QFJ27" s="16"/>
      <c r="QFK27" s="16"/>
      <c r="QFL27" s="16"/>
      <c r="QFM27" s="16"/>
      <c r="QFN27" s="16"/>
      <c r="QFO27" s="16"/>
      <c r="QFP27" s="16"/>
      <c r="QFQ27" s="16"/>
      <c r="QFR27" s="16"/>
      <c r="QFS27" s="16"/>
      <c r="QFT27" s="16"/>
      <c r="QFU27" s="16"/>
      <c r="QFV27" s="16"/>
      <c r="QFW27" s="16"/>
      <c r="QFX27" s="16"/>
      <c r="QFY27" s="16"/>
      <c r="QFZ27" s="16"/>
      <c r="QGA27" s="16"/>
      <c r="QGB27" s="16"/>
      <c r="QGC27" s="16"/>
      <c r="QGD27" s="16"/>
      <c r="QGE27" s="16"/>
      <c r="QGF27" s="16"/>
      <c r="QGG27" s="16"/>
      <c r="QGH27" s="16"/>
      <c r="QGI27" s="16"/>
      <c r="QGJ27" s="16"/>
      <c r="QGK27" s="16"/>
      <c r="QGL27" s="16"/>
      <c r="QGM27" s="16"/>
      <c r="QGN27" s="16"/>
      <c r="QGO27" s="16"/>
      <c r="QGP27" s="16"/>
      <c r="QGQ27" s="16"/>
      <c r="QGR27" s="16"/>
      <c r="QGS27" s="16"/>
      <c r="QGT27" s="16"/>
      <c r="QGU27" s="16"/>
      <c r="QGV27" s="16"/>
      <c r="QGW27" s="16"/>
      <c r="QGX27" s="16"/>
      <c r="QGY27" s="16"/>
      <c r="QGZ27" s="16"/>
      <c r="QHA27" s="16"/>
      <c r="QHB27" s="16"/>
      <c r="QHC27" s="16"/>
      <c r="QHD27" s="16"/>
      <c r="QHE27" s="16"/>
      <c r="QHF27" s="16"/>
      <c r="QHG27" s="16"/>
      <c r="QHH27" s="16"/>
      <c r="QHI27" s="16"/>
      <c r="QHJ27" s="16"/>
      <c r="QHK27" s="16"/>
      <c r="QHL27" s="16"/>
      <c r="QHM27" s="16"/>
      <c r="QHN27" s="16"/>
      <c r="QHO27" s="16"/>
      <c r="QHP27" s="16"/>
      <c r="QHQ27" s="16"/>
      <c r="QHR27" s="16"/>
      <c r="QHS27" s="16"/>
      <c r="QHT27" s="16"/>
      <c r="QHU27" s="16"/>
      <c r="QHV27" s="16"/>
      <c r="QHW27" s="16"/>
      <c r="QHX27" s="16"/>
      <c r="QHY27" s="16"/>
      <c r="QHZ27" s="16"/>
      <c r="QIA27" s="16"/>
      <c r="QIB27" s="16"/>
      <c r="QIC27" s="16"/>
      <c r="QID27" s="16"/>
      <c r="QIE27" s="16"/>
      <c r="QIF27" s="16"/>
      <c r="QIG27" s="16"/>
      <c r="QIH27" s="16"/>
      <c r="QII27" s="16"/>
      <c r="QIJ27" s="16"/>
      <c r="QIK27" s="16"/>
      <c r="QIL27" s="16"/>
      <c r="QIM27" s="16"/>
      <c r="QIN27" s="16"/>
      <c r="QIO27" s="16"/>
      <c r="QIP27" s="16"/>
      <c r="QIQ27" s="16"/>
      <c r="QIR27" s="16"/>
      <c r="QIS27" s="16"/>
      <c r="QIT27" s="16"/>
      <c r="QIU27" s="16"/>
      <c r="QIV27" s="16"/>
      <c r="QIW27" s="16"/>
      <c r="QIX27" s="16"/>
      <c r="QIY27" s="16"/>
      <c r="QIZ27" s="16"/>
      <c r="QJA27" s="16"/>
      <c r="QJB27" s="16"/>
      <c r="QJC27" s="16"/>
      <c r="QJD27" s="16"/>
      <c r="QJE27" s="16"/>
      <c r="QJF27" s="16"/>
      <c r="QJG27" s="16"/>
      <c r="QJH27" s="16"/>
      <c r="QJI27" s="16"/>
      <c r="QJJ27" s="16"/>
      <c r="QJK27" s="16"/>
      <c r="QJL27" s="16"/>
      <c r="QJM27" s="16"/>
      <c r="QJN27" s="16"/>
      <c r="QJO27" s="16"/>
      <c r="QJP27" s="16"/>
      <c r="QJQ27" s="16"/>
      <c r="QJR27" s="16"/>
      <c r="QJS27" s="16"/>
      <c r="QJT27" s="16"/>
      <c r="QJU27" s="16"/>
      <c r="QJV27" s="16"/>
      <c r="QJW27" s="16"/>
      <c r="QJX27" s="16"/>
      <c r="QJY27" s="16"/>
      <c r="QJZ27" s="16"/>
      <c r="QKA27" s="16"/>
      <c r="QKB27" s="16"/>
      <c r="QKC27" s="16"/>
      <c r="QKD27" s="16"/>
      <c r="QKE27" s="16"/>
      <c r="QKF27" s="16"/>
      <c r="QKG27" s="16"/>
      <c r="QKH27" s="16"/>
      <c r="QKI27" s="16"/>
      <c r="QKJ27" s="16"/>
      <c r="QKK27" s="16"/>
      <c r="QKL27" s="16"/>
      <c r="QKM27" s="16"/>
      <c r="QKN27" s="16"/>
      <c r="QKO27" s="16"/>
      <c r="QKP27" s="16"/>
      <c r="QKQ27" s="16"/>
      <c r="QKR27" s="16"/>
      <c r="QKS27" s="16"/>
      <c r="QKT27" s="16"/>
      <c r="QKU27" s="16"/>
      <c r="QKV27" s="16"/>
      <c r="QKW27" s="16"/>
      <c r="QKX27" s="16"/>
      <c r="QKY27" s="16"/>
      <c r="QKZ27" s="16"/>
      <c r="QLA27" s="16"/>
      <c r="QLB27" s="16"/>
      <c r="QLC27" s="16"/>
      <c r="QLD27" s="16"/>
      <c r="QLE27" s="16"/>
      <c r="QLF27" s="16"/>
      <c r="QLG27" s="16"/>
      <c r="QLH27" s="16"/>
      <c r="QLI27" s="16"/>
      <c r="QLJ27" s="16"/>
      <c r="QLK27" s="16"/>
      <c r="QLL27" s="16"/>
      <c r="QLM27" s="16"/>
      <c r="QLN27" s="16"/>
      <c r="QLO27" s="16"/>
      <c r="QLP27" s="16"/>
      <c r="QLQ27" s="16"/>
      <c r="QLR27" s="16"/>
      <c r="QLS27" s="16"/>
      <c r="QLT27" s="16"/>
      <c r="QLU27" s="16"/>
      <c r="QLV27" s="16"/>
      <c r="QLW27" s="16"/>
      <c r="QLX27" s="16"/>
      <c r="QLY27" s="16"/>
      <c r="QLZ27" s="16"/>
      <c r="QMA27" s="16"/>
      <c r="QMB27" s="16"/>
      <c r="QMC27" s="16"/>
      <c r="QMD27" s="16"/>
      <c r="QME27" s="16"/>
      <c r="QMF27" s="16"/>
      <c r="QMG27" s="16"/>
      <c r="QMH27" s="16"/>
      <c r="QMI27" s="16"/>
      <c r="QMJ27" s="16"/>
      <c r="QMK27" s="16"/>
      <c r="QML27" s="16"/>
      <c r="QMM27" s="16"/>
      <c r="QMN27" s="16"/>
      <c r="QMO27" s="16"/>
      <c r="QMP27" s="16"/>
      <c r="QMQ27" s="16"/>
      <c r="QMR27" s="16"/>
      <c r="QMS27" s="16"/>
      <c r="QMT27" s="16"/>
      <c r="QMU27" s="16"/>
      <c r="QMV27" s="16"/>
      <c r="QMW27" s="16"/>
      <c r="QMX27" s="16"/>
      <c r="QMY27" s="16"/>
      <c r="QMZ27" s="16"/>
      <c r="QNA27" s="16"/>
      <c r="QNB27" s="16"/>
      <c r="QNC27" s="16"/>
      <c r="QND27" s="16"/>
      <c r="QNE27" s="16"/>
      <c r="QNF27" s="16"/>
      <c r="QNG27" s="16"/>
      <c r="QNH27" s="16"/>
      <c r="QNI27" s="16"/>
      <c r="QNJ27" s="16"/>
      <c r="QNK27" s="16"/>
      <c r="QNL27" s="16"/>
      <c r="QNM27" s="16"/>
      <c r="QNN27" s="16"/>
      <c r="QNO27" s="16"/>
      <c r="QNP27" s="16"/>
      <c r="QNQ27" s="16"/>
      <c r="QNR27" s="16"/>
      <c r="QNS27" s="16"/>
      <c r="QNT27" s="16"/>
      <c r="QNU27" s="16"/>
      <c r="QNV27" s="16"/>
      <c r="QNW27" s="16"/>
      <c r="QNX27" s="16"/>
      <c r="QNY27" s="16"/>
      <c r="QNZ27" s="16"/>
      <c r="QOA27" s="16"/>
      <c r="QOB27" s="16"/>
      <c r="QOC27" s="16"/>
      <c r="QOD27" s="16"/>
      <c r="QOE27" s="16"/>
      <c r="QOF27" s="16"/>
      <c r="QOG27" s="16"/>
      <c r="QOH27" s="16"/>
      <c r="QOI27" s="16"/>
      <c r="QOJ27" s="16"/>
      <c r="QOK27" s="16"/>
      <c r="QOL27" s="16"/>
      <c r="QOM27" s="16"/>
      <c r="QON27" s="16"/>
      <c r="QOO27" s="16"/>
      <c r="QOP27" s="16"/>
      <c r="QOQ27" s="16"/>
      <c r="QOR27" s="16"/>
      <c r="QOS27" s="16"/>
      <c r="QOT27" s="16"/>
      <c r="QOU27" s="16"/>
      <c r="QOV27" s="16"/>
      <c r="QOW27" s="16"/>
      <c r="QOX27" s="16"/>
      <c r="QOY27" s="16"/>
      <c r="QOZ27" s="16"/>
      <c r="QPA27" s="16"/>
      <c r="QPB27" s="16"/>
      <c r="QPC27" s="16"/>
      <c r="QPD27" s="16"/>
      <c r="QPE27" s="16"/>
      <c r="QPF27" s="16"/>
      <c r="QPG27" s="16"/>
      <c r="QPH27" s="16"/>
      <c r="QPI27" s="16"/>
      <c r="QPJ27" s="16"/>
      <c r="QPK27" s="16"/>
      <c r="QPL27" s="16"/>
      <c r="QPM27" s="16"/>
      <c r="QPN27" s="16"/>
      <c r="QPO27" s="16"/>
      <c r="QPP27" s="16"/>
      <c r="QPQ27" s="16"/>
      <c r="QPR27" s="16"/>
      <c r="QPS27" s="16"/>
      <c r="QPT27" s="16"/>
      <c r="QPU27" s="16"/>
      <c r="QPV27" s="16"/>
      <c r="QPW27" s="16"/>
      <c r="QPX27" s="16"/>
      <c r="QPY27" s="16"/>
      <c r="QPZ27" s="16"/>
      <c r="QQA27" s="16"/>
      <c r="QQB27" s="16"/>
      <c r="QQC27" s="16"/>
      <c r="QQD27" s="16"/>
      <c r="QQE27" s="16"/>
      <c r="QQF27" s="16"/>
      <c r="QQG27" s="16"/>
      <c r="QQH27" s="16"/>
      <c r="QQI27" s="16"/>
      <c r="QQJ27" s="16"/>
      <c r="QQK27" s="16"/>
      <c r="QQL27" s="16"/>
      <c r="QQM27" s="16"/>
      <c r="QQN27" s="16"/>
      <c r="QQO27" s="16"/>
      <c r="QQP27" s="16"/>
      <c r="QQQ27" s="16"/>
      <c r="QQR27" s="16"/>
      <c r="QQS27" s="16"/>
      <c r="QQT27" s="16"/>
      <c r="QQU27" s="16"/>
      <c r="QQV27" s="16"/>
      <c r="QQW27" s="16"/>
      <c r="QQX27" s="16"/>
      <c r="QQY27" s="16"/>
      <c r="QQZ27" s="16"/>
      <c r="QRA27" s="16"/>
      <c r="QRB27" s="16"/>
      <c r="QRC27" s="16"/>
      <c r="QRD27" s="16"/>
      <c r="QRE27" s="16"/>
      <c r="QRF27" s="16"/>
      <c r="QRG27" s="16"/>
      <c r="QRH27" s="16"/>
      <c r="QRI27" s="16"/>
      <c r="QRJ27" s="16"/>
      <c r="QRK27" s="16"/>
      <c r="QRL27" s="16"/>
      <c r="QRM27" s="16"/>
      <c r="QRN27" s="16"/>
      <c r="QRO27" s="16"/>
      <c r="QRP27" s="16"/>
      <c r="QRQ27" s="16"/>
      <c r="QRR27" s="16"/>
      <c r="QRS27" s="16"/>
      <c r="QRT27" s="16"/>
      <c r="QRU27" s="16"/>
      <c r="QRV27" s="16"/>
      <c r="QRW27" s="16"/>
      <c r="QRX27" s="16"/>
      <c r="QRY27" s="16"/>
      <c r="QRZ27" s="16"/>
      <c r="QSA27" s="16"/>
      <c r="QSB27" s="16"/>
      <c r="QSC27" s="16"/>
      <c r="QSD27" s="16"/>
      <c r="QSE27" s="16"/>
      <c r="QSF27" s="16"/>
      <c r="QSG27" s="16"/>
      <c r="QSH27" s="16"/>
      <c r="QSI27" s="16"/>
      <c r="QSJ27" s="16"/>
      <c r="QSK27" s="16"/>
      <c r="QSL27" s="16"/>
      <c r="QSM27" s="16"/>
      <c r="QSN27" s="16"/>
      <c r="QSO27" s="16"/>
      <c r="QSP27" s="16"/>
      <c r="QSQ27" s="16"/>
      <c r="QSR27" s="16"/>
      <c r="QSS27" s="16"/>
      <c r="QST27" s="16"/>
      <c r="QSU27" s="16"/>
      <c r="QSV27" s="16"/>
      <c r="QSW27" s="16"/>
      <c r="QSX27" s="16"/>
      <c r="QSY27" s="16"/>
      <c r="QSZ27" s="16"/>
      <c r="QTA27" s="16"/>
      <c r="QTB27" s="16"/>
      <c r="QTC27" s="16"/>
      <c r="QTD27" s="16"/>
      <c r="QTE27" s="16"/>
      <c r="QTF27" s="16"/>
      <c r="QTG27" s="16"/>
      <c r="QTH27" s="16"/>
      <c r="QTI27" s="16"/>
      <c r="QTJ27" s="16"/>
      <c r="QTK27" s="16"/>
      <c r="QTL27" s="16"/>
      <c r="QTM27" s="16"/>
      <c r="QTN27" s="16"/>
      <c r="QTO27" s="16"/>
      <c r="QTP27" s="16"/>
      <c r="QTQ27" s="16"/>
      <c r="QTR27" s="16"/>
      <c r="QTS27" s="16"/>
      <c r="QTT27" s="16"/>
      <c r="QTU27" s="16"/>
      <c r="QTV27" s="16"/>
      <c r="QTW27" s="16"/>
      <c r="QTX27" s="16"/>
      <c r="QTY27" s="16"/>
      <c r="QTZ27" s="16"/>
      <c r="QUA27" s="16"/>
      <c r="QUB27" s="16"/>
      <c r="QUC27" s="16"/>
      <c r="QUD27" s="16"/>
      <c r="QUE27" s="16"/>
      <c r="QUF27" s="16"/>
      <c r="QUG27" s="16"/>
      <c r="QUH27" s="16"/>
      <c r="QUI27" s="16"/>
      <c r="QUJ27" s="16"/>
      <c r="QUK27" s="16"/>
      <c r="QUL27" s="16"/>
      <c r="QUM27" s="16"/>
      <c r="QUN27" s="16"/>
      <c r="QUO27" s="16"/>
      <c r="QUP27" s="16"/>
      <c r="QUQ27" s="16"/>
      <c r="QUR27" s="16"/>
      <c r="QUS27" s="16"/>
      <c r="QUT27" s="16"/>
      <c r="QUU27" s="16"/>
      <c r="QUV27" s="16"/>
      <c r="QUW27" s="16"/>
      <c r="QUX27" s="16"/>
      <c r="QUY27" s="16"/>
      <c r="QUZ27" s="16"/>
      <c r="QVA27" s="16"/>
      <c r="QVB27" s="16"/>
      <c r="QVC27" s="16"/>
      <c r="QVD27" s="16"/>
      <c r="QVE27" s="16"/>
      <c r="QVF27" s="16"/>
      <c r="QVG27" s="16"/>
      <c r="QVH27" s="16"/>
      <c r="QVI27" s="16"/>
      <c r="QVJ27" s="16"/>
      <c r="QVK27" s="16"/>
      <c r="QVL27" s="16"/>
      <c r="QVM27" s="16"/>
      <c r="QVN27" s="16"/>
      <c r="QVO27" s="16"/>
      <c r="QVP27" s="16"/>
      <c r="QVQ27" s="16"/>
      <c r="QVR27" s="16"/>
      <c r="QVS27" s="16"/>
      <c r="QVT27" s="16"/>
      <c r="QVU27" s="16"/>
      <c r="QVV27" s="16"/>
      <c r="QVW27" s="16"/>
      <c r="QVX27" s="16"/>
      <c r="QVY27" s="16"/>
      <c r="QVZ27" s="16"/>
      <c r="QWA27" s="16"/>
      <c r="QWB27" s="16"/>
      <c r="QWC27" s="16"/>
      <c r="QWD27" s="16"/>
      <c r="QWE27" s="16"/>
      <c r="QWF27" s="16"/>
      <c r="QWG27" s="16"/>
      <c r="QWH27" s="16"/>
      <c r="QWI27" s="16"/>
      <c r="QWJ27" s="16"/>
      <c r="QWK27" s="16"/>
      <c r="QWL27" s="16"/>
      <c r="QWM27" s="16"/>
      <c r="QWN27" s="16"/>
      <c r="QWO27" s="16"/>
      <c r="QWP27" s="16"/>
      <c r="QWQ27" s="16"/>
      <c r="QWR27" s="16"/>
      <c r="QWS27" s="16"/>
      <c r="QWT27" s="16"/>
      <c r="QWU27" s="16"/>
      <c r="QWV27" s="16"/>
      <c r="QWW27" s="16"/>
      <c r="QWX27" s="16"/>
      <c r="QWY27" s="16"/>
      <c r="QWZ27" s="16"/>
      <c r="QXA27" s="16"/>
      <c r="QXB27" s="16"/>
      <c r="QXC27" s="16"/>
      <c r="QXD27" s="16"/>
      <c r="QXE27" s="16"/>
      <c r="QXF27" s="16"/>
      <c r="QXG27" s="16"/>
      <c r="QXH27" s="16"/>
      <c r="QXI27" s="16"/>
      <c r="QXJ27" s="16"/>
      <c r="QXK27" s="16"/>
      <c r="QXL27" s="16"/>
      <c r="QXM27" s="16"/>
      <c r="QXN27" s="16"/>
      <c r="QXO27" s="16"/>
      <c r="QXP27" s="16"/>
      <c r="QXQ27" s="16"/>
      <c r="QXR27" s="16"/>
      <c r="QXS27" s="16"/>
      <c r="QXT27" s="16"/>
      <c r="QXU27" s="16"/>
      <c r="QXV27" s="16"/>
      <c r="QXW27" s="16"/>
      <c r="QXX27" s="16"/>
      <c r="QXY27" s="16"/>
      <c r="QXZ27" s="16"/>
      <c r="QYA27" s="16"/>
      <c r="QYB27" s="16"/>
      <c r="QYC27" s="16"/>
      <c r="QYD27" s="16"/>
      <c r="QYE27" s="16"/>
      <c r="QYF27" s="16"/>
      <c r="QYG27" s="16"/>
      <c r="QYH27" s="16"/>
      <c r="QYI27" s="16"/>
      <c r="QYJ27" s="16"/>
      <c r="QYK27" s="16"/>
      <c r="QYL27" s="16"/>
      <c r="QYM27" s="16"/>
      <c r="QYN27" s="16"/>
      <c r="QYO27" s="16"/>
      <c r="QYP27" s="16"/>
      <c r="QYQ27" s="16"/>
      <c r="QYR27" s="16"/>
      <c r="QYS27" s="16"/>
      <c r="QYT27" s="16"/>
      <c r="QYU27" s="16"/>
      <c r="QYV27" s="16"/>
      <c r="QYW27" s="16"/>
      <c r="QYX27" s="16"/>
      <c r="QYY27" s="16"/>
      <c r="QYZ27" s="16"/>
      <c r="QZA27" s="16"/>
      <c r="QZB27" s="16"/>
      <c r="QZC27" s="16"/>
      <c r="QZD27" s="16"/>
      <c r="QZE27" s="16"/>
      <c r="QZF27" s="16"/>
      <c r="QZG27" s="16"/>
      <c r="QZH27" s="16"/>
      <c r="QZI27" s="16"/>
      <c r="QZJ27" s="16"/>
      <c r="QZK27" s="16"/>
      <c r="QZL27" s="16"/>
      <c r="QZM27" s="16"/>
      <c r="QZN27" s="16"/>
      <c r="QZO27" s="16"/>
      <c r="QZP27" s="16"/>
      <c r="QZQ27" s="16"/>
      <c r="QZR27" s="16"/>
      <c r="QZS27" s="16"/>
      <c r="QZT27" s="16"/>
      <c r="QZU27" s="16"/>
      <c r="QZV27" s="16"/>
      <c r="QZW27" s="16"/>
      <c r="QZX27" s="16"/>
      <c r="QZY27" s="16"/>
      <c r="QZZ27" s="16"/>
      <c r="RAA27" s="16"/>
      <c r="RAB27" s="16"/>
      <c r="RAC27" s="16"/>
      <c r="RAD27" s="16"/>
      <c r="RAE27" s="16"/>
      <c r="RAF27" s="16"/>
      <c r="RAG27" s="16"/>
      <c r="RAH27" s="16"/>
      <c r="RAI27" s="16"/>
      <c r="RAJ27" s="16"/>
      <c r="RAK27" s="16"/>
      <c r="RAL27" s="16"/>
      <c r="RAM27" s="16"/>
      <c r="RAN27" s="16"/>
      <c r="RAO27" s="16"/>
      <c r="RAP27" s="16"/>
      <c r="RAQ27" s="16"/>
      <c r="RAR27" s="16"/>
      <c r="RAS27" s="16"/>
      <c r="RAT27" s="16"/>
      <c r="RAU27" s="16"/>
      <c r="RAV27" s="16"/>
      <c r="RAW27" s="16"/>
      <c r="RAX27" s="16"/>
      <c r="RAY27" s="16"/>
      <c r="RAZ27" s="16"/>
      <c r="RBA27" s="16"/>
      <c r="RBB27" s="16"/>
      <c r="RBC27" s="16"/>
      <c r="RBD27" s="16"/>
      <c r="RBE27" s="16"/>
      <c r="RBF27" s="16"/>
      <c r="RBG27" s="16"/>
      <c r="RBH27" s="16"/>
      <c r="RBI27" s="16"/>
      <c r="RBJ27" s="16"/>
      <c r="RBK27" s="16"/>
      <c r="RBL27" s="16"/>
      <c r="RBM27" s="16"/>
      <c r="RBN27" s="16"/>
      <c r="RBO27" s="16"/>
      <c r="RBP27" s="16"/>
      <c r="RBQ27" s="16"/>
      <c r="RBR27" s="16"/>
      <c r="RBS27" s="16"/>
      <c r="RBT27" s="16"/>
      <c r="RBU27" s="16"/>
      <c r="RBV27" s="16"/>
      <c r="RBW27" s="16"/>
      <c r="RBX27" s="16"/>
      <c r="RBY27" s="16"/>
      <c r="RBZ27" s="16"/>
      <c r="RCA27" s="16"/>
      <c r="RCB27" s="16"/>
      <c r="RCC27" s="16"/>
      <c r="RCD27" s="16"/>
      <c r="RCE27" s="16"/>
      <c r="RCF27" s="16"/>
      <c r="RCG27" s="16"/>
      <c r="RCH27" s="16"/>
      <c r="RCI27" s="16"/>
      <c r="RCJ27" s="16"/>
      <c r="RCK27" s="16"/>
      <c r="RCL27" s="16"/>
      <c r="RCM27" s="16"/>
      <c r="RCN27" s="16"/>
      <c r="RCO27" s="16"/>
      <c r="RCP27" s="16"/>
      <c r="RCQ27" s="16"/>
      <c r="RCR27" s="16"/>
      <c r="RCS27" s="16"/>
      <c r="RCT27" s="16"/>
      <c r="RCU27" s="16"/>
      <c r="RCV27" s="16"/>
      <c r="RCW27" s="16"/>
      <c r="RCX27" s="16"/>
      <c r="RCY27" s="16"/>
      <c r="RCZ27" s="16"/>
      <c r="RDA27" s="16"/>
      <c r="RDB27" s="16"/>
      <c r="RDC27" s="16"/>
      <c r="RDD27" s="16"/>
      <c r="RDE27" s="16"/>
      <c r="RDF27" s="16"/>
      <c r="RDG27" s="16"/>
      <c r="RDH27" s="16"/>
      <c r="RDI27" s="16"/>
      <c r="RDJ27" s="16"/>
      <c r="RDK27" s="16"/>
      <c r="RDL27" s="16"/>
      <c r="RDM27" s="16"/>
      <c r="RDN27" s="16"/>
      <c r="RDO27" s="16"/>
      <c r="RDP27" s="16"/>
      <c r="RDQ27" s="16"/>
      <c r="RDR27" s="16"/>
      <c r="RDS27" s="16"/>
      <c r="RDT27" s="16"/>
      <c r="RDU27" s="16"/>
      <c r="RDV27" s="16"/>
      <c r="RDW27" s="16"/>
      <c r="RDX27" s="16"/>
      <c r="RDY27" s="16"/>
      <c r="RDZ27" s="16"/>
      <c r="REA27" s="16"/>
      <c r="REB27" s="16"/>
      <c r="REC27" s="16"/>
      <c r="RED27" s="16"/>
      <c r="REE27" s="16"/>
      <c r="REF27" s="16"/>
      <c r="REG27" s="16"/>
      <c r="REH27" s="16"/>
      <c r="REI27" s="16"/>
      <c r="REJ27" s="16"/>
      <c r="REK27" s="16"/>
      <c r="REL27" s="16"/>
      <c r="REM27" s="16"/>
      <c r="REN27" s="16"/>
      <c r="REO27" s="16"/>
      <c r="REP27" s="16"/>
      <c r="REQ27" s="16"/>
      <c r="RER27" s="16"/>
      <c r="RES27" s="16"/>
      <c r="RET27" s="16"/>
      <c r="REU27" s="16"/>
      <c r="REV27" s="16"/>
      <c r="REW27" s="16"/>
      <c r="REX27" s="16"/>
      <c r="REY27" s="16"/>
      <c r="REZ27" s="16"/>
      <c r="RFA27" s="16"/>
      <c r="RFB27" s="16"/>
      <c r="RFC27" s="16"/>
      <c r="RFD27" s="16"/>
      <c r="RFE27" s="16"/>
      <c r="RFF27" s="16"/>
      <c r="RFG27" s="16"/>
      <c r="RFH27" s="16"/>
      <c r="RFI27" s="16"/>
      <c r="RFJ27" s="16"/>
      <c r="RFK27" s="16"/>
      <c r="RFL27" s="16"/>
      <c r="RFM27" s="16"/>
      <c r="RFN27" s="16"/>
      <c r="RFO27" s="16"/>
      <c r="RFP27" s="16"/>
      <c r="RFQ27" s="16"/>
      <c r="RFR27" s="16"/>
      <c r="RFS27" s="16"/>
      <c r="RFT27" s="16"/>
      <c r="RFU27" s="16"/>
      <c r="RFV27" s="16"/>
      <c r="RFW27" s="16"/>
      <c r="RFX27" s="16"/>
      <c r="RFY27" s="16"/>
      <c r="RFZ27" s="16"/>
      <c r="RGA27" s="16"/>
      <c r="RGB27" s="16"/>
      <c r="RGC27" s="16"/>
      <c r="RGD27" s="16"/>
      <c r="RGE27" s="16"/>
      <c r="RGF27" s="16"/>
      <c r="RGG27" s="16"/>
      <c r="RGH27" s="16"/>
      <c r="RGI27" s="16"/>
      <c r="RGJ27" s="16"/>
      <c r="RGK27" s="16"/>
      <c r="RGL27" s="16"/>
      <c r="RGM27" s="16"/>
      <c r="RGN27" s="16"/>
      <c r="RGO27" s="16"/>
      <c r="RGP27" s="16"/>
      <c r="RGQ27" s="16"/>
      <c r="RGR27" s="16"/>
      <c r="RGS27" s="16"/>
      <c r="RGT27" s="16"/>
      <c r="RGU27" s="16"/>
      <c r="RGV27" s="16"/>
      <c r="RGW27" s="16"/>
      <c r="RGX27" s="16"/>
      <c r="RGY27" s="16"/>
      <c r="RGZ27" s="16"/>
      <c r="RHA27" s="16"/>
      <c r="RHB27" s="16"/>
      <c r="RHC27" s="16"/>
      <c r="RHD27" s="16"/>
      <c r="RHE27" s="16"/>
      <c r="RHF27" s="16"/>
      <c r="RHG27" s="16"/>
      <c r="RHH27" s="16"/>
      <c r="RHI27" s="16"/>
      <c r="RHJ27" s="16"/>
      <c r="RHK27" s="16"/>
      <c r="RHL27" s="16"/>
      <c r="RHM27" s="16"/>
      <c r="RHN27" s="16"/>
      <c r="RHO27" s="16"/>
      <c r="RHP27" s="16"/>
      <c r="RHQ27" s="16"/>
      <c r="RHR27" s="16"/>
      <c r="RHS27" s="16"/>
      <c r="RHT27" s="16"/>
      <c r="RHU27" s="16"/>
      <c r="RHV27" s="16"/>
      <c r="RHW27" s="16"/>
      <c r="RHX27" s="16"/>
      <c r="RHY27" s="16"/>
      <c r="RHZ27" s="16"/>
      <c r="RIA27" s="16"/>
      <c r="RIB27" s="16"/>
      <c r="RIC27" s="16"/>
      <c r="RID27" s="16"/>
      <c r="RIE27" s="16"/>
      <c r="RIF27" s="16"/>
      <c r="RIG27" s="16"/>
      <c r="RIH27" s="16"/>
      <c r="RII27" s="16"/>
      <c r="RIJ27" s="16"/>
      <c r="RIK27" s="16"/>
      <c r="RIL27" s="16"/>
      <c r="RIM27" s="16"/>
      <c r="RIN27" s="16"/>
      <c r="RIO27" s="16"/>
      <c r="RIP27" s="16"/>
      <c r="RIQ27" s="16"/>
      <c r="RIR27" s="16"/>
      <c r="RIS27" s="16"/>
      <c r="RIT27" s="16"/>
      <c r="RIU27" s="16"/>
      <c r="RIV27" s="16"/>
      <c r="RIW27" s="16"/>
      <c r="RIX27" s="16"/>
      <c r="RIY27" s="16"/>
      <c r="RIZ27" s="16"/>
      <c r="RJA27" s="16"/>
      <c r="RJB27" s="16"/>
      <c r="RJC27" s="16"/>
      <c r="RJD27" s="16"/>
      <c r="RJE27" s="16"/>
      <c r="RJF27" s="16"/>
      <c r="RJG27" s="16"/>
      <c r="RJH27" s="16"/>
      <c r="RJI27" s="16"/>
      <c r="RJJ27" s="16"/>
      <c r="RJK27" s="16"/>
      <c r="RJL27" s="16"/>
      <c r="RJM27" s="16"/>
      <c r="RJN27" s="16"/>
      <c r="RJO27" s="16"/>
      <c r="RJP27" s="16"/>
      <c r="RJQ27" s="16"/>
      <c r="RJR27" s="16"/>
      <c r="RJS27" s="16"/>
      <c r="RJT27" s="16"/>
      <c r="RJU27" s="16"/>
      <c r="RJV27" s="16"/>
      <c r="RJW27" s="16"/>
      <c r="RJX27" s="16"/>
      <c r="RJY27" s="16"/>
      <c r="RJZ27" s="16"/>
      <c r="RKA27" s="16"/>
      <c r="RKB27" s="16"/>
      <c r="RKC27" s="16"/>
      <c r="RKD27" s="16"/>
      <c r="RKE27" s="16"/>
      <c r="RKF27" s="16"/>
      <c r="RKG27" s="16"/>
      <c r="RKH27" s="16"/>
      <c r="RKI27" s="16"/>
      <c r="RKJ27" s="16"/>
      <c r="RKK27" s="16"/>
      <c r="RKL27" s="16"/>
      <c r="RKM27" s="16"/>
      <c r="RKN27" s="16"/>
      <c r="RKO27" s="16"/>
      <c r="RKP27" s="16"/>
      <c r="RKQ27" s="16"/>
      <c r="RKR27" s="16"/>
      <c r="RKS27" s="16"/>
      <c r="RKT27" s="16"/>
      <c r="RKU27" s="16"/>
      <c r="RKV27" s="16"/>
      <c r="RKW27" s="16"/>
      <c r="RKX27" s="16"/>
      <c r="RKY27" s="16"/>
      <c r="RKZ27" s="16"/>
      <c r="RLA27" s="16"/>
      <c r="RLB27" s="16"/>
      <c r="RLC27" s="16"/>
      <c r="RLD27" s="16"/>
      <c r="RLE27" s="16"/>
      <c r="RLF27" s="16"/>
      <c r="RLG27" s="16"/>
      <c r="RLH27" s="16"/>
      <c r="RLI27" s="16"/>
      <c r="RLJ27" s="16"/>
      <c r="RLK27" s="16"/>
      <c r="RLL27" s="16"/>
      <c r="RLM27" s="16"/>
      <c r="RLN27" s="16"/>
      <c r="RLO27" s="16"/>
      <c r="RLP27" s="16"/>
      <c r="RLQ27" s="16"/>
      <c r="RLR27" s="16"/>
      <c r="RLS27" s="16"/>
      <c r="RLT27" s="16"/>
      <c r="RLU27" s="16"/>
      <c r="RLV27" s="16"/>
      <c r="RLW27" s="16"/>
      <c r="RLX27" s="16"/>
      <c r="RLY27" s="16"/>
      <c r="RLZ27" s="16"/>
      <c r="RMA27" s="16"/>
      <c r="RMB27" s="16"/>
      <c r="RMC27" s="16"/>
      <c r="RMD27" s="16"/>
      <c r="RME27" s="16"/>
      <c r="RMF27" s="16"/>
      <c r="RMG27" s="16"/>
      <c r="RMH27" s="16"/>
      <c r="RMI27" s="16"/>
      <c r="RMJ27" s="16"/>
      <c r="RMK27" s="16"/>
      <c r="RML27" s="16"/>
      <c r="RMM27" s="16"/>
      <c r="RMN27" s="16"/>
      <c r="RMO27" s="16"/>
      <c r="RMP27" s="16"/>
      <c r="RMQ27" s="16"/>
      <c r="RMR27" s="16"/>
      <c r="RMS27" s="16"/>
      <c r="RMT27" s="16"/>
      <c r="RMU27" s="16"/>
      <c r="RMV27" s="16"/>
      <c r="RMW27" s="16"/>
      <c r="RMX27" s="16"/>
      <c r="RMY27" s="16"/>
      <c r="RMZ27" s="16"/>
      <c r="RNA27" s="16"/>
      <c r="RNB27" s="16"/>
      <c r="RNC27" s="16"/>
      <c r="RND27" s="16"/>
      <c r="RNE27" s="16"/>
      <c r="RNF27" s="16"/>
      <c r="RNG27" s="16"/>
      <c r="RNH27" s="16"/>
      <c r="RNI27" s="16"/>
      <c r="RNJ27" s="16"/>
      <c r="RNK27" s="16"/>
      <c r="RNL27" s="16"/>
      <c r="RNM27" s="16"/>
      <c r="RNN27" s="16"/>
      <c r="RNO27" s="16"/>
      <c r="RNP27" s="16"/>
      <c r="RNQ27" s="16"/>
      <c r="RNR27" s="16"/>
      <c r="RNS27" s="16"/>
      <c r="RNT27" s="16"/>
      <c r="RNU27" s="16"/>
      <c r="RNV27" s="16"/>
      <c r="RNW27" s="16"/>
      <c r="RNX27" s="16"/>
      <c r="RNY27" s="16"/>
      <c r="RNZ27" s="16"/>
      <c r="ROA27" s="16"/>
      <c r="ROB27" s="16"/>
      <c r="ROC27" s="16"/>
      <c r="ROD27" s="16"/>
      <c r="ROE27" s="16"/>
      <c r="ROF27" s="16"/>
      <c r="ROG27" s="16"/>
      <c r="ROH27" s="16"/>
      <c r="ROI27" s="16"/>
      <c r="ROJ27" s="16"/>
      <c r="ROK27" s="16"/>
      <c r="ROL27" s="16"/>
      <c r="ROM27" s="16"/>
      <c r="RON27" s="16"/>
      <c r="ROO27" s="16"/>
      <c r="ROP27" s="16"/>
      <c r="ROQ27" s="16"/>
      <c r="ROR27" s="16"/>
      <c r="ROS27" s="16"/>
      <c r="ROT27" s="16"/>
      <c r="ROU27" s="16"/>
      <c r="ROV27" s="16"/>
      <c r="ROW27" s="16"/>
      <c r="ROX27" s="16"/>
      <c r="ROY27" s="16"/>
      <c r="ROZ27" s="16"/>
      <c r="RPA27" s="16"/>
      <c r="RPB27" s="16"/>
      <c r="RPC27" s="16"/>
      <c r="RPD27" s="16"/>
      <c r="RPE27" s="16"/>
      <c r="RPF27" s="16"/>
      <c r="RPG27" s="16"/>
      <c r="RPH27" s="16"/>
      <c r="RPI27" s="16"/>
      <c r="RPJ27" s="16"/>
      <c r="RPK27" s="16"/>
      <c r="RPL27" s="16"/>
      <c r="RPM27" s="16"/>
      <c r="RPN27" s="16"/>
      <c r="RPO27" s="16"/>
      <c r="RPP27" s="16"/>
      <c r="RPQ27" s="16"/>
      <c r="RPR27" s="16"/>
      <c r="RPS27" s="16"/>
      <c r="RPT27" s="16"/>
      <c r="RPU27" s="16"/>
      <c r="RPV27" s="16"/>
      <c r="RPW27" s="16"/>
      <c r="RPX27" s="16"/>
      <c r="RPY27" s="16"/>
      <c r="RPZ27" s="16"/>
      <c r="RQA27" s="16"/>
      <c r="RQB27" s="16"/>
      <c r="RQC27" s="16"/>
      <c r="RQD27" s="16"/>
      <c r="RQE27" s="16"/>
      <c r="RQF27" s="16"/>
      <c r="RQG27" s="16"/>
      <c r="RQH27" s="16"/>
      <c r="RQI27" s="16"/>
      <c r="RQJ27" s="16"/>
      <c r="RQK27" s="16"/>
      <c r="RQL27" s="16"/>
      <c r="RQM27" s="16"/>
      <c r="RQN27" s="16"/>
      <c r="RQO27" s="16"/>
      <c r="RQP27" s="16"/>
      <c r="RQQ27" s="16"/>
      <c r="RQR27" s="16"/>
      <c r="RQS27" s="16"/>
      <c r="RQT27" s="16"/>
      <c r="RQU27" s="16"/>
      <c r="RQV27" s="16"/>
      <c r="RQW27" s="16"/>
      <c r="RQX27" s="16"/>
      <c r="RQY27" s="16"/>
      <c r="RQZ27" s="16"/>
      <c r="RRA27" s="16"/>
      <c r="RRB27" s="16"/>
      <c r="RRC27" s="16"/>
      <c r="RRD27" s="16"/>
      <c r="RRE27" s="16"/>
      <c r="RRF27" s="16"/>
      <c r="RRG27" s="16"/>
      <c r="RRH27" s="16"/>
      <c r="RRI27" s="16"/>
      <c r="RRJ27" s="16"/>
      <c r="RRK27" s="16"/>
      <c r="RRL27" s="16"/>
      <c r="RRM27" s="16"/>
      <c r="RRN27" s="16"/>
      <c r="RRO27" s="16"/>
      <c r="RRP27" s="16"/>
      <c r="RRQ27" s="16"/>
      <c r="RRR27" s="16"/>
      <c r="RRS27" s="16"/>
      <c r="RRT27" s="16"/>
      <c r="RRU27" s="16"/>
      <c r="RRV27" s="16"/>
      <c r="RRW27" s="16"/>
      <c r="RRX27" s="16"/>
      <c r="RRY27" s="16"/>
      <c r="RRZ27" s="16"/>
      <c r="RSA27" s="16"/>
      <c r="RSB27" s="16"/>
      <c r="RSC27" s="16"/>
      <c r="RSD27" s="16"/>
      <c r="RSE27" s="16"/>
      <c r="RSF27" s="16"/>
      <c r="RSG27" s="16"/>
      <c r="RSH27" s="16"/>
      <c r="RSI27" s="16"/>
      <c r="RSJ27" s="16"/>
      <c r="RSK27" s="16"/>
      <c r="RSL27" s="16"/>
      <c r="RSM27" s="16"/>
      <c r="RSN27" s="16"/>
      <c r="RSO27" s="16"/>
      <c r="RSP27" s="16"/>
      <c r="RSQ27" s="16"/>
      <c r="RSR27" s="16"/>
      <c r="RSS27" s="16"/>
      <c r="RST27" s="16"/>
      <c r="RSU27" s="16"/>
      <c r="RSV27" s="16"/>
      <c r="RSW27" s="16"/>
      <c r="RSX27" s="16"/>
      <c r="RSY27" s="16"/>
      <c r="RSZ27" s="16"/>
      <c r="RTA27" s="16"/>
      <c r="RTB27" s="16"/>
      <c r="RTC27" s="16"/>
      <c r="RTD27" s="16"/>
      <c r="RTE27" s="16"/>
      <c r="RTF27" s="16"/>
      <c r="RTG27" s="16"/>
      <c r="RTH27" s="16"/>
      <c r="RTI27" s="16"/>
      <c r="RTJ27" s="16"/>
      <c r="RTK27" s="16"/>
      <c r="RTL27" s="16"/>
      <c r="RTM27" s="16"/>
      <c r="RTN27" s="16"/>
      <c r="RTO27" s="16"/>
      <c r="RTP27" s="16"/>
      <c r="RTQ27" s="16"/>
      <c r="RTR27" s="16"/>
      <c r="RTS27" s="16"/>
      <c r="RTT27" s="16"/>
      <c r="RTU27" s="16"/>
      <c r="RTV27" s="16"/>
      <c r="RTW27" s="16"/>
      <c r="RTX27" s="16"/>
      <c r="RTY27" s="16"/>
      <c r="RTZ27" s="16"/>
      <c r="RUA27" s="16"/>
      <c r="RUB27" s="16"/>
      <c r="RUC27" s="16"/>
      <c r="RUD27" s="16"/>
      <c r="RUE27" s="16"/>
      <c r="RUF27" s="16"/>
      <c r="RUG27" s="16"/>
      <c r="RUH27" s="16"/>
      <c r="RUI27" s="16"/>
      <c r="RUJ27" s="16"/>
      <c r="RUK27" s="16"/>
      <c r="RUL27" s="16"/>
      <c r="RUM27" s="16"/>
      <c r="RUN27" s="16"/>
      <c r="RUO27" s="16"/>
      <c r="RUP27" s="16"/>
      <c r="RUQ27" s="16"/>
      <c r="RUR27" s="16"/>
      <c r="RUS27" s="16"/>
      <c r="RUT27" s="16"/>
      <c r="RUU27" s="16"/>
      <c r="RUV27" s="16"/>
      <c r="RUW27" s="16"/>
      <c r="RUX27" s="16"/>
      <c r="RUY27" s="16"/>
      <c r="RUZ27" s="16"/>
      <c r="RVA27" s="16"/>
      <c r="RVB27" s="16"/>
      <c r="RVC27" s="16"/>
      <c r="RVD27" s="16"/>
      <c r="RVE27" s="16"/>
      <c r="RVF27" s="16"/>
      <c r="RVG27" s="16"/>
      <c r="RVH27" s="16"/>
      <c r="RVI27" s="16"/>
      <c r="RVJ27" s="16"/>
      <c r="RVK27" s="16"/>
      <c r="RVL27" s="16"/>
      <c r="RVM27" s="16"/>
      <c r="RVN27" s="16"/>
      <c r="RVO27" s="16"/>
      <c r="RVP27" s="16"/>
      <c r="RVQ27" s="16"/>
      <c r="RVR27" s="16"/>
      <c r="RVS27" s="16"/>
      <c r="RVT27" s="16"/>
      <c r="RVU27" s="16"/>
      <c r="RVV27" s="16"/>
      <c r="RVW27" s="16"/>
      <c r="RVX27" s="16"/>
      <c r="RVY27" s="16"/>
      <c r="RVZ27" s="16"/>
      <c r="RWA27" s="16"/>
      <c r="RWB27" s="16"/>
      <c r="RWC27" s="16"/>
      <c r="RWD27" s="16"/>
      <c r="RWE27" s="16"/>
      <c r="RWF27" s="16"/>
      <c r="RWG27" s="16"/>
      <c r="RWH27" s="16"/>
      <c r="RWI27" s="16"/>
      <c r="RWJ27" s="16"/>
      <c r="RWK27" s="16"/>
      <c r="RWL27" s="16"/>
      <c r="RWM27" s="16"/>
      <c r="RWN27" s="16"/>
      <c r="RWO27" s="16"/>
      <c r="RWP27" s="16"/>
      <c r="RWQ27" s="16"/>
      <c r="RWR27" s="16"/>
      <c r="RWS27" s="16"/>
      <c r="RWT27" s="16"/>
      <c r="RWU27" s="16"/>
      <c r="RWV27" s="16"/>
      <c r="RWW27" s="16"/>
      <c r="RWX27" s="16"/>
      <c r="RWY27" s="16"/>
      <c r="RWZ27" s="16"/>
      <c r="RXA27" s="16"/>
      <c r="RXB27" s="16"/>
      <c r="RXC27" s="16"/>
      <c r="RXD27" s="16"/>
      <c r="RXE27" s="16"/>
      <c r="RXF27" s="16"/>
      <c r="RXG27" s="16"/>
      <c r="RXH27" s="16"/>
      <c r="RXI27" s="16"/>
      <c r="RXJ27" s="16"/>
      <c r="RXK27" s="16"/>
      <c r="RXL27" s="16"/>
      <c r="RXM27" s="16"/>
      <c r="RXN27" s="16"/>
      <c r="RXO27" s="16"/>
      <c r="RXP27" s="16"/>
      <c r="RXQ27" s="16"/>
      <c r="RXR27" s="16"/>
      <c r="RXS27" s="16"/>
      <c r="RXT27" s="16"/>
      <c r="RXU27" s="16"/>
      <c r="RXV27" s="16"/>
      <c r="RXW27" s="16"/>
      <c r="RXX27" s="16"/>
      <c r="RXY27" s="16"/>
      <c r="RXZ27" s="16"/>
      <c r="RYA27" s="16"/>
      <c r="RYB27" s="16"/>
      <c r="RYC27" s="16"/>
      <c r="RYD27" s="16"/>
      <c r="RYE27" s="16"/>
      <c r="RYF27" s="16"/>
      <c r="RYG27" s="16"/>
      <c r="RYH27" s="16"/>
      <c r="RYI27" s="16"/>
      <c r="RYJ27" s="16"/>
      <c r="RYK27" s="16"/>
      <c r="RYL27" s="16"/>
      <c r="RYM27" s="16"/>
      <c r="RYN27" s="16"/>
      <c r="RYO27" s="16"/>
      <c r="RYP27" s="16"/>
      <c r="RYQ27" s="16"/>
      <c r="RYR27" s="16"/>
      <c r="RYS27" s="16"/>
      <c r="RYT27" s="16"/>
      <c r="RYU27" s="16"/>
      <c r="RYV27" s="16"/>
      <c r="RYW27" s="16"/>
      <c r="RYX27" s="16"/>
      <c r="RYY27" s="16"/>
      <c r="RYZ27" s="16"/>
      <c r="RZA27" s="16"/>
      <c r="RZB27" s="16"/>
      <c r="RZC27" s="16"/>
      <c r="RZD27" s="16"/>
      <c r="RZE27" s="16"/>
      <c r="RZF27" s="16"/>
      <c r="RZG27" s="16"/>
      <c r="RZH27" s="16"/>
      <c r="RZI27" s="16"/>
      <c r="RZJ27" s="16"/>
      <c r="RZK27" s="16"/>
      <c r="RZL27" s="16"/>
      <c r="RZM27" s="16"/>
      <c r="RZN27" s="16"/>
      <c r="RZO27" s="16"/>
      <c r="RZP27" s="16"/>
      <c r="RZQ27" s="16"/>
      <c r="RZR27" s="16"/>
      <c r="RZS27" s="16"/>
      <c r="RZT27" s="16"/>
      <c r="RZU27" s="16"/>
      <c r="RZV27" s="16"/>
      <c r="RZW27" s="16"/>
      <c r="RZX27" s="16"/>
      <c r="RZY27" s="16"/>
      <c r="RZZ27" s="16"/>
      <c r="SAA27" s="16"/>
      <c r="SAB27" s="16"/>
      <c r="SAC27" s="16"/>
      <c r="SAD27" s="16"/>
      <c r="SAE27" s="16"/>
      <c r="SAF27" s="16"/>
      <c r="SAG27" s="16"/>
      <c r="SAH27" s="16"/>
      <c r="SAI27" s="16"/>
      <c r="SAJ27" s="16"/>
      <c r="SAK27" s="16"/>
      <c r="SAL27" s="16"/>
      <c r="SAM27" s="16"/>
      <c r="SAN27" s="16"/>
      <c r="SAO27" s="16"/>
      <c r="SAP27" s="16"/>
      <c r="SAQ27" s="16"/>
      <c r="SAR27" s="16"/>
      <c r="SAS27" s="16"/>
      <c r="SAT27" s="16"/>
      <c r="SAU27" s="16"/>
      <c r="SAV27" s="16"/>
      <c r="SAW27" s="16"/>
      <c r="SAX27" s="16"/>
      <c r="SAY27" s="16"/>
      <c r="SAZ27" s="16"/>
      <c r="SBA27" s="16"/>
      <c r="SBB27" s="16"/>
      <c r="SBC27" s="16"/>
      <c r="SBD27" s="16"/>
      <c r="SBE27" s="16"/>
      <c r="SBF27" s="16"/>
      <c r="SBG27" s="16"/>
      <c r="SBH27" s="16"/>
      <c r="SBI27" s="16"/>
      <c r="SBJ27" s="16"/>
      <c r="SBK27" s="16"/>
      <c r="SBL27" s="16"/>
      <c r="SBM27" s="16"/>
      <c r="SBN27" s="16"/>
      <c r="SBO27" s="16"/>
      <c r="SBP27" s="16"/>
      <c r="SBQ27" s="16"/>
      <c r="SBR27" s="16"/>
      <c r="SBS27" s="16"/>
      <c r="SBT27" s="16"/>
      <c r="SBU27" s="16"/>
      <c r="SBV27" s="16"/>
      <c r="SBW27" s="16"/>
      <c r="SBX27" s="16"/>
      <c r="SBY27" s="16"/>
      <c r="SBZ27" s="16"/>
      <c r="SCA27" s="16"/>
      <c r="SCB27" s="16"/>
      <c r="SCC27" s="16"/>
      <c r="SCD27" s="16"/>
      <c r="SCE27" s="16"/>
      <c r="SCF27" s="16"/>
      <c r="SCG27" s="16"/>
      <c r="SCH27" s="16"/>
      <c r="SCI27" s="16"/>
      <c r="SCJ27" s="16"/>
      <c r="SCK27" s="16"/>
      <c r="SCL27" s="16"/>
      <c r="SCM27" s="16"/>
      <c r="SCN27" s="16"/>
      <c r="SCO27" s="16"/>
      <c r="SCP27" s="16"/>
      <c r="SCQ27" s="16"/>
      <c r="SCR27" s="16"/>
      <c r="SCS27" s="16"/>
      <c r="SCT27" s="16"/>
      <c r="SCU27" s="16"/>
      <c r="SCV27" s="16"/>
      <c r="SCW27" s="16"/>
      <c r="SCX27" s="16"/>
      <c r="SCY27" s="16"/>
      <c r="SCZ27" s="16"/>
      <c r="SDA27" s="16"/>
      <c r="SDB27" s="16"/>
      <c r="SDC27" s="16"/>
      <c r="SDD27" s="16"/>
      <c r="SDE27" s="16"/>
      <c r="SDF27" s="16"/>
      <c r="SDG27" s="16"/>
      <c r="SDH27" s="16"/>
      <c r="SDI27" s="16"/>
      <c r="SDJ27" s="16"/>
      <c r="SDK27" s="16"/>
      <c r="SDL27" s="16"/>
      <c r="SDM27" s="16"/>
      <c r="SDN27" s="16"/>
      <c r="SDO27" s="16"/>
      <c r="SDP27" s="16"/>
      <c r="SDQ27" s="16"/>
      <c r="SDR27" s="16"/>
      <c r="SDS27" s="16"/>
      <c r="SDT27" s="16"/>
      <c r="SDU27" s="16"/>
      <c r="SDV27" s="16"/>
      <c r="SDW27" s="16"/>
      <c r="SDX27" s="16"/>
      <c r="SDY27" s="16"/>
      <c r="SDZ27" s="16"/>
      <c r="SEA27" s="16"/>
      <c r="SEB27" s="16"/>
      <c r="SEC27" s="16"/>
      <c r="SED27" s="16"/>
      <c r="SEE27" s="16"/>
      <c r="SEF27" s="16"/>
      <c r="SEG27" s="16"/>
      <c r="SEH27" s="16"/>
      <c r="SEI27" s="16"/>
      <c r="SEJ27" s="16"/>
      <c r="SEK27" s="16"/>
      <c r="SEL27" s="16"/>
      <c r="SEM27" s="16"/>
      <c r="SEN27" s="16"/>
      <c r="SEO27" s="16"/>
      <c r="SEP27" s="16"/>
      <c r="SEQ27" s="16"/>
      <c r="SER27" s="16"/>
      <c r="SES27" s="16"/>
      <c r="SET27" s="16"/>
      <c r="SEU27" s="16"/>
      <c r="SEV27" s="16"/>
      <c r="SEW27" s="16"/>
      <c r="SEX27" s="16"/>
      <c r="SEY27" s="16"/>
      <c r="SEZ27" s="16"/>
      <c r="SFA27" s="16"/>
      <c r="SFB27" s="16"/>
      <c r="SFC27" s="16"/>
      <c r="SFD27" s="16"/>
      <c r="SFE27" s="16"/>
      <c r="SFF27" s="16"/>
      <c r="SFG27" s="16"/>
      <c r="SFH27" s="16"/>
      <c r="SFI27" s="16"/>
      <c r="SFJ27" s="16"/>
      <c r="SFK27" s="16"/>
      <c r="SFL27" s="16"/>
      <c r="SFM27" s="16"/>
      <c r="SFN27" s="16"/>
      <c r="SFO27" s="16"/>
      <c r="SFP27" s="16"/>
      <c r="SFQ27" s="16"/>
      <c r="SFR27" s="16"/>
      <c r="SFS27" s="16"/>
      <c r="SFT27" s="16"/>
      <c r="SFU27" s="16"/>
      <c r="SFV27" s="16"/>
      <c r="SFW27" s="16"/>
      <c r="SFX27" s="16"/>
      <c r="SFY27" s="16"/>
      <c r="SFZ27" s="16"/>
      <c r="SGA27" s="16"/>
      <c r="SGB27" s="16"/>
      <c r="SGC27" s="16"/>
      <c r="SGD27" s="16"/>
      <c r="SGE27" s="16"/>
      <c r="SGF27" s="16"/>
      <c r="SGG27" s="16"/>
      <c r="SGH27" s="16"/>
      <c r="SGI27" s="16"/>
      <c r="SGJ27" s="16"/>
      <c r="SGK27" s="16"/>
      <c r="SGL27" s="16"/>
      <c r="SGM27" s="16"/>
      <c r="SGN27" s="16"/>
      <c r="SGO27" s="16"/>
      <c r="SGP27" s="16"/>
      <c r="SGQ27" s="16"/>
      <c r="SGR27" s="16"/>
      <c r="SGS27" s="16"/>
      <c r="SGT27" s="16"/>
      <c r="SGU27" s="16"/>
      <c r="SGV27" s="16"/>
      <c r="SGW27" s="16"/>
      <c r="SGX27" s="16"/>
      <c r="SGY27" s="16"/>
      <c r="SGZ27" s="16"/>
      <c r="SHA27" s="16"/>
      <c r="SHB27" s="16"/>
      <c r="SHC27" s="16"/>
      <c r="SHD27" s="16"/>
      <c r="SHE27" s="16"/>
      <c r="SHF27" s="16"/>
      <c r="SHG27" s="16"/>
      <c r="SHH27" s="16"/>
      <c r="SHI27" s="16"/>
      <c r="SHJ27" s="16"/>
      <c r="SHK27" s="16"/>
      <c r="SHL27" s="16"/>
      <c r="SHM27" s="16"/>
      <c r="SHN27" s="16"/>
      <c r="SHO27" s="16"/>
      <c r="SHP27" s="16"/>
      <c r="SHQ27" s="16"/>
      <c r="SHR27" s="16"/>
      <c r="SHS27" s="16"/>
      <c r="SHT27" s="16"/>
      <c r="SHU27" s="16"/>
      <c r="SHV27" s="16"/>
      <c r="SHW27" s="16"/>
      <c r="SHX27" s="16"/>
      <c r="SHY27" s="16"/>
      <c r="SHZ27" s="16"/>
      <c r="SIA27" s="16"/>
      <c r="SIB27" s="16"/>
      <c r="SIC27" s="16"/>
      <c r="SID27" s="16"/>
      <c r="SIE27" s="16"/>
      <c r="SIF27" s="16"/>
      <c r="SIG27" s="16"/>
      <c r="SIH27" s="16"/>
      <c r="SII27" s="16"/>
      <c r="SIJ27" s="16"/>
      <c r="SIK27" s="16"/>
      <c r="SIL27" s="16"/>
      <c r="SIM27" s="16"/>
      <c r="SIN27" s="16"/>
      <c r="SIO27" s="16"/>
      <c r="SIP27" s="16"/>
      <c r="SIQ27" s="16"/>
      <c r="SIR27" s="16"/>
      <c r="SIS27" s="16"/>
      <c r="SIT27" s="16"/>
      <c r="SIU27" s="16"/>
      <c r="SIV27" s="16"/>
      <c r="SIW27" s="16"/>
      <c r="SIX27" s="16"/>
      <c r="SIY27" s="16"/>
      <c r="SIZ27" s="16"/>
      <c r="SJA27" s="16"/>
      <c r="SJB27" s="16"/>
      <c r="SJC27" s="16"/>
      <c r="SJD27" s="16"/>
      <c r="SJE27" s="16"/>
      <c r="SJF27" s="16"/>
      <c r="SJG27" s="16"/>
      <c r="SJH27" s="16"/>
      <c r="SJI27" s="16"/>
      <c r="SJJ27" s="16"/>
      <c r="SJK27" s="16"/>
      <c r="SJL27" s="16"/>
      <c r="SJM27" s="16"/>
      <c r="SJN27" s="16"/>
      <c r="SJO27" s="16"/>
      <c r="SJP27" s="16"/>
      <c r="SJQ27" s="16"/>
      <c r="SJR27" s="16"/>
      <c r="SJS27" s="16"/>
      <c r="SJT27" s="16"/>
      <c r="SJU27" s="16"/>
      <c r="SJV27" s="16"/>
      <c r="SJW27" s="16"/>
      <c r="SJX27" s="16"/>
      <c r="SJY27" s="16"/>
      <c r="SJZ27" s="16"/>
      <c r="SKA27" s="16"/>
      <c r="SKB27" s="16"/>
      <c r="SKC27" s="16"/>
      <c r="SKD27" s="16"/>
      <c r="SKE27" s="16"/>
      <c r="SKF27" s="16"/>
      <c r="SKG27" s="16"/>
      <c r="SKH27" s="16"/>
      <c r="SKI27" s="16"/>
      <c r="SKJ27" s="16"/>
      <c r="SKK27" s="16"/>
      <c r="SKL27" s="16"/>
      <c r="SKM27" s="16"/>
      <c r="SKN27" s="16"/>
      <c r="SKO27" s="16"/>
      <c r="SKP27" s="16"/>
      <c r="SKQ27" s="16"/>
      <c r="SKR27" s="16"/>
      <c r="SKS27" s="16"/>
      <c r="SKT27" s="16"/>
      <c r="SKU27" s="16"/>
      <c r="SKV27" s="16"/>
      <c r="SKW27" s="16"/>
      <c r="SKX27" s="16"/>
      <c r="SKY27" s="16"/>
      <c r="SKZ27" s="16"/>
      <c r="SLA27" s="16"/>
      <c r="SLB27" s="16"/>
      <c r="SLC27" s="16"/>
      <c r="SLD27" s="16"/>
      <c r="SLE27" s="16"/>
      <c r="SLF27" s="16"/>
      <c r="SLG27" s="16"/>
      <c r="SLH27" s="16"/>
      <c r="SLI27" s="16"/>
      <c r="SLJ27" s="16"/>
      <c r="SLK27" s="16"/>
      <c r="SLL27" s="16"/>
      <c r="SLM27" s="16"/>
      <c r="SLN27" s="16"/>
      <c r="SLO27" s="16"/>
      <c r="SLP27" s="16"/>
      <c r="SLQ27" s="16"/>
      <c r="SLR27" s="16"/>
      <c r="SLS27" s="16"/>
      <c r="SLT27" s="16"/>
      <c r="SLU27" s="16"/>
      <c r="SLV27" s="16"/>
      <c r="SLW27" s="16"/>
      <c r="SLX27" s="16"/>
      <c r="SLY27" s="16"/>
      <c r="SLZ27" s="16"/>
      <c r="SMA27" s="16"/>
      <c r="SMB27" s="16"/>
      <c r="SMC27" s="16"/>
      <c r="SMD27" s="16"/>
      <c r="SME27" s="16"/>
      <c r="SMF27" s="16"/>
      <c r="SMG27" s="16"/>
      <c r="SMH27" s="16"/>
      <c r="SMI27" s="16"/>
      <c r="SMJ27" s="16"/>
      <c r="SMK27" s="16"/>
      <c r="SML27" s="16"/>
      <c r="SMM27" s="16"/>
      <c r="SMN27" s="16"/>
      <c r="SMO27" s="16"/>
      <c r="SMP27" s="16"/>
      <c r="SMQ27" s="16"/>
      <c r="SMR27" s="16"/>
      <c r="SMS27" s="16"/>
      <c r="SMT27" s="16"/>
      <c r="SMU27" s="16"/>
      <c r="SMV27" s="16"/>
      <c r="SMW27" s="16"/>
      <c r="SMX27" s="16"/>
      <c r="SMY27" s="16"/>
      <c r="SMZ27" s="16"/>
      <c r="SNA27" s="16"/>
      <c r="SNB27" s="16"/>
      <c r="SNC27" s="16"/>
      <c r="SND27" s="16"/>
      <c r="SNE27" s="16"/>
      <c r="SNF27" s="16"/>
      <c r="SNG27" s="16"/>
      <c r="SNH27" s="16"/>
      <c r="SNI27" s="16"/>
      <c r="SNJ27" s="16"/>
      <c r="SNK27" s="16"/>
      <c r="SNL27" s="16"/>
      <c r="SNM27" s="16"/>
      <c r="SNN27" s="16"/>
      <c r="SNO27" s="16"/>
      <c r="SNP27" s="16"/>
      <c r="SNQ27" s="16"/>
      <c r="SNR27" s="16"/>
      <c r="SNS27" s="16"/>
      <c r="SNT27" s="16"/>
      <c r="SNU27" s="16"/>
      <c r="SNV27" s="16"/>
      <c r="SNW27" s="16"/>
      <c r="SNX27" s="16"/>
      <c r="SNY27" s="16"/>
      <c r="SNZ27" s="16"/>
      <c r="SOA27" s="16"/>
      <c r="SOB27" s="16"/>
      <c r="SOC27" s="16"/>
      <c r="SOD27" s="16"/>
      <c r="SOE27" s="16"/>
      <c r="SOF27" s="16"/>
      <c r="SOG27" s="16"/>
      <c r="SOH27" s="16"/>
      <c r="SOI27" s="16"/>
      <c r="SOJ27" s="16"/>
      <c r="SOK27" s="16"/>
      <c r="SOL27" s="16"/>
      <c r="SOM27" s="16"/>
      <c r="SON27" s="16"/>
      <c r="SOO27" s="16"/>
      <c r="SOP27" s="16"/>
      <c r="SOQ27" s="16"/>
      <c r="SOR27" s="16"/>
      <c r="SOS27" s="16"/>
      <c r="SOT27" s="16"/>
      <c r="SOU27" s="16"/>
      <c r="SOV27" s="16"/>
      <c r="SOW27" s="16"/>
      <c r="SOX27" s="16"/>
      <c r="SOY27" s="16"/>
      <c r="SOZ27" s="16"/>
      <c r="SPA27" s="16"/>
      <c r="SPB27" s="16"/>
      <c r="SPC27" s="16"/>
      <c r="SPD27" s="16"/>
      <c r="SPE27" s="16"/>
      <c r="SPF27" s="16"/>
      <c r="SPG27" s="16"/>
      <c r="SPH27" s="16"/>
      <c r="SPI27" s="16"/>
      <c r="SPJ27" s="16"/>
      <c r="SPK27" s="16"/>
      <c r="SPL27" s="16"/>
      <c r="SPM27" s="16"/>
      <c r="SPN27" s="16"/>
      <c r="SPO27" s="16"/>
      <c r="SPP27" s="16"/>
      <c r="SPQ27" s="16"/>
      <c r="SPR27" s="16"/>
      <c r="SPS27" s="16"/>
      <c r="SPT27" s="16"/>
      <c r="SPU27" s="16"/>
      <c r="SPV27" s="16"/>
      <c r="SPW27" s="16"/>
      <c r="SPX27" s="16"/>
      <c r="SPY27" s="16"/>
      <c r="SPZ27" s="16"/>
      <c r="SQA27" s="16"/>
      <c r="SQB27" s="16"/>
      <c r="SQC27" s="16"/>
      <c r="SQD27" s="16"/>
      <c r="SQE27" s="16"/>
      <c r="SQF27" s="16"/>
      <c r="SQG27" s="16"/>
      <c r="SQH27" s="16"/>
      <c r="SQI27" s="16"/>
      <c r="SQJ27" s="16"/>
      <c r="SQK27" s="16"/>
      <c r="SQL27" s="16"/>
      <c r="SQM27" s="16"/>
      <c r="SQN27" s="16"/>
      <c r="SQO27" s="16"/>
      <c r="SQP27" s="16"/>
      <c r="SQQ27" s="16"/>
      <c r="SQR27" s="16"/>
      <c r="SQS27" s="16"/>
      <c r="SQT27" s="16"/>
      <c r="SQU27" s="16"/>
      <c r="SQV27" s="16"/>
      <c r="SQW27" s="16"/>
      <c r="SQX27" s="16"/>
      <c r="SQY27" s="16"/>
      <c r="SQZ27" s="16"/>
      <c r="SRA27" s="16"/>
      <c r="SRB27" s="16"/>
      <c r="SRC27" s="16"/>
      <c r="SRD27" s="16"/>
      <c r="SRE27" s="16"/>
      <c r="SRF27" s="16"/>
      <c r="SRG27" s="16"/>
      <c r="SRH27" s="16"/>
      <c r="SRI27" s="16"/>
      <c r="SRJ27" s="16"/>
      <c r="SRK27" s="16"/>
      <c r="SRL27" s="16"/>
      <c r="SRM27" s="16"/>
      <c r="SRN27" s="16"/>
      <c r="SRO27" s="16"/>
      <c r="SRP27" s="16"/>
      <c r="SRQ27" s="16"/>
      <c r="SRR27" s="16"/>
      <c r="SRS27" s="16"/>
      <c r="SRT27" s="16"/>
      <c r="SRU27" s="16"/>
      <c r="SRV27" s="16"/>
      <c r="SRW27" s="16"/>
      <c r="SRX27" s="16"/>
      <c r="SRY27" s="16"/>
      <c r="SRZ27" s="16"/>
      <c r="SSA27" s="16"/>
      <c r="SSB27" s="16"/>
      <c r="SSC27" s="16"/>
      <c r="SSD27" s="16"/>
      <c r="SSE27" s="16"/>
      <c r="SSF27" s="16"/>
      <c r="SSG27" s="16"/>
      <c r="SSH27" s="16"/>
      <c r="SSI27" s="16"/>
      <c r="SSJ27" s="16"/>
      <c r="SSK27" s="16"/>
      <c r="SSL27" s="16"/>
      <c r="SSM27" s="16"/>
      <c r="SSN27" s="16"/>
      <c r="SSO27" s="16"/>
      <c r="SSP27" s="16"/>
      <c r="SSQ27" s="16"/>
      <c r="SSR27" s="16"/>
      <c r="SSS27" s="16"/>
      <c r="SST27" s="16"/>
      <c r="SSU27" s="16"/>
      <c r="SSV27" s="16"/>
      <c r="SSW27" s="16"/>
      <c r="SSX27" s="16"/>
      <c r="SSY27" s="16"/>
      <c r="SSZ27" s="16"/>
      <c r="STA27" s="16"/>
      <c r="STB27" s="16"/>
      <c r="STC27" s="16"/>
      <c r="STD27" s="16"/>
      <c r="STE27" s="16"/>
      <c r="STF27" s="16"/>
      <c r="STG27" s="16"/>
      <c r="STH27" s="16"/>
      <c r="STI27" s="16"/>
      <c r="STJ27" s="16"/>
      <c r="STK27" s="16"/>
      <c r="STL27" s="16"/>
      <c r="STM27" s="16"/>
      <c r="STN27" s="16"/>
      <c r="STO27" s="16"/>
      <c r="STP27" s="16"/>
      <c r="STQ27" s="16"/>
      <c r="STR27" s="16"/>
      <c r="STS27" s="16"/>
      <c r="STT27" s="16"/>
      <c r="STU27" s="16"/>
      <c r="STV27" s="16"/>
      <c r="STW27" s="16"/>
      <c r="STX27" s="16"/>
      <c r="STY27" s="16"/>
      <c r="STZ27" s="16"/>
      <c r="SUA27" s="16"/>
      <c r="SUB27" s="16"/>
      <c r="SUC27" s="16"/>
      <c r="SUD27" s="16"/>
      <c r="SUE27" s="16"/>
      <c r="SUF27" s="16"/>
      <c r="SUG27" s="16"/>
      <c r="SUH27" s="16"/>
      <c r="SUI27" s="16"/>
      <c r="SUJ27" s="16"/>
      <c r="SUK27" s="16"/>
      <c r="SUL27" s="16"/>
      <c r="SUM27" s="16"/>
      <c r="SUN27" s="16"/>
      <c r="SUO27" s="16"/>
      <c r="SUP27" s="16"/>
      <c r="SUQ27" s="16"/>
      <c r="SUR27" s="16"/>
      <c r="SUS27" s="16"/>
      <c r="SUT27" s="16"/>
      <c r="SUU27" s="16"/>
      <c r="SUV27" s="16"/>
      <c r="SUW27" s="16"/>
      <c r="SUX27" s="16"/>
      <c r="SUY27" s="16"/>
      <c r="SUZ27" s="16"/>
      <c r="SVA27" s="16"/>
      <c r="SVB27" s="16"/>
      <c r="SVC27" s="16"/>
      <c r="SVD27" s="16"/>
      <c r="SVE27" s="16"/>
      <c r="SVF27" s="16"/>
      <c r="SVG27" s="16"/>
      <c r="SVH27" s="16"/>
      <c r="SVI27" s="16"/>
      <c r="SVJ27" s="16"/>
      <c r="SVK27" s="16"/>
      <c r="SVL27" s="16"/>
      <c r="SVM27" s="16"/>
      <c r="SVN27" s="16"/>
      <c r="SVO27" s="16"/>
      <c r="SVP27" s="16"/>
      <c r="SVQ27" s="16"/>
      <c r="SVR27" s="16"/>
      <c r="SVS27" s="16"/>
      <c r="SVT27" s="16"/>
      <c r="SVU27" s="16"/>
      <c r="SVV27" s="16"/>
      <c r="SVW27" s="16"/>
      <c r="SVX27" s="16"/>
      <c r="SVY27" s="16"/>
      <c r="SVZ27" s="16"/>
      <c r="SWA27" s="16"/>
      <c r="SWB27" s="16"/>
      <c r="SWC27" s="16"/>
      <c r="SWD27" s="16"/>
      <c r="SWE27" s="16"/>
      <c r="SWF27" s="16"/>
      <c r="SWG27" s="16"/>
      <c r="SWH27" s="16"/>
      <c r="SWI27" s="16"/>
      <c r="SWJ27" s="16"/>
      <c r="SWK27" s="16"/>
      <c r="SWL27" s="16"/>
      <c r="SWM27" s="16"/>
      <c r="SWN27" s="16"/>
      <c r="SWO27" s="16"/>
      <c r="SWP27" s="16"/>
      <c r="SWQ27" s="16"/>
      <c r="SWR27" s="16"/>
      <c r="SWS27" s="16"/>
      <c r="SWT27" s="16"/>
      <c r="SWU27" s="16"/>
      <c r="SWV27" s="16"/>
      <c r="SWW27" s="16"/>
      <c r="SWX27" s="16"/>
      <c r="SWY27" s="16"/>
      <c r="SWZ27" s="16"/>
      <c r="SXA27" s="16"/>
      <c r="SXB27" s="16"/>
      <c r="SXC27" s="16"/>
      <c r="SXD27" s="16"/>
      <c r="SXE27" s="16"/>
      <c r="SXF27" s="16"/>
      <c r="SXG27" s="16"/>
      <c r="SXH27" s="16"/>
      <c r="SXI27" s="16"/>
      <c r="SXJ27" s="16"/>
      <c r="SXK27" s="16"/>
      <c r="SXL27" s="16"/>
      <c r="SXM27" s="16"/>
      <c r="SXN27" s="16"/>
      <c r="SXO27" s="16"/>
      <c r="SXP27" s="16"/>
      <c r="SXQ27" s="16"/>
      <c r="SXR27" s="16"/>
      <c r="SXS27" s="16"/>
      <c r="SXT27" s="16"/>
      <c r="SXU27" s="16"/>
      <c r="SXV27" s="16"/>
      <c r="SXW27" s="16"/>
      <c r="SXX27" s="16"/>
      <c r="SXY27" s="16"/>
      <c r="SXZ27" s="16"/>
      <c r="SYA27" s="16"/>
      <c r="SYB27" s="16"/>
      <c r="SYC27" s="16"/>
      <c r="SYD27" s="16"/>
      <c r="SYE27" s="16"/>
      <c r="SYF27" s="16"/>
      <c r="SYG27" s="16"/>
      <c r="SYH27" s="16"/>
      <c r="SYI27" s="16"/>
      <c r="SYJ27" s="16"/>
      <c r="SYK27" s="16"/>
      <c r="SYL27" s="16"/>
      <c r="SYM27" s="16"/>
      <c r="SYN27" s="16"/>
      <c r="SYO27" s="16"/>
      <c r="SYP27" s="16"/>
      <c r="SYQ27" s="16"/>
      <c r="SYR27" s="16"/>
      <c r="SYS27" s="16"/>
      <c r="SYT27" s="16"/>
      <c r="SYU27" s="16"/>
      <c r="SYV27" s="16"/>
      <c r="SYW27" s="16"/>
      <c r="SYX27" s="16"/>
      <c r="SYY27" s="16"/>
      <c r="SYZ27" s="16"/>
      <c r="SZA27" s="16"/>
      <c r="SZB27" s="16"/>
      <c r="SZC27" s="16"/>
      <c r="SZD27" s="16"/>
      <c r="SZE27" s="16"/>
      <c r="SZF27" s="16"/>
      <c r="SZG27" s="16"/>
      <c r="SZH27" s="16"/>
      <c r="SZI27" s="16"/>
      <c r="SZJ27" s="16"/>
      <c r="SZK27" s="16"/>
      <c r="SZL27" s="16"/>
      <c r="SZM27" s="16"/>
      <c r="SZN27" s="16"/>
      <c r="SZO27" s="16"/>
      <c r="SZP27" s="16"/>
      <c r="SZQ27" s="16"/>
      <c r="SZR27" s="16"/>
      <c r="SZS27" s="16"/>
      <c r="SZT27" s="16"/>
      <c r="SZU27" s="16"/>
      <c r="SZV27" s="16"/>
      <c r="SZW27" s="16"/>
      <c r="SZX27" s="16"/>
      <c r="SZY27" s="16"/>
      <c r="SZZ27" s="16"/>
      <c r="TAA27" s="16"/>
      <c r="TAB27" s="16"/>
      <c r="TAC27" s="16"/>
      <c r="TAD27" s="16"/>
      <c r="TAE27" s="16"/>
      <c r="TAF27" s="16"/>
      <c r="TAG27" s="16"/>
      <c r="TAH27" s="16"/>
      <c r="TAI27" s="16"/>
      <c r="TAJ27" s="16"/>
      <c r="TAK27" s="16"/>
      <c r="TAL27" s="16"/>
      <c r="TAM27" s="16"/>
      <c r="TAN27" s="16"/>
      <c r="TAO27" s="16"/>
      <c r="TAP27" s="16"/>
      <c r="TAQ27" s="16"/>
      <c r="TAR27" s="16"/>
      <c r="TAS27" s="16"/>
      <c r="TAT27" s="16"/>
      <c r="TAU27" s="16"/>
      <c r="TAV27" s="16"/>
      <c r="TAW27" s="16"/>
      <c r="TAX27" s="16"/>
      <c r="TAY27" s="16"/>
      <c r="TAZ27" s="16"/>
      <c r="TBA27" s="16"/>
      <c r="TBB27" s="16"/>
      <c r="TBC27" s="16"/>
      <c r="TBD27" s="16"/>
      <c r="TBE27" s="16"/>
      <c r="TBF27" s="16"/>
      <c r="TBG27" s="16"/>
      <c r="TBH27" s="16"/>
      <c r="TBI27" s="16"/>
      <c r="TBJ27" s="16"/>
      <c r="TBK27" s="16"/>
      <c r="TBL27" s="16"/>
      <c r="TBM27" s="16"/>
      <c r="TBN27" s="16"/>
      <c r="TBO27" s="16"/>
      <c r="TBP27" s="16"/>
      <c r="TBQ27" s="16"/>
      <c r="TBR27" s="16"/>
      <c r="TBS27" s="16"/>
      <c r="TBT27" s="16"/>
      <c r="TBU27" s="16"/>
      <c r="TBV27" s="16"/>
      <c r="TBW27" s="16"/>
      <c r="TBX27" s="16"/>
      <c r="TBY27" s="16"/>
      <c r="TBZ27" s="16"/>
      <c r="TCA27" s="16"/>
      <c r="TCB27" s="16"/>
      <c r="TCC27" s="16"/>
      <c r="TCD27" s="16"/>
      <c r="TCE27" s="16"/>
      <c r="TCF27" s="16"/>
      <c r="TCG27" s="16"/>
      <c r="TCH27" s="16"/>
      <c r="TCI27" s="16"/>
      <c r="TCJ27" s="16"/>
      <c r="TCK27" s="16"/>
      <c r="TCL27" s="16"/>
      <c r="TCM27" s="16"/>
      <c r="TCN27" s="16"/>
      <c r="TCO27" s="16"/>
      <c r="TCP27" s="16"/>
      <c r="TCQ27" s="16"/>
      <c r="TCR27" s="16"/>
      <c r="TCS27" s="16"/>
      <c r="TCT27" s="16"/>
      <c r="TCU27" s="16"/>
      <c r="TCV27" s="16"/>
      <c r="TCW27" s="16"/>
      <c r="TCX27" s="16"/>
      <c r="TCY27" s="16"/>
      <c r="TCZ27" s="16"/>
      <c r="TDA27" s="16"/>
      <c r="TDB27" s="16"/>
      <c r="TDC27" s="16"/>
      <c r="TDD27" s="16"/>
      <c r="TDE27" s="16"/>
      <c r="TDF27" s="16"/>
      <c r="TDG27" s="16"/>
      <c r="TDH27" s="16"/>
      <c r="TDI27" s="16"/>
      <c r="TDJ27" s="16"/>
      <c r="TDK27" s="16"/>
      <c r="TDL27" s="16"/>
      <c r="TDM27" s="16"/>
      <c r="TDN27" s="16"/>
      <c r="TDO27" s="16"/>
      <c r="TDP27" s="16"/>
      <c r="TDQ27" s="16"/>
      <c r="TDR27" s="16"/>
      <c r="TDS27" s="16"/>
      <c r="TDT27" s="16"/>
      <c r="TDU27" s="16"/>
      <c r="TDV27" s="16"/>
      <c r="TDW27" s="16"/>
      <c r="TDX27" s="16"/>
      <c r="TDY27" s="16"/>
      <c r="TDZ27" s="16"/>
      <c r="TEA27" s="16"/>
      <c r="TEB27" s="16"/>
      <c r="TEC27" s="16"/>
      <c r="TED27" s="16"/>
      <c r="TEE27" s="16"/>
      <c r="TEF27" s="16"/>
      <c r="TEG27" s="16"/>
      <c r="TEH27" s="16"/>
      <c r="TEI27" s="16"/>
      <c r="TEJ27" s="16"/>
      <c r="TEK27" s="16"/>
      <c r="TEL27" s="16"/>
      <c r="TEM27" s="16"/>
      <c r="TEN27" s="16"/>
      <c r="TEO27" s="16"/>
      <c r="TEP27" s="16"/>
      <c r="TEQ27" s="16"/>
      <c r="TER27" s="16"/>
      <c r="TES27" s="16"/>
      <c r="TET27" s="16"/>
      <c r="TEU27" s="16"/>
      <c r="TEV27" s="16"/>
      <c r="TEW27" s="16"/>
      <c r="TEX27" s="16"/>
      <c r="TEY27" s="16"/>
      <c r="TEZ27" s="16"/>
      <c r="TFA27" s="16"/>
      <c r="TFB27" s="16"/>
      <c r="TFC27" s="16"/>
      <c r="TFD27" s="16"/>
      <c r="TFE27" s="16"/>
      <c r="TFF27" s="16"/>
      <c r="TFG27" s="16"/>
      <c r="TFH27" s="16"/>
      <c r="TFI27" s="16"/>
      <c r="TFJ27" s="16"/>
      <c r="TFK27" s="16"/>
      <c r="TFL27" s="16"/>
      <c r="TFM27" s="16"/>
      <c r="TFN27" s="16"/>
      <c r="TFO27" s="16"/>
      <c r="TFP27" s="16"/>
      <c r="TFQ27" s="16"/>
      <c r="TFR27" s="16"/>
      <c r="TFS27" s="16"/>
      <c r="TFT27" s="16"/>
      <c r="TFU27" s="16"/>
      <c r="TFV27" s="16"/>
      <c r="TFW27" s="16"/>
      <c r="TFX27" s="16"/>
      <c r="TFY27" s="16"/>
      <c r="TFZ27" s="16"/>
      <c r="TGA27" s="16"/>
      <c r="TGB27" s="16"/>
      <c r="TGC27" s="16"/>
      <c r="TGD27" s="16"/>
      <c r="TGE27" s="16"/>
      <c r="TGF27" s="16"/>
      <c r="TGG27" s="16"/>
      <c r="TGH27" s="16"/>
      <c r="TGI27" s="16"/>
      <c r="TGJ27" s="16"/>
      <c r="TGK27" s="16"/>
      <c r="TGL27" s="16"/>
      <c r="TGM27" s="16"/>
      <c r="TGN27" s="16"/>
      <c r="TGO27" s="16"/>
      <c r="TGP27" s="16"/>
      <c r="TGQ27" s="16"/>
      <c r="TGR27" s="16"/>
      <c r="TGS27" s="16"/>
      <c r="TGT27" s="16"/>
      <c r="TGU27" s="16"/>
      <c r="TGV27" s="16"/>
      <c r="TGW27" s="16"/>
      <c r="TGX27" s="16"/>
      <c r="TGY27" s="16"/>
      <c r="TGZ27" s="16"/>
      <c r="THA27" s="16"/>
      <c r="THB27" s="16"/>
      <c r="THC27" s="16"/>
      <c r="THD27" s="16"/>
      <c r="THE27" s="16"/>
      <c r="THF27" s="16"/>
      <c r="THG27" s="16"/>
      <c r="THH27" s="16"/>
      <c r="THI27" s="16"/>
      <c r="THJ27" s="16"/>
      <c r="THK27" s="16"/>
      <c r="THL27" s="16"/>
      <c r="THM27" s="16"/>
      <c r="THN27" s="16"/>
      <c r="THO27" s="16"/>
      <c r="THP27" s="16"/>
      <c r="THQ27" s="16"/>
      <c r="THR27" s="16"/>
      <c r="THS27" s="16"/>
      <c r="THT27" s="16"/>
      <c r="THU27" s="16"/>
      <c r="THV27" s="16"/>
      <c r="THW27" s="16"/>
      <c r="THX27" s="16"/>
      <c r="THY27" s="16"/>
      <c r="THZ27" s="16"/>
      <c r="TIA27" s="16"/>
      <c r="TIB27" s="16"/>
      <c r="TIC27" s="16"/>
      <c r="TID27" s="16"/>
      <c r="TIE27" s="16"/>
      <c r="TIF27" s="16"/>
      <c r="TIG27" s="16"/>
      <c r="TIH27" s="16"/>
      <c r="TII27" s="16"/>
      <c r="TIJ27" s="16"/>
      <c r="TIK27" s="16"/>
      <c r="TIL27" s="16"/>
      <c r="TIM27" s="16"/>
      <c r="TIN27" s="16"/>
      <c r="TIO27" s="16"/>
      <c r="TIP27" s="16"/>
      <c r="TIQ27" s="16"/>
      <c r="TIR27" s="16"/>
      <c r="TIS27" s="16"/>
      <c r="TIT27" s="16"/>
      <c r="TIU27" s="16"/>
      <c r="TIV27" s="16"/>
      <c r="TIW27" s="16"/>
      <c r="TIX27" s="16"/>
      <c r="TIY27" s="16"/>
      <c r="TIZ27" s="16"/>
      <c r="TJA27" s="16"/>
      <c r="TJB27" s="16"/>
      <c r="TJC27" s="16"/>
      <c r="TJD27" s="16"/>
      <c r="TJE27" s="16"/>
      <c r="TJF27" s="16"/>
      <c r="TJG27" s="16"/>
      <c r="TJH27" s="16"/>
      <c r="TJI27" s="16"/>
      <c r="TJJ27" s="16"/>
      <c r="TJK27" s="16"/>
      <c r="TJL27" s="16"/>
      <c r="TJM27" s="16"/>
      <c r="TJN27" s="16"/>
      <c r="TJO27" s="16"/>
      <c r="TJP27" s="16"/>
      <c r="TJQ27" s="16"/>
      <c r="TJR27" s="16"/>
      <c r="TJS27" s="16"/>
      <c r="TJT27" s="16"/>
      <c r="TJU27" s="16"/>
      <c r="TJV27" s="16"/>
      <c r="TJW27" s="16"/>
      <c r="TJX27" s="16"/>
      <c r="TJY27" s="16"/>
      <c r="TJZ27" s="16"/>
      <c r="TKA27" s="16"/>
      <c r="TKB27" s="16"/>
      <c r="TKC27" s="16"/>
      <c r="TKD27" s="16"/>
      <c r="TKE27" s="16"/>
      <c r="TKF27" s="16"/>
      <c r="TKG27" s="16"/>
      <c r="TKH27" s="16"/>
      <c r="TKI27" s="16"/>
      <c r="TKJ27" s="16"/>
      <c r="TKK27" s="16"/>
      <c r="TKL27" s="16"/>
      <c r="TKM27" s="16"/>
      <c r="TKN27" s="16"/>
      <c r="TKO27" s="16"/>
      <c r="TKP27" s="16"/>
      <c r="TKQ27" s="16"/>
      <c r="TKR27" s="16"/>
      <c r="TKS27" s="16"/>
      <c r="TKT27" s="16"/>
      <c r="TKU27" s="16"/>
      <c r="TKV27" s="16"/>
      <c r="TKW27" s="16"/>
      <c r="TKX27" s="16"/>
      <c r="TKY27" s="16"/>
      <c r="TKZ27" s="16"/>
      <c r="TLA27" s="16"/>
      <c r="TLB27" s="16"/>
      <c r="TLC27" s="16"/>
      <c r="TLD27" s="16"/>
      <c r="TLE27" s="16"/>
      <c r="TLF27" s="16"/>
      <c r="TLG27" s="16"/>
      <c r="TLH27" s="16"/>
      <c r="TLI27" s="16"/>
      <c r="TLJ27" s="16"/>
      <c r="TLK27" s="16"/>
      <c r="TLL27" s="16"/>
      <c r="TLM27" s="16"/>
      <c r="TLN27" s="16"/>
      <c r="TLO27" s="16"/>
      <c r="TLP27" s="16"/>
      <c r="TLQ27" s="16"/>
      <c r="TLR27" s="16"/>
      <c r="TLS27" s="16"/>
      <c r="TLT27" s="16"/>
      <c r="TLU27" s="16"/>
      <c r="TLV27" s="16"/>
      <c r="TLW27" s="16"/>
      <c r="TLX27" s="16"/>
      <c r="TLY27" s="16"/>
      <c r="TLZ27" s="16"/>
      <c r="TMA27" s="16"/>
      <c r="TMB27" s="16"/>
      <c r="TMC27" s="16"/>
      <c r="TMD27" s="16"/>
      <c r="TME27" s="16"/>
      <c r="TMF27" s="16"/>
      <c r="TMG27" s="16"/>
      <c r="TMH27" s="16"/>
      <c r="TMI27" s="16"/>
      <c r="TMJ27" s="16"/>
      <c r="TMK27" s="16"/>
      <c r="TML27" s="16"/>
      <c r="TMM27" s="16"/>
      <c r="TMN27" s="16"/>
      <c r="TMO27" s="16"/>
      <c r="TMP27" s="16"/>
      <c r="TMQ27" s="16"/>
      <c r="TMR27" s="16"/>
      <c r="TMS27" s="16"/>
      <c r="TMT27" s="16"/>
      <c r="TMU27" s="16"/>
      <c r="TMV27" s="16"/>
      <c r="TMW27" s="16"/>
      <c r="TMX27" s="16"/>
      <c r="TMY27" s="16"/>
      <c r="TMZ27" s="16"/>
      <c r="TNA27" s="16"/>
      <c r="TNB27" s="16"/>
      <c r="TNC27" s="16"/>
      <c r="TND27" s="16"/>
      <c r="TNE27" s="16"/>
      <c r="TNF27" s="16"/>
      <c r="TNG27" s="16"/>
      <c r="TNH27" s="16"/>
      <c r="TNI27" s="16"/>
      <c r="TNJ27" s="16"/>
      <c r="TNK27" s="16"/>
      <c r="TNL27" s="16"/>
      <c r="TNM27" s="16"/>
      <c r="TNN27" s="16"/>
      <c r="TNO27" s="16"/>
      <c r="TNP27" s="16"/>
      <c r="TNQ27" s="16"/>
      <c r="TNR27" s="16"/>
      <c r="TNS27" s="16"/>
      <c r="TNT27" s="16"/>
      <c r="TNU27" s="16"/>
      <c r="TNV27" s="16"/>
      <c r="TNW27" s="16"/>
      <c r="TNX27" s="16"/>
      <c r="TNY27" s="16"/>
      <c r="TNZ27" s="16"/>
      <c r="TOA27" s="16"/>
      <c r="TOB27" s="16"/>
      <c r="TOC27" s="16"/>
      <c r="TOD27" s="16"/>
      <c r="TOE27" s="16"/>
      <c r="TOF27" s="16"/>
      <c r="TOG27" s="16"/>
      <c r="TOH27" s="16"/>
      <c r="TOI27" s="16"/>
      <c r="TOJ27" s="16"/>
      <c r="TOK27" s="16"/>
      <c r="TOL27" s="16"/>
      <c r="TOM27" s="16"/>
      <c r="TON27" s="16"/>
      <c r="TOO27" s="16"/>
      <c r="TOP27" s="16"/>
      <c r="TOQ27" s="16"/>
      <c r="TOR27" s="16"/>
      <c r="TOS27" s="16"/>
      <c r="TOT27" s="16"/>
      <c r="TOU27" s="16"/>
      <c r="TOV27" s="16"/>
      <c r="TOW27" s="16"/>
      <c r="TOX27" s="16"/>
      <c r="TOY27" s="16"/>
      <c r="TOZ27" s="16"/>
      <c r="TPA27" s="16"/>
      <c r="TPB27" s="16"/>
      <c r="TPC27" s="16"/>
      <c r="TPD27" s="16"/>
      <c r="TPE27" s="16"/>
      <c r="TPF27" s="16"/>
      <c r="TPG27" s="16"/>
      <c r="TPH27" s="16"/>
      <c r="TPI27" s="16"/>
      <c r="TPJ27" s="16"/>
      <c r="TPK27" s="16"/>
      <c r="TPL27" s="16"/>
      <c r="TPM27" s="16"/>
      <c r="TPN27" s="16"/>
      <c r="TPO27" s="16"/>
      <c r="TPP27" s="16"/>
      <c r="TPQ27" s="16"/>
      <c r="TPR27" s="16"/>
      <c r="TPS27" s="16"/>
      <c r="TPT27" s="16"/>
      <c r="TPU27" s="16"/>
      <c r="TPV27" s="16"/>
      <c r="TPW27" s="16"/>
      <c r="TPX27" s="16"/>
      <c r="TPY27" s="16"/>
      <c r="TPZ27" s="16"/>
      <c r="TQA27" s="16"/>
      <c r="TQB27" s="16"/>
      <c r="TQC27" s="16"/>
      <c r="TQD27" s="16"/>
      <c r="TQE27" s="16"/>
      <c r="TQF27" s="16"/>
      <c r="TQG27" s="16"/>
      <c r="TQH27" s="16"/>
      <c r="TQI27" s="16"/>
      <c r="TQJ27" s="16"/>
      <c r="TQK27" s="16"/>
      <c r="TQL27" s="16"/>
      <c r="TQM27" s="16"/>
      <c r="TQN27" s="16"/>
      <c r="TQO27" s="16"/>
      <c r="TQP27" s="16"/>
      <c r="TQQ27" s="16"/>
      <c r="TQR27" s="16"/>
      <c r="TQS27" s="16"/>
      <c r="TQT27" s="16"/>
      <c r="TQU27" s="16"/>
      <c r="TQV27" s="16"/>
      <c r="TQW27" s="16"/>
      <c r="TQX27" s="16"/>
      <c r="TQY27" s="16"/>
      <c r="TQZ27" s="16"/>
      <c r="TRA27" s="16"/>
      <c r="TRB27" s="16"/>
      <c r="TRC27" s="16"/>
      <c r="TRD27" s="16"/>
      <c r="TRE27" s="16"/>
      <c r="TRF27" s="16"/>
      <c r="TRG27" s="16"/>
      <c r="TRH27" s="16"/>
      <c r="TRI27" s="16"/>
      <c r="TRJ27" s="16"/>
      <c r="TRK27" s="16"/>
      <c r="TRL27" s="16"/>
      <c r="TRM27" s="16"/>
      <c r="TRN27" s="16"/>
      <c r="TRO27" s="16"/>
      <c r="TRP27" s="16"/>
      <c r="TRQ27" s="16"/>
      <c r="TRR27" s="16"/>
      <c r="TRS27" s="16"/>
      <c r="TRT27" s="16"/>
      <c r="TRU27" s="16"/>
      <c r="TRV27" s="16"/>
      <c r="TRW27" s="16"/>
      <c r="TRX27" s="16"/>
      <c r="TRY27" s="16"/>
      <c r="TRZ27" s="16"/>
      <c r="TSA27" s="16"/>
      <c r="TSB27" s="16"/>
      <c r="TSC27" s="16"/>
      <c r="TSD27" s="16"/>
      <c r="TSE27" s="16"/>
      <c r="TSF27" s="16"/>
      <c r="TSG27" s="16"/>
      <c r="TSH27" s="16"/>
      <c r="TSI27" s="16"/>
      <c r="TSJ27" s="16"/>
      <c r="TSK27" s="16"/>
      <c r="TSL27" s="16"/>
      <c r="TSM27" s="16"/>
      <c r="TSN27" s="16"/>
      <c r="TSO27" s="16"/>
      <c r="TSP27" s="16"/>
      <c r="TSQ27" s="16"/>
      <c r="TSR27" s="16"/>
      <c r="TSS27" s="16"/>
      <c r="TST27" s="16"/>
      <c r="TSU27" s="16"/>
      <c r="TSV27" s="16"/>
      <c r="TSW27" s="16"/>
      <c r="TSX27" s="16"/>
      <c r="TSY27" s="16"/>
      <c r="TSZ27" s="16"/>
      <c r="TTA27" s="16"/>
      <c r="TTB27" s="16"/>
      <c r="TTC27" s="16"/>
      <c r="TTD27" s="16"/>
      <c r="TTE27" s="16"/>
      <c r="TTF27" s="16"/>
      <c r="TTG27" s="16"/>
      <c r="TTH27" s="16"/>
      <c r="TTI27" s="16"/>
      <c r="TTJ27" s="16"/>
      <c r="TTK27" s="16"/>
      <c r="TTL27" s="16"/>
      <c r="TTM27" s="16"/>
      <c r="TTN27" s="16"/>
      <c r="TTO27" s="16"/>
      <c r="TTP27" s="16"/>
      <c r="TTQ27" s="16"/>
      <c r="TTR27" s="16"/>
      <c r="TTS27" s="16"/>
      <c r="TTT27" s="16"/>
      <c r="TTU27" s="16"/>
      <c r="TTV27" s="16"/>
      <c r="TTW27" s="16"/>
      <c r="TTX27" s="16"/>
      <c r="TTY27" s="16"/>
      <c r="TTZ27" s="16"/>
      <c r="TUA27" s="16"/>
      <c r="TUB27" s="16"/>
      <c r="TUC27" s="16"/>
      <c r="TUD27" s="16"/>
      <c r="TUE27" s="16"/>
      <c r="TUF27" s="16"/>
      <c r="TUG27" s="16"/>
      <c r="TUH27" s="16"/>
      <c r="TUI27" s="16"/>
      <c r="TUJ27" s="16"/>
      <c r="TUK27" s="16"/>
      <c r="TUL27" s="16"/>
      <c r="TUM27" s="16"/>
      <c r="TUN27" s="16"/>
      <c r="TUO27" s="16"/>
      <c r="TUP27" s="16"/>
      <c r="TUQ27" s="16"/>
      <c r="TUR27" s="16"/>
      <c r="TUS27" s="16"/>
      <c r="TUT27" s="16"/>
      <c r="TUU27" s="16"/>
      <c r="TUV27" s="16"/>
      <c r="TUW27" s="16"/>
      <c r="TUX27" s="16"/>
      <c r="TUY27" s="16"/>
      <c r="TUZ27" s="16"/>
      <c r="TVA27" s="16"/>
      <c r="TVB27" s="16"/>
      <c r="TVC27" s="16"/>
      <c r="TVD27" s="16"/>
      <c r="TVE27" s="16"/>
      <c r="TVF27" s="16"/>
      <c r="TVG27" s="16"/>
      <c r="TVH27" s="16"/>
      <c r="TVI27" s="16"/>
      <c r="TVJ27" s="16"/>
      <c r="TVK27" s="16"/>
      <c r="TVL27" s="16"/>
      <c r="TVM27" s="16"/>
      <c r="TVN27" s="16"/>
      <c r="TVO27" s="16"/>
      <c r="TVP27" s="16"/>
      <c r="TVQ27" s="16"/>
      <c r="TVR27" s="16"/>
      <c r="TVS27" s="16"/>
      <c r="TVT27" s="16"/>
      <c r="TVU27" s="16"/>
      <c r="TVV27" s="16"/>
      <c r="TVW27" s="16"/>
      <c r="TVX27" s="16"/>
      <c r="TVY27" s="16"/>
      <c r="TVZ27" s="16"/>
      <c r="TWA27" s="16"/>
      <c r="TWB27" s="16"/>
      <c r="TWC27" s="16"/>
      <c r="TWD27" s="16"/>
      <c r="TWE27" s="16"/>
      <c r="TWF27" s="16"/>
      <c r="TWG27" s="16"/>
      <c r="TWH27" s="16"/>
      <c r="TWI27" s="16"/>
      <c r="TWJ27" s="16"/>
      <c r="TWK27" s="16"/>
      <c r="TWL27" s="16"/>
      <c r="TWM27" s="16"/>
      <c r="TWN27" s="16"/>
      <c r="TWO27" s="16"/>
      <c r="TWP27" s="16"/>
      <c r="TWQ27" s="16"/>
      <c r="TWR27" s="16"/>
      <c r="TWS27" s="16"/>
      <c r="TWT27" s="16"/>
      <c r="TWU27" s="16"/>
      <c r="TWV27" s="16"/>
      <c r="TWW27" s="16"/>
      <c r="TWX27" s="16"/>
      <c r="TWY27" s="16"/>
      <c r="TWZ27" s="16"/>
      <c r="TXA27" s="16"/>
      <c r="TXB27" s="16"/>
      <c r="TXC27" s="16"/>
      <c r="TXD27" s="16"/>
      <c r="TXE27" s="16"/>
      <c r="TXF27" s="16"/>
      <c r="TXG27" s="16"/>
      <c r="TXH27" s="16"/>
      <c r="TXI27" s="16"/>
      <c r="TXJ27" s="16"/>
      <c r="TXK27" s="16"/>
      <c r="TXL27" s="16"/>
      <c r="TXM27" s="16"/>
      <c r="TXN27" s="16"/>
      <c r="TXO27" s="16"/>
      <c r="TXP27" s="16"/>
      <c r="TXQ27" s="16"/>
      <c r="TXR27" s="16"/>
      <c r="TXS27" s="16"/>
      <c r="TXT27" s="16"/>
      <c r="TXU27" s="16"/>
      <c r="TXV27" s="16"/>
      <c r="TXW27" s="16"/>
      <c r="TXX27" s="16"/>
      <c r="TXY27" s="16"/>
      <c r="TXZ27" s="16"/>
      <c r="TYA27" s="16"/>
      <c r="TYB27" s="16"/>
      <c r="TYC27" s="16"/>
      <c r="TYD27" s="16"/>
      <c r="TYE27" s="16"/>
      <c r="TYF27" s="16"/>
      <c r="TYG27" s="16"/>
      <c r="TYH27" s="16"/>
      <c r="TYI27" s="16"/>
      <c r="TYJ27" s="16"/>
      <c r="TYK27" s="16"/>
      <c r="TYL27" s="16"/>
      <c r="TYM27" s="16"/>
      <c r="TYN27" s="16"/>
      <c r="TYO27" s="16"/>
      <c r="TYP27" s="16"/>
      <c r="TYQ27" s="16"/>
      <c r="TYR27" s="16"/>
      <c r="TYS27" s="16"/>
      <c r="TYT27" s="16"/>
      <c r="TYU27" s="16"/>
      <c r="TYV27" s="16"/>
      <c r="TYW27" s="16"/>
      <c r="TYX27" s="16"/>
      <c r="TYY27" s="16"/>
      <c r="TYZ27" s="16"/>
      <c r="TZA27" s="16"/>
      <c r="TZB27" s="16"/>
      <c r="TZC27" s="16"/>
      <c r="TZD27" s="16"/>
      <c r="TZE27" s="16"/>
      <c r="TZF27" s="16"/>
      <c r="TZG27" s="16"/>
      <c r="TZH27" s="16"/>
      <c r="TZI27" s="16"/>
      <c r="TZJ27" s="16"/>
      <c r="TZK27" s="16"/>
      <c r="TZL27" s="16"/>
      <c r="TZM27" s="16"/>
      <c r="TZN27" s="16"/>
      <c r="TZO27" s="16"/>
      <c r="TZP27" s="16"/>
      <c r="TZQ27" s="16"/>
      <c r="TZR27" s="16"/>
      <c r="TZS27" s="16"/>
      <c r="TZT27" s="16"/>
      <c r="TZU27" s="16"/>
      <c r="TZV27" s="16"/>
      <c r="TZW27" s="16"/>
      <c r="TZX27" s="16"/>
      <c r="TZY27" s="16"/>
      <c r="TZZ27" s="16"/>
      <c r="UAA27" s="16"/>
      <c r="UAB27" s="16"/>
      <c r="UAC27" s="16"/>
      <c r="UAD27" s="16"/>
      <c r="UAE27" s="16"/>
      <c r="UAF27" s="16"/>
      <c r="UAG27" s="16"/>
      <c r="UAH27" s="16"/>
      <c r="UAI27" s="16"/>
      <c r="UAJ27" s="16"/>
      <c r="UAK27" s="16"/>
      <c r="UAL27" s="16"/>
      <c r="UAM27" s="16"/>
      <c r="UAN27" s="16"/>
      <c r="UAO27" s="16"/>
      <c r="UAP27" s="16"/>
      <c r="UAQ27" s="16"/>
      <c r="UAR27" s="16"/>
      <c r="UAS27" s="16"/>
      <c r="UAT27" s="16"/>
      <c r="UAU27" s="16"/>
      <c r="UAV27" s="16"/>
      <c r="UAW27" s="16"/>
      <c r="UAX27" s="16"/>
      <c r="UAY27" s="16"/>
      <c r="UAZ27" s="16"/>
      <c r="UBA27" s="16"/>
      <c r="UBB27" s="16"/>
      <c r="UBC27" s="16"/>
      <c r="UBD27" s="16"/>
      <c r="UBE27" s="16"/>
      <c r="UBF27" s="16"/>
      <c r="UBG27" s="16"/>
      <c r="UBH27" s="16"/>
      <c r="UBI27" s="16"/>
      <c r="UBJ27" s="16"/>
      <c r="UBK27" s="16"/>
      <c r="UBL27" s="16"/>
      <c r="UBM27" s="16"/>
      <c r="UBN27" s="16"/>
      <c r="UBO27" s="16"/>
      <c r="UBP27" s="16"/>
      <c r="UBQ27" s="16"/>
      <c r="UBR27" s="16"/>
      <c r="UBS27" s="16"/>
      <c r="UBT27" s="16"/>
      <c r="UBU27" s="16"/>
      <c r="UBV27" s="16"/>
      <c r="UBW27" s="16"/>
      <c r="UBX27" s="16"/>
      <c r="UBY27" s="16"/>
      <c r="UBZ27" s="16"/>
      <c r="UCA27" s="16"/>
      <c r="UCB27" s="16"/>
      <c r="UCC27" s="16"/>
      <c r="UCD27" s="16"/>
      <c r="UCE27" s="16"/>
      <c r="UCF27" s="16"/>
      <c r="UCG27" s="16"/>
      <c r="UCH27" s="16"/>
      <c r="UCI27" s="16"/>
      <c r="UCJ27" s="16"/>
      <c r="UCK27" s="16"/>
      <c r="UCL27" s="16"/>
      <c r="UCM27" s="16"/>
      <c r="UCN27" s="16"/>
      <c r="UCO27" s="16"/>
      <c r="UCP27" s="16"/>
      <c r="UCQ27" s="16"/>
      <c r="UCR27" s="16"/>
      <c r="UCS27" s="16"/>
      <c r="UCT27" s="16"/>
      <c r="UCU27" s="16"/>
      <c r="UCV27" s="16"/>
      <c r="UCW27" s="16"/>
      <c r="UCX27" s="16"/>
      <c r="UCY27" s="16"/>
      <c r="UCZ27" s="16"/>
      <c r="UDA27" s="16"/>
      <c r="UDB27" s="16"/>
      <c r="UDC27" s="16"/>
      <c r="UDD27" s="16"/>
      <c r="UDE27" s="16"/>
      <c r="UDF27" s="16"/>
      <c r="UDG27" s="16"/>
      <c r="UDH27" s="16"/>
      <c r="UDI27" s="16"/>
      <c r="UDJ27" s="16"/>
      <c r="UDK27" s="16"/>
      <c r="UDL27" s="16"/>
      <c r="UDM27" s="16"/>
      <c r="UDN27" s="16"/>
      <c r="UDO27" s="16"/>
      <c r="UDP27" s="16"/>
      <c r="UDQ27" s="16"/>
      <c r="UDR27" s="16"/>
      <c r="UDS27" s="16"/>
      <c r="UDT27" s="16"/>
      <c r="UDU27" s="16"/>
      <c r="UDV27" s="16"/>
      <c r="UDW27" s="16"/>
      <c r="UDX27" s="16"/>
      <c r="UDY27" s="16"/>
      <c r="UDZ27" s="16"/>
      <c r="UEA27" s="16"/>
      <c r="UEB27" s="16"/>
      <c r="UEC27" s="16"/>
      <c r="UED27" s="16"/>
      <c r="UEE27" s="16"/>
      <c r="UEF27" s="16"/>
      <c r="UEG27" s="16"/>
      <c r="UEH27" s="16"/>
      <c r="UEI27" s="16"/>
      <c r="UEJ27" s="16"/>
      <c r="UEK27" s="16"/>
      <c r="UEL27" s="16"/>
      <c r="UEM27" s="16"/>
      <c r="UEN27" s="16"/>
      <c r="UEO27" s="16"/>
      <c r="UEP27" s="16"/>
      <c r="UEQ27" s="16"/>
      <c r="UER27" s="16"/>
      <c r="UES27" s="16"/>
      <c r="UET27" s="16"/>
      <c r="UEU27" s="16"/>
      <c r="UEV27" s="16"/>
      <c r="UEW27" s="16"/>
      <c r="UEX27" s="16"/>
      <c r="UEY27" s="16"/>
      <c r="UEZ27" s="16"/>
      <c r="UFA27" s="16"/>
      <c r="UFB27" s="16"/>
      <c r="UFC27" s="16"/>
      <c r="UFD27" s="16"/>
      <c r="UFE27" s="16"/>
      <c r="UFF27" s="16"/>
      <c r="UFG27" s="16"/>
      <c r="UFH27" s="16"/>
      <c r="UFI27" s="16"/>
      <c r="UFJ27" s="16"/>
      <c r="UFK27" s="16"/>
      <c r="UFL27" s="16"/>
      <c r="UFM27" s="16"/>
      <c r="UFN27" s="16"/>
      <c r="UFO27" s="16"/>
      <c r="UFP27" s="16"/>
      <c r="UFQ27" s="16"/>
      <c r="UFR27" s="16"/>
      <c r="UFS27" s="16"/>
      <c r="UFT27" s="16"/>
      <c r="UFU27" s="16"/>
      <c r="UFV27" s="16"/>
      <c r="UFW27" s="16"/>
      <c r="UFX27" s="16"/>
      <c r="UFY27" s="16"/>
      <c r="UFZ27" s="16"/>
      <c r="UGA27" s="16"/>
      <c r="UGB27" s="16"/>
      <c r="UGC27" s="16"/>
      <c r="UGD27" s="16"/>
      <c r="UGE27" s="16"/>
      <c r="UGF27" s="16"/>
      <c r="UGG27" s="16"/>
      <c r="UGH27" s="16"/>
      <c r="UGI27" s="16"/>
      <c r="UGJ27" s="16"/>
      <c r="UGK27" s="16"/>
      <c r="UGL27" s="16"/>
      <c r="UGM27" s="16"/>
      <c r="UGN27" s="16"/>
      <c r="UGO27" s="16"/>
      <c r="UGP27" s="16"/>
      <c r="UGQ27" s="16"/>
      <c r="UGR27" s="16"/>
      <c r="UGS27" s="16"/>
      <c r="UGT27" s="16"/>
      <c r="UGU27" s="16"/>
      <c r="UGV27" s="16"/>
      <c r="UGW27" s="16"/>
      <c r="UGX27" s="16"/>
      <c r="UGY27" s="16"/>
      <c r="UGZ27" s="16"/>
      <c r="UHA27" s="16"/>
      <c r="UHB27" s="16"/>
      <c r="UHC27" s="16"/>
      <c r="UHD27" s="16"/>
      <c r="UHE27" s="16"/>
      <c r="UHF27" s="16"/>
      <c r="UHG27" s="16"/>
      <c r="UHH27" s="16"/>
      <c r="UHI27" s="16"/>
      <c r="UHJ27" s="16"/>
      <c r="UHK27" s="16"/>
      <c r="UHL27" s="16"/>
      <c r="UHM27" s="16"/>
      <c r="UHN27" s="16"/>
      <c r="UHO27" s="16"/>
      <c r="UHP27" s="16"/>
      <c r="UHQ27" s="16"/>
      <c r="UHR27" s="16"/>
      <c r="UHS27" s="16"/>
      <c r="UHT27" s="16"/>
      <c r="UHU27" s="16"/>
      <c r="UHV27" s="16"/>
      <c r="UHW27" s="16"/>
      <c r="UHX27" s="16"/>
      <c r="UHY27" s="16"/>
      <c r="UHZ27" s="16"/>
      <c r="UIA27" s="16"/>
      <c r="UIB27" s="16"/>
      <c r="UIC27" s="16"/>
      <c r="UID27" s="16"/>
      <c r="UIE27" s="16"/>
      <c r="UIF27" s="16"/>
      <c r="UIG27" s="16"/>
      <c r="UIH27" s="16"/>
      <c r="UII27" s="16"/>
      <c r="UIJ27" s="16"/>
      <c r="UIK27" s="16"/>
      <c r="UIL27" s="16"/>
      <c r="UIM27" s="16"/>
      <c r="UIN27" s="16"/>
      <c r="UIO27" s="16"/>
      <c r="UIP27" s="16"/>
      <c r="UIQ27" s="16"/>
      <c r="UIR27" s="16"/>
      <c r="UIS27" s="16"/>
      <c r="UIT27" s="16"/>
      <c r="UIU27" s="16"/>
      <c r="UIV27" s="16"/>
      <c r="UIW27" s="16"/>
      <c r="UIX27" s="16"/>
      <c r="UIY27" s="16"/>
      <c r="UIZ27" s="16"/>
      <c r="UJA27" s="16"/>
      <c r="UJB27" s="16"/>
      <c r="UJC27" s="16"/>
      <c r="UJD27" s="16"/>
      <c r="UJE27" s="16"/>
      <c r="UJF27" s="16"/>
      <c r="UJG27" s="16"/>
      <c r="UJH27" s="16"/>
      <c r="UJI27" s="16"/>
      <c r="UJJ27" s="16"/>
      <c r="UJK27" s="16"/>
      <c r="UJL27" s="16"/>
      <c r="UJM27" s="16"/>
      <c r="UJN27" s="16"/>
      <c r="UJO27" s="16"/>
      <c r="UJP27" s="16"/>
      <c r="UJQ27" s="16"/>
      <c r="UJR27" s="16"/>
      <c r="UJS27" s="16"/>
      <c r="UJT27" s="16"/>
      <c r="UJU27" s="16"/>
      <c r="UJV27" s="16"/>
      <c r="UJW27" s="16"/>
      <c r="UJX27" s="16"/>
      <c r="UJY27" s="16"/>
      <c r="UJZ27" s="16"/>
      <c r="UKA27" s="16"/>
      <c r="UKB27" s="16"/>
      <c r="UKC27" s="16"/>
      <c r="UKD27" s="16"/>
      <c r="UKE27" s="16"/>
      <c r="UKF27" s="16"/>
      <c r="UKG27" s="16"/>
      <c r="UKH27" s="16"/>
      <c r="UKI27" s="16"/>
      <c r="UKJ27" s="16"/>
      <c r="UKK27" s="16"/>
      <c r="UKL27" s="16"/>
      <c r="UKM27" s="16"/>
      <c r="UKN27" s="16"/>
      <c r="UKO27" s="16"/>
      <c r="UKP27" s="16"/>
      <c r="UKQ27" s="16"/>
      <c r="UKR27" s="16"/>
      <c r="UKS27" s="16"/>
      <c r="UKT27" s="16"/>
      <c r="UKU27" s="16"/>
      <c r="UKV27" s="16"/>
      <c r="UKW27" s="16"/>
      <c r="UKX27" s="16"/>
      <c r="UKY27" s="16"/>
      <c r="UKZ27" s="16"/>
      <c r="ULA27" s="16"/>
      <c r="ULB27" s="16"/>
      <c r="ULC27" s="16"/>
      <c r="ULD27" s="16"/>
      <c r="ULE27" s="16"/>
      <c r="ULF27" s="16"/>
      <c r="ULG27" s="16"/>
      <c r="ULH27" s="16"/>
      <c r="ULI27" s="16"/>
      <c r="ULJ27" s="16"/>
      <c r="ULK27" s="16"/>
      <c r="ULL27" s="16"/>
      <c r="ULM27" s="16"/>
      <c r="ULN27" s="16"/>
      <c r="ULO27" s="16"/>
      <c r="ULP27" s="16"/>
      <c r="ULQ27" s="16"/>
      <c r="ULR27" s="16"/>
      <c r="ULS27" s="16"/>
      <c r="ULT27" s="16"/>
      <c r="ULU27" s="16"/>
      <c r="ULV27" s="16"/>
      <c r="ULW27" s="16"/>
      <c r="ULX27" s="16"/>
      <c r="ULY27" s="16"/>
      <c r="ULZ27" s="16"/>
      <c r="UMA27" s="16"/>
      <c r="UMB27" s="16"/>
      <c r="UMC27" s="16"/>
      <c r="UMD27" s="16"/>
      <c r="UME27" s="16"/>
      <c r="UMF27" s="16"/>
      <c r="UMG27" s="16"/>
      <c r="UMH27" s="16"/>
      <c r="UMI27" s="16"/>
      <c r="UMJ27" s="16"/>
      <c r="UMK27" s="16"/>
      <c r="UML27" s="16"/>
      <c r="UMM27" s="16"/>
      <c r="UMN27" s="16"/>
      <c r="UMO27" s="16"/>
      <c r="UMP27" s="16"/>
      <c r="UMQ27" s="16"/>
      <c r="UMR27" s="16"/>
      <c r="UMS27" s="16"/>
      <c r="UMT27" s="16"/>
      <c r="UMU27" s="16"/>
      <c r="UMV27" s="16"/>
      <c r="UMW27" s="16"/>
      <c r="UMX27" s="16"/>
      <c r="UMY27" s="16"/>
      <c r="UMZ27" s="16"/>
      <c r="UNA27" s="16"/>
      <c r="UNB27" s="16"/>
      <c r="UNC27" s="16"/>
      <c r="UND27" s="16"/>
      <c r="UNE27" s="16"/>
      <c r="UNF27" s="16"/>
      <c r="UNG27" s="16"/>
      <c r="UNH27" s="16"/>
      <c r="UNI27" s="16"/>
      <c r="UNJ27" s="16"/>
      <c r="UNK27" s="16"/>
      <c r="UNL27" s="16"/>
      <c r="UNM27" s="16"/>
      <c r="UNN27" s="16"/>
      <c r="UNO27" s="16"/>
      <c r="UNP27" s="16"/>
      <c r="UNQ27" s="16"/>
      <c r="UNR27" s="16"/>
      <c r="UNS27" s="16"/>
      <c r="UNT27" s="16"/>
      <c r="UNU27" s="16"/>
      <c r="UNV27" s="16"/>
      <c r="UNW27" s="16"/>
      <c r="UNX27" s="16"/>
      <c r="UNY27" s="16"/>
      <c r="UNZ27" s="16"/>
      <c r="UOA27" s="16"/>
      <c r="UOB27" s="16"/>
      <c r="UOC27" s="16"/>
      <c r="UOD27" s="16"/>
      <c r="UOE27" s="16"/>
      <c r="UOF27" s="16"/>
      <c r="UOG27" s="16"/>
      <c r="UOH27" s="16"/>
      <c r="UOI27" s="16"/>
      <c r="UOJ27" s="16"/>
      <c r="UOK27" s="16"/>
      <c r="UOL27" s="16"/>
      <c r="UOM27" s="16"/>
      <c r="UON27" s="16"/>
      <c r="UOO27" s="16"/>
      <c r="UOP27" s="16"/>
      <c r="UOQ27" s="16"/>
      <c r="UOR27" s="16"/>
      <c r="UOS27" s="16"/>
      <c r="UOT27" s="16"/>
      <c r="UOU27" s="16"/>
      <c r="UOV27" s="16"/>
      <c r="UOW27" s="16"/>
      <c r="UOX27" s="16"/>
      <c r="UOY27" s="16"/>
      <c r="UOZ27" s="16"/>
      <c r="UPA27" s="16"/>
      <c r="UPB27" s="16"/>
      <c r="UPC27" s="16"/>
      <c r="UPD27" s="16"/>
      <c r="UPE27" s="16"/>
      <c r="UPF27" s="16"/>
      <c r="UPG27" s="16"/>
      <c r="UPH27" s="16"/>
      <c r="UPI27" s="16"/>
      <c r="UPJ27" s="16"/>
      <c r="UPK27" s="16"/>
      <c r="UPL27" s="16"/>
      <c r="UPM27" s="16"/>
      <c r="UPN27" s="16"/>
      <c r="UPO27" s="16"/>
      <c r="UPP27" s="16"/>
      <c r="UPQ27" s="16"/>
      <c r="UPR27" s="16"/>
      <c r="UPS27" s="16"/>
      <c r="UPT27" s="16"/>
      <c r="UPU27" s="16"/>
      <c r="UPV27" s="16"/>
      <c r="UPW27" s="16"/>
      <c r="UPX27" s="16"/>
      <c r="UPY27" s="16"/>
      <c r="UPZ27" s="16"/>
      <c r="UQA27" s="16"/>
      <c r="UQB27" s="16"/>
      <c r="UQC27" s="16"/>
      <c r="UQD27" s="16"/>
      <c r="UQE27" s="16"/>
      <c r="UQF27" s="16"/>
      <c r="UQG27" s="16"/>
      <c r="UQH27" s="16"/>
      <c r="UQI27" s="16"/>
      <c r="UQJ27" s="16"/>
      <c r="UQK27" s="16"/>
      <c r="UQL27" s="16"/>
      <c r="UQM27" s="16"/>
      <c r="UQN27" s="16"/>
      <c r="UQO27" s="16"/>
      <c r="UQP27" s="16"/>
      <c r="UQQ27" s="16"/>
      <c r="UQR27" s="16"/>
      <c r="UQS27" s="16"/>
      <c r="UQT27" s="16"/>
      <c r="UQU27" s="16"/>
      <c r="UQV27" s="16"/>
      <c r="UQW27" s="16"/>
      <c r="UQX27" s="16"/>
      <c r="UQY27" s="16"/>
      <c r="UQZ27" s="16"/>
      <c r="URA27" s="16"/>
      <c r="URB27" s="16"/>
      <c r="URC27" s="16"/>
      <c r="URD27" s="16"/>
      <c r="URE27" s="16"/>
      <c r="URF27" s="16"/>
      <c r="URG27" s="16"/>
      <c r="URH27" s="16"/>
      <c r="URI27" s="16"/>
      <c r="URJ27" s="16"/>
      <c r="URK27" s="16"/>
      <c r="URL27" s="16"/>
      <c r="URM27" s="16"/>
      <c r="URN27" s="16"/>
      <c r="URO27" s="16"/>
      <c r="URP27" s="16"/>
      <c r="URQ27" s="16"/>
      <c r="URR27" s="16"/>
      <c r="URS27" s="16"/>
      <c r="URT27" s="16"/>
      <c r="URU27" s="16"/>
      <c r="URV27" s="16"/>
      <c r="URW27" s="16"/>
      <c r="URX27" s="16"/>
      <c r="URY27" s="16"/>
      <c r="URZ27" s="16"/>
      <c r="USA27" s="16"/>
      <c r="USB27" s="16"/>
      <c r="USC27" s="16"/>
      <c r="USD27" s="16"/>
      <c r="USE27" s="16"/>
      <c r="USF27" s="16"/>
      <c r="USG27" s="16"/>
      <c r="USH27" s="16"/>
      <c r="USI27" s="16"/>
      <c r="USJ27" s="16"/>
      <c r="USK27" s="16"/>
      <c r="USL27" s="16"/>
      <c r="USM27" s="16"/>
      <c r="USN27" s="16"/>
      <c r="USO27" s="16"/>
      <c r="USP27" s="16"/>
      <c r="USQ27" s="16"/>
      <c r="USR27" s="16"/>
      <c r="USS27" s="16"/>
      <c r="UST27" s="16"/>
      <c r="USU27" s="16"/>
      <c r="USV27" s="16"/>
      <c r="USW27" s="16"/>
      <c r="USX27" s="16"/>
      <c r="USY27" s="16"/>
      <c r="USZ27" s="16"/>
      <c r="UTA27" s="16"/>
      <c r="UTB27" s="16"/>
      <c r="UTC27" s="16"/>
      <c r="UTD27" s="16"/>
      <c r="UTE27" s="16"/>
      <c r="UTF27" s="16"/>
      <c r="UTG27" s="16"/>
      <c r="UTH27" s="16"/>
      <c r="UTI27" s="16"/>
      <c r="UTJ27" s="16"/>
      <c r="UTK27" s="16"/>
      <c r="UTL27" s="16"/>
      <c r="UTM27" s="16"/>
      <c r="UTN27" s="16"/>
      <c r="UTO27" s="16"/>
      <c r="UTP27" s="16"/>
      <c r="UTQ27" s="16"/>
      <c r="UTR27" s="16"/>
      <c r="UTS27" s="16"/>
      <c r="UTT27" s="16"/>
      <c r="UTU27" s="16"/>
      <c r="UTV27" s="16"/>
      <c r="UTW27" s="16"/>
      <c r="UTX27" s="16"/>
      <c r="UTY27" s="16"/>
      <c r="UTZ27" s="16"/>
      <c r="UUA27" s="16"/>
      <c r="UUB27" s="16"/>
      <c r="UUC27" s="16"/>
      <c r="UUD27" s="16"/>
      <c r="UUE27" s="16"/>
      <c r="UUF27" s="16"/>
      <c r="UUG27" s="16"/>
      <c r="UUH27" s="16"/>
      <c r="UUI27" s="16"/>
      <c r="UUJ27" s="16"/>
      <c r="UUK27" s="16"/>
      <c r="UUL27" s="16"/>
      <c r="UUM27" s="16"/>
      <c r="UUN27" s="16"/>
      <c r="UUO27" s="16"/>
      <c r="UUP27" s="16"/>
      <c r="UUQ27" s="16"/>
      <c r="UUR27" s="16"/>
      <c r="UUS27" s="16"/>
      <c r="UUT27" s="16"/>
      <c r="UUU27" s="16"/>
      <c r="UUV27" s="16"/>
      <c r="UUW27" s="16"/>
      <c r="UUX27" s="16"/>
      <c r="UUY27" s="16"/>
      <c r="UUZ27" s="16"/>
      <c r="UVA27" s="16"/>
      <c r="UVB27" s="16"/>
      <c r="UVC27" s="16"/>
      <c r="UVD27" s="16"/>
      <c r="UVE27" s="16"/>
      <c r="UVF27" s="16"/>
      <c r="UVG27" s="16"/>
      <c r="UVH27" s="16"/>
      <c r="UVI27" s="16"/>
      <c r="UVJ27" s="16"/>
      <c r="UVK27" s="16"/>
      <c r="UVL27" s="16"/>
      <c r="UVM27" s="16"/>
      <c r="UVN27" s="16"/>
      <c r="UVO27" s="16"/>
      <c r="UVP27" s="16"/>
      <c r="UVQ27" s="16"/>
      <c r="UVR27" s="16"/>
      <c r="UVS27" s="16"/>
      <c r="UVT27" s="16"/>
      <c r="UVU27" s="16"/>
      <c r="UVV27" s="16"/>
      <c r="UVW27" s="16"/>
      <c r="UVX27" s="16"/>
      <c r="UVY27" s="16"/>
      <c r="UVZ27" s="16"/>
      <c r="UWA27" s="16"/>
      <c r="UWB27" s="16"/>
      <c r="UWC27" s="16"/>
      <c r="UWD27" s="16"/>
      <c r="UWE27" s="16"/>
      <c r="UWF27" s="16"/>
      <c r="UWG27" s="16"/>
      <c r="UWH27" s="16"/>
      <c r="UWI27" s="16"/>
      <c r="UWJ27" s="16"/>
      <c r="UWK27" s="16"/>
      <c r="UWL27" s="16"/>
      <c r="UWM27" s="16"/>
      <c r="UWN27" s="16"/>
      <c r="UWO27" s="16"/>
      <c r="UWP27" s="16"/>
      <c r="UWQ27" s="16"/>
      <c r="UWR27" s="16"/>
      <c r="UWS27" s="16"/>
      <c r="UWT27" s="16"/>
      <c r="UWU27" s="16"/>
      <c r="UWV27" s="16"/>
      <c r="UWW27" s="16"/>
      <c r="UWX27" s="16"/>
      <c r="UWY27" s="16"/>
      <c r="UWZ27" s="16"/>
      <c r="UXA27" s="16"/>
      <c r="UXB27" s="16"/>
      <c r="UXC27" s="16"/>
      <c r="UXD27" s="16"/>
      <c r="UXE27" s="16"/>
      <c r="UXF27" s="16"/>
      <c r="UXG27" s="16"/>
      <c r="UXH27" s="16"/>
      <c r="UXI27" s="16"/>
      <c r="UXJ27" s="16"/>
      <c r="UXK27" s="16"/>
      <c r="UXL27" s="16"/>
      <c r="UXM27" s="16"/>
      <c r="UXN27" s="16"/>
      <c r="UXO27" s="16"/>
      <c r="UXP27" s="16"/>
      <c r="UXQ27" s="16"/>
      <c r="UXR27" s="16"/>
      <c r="UXS27" s="16"/>
      <c r="UXT27" s="16"/>
      <c r="UXU27" s="16"/>
      <c r="UXV27" s="16"/>
      <c r="UXW27" s="16"/>
      <c r="UXX27" s="16"/>
      <c r="UXY27" s="16"/>
      <c r="UXZ27" s="16"/>
      <c r="UYA27" s="16"/>
      <c r="UYB27" s="16"/>
      <c r="UYC27" s="16"/>
      <c r="UYD27" s="16"/>
      <c r="UYE27" s="16"/>
      <c r="UYF27" s="16"/>
      <c r="UYG27" s="16"/>
      <c r="UYH27" s="16"/>
      <c r="UYI27" s="16"/>
      <c r="UYJ27" s="16"/>
      <c r="UYK27" s="16"/>
      <c r="UYL27" s="16"/>
      <c r="UYM27" s="16"/>
      <c r="UYN27" s="16"/>
      <c r="UYO27" s="16"/>
      <c r="UYP27" s="16"/>
      <c r="UYQ27" s="16"/>
      <c r="UYR27" s="16"/>
      <c r="UYS27" s="16"/>
      <c r="UYT27" s="16"/>
      <c r="UYU27" s="16"/>
      <c r="UYV27" s="16"/>
      <c r="UYW27" s="16"/>
      <c r="UYX27" s="16"/>
      <c r="UYY27" s="16"/>
      <c r="UYZ27" s="16"/>
      <c r="UZA27" s="16"/>
      <c r="UZB27" s="16"/>
      <c r="UZC27" s="16"/>
      <c r="UZD27" s="16"/>
      <c r="UZE27" s="16"/>
      <c r="UZF27" s="16"/>
      <c r="UZG27" s="16"/>
      <c r="UZH27" s="16"/>
      <c r="UZI27" s="16"/>
      <c r="UZJ27" s="16"/>
      <c r="UZK27" s="16"/>
      <c r="UZL27" s="16"/>
      <c r="UZM27" s="16"/>
      <c r="UZN27" s="16"/>
      <c r="UZO27" s="16"/>
      <c r="UZP27" s="16"/>
      <c r="UZQ27" s="16"/>
      <c r="UZR27" s="16"/>
      <c r="UZS27" s="16"/>
      <c r="UZT27" s="16"/>
      <c r="UZU27" s="16"/>
      <c r="UZV27" s="16"/>
      <c r="UZW27" s="16"/>
      <c r="UZX27" s="16"/>
      <c r="UZY27" s="16"/>
      <c r="UZZ27" s="16"/>
      <c r="VAA27" s="16"/>
      <c r="VAB27" s="16"/>
      <c r="VAC27" s="16"/>
      <c r="VAD27" s="16"/>
      <c r="VAE27" s="16"/>
      <c r="VAF27" s="16"/>
      <c r="VAG27" s="16"/>
      <c r="VAH27" s="16"/>
      <c r="VAI27" s="16"/>
      <c r="VAJ27" s="16"/>
      <c r="VAK27" s="16"/>
      <c r="VAL27" s="16"/>
      <c r="VAM27" s="16"/>
      <c r="VAN27" s="16"/>
      <c r="VAO27" s="16"/>
      <c r="VAP27" s="16"/>
      <c r="VAQ27" s="16"/>
      <c r="VAR27" s="16"/>
      <c r="VAS27" s="16"/>
      <c r="VAT27" s="16"/>
      <c r="VAU27" s="16"/>
      <c r="VAV27" s="16"/>
      <c r="VAW27" s="16"/>
      <c r="VAX27" s="16"/>
      <c r="VAY27" s="16"/>
      <c r="VAZ27" s="16"/>
      <c r="VBA27" s="16"/>
      <c r="VBB27" s="16"/>
      <c r="VBC27" s="16"/>
      <c r="VBD27" s="16"/>
      <c r="VBE27" s="16"/>
      <c r="VBF27" s="16"/>
      <c r="VBG27" s="16"/>
      <c r="VBH27" s="16"/>
      <c r="VBI27" s="16"/>
      <c r="VBJ27" s="16"/>
      <c r="VBK27" s="16"/>
      <c r="VBL27" s="16"/>
      <c r="VBM27" s="16"/>
      <c r="VBN27" s="16"/>
      <c r="VBO27" s="16"/>
      <c r="VBP27" s="16"/>
      <c r="VBQ27" s="16"/>
      <c r="VBR27" s="16"/>
      <c r="VBS27" s="16"/>
      <c r="VBT27" s="16"/>
      <c r="VBU27" s="16"/>
      <c r="VBV27" s="16"/>
      <c r="VBW27" s="16"/>
      <c r="VBX27" s="16"/>
      <c r="VBY27" s="16"/>
      <c r="VBZ27" s="16"/>
      <c r="VCA27" s="16"/>
      <c r="VCB27" s="16"/>
      <c r="VCC27" s="16"/>
      <c r="VCD27" s="16"/>
      <c r="VCE27" s="16"/>
      <c r="VCF27" s="16"/>
      <c r="VCG27" s="16"/>
      <c r="VCH27" s="16"/>
      <c r="VCI27" s="16"/>
      <c r="VCJ27" s="16"/>
      <c r="VCK27" s="16"/>
      <c r="VCL27" s="16"/>
      <c r="VCM27" s="16"/>
      <c r="VCN27" s="16"/>
      <c r="VCO27" s="16"/>
      <c r="VCP27" s="16"/>
      <c r="VCQ27" s="16"/>
      <c r="VCR27" s="16"/>
      <c r="VCS27" s="16"/>
      <c r="VCT27" s="16"/>
      <c r="VCU27" s="16"/>
      <c r="VCV27" s="16"/>
      <c r="VCW27" s="16"/>
      <c r="VCX27" s="16"/>
      <c r="VCY27" s="16"/>
      <c r="VCZ27" s="16"/>
      <c r="VDA27" s="16"/>
      <c r="VDB27" s="16"/>
      <c r="VDC27" s="16"/>
      <c r="VDD27" s="16"/>
      <c r="VDE27" s="16"/>
      <c r="VDF27" s="16"/>
      <c r="VDG27" s="16"/>
      <c r="VDH27" s="16"/>
      <c r="VDI27" s="16"/>
      <c r="VDJ27" s="16"/>
      <c r="VDK27" s="16"/>
      <c r="VDL27" s="16"/>
      <c r="VDM27" s="16"/>
      <c r="VDN27" s="16"/>
      <c r="VDO27" s="16"/>
      <c r="VDP27" s="16"/>
      <c r="VDQ27" s="16"/>
      <c r="VDR27" s="16"/>
      <c r="VDS27" s="16"/>
      <c r="VDT27" s="16"/>
      <c r="VDU27" s="16"/>
      <c r="VDV27" s="16"/>
      <c r="VDW27" s="16"/>
      <c r="VDX27" s="16"/>
      <c r="VDY27" s="16"/>
      <c r="VDZ27" s="16"/>
      <c r="VEA27" s="16"/>
      <c r="VEB27" s="16"/>
      <c r="VEC27" s="16"/>
      <c r="VED27" s="16"/>
      <c r="VEE27" s="16"/>
      <c r="VEF27" s="16"/>
      <c r="VEG27" s="16"/>
      <c r="VEH27" s="16"/>
      <c r="VEI27" s="16"/>
      <c r="VEJ27" s="16"/>
      <c r="VEK27" s="16"/>
      <c r="VEL27" s="16"/>
      <c r="VEM27" s="16"/>
      <c r="VEN27" s="16"/>
      <c r="VEO27" s="16"/>
      <c r="VEP27" s="16"/>
      <c r="VEQ27" s="16"/>
      <c r="VER27" s="16"/>
      <c r="VES27" s="16"/>
      <c r="VET27" s="16"/>
      <c r="VEU27" s="16"/>
      <c r="VEV27" s="16"/>
      <c r="VEW27" s="16"/>
      <c r="VEX27" s="16"/>
      <c r="VEY27" s="16"/>
      <c r="VEZ27" s="16"/>
      <c r="VFA27" s="16"/>
      <c r="VFB27" s="16"/>
      <c r="VFC27" s="16"/>
      <c r="VFD27" s="16"/>
      <c r="VFE27" s="16"/>
      <c r="VFF27" s="16"/>
      <c r="VFG27" s="16"/>
      <c r="VFH27" s="16"/>
      <c r="VFI27" s="16"/>
      <c r="VFJ27" s="16"/>
      <c r="VFK27" s="16"/>
      <c r="VFL27" s="16"/>
      <c r="VFM27" s="16"/>
      <c r="VFN27" s="16"/>
      <c r="VFO27" s="16"/>
      <c r="VFP27" s="16"/>
      <c r="VFQ27" s="16"/>
      <c r="VFR27" s="16"/>
      <c r="VFS27" s="16"/>
      <c r="VFT27" s="16"/>
      <c r="VFU27" s="16"/>
      <c r="VFV27" s="16"/>
      <c r="VFW27" s="16"/>
      <c r="VFX27" s="16"/>
      <c r="VFY27" s="16"/>
      <c r="VFZ27" s="16"/>
      <c r="VGA27" s="16"/>
      <c r="VGB27" s="16"/>
      <c r="VGC27" s="16"/>
      <c r="VGD27" s="16"/>
      <c r="VGE27" s="16"/>
      <c r="VGF27" s="16"/>
      <c r="VGG27" s="16"/>
      <c r="VGH27" s="16"/>
      <c r="VGI27" s="16"/>
      <c r="VGJ27" s="16"/>
      <c r="VGK27" s="16"/>
    </row>
    <row r="28" spans="1:15113" s="1" customFormat="1" x14ac:dyDescent="0.25">
      <c r="B28" s="15"/>
      <c r="C28" s="14" t="s">
        <v>70</v>
      </c>
      <c r="D28" s="267"/>
      <c r="E28" s="20" t="s">
        <v>14</v>
      </c>
      <c r="F28" s="33">
        <f>F29+F30</f>
        <v>0</v>
      </c>
      <c r="G28" s="33">
        <f t="shared" ref="G28:AJ28" si="5">G29+G30</f>
        <v>0</v>
      </c>
      <c r="H28" s="33">
        <f t="shared" si="5"/>
        <v>0</v>
      </c>
      <c r="I28" s="33">
        <f t="shared" si="5"/>
        <v>0</v>
      </c>
      <c r="J28" s="33">
        <f t="shared" si="5"/>
        <v>0</v>
      </c>
      <c r="K28" s="33">
        <f t="shared" si="5"/>
        <v>0</v>
      </c>
      <c r="L28" s="33">
        <f t="shared" si="5"/>
        <v>0</v>
      </c>
      <c r="M28" s="33">
        <f t="shared" si="5"/>
        <v>0</v>
      </c>
      <c r="N28" s="33">
        <f t="shared" si="5"/>
        <v>0</v>
      </c>
      <c r="O28" s="33">
        <f t="shared" si="5"/>
        <v>0</v>
      </c>
      <c r="P28" s="33">
        <f t="shared" si="5"/>
        <v>0</v>
      </c>
      <c r="Q28" s="33">
        <f t="shared" si="5"/>
        <v>0</v>
      </c>
      <c r="R28" s="33">
        <f t="shared" si="5"/>
        <v>0</v>
      </c>
      <c r="S28" s="33">
        <f t="shared" si="5"/>
        <v>0</v>
      </c>
      <c r="T28" s="33">
        <f t="shared" si="5"/>
        <v>0</v>
      </c>
      <c r="U28" s="33">
        <f t="shared" si="5"/>
        <v>0</v>
      </c>
      <c r="V28" s="33">
        <f t="shared" si="5"/>
        <v>0</v>
      </c>
      <c r="W28" s="33">
        <f t="shared" si="5"/>
        <v>0</v>
      </c>
      <c r="X28" s="33">
        <f t="shared" si="5"/>
        <v>0</v>
      </c>
      <c r="Y28" s="33">
        <f t="shared" si="5"/>
        <v>0</v>
      </c>
      <c r="Z28" s="33">
        <f t="shared" si="5"/>
        <v>0</v>
      </c>
      <c r="AA28" s="33">
        <f t="shared" si="5"/>
        <v>0</v>
      </c>
      <c r="AB28" s="33">
        <f t="shared" si="5"/>
        <v>0</v>
      </c>
      <c r="AC28" s="33">
        <f t="shared" si="5"/>
        <v>0</v>
      </c>
      <c r="AD28" s="33">
        <f t="shared" si="5"/>
        <v>0</v>
      </c>
      <c r="AE28" s="33">
        <f t="shared" si="5"/>
        <v>0</v>
      </c>
      <c r="AF28" s="33">
        <f t="shared" si="5"/>
        <v>0</v>
      </c>
      <c r="AG28" s="33">
        <f t="shared" si="5"/>
        <v>0</v>
      </c>
      <c r="AH28" s="33">
        <f t="shared" si="5"/>
        <v>0</v>
      </c>
      <c r="AI28" s="33">
        <f t="shared" si="5"/>
        <v>0</v>
      </c>
      <c r="AJ28" s="33">
        <f t="shared" si="5"/>
        <v>0</v>
      </c>
      <c r="AL28" s="63">
        <f>SUM(F28:O28)</f>
        <v>0</v>
      </c>
      <c r="CV28" s="152"/>
    </row>
    <row r="29" spans="1:15113" s="1" customFormat="1" x14ac:dyDescent="0.25">
      <c r="B29" s="15"/>
      <c r="C29" s="73" t="s">
        <v>110</v>
      </c>
      <c r="D29" s="267"/>
      <c r="E29" s="74" t="s">
        <v>14</v>
      </c>
      <c r="F29" s="284">
        <v>0</v>
      </c>
      <c r="G29" s="284">
        <v>0</v>
      </c>
      <c r="H29" s="284">
        <v>0</v>
      </c>
      <c r="I29" s="284">
        <v>0</v>
      </c>
      <c r="J29" s="284">
        <v>0</v>
      </c>
      <c r="K29" s="284">
        <v>0</v>
      </c>
      <c r="L29" s="284">
        <v>0</v>
      </c>
      <c r="M29" s="284">
        <v>0</v>
      </c>
      <c r="N29" s="284">
        <v>0</v>
      </c>
      <c r="O29" s="284">
        <v>0</v>
      </c>
      <c r="P29" s="284">
        <v>0</v>
      </c>
      <c r="Q29" s="284">
        <v>0</v>
      </c>
      <c r="R29" s="284">
        <v>0</v>
      </c>
      <c r="S29" s="284">
        <v>0</v>
      </c>
      <c r="T29" s="284">
        <v>0</v>
      </c>
      <c r="U29" s="284">
        <v>0</v>
      </c>
      <c r="V29" s="284">
        <v>0</v>
      </c>
      <c r="W29" s="284">
        <v>0</v>
      </c>
      <c r="X29" s="284">
        <v>0</v>
      </c>
      <c r="Y29" s="284">
        <v>0</v>
      </c>
      <c r="Z29" s="284">
        <v>0</v>
      </c>
      <c r="AA29" s="284">
        <v>0</v>
      </c>
      <c r="AB29" s="284">
        <v>0</v>
      </c>
      <c r="AC29" s="284">
        <v>0</v>
      </c>
      <c r="AD29" s="284">
        <v>0</v>
      </c>
      <c r="AE29" s="284">
        <v>0</v>
      </c>
      <c r="AF29" s="284">
        <v>0</v>
      </c>
      <c r="AG29" s="284">
        <v>0</v>
      </c>
      <c r="AH29" s="284"/>
      <c r="AI29" s="284"/>
      <c r="AJ29" s="284"/>
      <c r="AL29" s="66">
        <f>SUM(F29:O29)</f>
        <v>0</v>
      </c>
      <c r="CV29" s="152"/>
    </row>
    <row r="30" spans="1:15113" s="1" customFormat="1" x14ac:dyDescent="0.25">
      <c r="B30" s="15"/>
      <c r="C30" s="64" t="s">
        <v>73</v>
      </c>
      <c r="D30" s="267"/>
      <c r="E30" s="74" t="s">
        <v>14</v>
      </c>
      <c r="F30" s="285">
        <v>0</v>
      </c>
      <c r="G30" s="285">
        <v>0</v>
      </c>
      <c r="H30" s="284">
        <v>0</v>
      </c>
      <c r="I30" s="284">
        <v>0</v>
      </c>
      <c r="J30" s="284">
        <v>0</v>
      </c>
      <c r="K30" s="284">
        <v>0</v>
      </c>
      <c r="L30" s="284">
        <v>0</v>
      </c>
      <c r="M30" s="284">
        <v>0</v>
      </c>
      <c r="N30" s="284">
        <v>0</v>
      </c>
      <c r="O30" s="284">
        <v>0</v>
      </c>
      <c r="P30" s="284">
        <v>0</v>
      </c>
      <c r="Q30" s="284">
        <v>0</v>
      </c>
      <c r="R30" s="284">
        <v>0</v>
      </c>
      <c r="S30" s="284">
        <v>0</v>
      </c>
      <c r="T30" s="284">
        <v>0</v>
      </c>
      <c r="U30" s="284">
        <v>0</v>
      </c>
      <c r="V30" s="284">
        <v>0</v>
      </c>
      <c r="W30" s="284">
        <v>0</v>
      </c>
      <c r="X30" s="284">
        <v>0</v>
      </c>
      <c r="Y30" s="284">
        <v>0</v>
      </c>
      <c r="Z30" s="284">
        <v>0</v>
      </c>
      <c r="AA30" s="284">
        <v>0</v>
      </c>
      <c r="AB30" s="284">
        <v>0</v>
      </c>
      <c r="AC30" s="284">
        <v>0</v>
      </c>
      <c r="AD30" s="284">
        <v>0</v>
      </c>
      <c r="AE30" s="284">
        <v>0</v>
      </c>
      <c r="AF30" s="284">
        <v>0</v>
      </c>
      <c r="AG30" s="284">
        <v>0</v>
      </c>
      <c r="AH30" s="284"/>
      <c r="AI30" s="284"/>
      <c r="AJ30" s="284"/>
      <c r="AL30" s="66">
        <f>SUM(F30:O30)</f>
        <v>0</v>
      </c>
      <c r="CV30" s="152"/>
    </row>
    <row r="31" spans="1:15113" s="79" customFormat="1" x14ac:dyDescent="0.25">
      <c r="A31" s="71"/>
      <c r="B31" s="77"/>
      <c r="C31" s="242" t="s">
        <v>111</v>
      </c>
      <c r="D31" s="322"/>
      <c r="E31" s="101"/>
      <c r="F31" s="286"/>
      <c r="G31" s="286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71"/>
      <c r="AL31" s="75" t="s">
        <v>112</v>
      </c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153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71"/>
      <c r="FO31" s="71"/>
      <c r="FP31" s="71"/>
      <c r="FQ31" s="71"/>
      <c r="FR31" s="71"/>
      <c r="FS31" s="71"/>
      <c r="FT31" s="7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  <c r="IH31" s="71"/>
      <c r="II31" s="71"/>
      <c r="IJ31" s="71"/>
      <c r="IK31" s="71"/>
      <c r="IL31" s="71"/>
      <c r="IM31" s="71"/>
      <c r="IN31" s="71"/>
      <c r="IO31" s="71"/>
      <c r="IP31" s="71"/>
      <c r="IQ31" s="71"/>
      <c r="IR31" s="71"/>
      <c r="IS31" s="71"/>
      <c r="IT31" s="71"/>
      <c r="IU31" s="71"/>
      <c r="IV31" s="71"/>
      <c r="IW31" s="71"/>
      <c r="IX31" s="71"/>
      <c r="IY31" s="71"/>
      <c r="IZ31" s="71"/>
      <c r="JA31" s="71"/>
      <c r="JB31" s="71"/>
      <c r="JC31" s="71"/>
      <c r="JD31" s="71"/>
      <c r="JE31" s="71"/>
      <c r="JF31" s="71"/>
      <c r="JG31" s="71"/>
      <c r="JH31" s="71"/>
      <c r="JI31" s="71"/>
      <c r="JJ31" s="71"/>
      <c r="JK31" s="71"/>
      <c r="JL31" s="71"/>
      <c r="JM31" s="71"/>
      <c r="JN31" s="71"/>
      <c r="JO31" s="71"/>
      <c r="JP31" s="71"/>
      <c r="JQ31" s="71"/>
      <c r="JR31" s="71"/>
      <c r="JS31" s="71"/>
      <c r="JT31" s="71"/>
      <c r="JU31" s="71"/>
      <c r="JV31" s="71"/>
      <c r="JW31" s="71"/>
      <c r="JX31" s="71"/>
      <c r="JY31" s="71"/>
      <c r="JZ31" s="71"/>
      <c r="KA31" s="71"/>
      <c r="KB31" s="71"/>
      <c r="KC31" s="71"/>
      <c r="KD31" s="71"/>
      <c r="KE31" s="71"/>
      <c r="KF31" s="71"/>
      <c r="KG31" s="71"/>
      <c r="KH31" s="71"/>
      <c r="KI31" s="71"/>
      <c r="KJ31" s="71"/>
      <c r="KK31" s="71"/>
      <c r="KL31" s="71"/>
      <c r="KM31" s="71"/>
      <c r="KN31" s="71"/>
      <c r="KO31" s="71"/>
      <c r="KP31" s="71"/>
      <c r="KQ31" s="71"/>
      <c r="KR31" s="71"/>
      <c r="KS31" s="71"/>
      <c r="KT31" s="71"/>
      <c r="KU31" s="71"/>
      <c r="KV31" s="71"/>
      <c r="KW31" s="71"/>
      <c r="KX31" s="71"/>
      <c r="KY31" s="71"/>
      <c r="KZ31" s="71"/>
      <c r="LA31" s="71"/>
      <c r="LB31" s="71"/>
      <c r="LC31" s="71"/>
      <c r="LD31" s="71"/>
      <c r="LE31" s="71"/>
      <c r="LF31" s="71"/>
      <c r="LG31" s="71"/>
      <c r="LH31" s="71"/>
      <c r="LI31" s="71"/>
      <c r="LJ31" s="71"/>
      <c r="LK31" s="71"/>
      <c r="LL31" s="71"/>
      <c r="LM31" s="71"/>
      <c r="LN31" s="71"/>
      <c r="LO31" s="71"/>
      <c r="LP31" s="71"/>
      <c r="LQ31" s="71"/>
      <c r="LR31" s="71"/>
      <c r="LS31" s="71"/>
      <c r="LT31" s="71"/>
      <c r="LU31" s="71"/>
      <c r="LV31" s="71"/>
      <c r="LW31" s="71"/>
      <c r="LX31" s="71"/>
      <c r="LY31" s="71"/>
      <c r="LZ31" s="71"/>
      <c r="MA31" s="71"/>
      <c r="MB31" s="71"/>
      <c r="MC31" s="71"/>
      <c r="MD31" s="71"/>
      <c r="ME31" s="71"/>
      <c r="MF31" s="71"/>
      <c r="MG31" s="71"/>
      <c r="MH31" s="71"/>
      <c r="MI31" s="71"/>
      <c r="MJ31" s="71"/>
      <c r="MK31" s="71"/>
      <c r="ML31" s="71"/>
      <c r="MM31" s="71"/>
      <c r="MN31" s="71"/>
      <c r="MO31" s="71"/>
      <c r="MP31" s="71"/>
      <c r="MQ31" s="71"/>
      <c r="MR31" s="71"/>
      <c r="MS31" s="71"/>
      <c r="MT31" s="71"/>
      <c r="MU31" s="71"/>
      <c r="MV31" s="71"/>
      <c r="MW31" s="71"/>
      <c r="MX31" s="71"/>
      <c r="MY31" s="71"/>
      <c r="MZ31" s="71"/>
      <c r="NA31" s="71"/>
      <c r="NB31" s="71"/>
      <c r="NC31" s="71"/>
      <c r="ND31" s="71"/>
      <c r="NE31" s="71"/>
      <c r="NF31" s="71"/>
      <c r="NG31" s="71"/>
      <c r="NH31" s="71"/>
      <c r="NI31" s="71"/>
      <c r="NJ31" s="71"/>
      <c r="NK31" s="71"/>
      <c r="NL31" s="71"/>
      <c r="NM31" s="71"/>
      <c r="NN31" s="71"/>
      <c r="NO31" s="71"/>
      <c r="NP31" s="71"/>
      <c r="NQ31" s="71"/>
      <c r="NR31" s="71"/>
      <c r="NS31" s="71"/>
      <c r="NT31" s="71"/>
      <c r="NU31" s="71"/>
      <c r="NV31" s="71"/>
      <c r="NW31" s="71"/>
      <c r="NX31" s="71"/>
      <c r="NY31" s="71"/>
      <c r="NZ31" s="71"/>
      <c r="OA31" s="71"/>
      <c r="OB31" s="71"/>
      <c r="OC31" s="71"/>
      <c r="OD31" s="71"/>
      <c r="OE31" s="71"/>
      <c r="OF31" s="71"/>
      <c r="OG31" s="71"/>
      <c r="OH31" s="71"/>
      <c r="OI31" s="71"/>
      <c r="OJ31" s="71"/>
      <c r="OK31" s="71"/>
      <c r="OL31" s="71"/>
      <c r="OM31" s="71"/>
      <c r="ON31" s="71"/>
      <c r="OO31" s="71"/>
      <c r="OP31" s="71"/>
      <c r="OQ31" s="71"/>
      <c r="OR31" s="71"/>
      <c r="OS31" s="71"/>
      <c r="OT31" s="71"/>
      <c r="OU31" s="71"/>
      <c r="OV31" s="71"/>
      <c r="OW31" s="71"/>
      <c r="OX31" s="71"/>
      <c r="OY31" s="71"/>
      <c r="OZ31" s="71"/>
      <c r="PA31" s="71"/>
      <c r="PB31" s="71"/>
      <c r="PC31" s="71"/>
      <c r="PD31" s="71"/>
      <c r="PE31" s="71"/>
      <c r="PF31" s="71"/>
      <c r="PG31" s="71"/>
      <c r="PH31" s="71"/>
      <c r="PI31" s="71"/>
      <c r="PJ31" s="71"/>
      <c r="PK31" s="71"/>
      <c r="PL31" s="71"/>
      <c r="PM31" s="71"/>
      <c r="PN31" s="71"/>
      <c r="PO31" s="71"/>
      <c r="PP31" s="71"/>
      <c r="PQ31" s="71"/>
      <c r="PR31" s="71"/>
      <c r="PS31" s="71"/>
      <c r="PT31" s="71"/>
      <c r="PU31" s="71"/>
      <c r="PV31" s="71"/>
      <c r="PW31" s="71"/>
      <c r="PX31" s="71"/>
      <c r="PY31" s="71"/>
      <c r="PZ31" s="71"/>
      <c r="QA31" s="71"/>
      <c r="QB31" s="71"/>
      <c r="QC31" s="71"/>
      <c r="QD31" s="71"/>
      <c r="QE31" s="71"/>
      <c r="QF31" s="71"/>
      <c r="QG31" s="71"/>
      <c r="QH31" s="71"/>
      <c r="QI31" s="71"/>
      <c r="QJ31" s="71"/>
      <c r="QK31" s="71"/>
      <c r="QL31" s="71"/>
      <c r="QM31" s="71"/>
      <c r="QN31" s="71"/>
      <c r="QO31" s="71"/>
      <c r="QP31" s="71"/>
      <c r="QQ31" s="71"/>
      <c r="QR31" s="71"/>
      <c r="QS31" s="71"/>
      <c r="QT31" s="71"/>
      <c r="QU31" s="71"/>
      <c r="QV31" s="71"/>
      <c r="QW31" s="71"/>
      <c r="QX31" s="71"/>
      <c r="QY31" s="71"/>
      <c r="QZ31" s="71"/>
      <c r="RA31" s="71"/>
      <c r="RB31" s="71"/>
      <c r="RC31" s="71"/>
      <c r="RD31" s="71"/>
      <c r="RE31" s="71"/>
      <c r="RF31" s="71"/>
      <c r="RG31" s="71"/>
      <c r="RH31" s="71"/>
      <c r="RI31" s="71"/>
      <c r="RJ31" s="71"/>
      <c r="RK31" s="71"/>
      <c r="RL31" s="71"/>
      <c r="RM31" s="71"/>
      <c r="RN31" s="71"/>
      <c r="RO31" s="71"/>
      <c r="RP31" s="71"/>
      <c r="RQ31" s="71"/>
      <c r="RR31" s="71"/>
      <c r="RS31" s="71"/>
      <c r="RT31" s="71"/>
      <c r="RU31" s="71"/>
      <c r="RV31" s="71"/>
      <c r="RW31" s="71"/>
      <c r="RX31" s="71"/>
      <c r="RY31" s="71"/>
      <c r="RZ31" s="71"/>
      <c r="SA31" s="71"/>
      <c r="SB31" s="71"/>
      <c r="SC31" s="71"/>
      <c r="SD31" s="71"/>
      <c r="SE31" s="71"/>
      <c r="SF31" s="71"/>
      <c r="SG31" s="71"/>
      <c r="SH31" s="71"/>
      <c r="SI31" s="71"/>
      <c r="SJ31" s="71"/>
      <c r="SK31" s="71"/>
      <c r="SL31" s="71"/>
      <c r="SM31" s="71"/>
      <c r="SN31" s="71"/>
      <c r="SO31" s="71"/>
      <c r="SP31" s="71"/>
      <c r="SQ31" s="71"/>
      <c r="SR31" s="71"/>
      <c r="SS31" s="71"/>
      <c r="ST31" s="71"/>
      <c r="SU31" s="71"/>
      <c r="SV31" s="71"/>
      <c r="SW31" s="71"/>
      <c r="SX31" s="71"/>
      <c r="SY31" s="71"/>
      <c r="SZ31" s="71"/>
      <c r="TA31" s="71"/>
      <c r="TB31" s="71"/>
      <c r="TC31" s="71"/>
      <c r="TD31" s="71"/>
      <c r="TE31" s="71"/>
      <c r="TF31" s="71"/>
      <c r="TG31" s="71"/>
      <c r="TH31" s="71"/>
      <c r="TI31" s="71"/>
      <c r="TJ31" s="71"/>
      <c r="TK31" s="71"/>
      <c r="TL31" s="71"/>
      <c r="TM31" s="71"/>
      <c r="TN31" s="71"/>
      <c r="TO31" s="71"/>
      <c r="TP31" s="71"/>
      <c r="TQ31" s="71"/>
      <c r="TR31" s="71"/>
      <c r="TS31" s="71"/>
      <c r="TT31" s="71"/>
      <c r="TU31" s="71"/>
      <c r="TV31" s="71"/>
      <c r="TW31" s="71"/>
      <c r="TX31" s="71"/>
      <c r="TY31" s="71"/>
      <c r="TZ31" s="71"/>
      <c r="UA31" s="71"/>
      <c r="UB31" s="71"/>
      <c r="UC31" s="71"/>
      <c r="UD31" s="71"/>
      <c r="UE31" s="71"/>
      <c r="UF31" s="71"/>
      <c r="UG31" s="71"/>
      <c r="UH31" s="71"/>
      <c r="UI31" s="71"/>
      <c r="UJ31" s="71"/>
      <c r="UK31" s="71"/>
      <c r="UL31" s="71"/>
      <c r="UM31" s="71"/>
      <c r="UN31" s="71"/>
      <c r="UO31" s="71"/>
      <c r="UP31" s="71"/>
      <c r="UQ31" s="71"/>
      <c r="UR31" s="71"/>
      <c r="US31" s="71"/>
      <c r="UT31" s="71"/>
      <c r="UU31" s="71"/>
      <c r="UV31" s="71"/>
      <c r="UW31" s="71"/>
      <c r="UX31" s="71"/>
      <c r="UY31" s="71"/>
      <c r="UZ31" s="71"/>
      <c r="VA31" s="71"/>
      <c r="VB31" s="71"/>
      <c r="VC31" s="71"/>
      <c r="VD31" s="71"/>
      <c r="VE31" s="71"/>
      <c r="VF31" s="71"/>
      <c r="VG31" s="71"/>
      <c r="VH31" s="71"/>
      <c r="VI31" s="71"/>
      <c r="VJ31" s="71"/>
      <c r="VK31" s="71"/>
      <c r="VL31" s="71"/>
      <c r="VM31" s="71"/>
      <c r="VN31" s="71"/>
      <c r="VO31" s="71"/>
      <c r="VP31" s="71"/>
      <c r="VQ31" s="71"/>
      <c r="VR31" s="71"/>
      <c r="VS31" s="71"/>
      <c r="VT31" s="71"/>
      <c r="VU31" s="71"/>
      <c r="VV31" s="71"/>
      <c r="VW31" s="71"/>
      <c r="VX31" s="71"/>
      <c r="VY31" s="71"/>
      <c r="VZ31" s="71"/>
      <c r="WA31" s="71"/>
      <c r="WB31" s="71"/>
      <c r="WC31" s="71"/>
      <c r="WD31" s="71"/>
      <c r="WE31" s="71"/>
      <c r="WF31" s="71"/>
      <c r="WG31" s="71"/>
      <c r="WH31" s="71"/>
      <c r="WI31" s="71"/>
      <c r="WJ31" s="71"/>
      <c r="WK31" s="71"/>
      <c r="WL31" s="71"/>
      <c r="WM31" s="71"/>
      <c r="WN31" s="71"/>
      <c r="WO31" s="71"/>
      <c r="WP31" s="71"/>
      <c r="WQ31" s="71"/>
      <c r="WR31" s="71"/>
      <c r="WS31" s="71"/>
      <c r="WT31" s="71"/>
      <c r="WU31" s="71"/>
      <c r="WV31" s="71"/>
      <c r="WW31" s="71"/>
      <c r="WX31" s="71"/>
      <c r="WY31" s="71"/>
      <c r="WZ31" s="71"/>
      <c r="XA31" s="71"/>
      <c r="XB31" s="71"/>
      <c r="XC31" s="71"/>
      <c r="XD31" s="71"/>
      <c r="XE31" s="71"/>
      <c r="XF31" s="71"/>
      <c r="XG31" s="71"/>
      <c r="XH31" s="71"/>
      <c r="XI31" s="71"/>
      <c r="XJ31" s="71"/>
      <c r="XK31" s="71"/>
      <c r="XL31" s="71"/>
      <c r="XM31" s="71"/>
      <c r="XN31" s="71"/>
      <c r="XO31" s="71"/>
      <c r="XP31" s="71"/>
      <c r="XQ31" s="71"/>
      <c r="XR31" s="71"/>
      <c r="XS31" s="71"/>
      <c r="XT31" s="71"/>
      <c r="XU31" s="71"/>
      <c r="XV31" s="71"/>
      <c r="XW31" s="71"/>
      <c r="XX31" s="71"/>
      <c r="XY31" s="71"/>
      <c r="XZ31" s="71"/>
      <c r="YA31" s="71"/>
      <c r="YB31" s="71"/>
      <c r="YC31" s="71"/>
      <c r="YD31" s="71"/>
      <c r="YE31" s="71"/>
      <c r="YF31" s="71"/>
      <c r="YG31" s="71"/>
      <c r="YH31" s="71"/>
      <c r="YI31" s="71"/>
      <c r="YJ31" s="71"/>
      <c r="YK31" s="71"/>
      <c r="YL31" s="71"/>
      <c r="YM31" s="71"/>
      <c r="YN31" s="71"/>
      <c r="YO31" s="71"/>
      <c r="YP31" s="71"/>
      <c r="YQ31" s="71"/>
      <c r="YR31" s="71"/>
      <c r="YS31" s="71"/>
      <c r="YT31" s="71"/>
      <c r="YU31" s="71"/>
      <c r="YV31" s="71"/>
      <c r="YW31" s="71"/>
      <c r="YX31" s="71"/>
      <c r="YY31" s="71"/>
      <c r="YZ31" s="71"/>
      <c r="ZA31" s="71"/>
      <c r="ZB31" s="71"/>
      <c r="ZC31" s="71"/>
      <c r="ZD31" s="71"/>
      <c r="ZE31" s="71"/>
      <c r="ZF31" s="71"/>
      <c r="ZG31" s="71"/>
      <c r="ZH31" s="71"/>
      <c r="ZI31" s="71"/>
      <c r="ZJ31" s="71"/>
      <c r="ZK31" s="71"/>
      <c r="ZL31" s="71"/>
      <c r="ZM31" s="71"/>
      <c r="ZN31" s="71"/>
      <c r="ZO31" s="71"/>
      <c r="ZP31" s="71"/>
      <c r="ZQ31" s="71"/>
      <c r="ZR31" s="71"/>
      <c r="ZS31" s="71"/>
      <c r="ZT31" s="71"/>
      <c r="ZU31" s="71"/>
      <c r="ZV31" s="71"/>
      <c r="ZW31" s="71"/>
      <c r="ZX31" s="71"/>
      <c r="ZY31" s="71"/>
      <c r="ZZ31" s="71"/>
      <c r="AAA31" s="71"/>
      <c r="AAB31" s="71"/>
      <c r="AAC31" s="71"/>
      <c r="AAD31" s="71"/>
      <c r="AAE31" s="71"/>
      <c r="AAF31" s="71"/>
      <c r="AAG31" s="71"/>
      <c r="AAH31" s="71"/>
      <c r="AAI31" s="71"/>
      <c r="AAJ31" s="71"/>
      <c r="AAK31" s="71"/>
      <c r="AAL31" s="71"/>
      <c r="AAM31" s="71"/>
      <c r="AAN31" s="71"/>
      <c r="AAO31" s="71"/>
      <c r="AAP31" s="71"/>
      <c r="AAQ31" s="71"/>
      <c r="AAR31" s="71"/>
      <c r="AAS31" s="71"/>
      <c r="AAT31" s="71"/>
      <c r="AAU31" s="71"/>
      <c r="AAV31" s="71"/>
      <c r="AAW31" s="71"/>
      <c r="AAX31" s="71"/>
      <c r="AAY31" s="71"/>
      <c r="AAZ31" s="71"/>
      <c r="ABA31" s="71"/>
      <c r="ABB31" s="71"/>
      <c r="ABC31" s="71"/>
      <c r="ABD31" s="71"/>
      <c r="ABE31" s="71"/>
      <c r="ABF31" s="71"/>
      <c r="ABG31" s="71"/>
      <c r="ABH31" s="71"/>
      <c r="ABI31" s="71"/>
      <c r="ABJ31" s="71"/>
      <c r="ABK31" s="71"/>
      <c r="ABL31" s="71"/>
      <c r="ABM31" s="71"/>
      <c r="ABN31" s="71"/>
      <c r="ABO31" s="71"/>
      <c r="ABP31" s="71"/>
      <c r="ABQ31" s="71"/>
      <c r="ABR31" s="71"/>
      <c r="ABS31" s="71"/>
      <c r="ABT31" s="71"/>
      <c r="ABU31" s="71"/>
      <c r="ABV31" s="71"/>
      <c r="ABW31" s="71"/>
      <c r="ABX31" s="71"/>
      <c r="ABY31" s="71"/>
      <c r="ABZ31" s="71"/>
      <c r="ACA31" s="71"/>
      <c r="ACB31" s="71"/>
      <c r="ACC31" s="71"/>
      <c r="ACD31" s="71"/>
      <c r="ACE31" s="71"/>
      <c r="ACF31" s="71"/>
      <c r="ACG31" s="71"/>
      <c r="ACH31" s="71"/>
      <c r="ACI31" s="71"/>
      <c r="ACJ31" s="71"/>
      <c r="ACK31" s="71"/>
      <c r="ACL31" s="71"/>
      <c r="ACM31" s="71"/>
      <c r="ACN31" s="71"/>
      <c r="ACO31" s="71"/>
      <c r="ACP31" s="71"/>
      <c r="ACQ31" s="71"/>
      <c r="ACR31" s="71"/>
      <c r="ACS31" s="71"/>
      <c r="ACT31" s="71"/>
      <c r="ACU31" s="71"/>
      <c r="ACV31" s="71"/>
      <c r="ACW31" s="71"/>
      <c r="ACX31" s="71"/>
      <c r="ACY31" s="71"/>
      <c r="ACZ31" s="71"/>
      <c r="ADA31" s="71"/>
      <c r="ADB31" s="71"/>
      <c r="ADC31" s="71"/>
      <c r="ADD31" s="71"/>
      <c r="ADE31" s="71"/>
      <c r="ADF31" s="71"/>
      <c r="ADG31" s="71"/>
      <c r="ADH31" s="71"/>
      <c r="ADI31" s="71"/>
      <c r="ADJ31" s="71"/>
      <c r="ADK31" s="71"/>
      <c r="ADL31" s="71"/>
      <c r="ADM31" s="71"/>
      <c r="ADN31" s="71"/>
      <c r="ADO31" s="71"/>
      <c r="ADP31" s="71"/>
      <c r="ADQ31" s="71"/>
      <c r="ADR31" s="71"/>
      <c r="ADS31" s="71"/>
      <c r="ADT31" s="71"/>
      <c r="ADU31" s="71"/>
      <c r="ADV31" s="71"/>
      <c r="ADW31" s="71"/>
      <c r="ADX31" s="71"/>
      <c r="ADY31" s="71"/>
      <c r="ADZ31" s="71"/>
      <c r="AEA31" s="71"/>
      <c r="AEB31" s="71"/>
      <c r="AEC31" s="71"/>
      <c r="AED31" s="71"/>
      <c r="AEE31" s="71"/>
      <c r="AEF31" s="71"/>
      <c r="AEG31" s="71"/>
      <c r="AEH31" s="71"/>
      <c r="AEI31" s="71"/>
      <c r="AEJ31" s="71"/>
      <c r="AEK31" s="71"/>
      <c r="AEL31" s="71"/>
      <c r="AEM31" s="71"/>
      <c r="AEN31" s="71"/>
      <c r="AEO31" s="71"/>
      <c r="AEP31" s="71"/>
      <c r="AEQ31" s="71"/>
      <c r="AER31" s="71"/>
      <c r="AES31" s="71"/>
      <c r="AET31" s="71"/>
      <c r="AEU31" s="71"/>
      <c r="AEV31" s="71"/>
      <c r="AEW31" s="71"/>
      <c r="AEX31" s="71"/>
      <c r="AEY31" s="71"/>
      <c r="AEZ31" s="71"/>
      <c r="AFA31" s="71"/>
      <c r="AFB31" s="71"/>
      <c r="AFC31" s="71"/>
      <c r="AFD31" s="71"/>
      <c r="AFE31" s="71"/>
      <c r="AFF31" s="71"/>
      <c r="AFG31" s="71"/>
      <c r="AFH31" s="71"/>
      <c r="AFI31" s="71"/>
      <c r="AFJ31" s="71"/>
      <c r="AFK31" s="71"/>
      <c r="AFL31" s="71"/>
      <c r="AFM31" s="71"/>
      <c r="AFN31" s="71"/>
      <c r="AFO31" s="71"/>
      <c r="AFP31" s="71"/>
      <c r="AFQ31" s="71"/>
      <c r="AFR31" s="71"/>
      <c r="AFS31" s="71"/>
      <c r="AFT31" s="71"/>
      <c r="AFU31" s="71"/>
      <c r="AFV31" s="71"/>
      <c r="AFW31" s="71"/>
      <c r="AFX31" s="71"/>
      <c r="AFY31" s="71"/>
      <c r="AFZ31" s="71"/>
      <c r="AGA31" s="71"/>
      <c r="AGB31" s="71"/>
      <c r="AGC31" s="71"/>
      <c r="AGD31" s="71"/>
      <c r="AGE31" s="71"/>
      <c r="AGF31" s="71"/>
      <c r="AGG31" s="71"/>
      <c r="AGH31" s="71"/>
      <c r="AGI31" s="71"/>
      <c r="AGJ31" s="71"/>
      <c r="AGK31" s="71"/>
      <c r="AGL31" s="71"/>
      <c r="AGM31" s="71"/>
      <c r="AGN31" s="71"/>
      <c r="AGO31" s="71"/>
      <c r="AGP31" s="71"/>
      <c r="AGQ31" s="71"/>
      <c r="AGR31" s="71"/>
      <c r="AGS31" s="71"/>
      <c r="AGT31" s="71"/>
      <c r="AGU31" s="71"/>
      <c r="AGV31" s="71"/>
      <c r="AGW31" s="71"/>
      <c r="AGX31" s="71"/>
      <c r="AGY31" s="71"/>
      <c r="AGZ31" s="71"/>
      <c r="AHA31" s="71"/>
      <c r="AHB31" s="71"/>
      <c r="AHC31" s="71"/>
      <c r="AHD31" s="71"/>
      <c r="AHE31" s="71"/>
      <c r="AHF31" s="71"/>
      <c r="AHG31" s="71"/>
      <c r="AHH31" s="71"/>
      <c r="AHI31" s="71"/>
      <c r="AHJ31" s="71"/>
      <c r="AHK31" s="71"/>
      <c r="AHL31" s="71"/>
      <c r="AHM31" s="71"/>
      <c r="AHN31" s="71"/>
      <c r="AHO31" s="71"/>
      <c r="AHP31" s="71"/>
      <c r="AHQ31" s="71"/>
      <c r="AHR31" s="71"/>
      <c r="AHS31" s="71"/>
      <c r="AHT31" s="71"/>
      <c r="AHU31" s="71"/>
      <c r="AHV31" s="71"/>
      <c r="AHW31" s="71"/>
      <c r="AHX31" s="71"/>
      <c r="AHY31" s="71"/>
      <c r="AHZ31" s="71"/>
      <c r="AIA31" s="71"/>
      <c r="AIB31" s="71"/>
      <c r="AIC31" s="71"/>
      <c r="AID31" s="71"/>
      <c r="AIE31" s="71"/>
      <c r="AIF31" s="71"/>
      <c r="AIG31" s="71"/>
      <c r="AIH31" s="71"/>
      <c r="AII31" s="71"/>
      <c r="AIJ31" s="71"/>
      <c r="AIK31" s="71"/>
      <c r="AIL31" s="71"/>
      <c r="AIM31" s="71"/>
      <c r="AIN31" s="71"/>
      <c r="AIO31" s="71"/>
      <c r="AIP31" s="71"/>
      <c r="AIQ31" s="71"/>
      <c r="AIR31" s="71"/>
      <c r="AIS31" s="71"/>
      <c r="AIT31" s="71"/>
      <c r="AIU31" s="71"/>
      <c r="AIV31" s="71"/>
      <c r="AIW31" s="71"/>
      <c r="AIX31" s="71"/>
      <c r="AIY31" s="71"/>
      <c r="AIZ31" s="71"/>
      <c r="AJA31" s="71"/>
      <c r="AJB31" s="71"/>
      <c r="AJC31" s="71"/>
      <c r="AJD31" s="71"/>
      <c r="AJE31" s="71"/>
      <c r="AJF31" s="71"/>
      <c r="AJG31" s="71"/>
      <c r="AJH31" s="71"/>
      <c r="AJI31" s="71"/>
      <c r="AJJ31" s="71"/>
      <c r="AJK31" s="71"/>
      <c r="AJL31" s="71"/>
      <c r="AJM31" s="71"/>
      <c r="AJN31" s="71"/>
      <c r="AJO31" s="71"/>
      <c r="AJP31" s="71"/>
      <c r="AJQ31" s="71"/>
      <c r="AJR31" s="71"/>
      <c r="AJS31" s="71"/>
      <c r="AJT31" s="71"/>
      <c r="AJU31" s="71"/>
      <c r="AJV31" s="71"/>
      <c r="AJW31" s="71"/>
      <c r="AJX31" s="71"/>
      <c r="AJY31" s="71"/>
      <c r="AJZ31" s="71"/>
      <c r="AKA31" s="71"/>
      <c r="AKB31" s="71"/>
      <c r="AKC31" s="71"/>
      <c r="AKD31" s="71"/>
      <c r="AKE31" s="71"/>
      <c r="AKF31" s="71"/>
      <c r="AKG31" s="71"/>
      <c r="AKH31" s="71"/>
      <c r="AKI31" s="71"/>
      <c r="AKJ31" s="71"/>
      <c r="AKK31" s="71"/>
      <c r="AKL31" s="71"/>
      <c r="AKM31" s="71"/>
      <c r="AKN31" s="71"/>
      <c r="AKO31" s="71"/>
      <c r="AKP31" s="71"/>
      <c r="AKQ31" s="71"/>
      <c r="AKR31" s="71"/>
      <c r="AKS31" s="71"/>
      <c r="AKT31" s="71"/>
      <c r="AKU31" s="71"/>
      <c r="AKV31" s="71"/>
      <c r="AKW31" s="71"/>
      <c r="AKX31" s="71"/>
      <c r="AKY31" s="71"/>
      <c r="AKZ31" s="71"/>
      <c r="ALA31" s="71"/>
      <c r="ALB31" s="71"/>
      <c r="ALC31" s="71"/>
      <c r="ALD31" s="71"/>
      <c r="ALE31" s="71"/>
      <c r="ALF31" s="71"/>
      <c r="ALG31" s="71"/>
      <c r="ALH31" s="71"/>
      <c r="ALI31" s="71"/>
      <c r="ALJ31" s="71"/>
      <c r="ALK31" s="71"/>
      <c r="ALL31" s="71"/>
      <c r="ALM31" s="71"/>
      <c r="ALN31" s="71"/>
      <c r="ALO31" s="71"/>
      <c r="ALP31" s="71"/>
      <c r="ALQ31" s="71"/>
      <c r="ALR31" s="71"/>
      <c r="ALS31" s="71"/>
      <c r="ALT31" s="71"/>
      <c r="ALU31" s="71"/>
      <c r="ALV31" s="71"/>
      <c r="ALW31" s="71"/>
      <c r="ALX31" s="71"/>
      <c r="ALY31" s="71"/>
      <c r="ALZ31" s="71"/>
      <c r="AMA31" s="71"/>
      <c r="AMB31" s="71"/>
      <c r="AMC31" s="71"/>
      <c r="AMD31" s="71"/>
      <c r="AME31" s="71"/>
      <c r="AMF31" s="71"/>
      <c r="AMG31" s="71"/>
      <c r="AMH31" s="71"/>
      <c r="AMI31" s="71"/>
      <c r="AMJ31" s="71"/>
      <c r="AMK31" s="71"/>
      <c r="AML31" s="71"/>
      <c r="AMM31" s="71"/>
      <c r="AMN31" s="71"/>
      <c r="AMO31" s="71"/>
      <c r="AMP31" s="71"/>
      <c r="AMQ31" s="71"/>
      <c r="AMR31" s="71"/>
      <c r="AMS31" s="71"/>
      <c r="AMT31" s="71"/>
      <c r="AMU31" s="71"/>
      <c r="AMV31" s="71"/>
      <c r="AMW31" s="71"/>
      <c r="AMX31" s="71"/>
      <c r="AMY31" s="71"/>
      <c r="AMZ31" s="71"/>
      <c r="ANA31" s="71"/>
      <c r="ANB31" s="71"/>
      <c r="ANC31" s="71"/>
      <c r="AND31" s="71"/>
      <c r="ANE31" s="71"/>
      <c r="ANF31" s="71"/>
      <c r="ANG31" s="71"/>
      <c r="ANH31" s="71"/>
      <c r="ANI31" s="71"/>
      <c r="ANJ31" s="71"/>
      <c r="ANK31" s="71"/>
      <c r="ANL31" s="71"/>
      <c r="ANM31" s="71"/>
      <c r="ANN31" s="71"/>
      <c r="ANO31" s="71"/>
      <c r="ANP31" s="71"/>
      <c r="ANQ31" s="71"/>
      <c r="ANR31" s="71"/>
      <c r="ANS31" s="71"/>
      <c r="ANT31" s="71"/>
      <c r="ANU31" s="71"/>
      <c r="ANV31" s="71"/>
      <c r="ANW31" s="71"/>
      <c r="ANX31" s="71"/>
      <c r="ANY31" s="71"/>
      <c r="ANZ31" s="71"/>
      <c r="AOA31" s="71"/>
      <c r="AOB31" s="71"/>
      <c r="AOC31" s="71"/>
      <c r="AOD31" s="71"/>
      <c r="AOE31" s="71"/>
      <c r="AOF31" s="71"/>
      <c r="AOG31" s="71"/>
      <c r="AOH31" s="71"/>
      <c r="AOI31" s="71"/>
      <c r="AOJ31" s="71"/>
      <c r="AOK31" s="71"/>
      <c r="AOL31" s="71"/>
      <c r="AOM31" s="71"/>
      <c r="AON31" s="71"/>
      <c r="AOO31" s="71"/>
      <c r="AOP31" s="71"/>
      <c r="AOQ31" s="71"/>
      <c r="AOR31" s="71"/>
      <c r="AOS31" s="71"/>
      <c r="AOT31" s="71"/>
      <c r="AOU31" s="71"/>
      <c r="AOV31" s="71"/>
      <c r="AOW31" s="71"/>
      <c r="AOX31" s="71"/>
      <c r="AOY31" s="71"/>
      <c r="AOZ31" s="71"/>
      <c r="APA31" s="71"/>
      <c r="APB31" s="71"/>
      <c r="APC31" s="71"/>
      <c r="APD31" s="71"/>
      <c r="APE31" s="71"/>
      <c r="APF31" s="71"/>
      <c r="APG31" s="71"/>
      <c r="APH31" s="71"/>
      <c r="API31" s="71"/>
      <c r="APJ31" s="71"/>
      <c r="APK31" s="71"/>
      <c r="APL31" s="71"/>
      <c r="APM31" s="71"/>
      <c r="APN31" s="71"/>
      <c r="APO31" s="71"/>
      <c r="APP31" s="71"/>
      <c r="APQ31" s="71"/>
      <c r="APR31" s="71"/>
      <c r="APS31" s="71"/>
      <c r="APT31" s="71"/>
      <c r="APU31" s="71"/>
      <c r="APV31" s="71"/>
      <c r="APW31" s="71"/>
      <c r="APX31" s="71"/>
      <c r="APY31" s="71"/>
      <c r="APZ31" s="71"/>
      <c r="AQA31" s="71"/>
      <c r="AQB31" s="71"/>
      <c r="AQC31" s="71"/>
      <c r="AQD31" s="71"/>
      <c r="AQE31" s="71"/>
      <c r="AQF31" s="71"/>
      <c r="AQG31" s="71"/>
      <c r="AQH31" s="71"/>
      <c r="AQI31" s="71"/>
      <c r="AQJ31" s="71"/>
      <c r="AQK31" s="71"/>
      <c r="AQL31" s="71"/>
      <c r="AQM31" s="71"/>
      <c r="AQN31" s="71"/>
      <c r="AQO31" s="71"/>
      <c r="AQP31" s="71"/>
      <c r="AQQ31" s="71"/>
      <c r="AQR31" s="71"/>
      <c r="AQS31" s="71"/>
      <c r="AQT31" s="71"/>
      <c r="AQU31" s="71"/>
      <c r="AQV31" s="71"/>
      <c r="AQW31" s="71"/>
      <c r="AQX31" s="71"/>
      <c r="AQY31" s="71"/>
      <c r="AQZ31" s="71"/>
      <c r="ARA31" s="71"/>
      <c r="ARB31" s="71"/>
      <c r="ARC31" s="71"/>
      <c r="ARD31" s="71"/>
      <c r="ARE31" s="71"/>
      <c r="ARF31" s="71"/>
      <c r="ARG31" s="71"/>
      <c r="ARH31" s="71"/>
      <c r="ARI31" s="71"/>
      <c r="ARJ31" s="71"/>
      <c r="ARK31" s="71"/>
      <c r="ARL31" s="71"/>
      <c r="ARM31" s="71"/>
      <c r="ARN31" s="71"/>
      <c r="ARO31" s="71"/>
      <c r="ARP31" s="71"/>
      <c r="ARQ31" s="71"/>
      <c r="ARR31" s="71"/>
      <c r="ARS31" s="71"/>
      <c r="ART31" s="71"/>
      <c r="ARU31" s="71"/>
      <c r="ARV31" s="71"/>
      <c r="ARW31" s="71"/>
      <c r="ARX31" s="71"/>
      <c r="ARY31" s="71"/>
      <c r="ARZ31" s="71"/>
      <c r="ASA31" s="71"/>
      <c r="ASB31" s="71"/>
      <c r="ASC31" s="71"/>
      <c r="ASD31" s="71"/>
      <c r="ASE31" s="71"/>
      <c r="ASF31" s="71"/>
      <c r="ASG31" s="71"/>
      <c r="ASH31" s="71"/>
      <c r="ASI31" s="71"/>
      <c r="ASJ31" s="71"/>
      <c r="ASK31" s="71"/>
      <c r="ASL31" s="71"/>
      <c r="ASM31" s="71"/>
      <c r="ASN31" s="71"/>
      <c r="ASO31" s="71"/>
      <c r="ASP31" s="71"/>
      <c r="ASQ31" s="71"/>
      <c r="ASR31" s="71"/>
      <c r="ASS31" s="71"/>
      <c r="AST31" s="71"/>
      <c r="ASU31" s="71"/>
      <c r="ASV31" s="71"/>
      <c r="ASW31" s="71"/>
      <c r="ASX31" s="71"/>
      <c r="ASY31" s="71"/>
      <c r="ASZ31" s="71"/>
      <c r="ATA31" s="71"/>
      <c r="ATB31" s="71"/>
      <c r="ATC31" s="71"/>
      <c r="ATD31" s="71"/>
      <c r="ATE31" s="71"/>
      <c r="ATF31" s="71"/>
      <c r="ATG31" s="71"/>
      <c r="ATH31" s="71"/>
      <c r="ATI31" s="71"/>
      <c r="ATJ31" s="71"/>
      <c r="ATK31" s="71"/>
      <c r="ATL31" s="71"/>
      <c r="ATM31" s="71"/>
      <c r="ATN31" s="71"/>
      <c r="ATO31" s="71"/>
      <c r="ATP31" s="71"/>
      <c r="ATQ31" s="71"/>
      <c r="ATR31" s="71"/>
      <c r="ATS31" s="71"/>
      <c r="ATT31" s="71"/>
      <c r="ATU31" s="71"/>
      <c r="ATV31" s="71"/>
      <c r="ATW31" s="71"/>
      <c r="ATX31" s="71"/>
      <c r="ATY31" s="71"/>
      <c r="ATZ31" s="71"/>
      <c r="AUA31" s="71"/>
      <c r="AUB31" s="71"/>
      <c r="AUC31" s="71"/>
      <c r="AUD31" s="71"/>
      <c r="AUE31" s="71"/>
      <c r="AUF31" s="71"/>
      <c r="AUG31" s="71"/>
      <c r="AUH31" s="71"/>
      <c r="AUI31" s="71"/>
      <c r="AUJ31" s="71"/>
      <c r="AUK31" s="71"/>
      <c r="AUL31" s="71"/>
      <c r="AUM31" s="71"/>
      <c r="AUN31" s="71"/>
      <c r="AUO31" s="71"/>
      <c r="AUP31" s="71"/>
      <c r="AUQ31" s="71"/>
      <c r="AUR31" s="71"/>
      <c r="AUS31" s="71"/>
      <c r="AUT31" s="71"/>
      <c r="AUU31" s="71"/>
      <c r="AUV31" s="71"/>
      <c r="AUW31" s="71"/>
      <c r="AUX31" s="71"/>
      <c r="AUY31" s="71"/>
      <c r="AUZ31" s="71"/>
      <c r="AVA31" s="71"/>
      <c r="AVB31" s="71"/>
      <c r="AVC31" s="71"/>
      <c r="AVD31" s="71"/>
      <c r="AVE31" s="71"/>
      <c r="AVF31" s="71"/>
      <c r="AVG31" s="71"/>
      <c r="AVH31" s="71"/>
      <c r="AVI31" s="71"/>
      <c r="AVJ31" s="71"/>
      <c r="AVK31" s="71"/>
      <c r="AVL31" s="71"/>
      <c r="AVM31" s="71"/>
      <c r="AVN31" s="71"/>
      <c r="AVO31" s="71"/>
      <c r="AVP31" s="71"/>
      <c r="AVQ31" s="71"/>
      <c r="AVR31" s="71"/>
      <c r="AVS31" s="71"/>
      <c r="AVT31" s="71"/>
      <c r="AVU31" s="71"/>
      <c r="AVV31" s="71"/>
      <c r="AVW31" s="71"/>
      <c r="AVX31" s="71"/>
      <c r="AVY31" s="71"/>
      <c r="AVZ31" s="71"/>
      <c r="AWA31" s="71"/>
      <c r="AWB31" s="71"/>
      <c r="AWC31" s="71"/>
      <c r="AWD31" s="71"/>
      <c r="AWE31" s="71"/>
      <c r="AWF31" s="71"/>
      <c r="AWG31" s="71"/>
      <c r="AWH31" s="71"/>
      <c r="AWI31" s="71"/>
      <c r="AWJ31" s="71"/>
      <c r="AWK31" s="71"/>
      <c r="AWL31" s="71"/>
      <c r="AWM31" s="71"/>
      <c r="AWN31" s="71"/>
      <c r="AWO31" s="71"/>
      <c r="AWP31" s="71"/>
      <c r="AWQ31" s="71"/>
      <c r="AWR31" s="71"/>
      <c r="AWS31" s="71"/>
      <c r="AWT31" s="71"/>
      <c r="AWU31" s="71"/>
      <c r="AWV31" s="71"/>
      <c r="AWW31" s="71"/>
      <c r="AWX31" s="71"/>
      <c r="AWY31" s="71"/>
      <c r="AWZ31" s="71"/>
      <c r="AXA31" s="71"/>
      <c r="AXB31" s="71"/>
      <c r="AXC31" s="71"/>
      <c r="AXD31" s="71"/>
      <c r="AXE31" s="71"/>
      <c r="AXF31" s="71"/>
      <c r="AXG31" s="71"/>
      <c r="AXH31" s="71"/>
      <c r="AXI31" s="71"/>
      <c r="AXJ31" s="71"/>
      <c r="AXK31" s="71"/>
      <c r="AXL31" s="71"/>
      <c r="AXM31" s="71"/>
      <c r="AXN31" s="71"/>
      <c r="AXO31" s="71"/>
      <c r="AXP31" s="71"/>
      <c r="AXQ31" s="71"/>
      <c r="AXR31" s="71"/>
      <c r="AXS31" s="71"/>
      <c r="AXT31" s="71"/>
      <c r="AXU31" s="71"/>
      <c r="AXV31" s="71"/>
      <c r="AXW31" s="71"/>
      <c r="AXX31" s="71"/>
      <c r="AXY31" s="71"/>
      <c r="AXZ31" s="71"/>
      <c r="AYA31" s="71"/>
      <c r="AYB31" s="71"/>
      <c r="AYC31" s="71"/>
      <c r="AYD31" s="71"/>
      <c r="AYE31" s="71"/>
      <c r="AYF31" s="71"/>
      <c r="AYG31" s="71"/>
      <c r="AYH31" s="71"/>
      <c r="AYI31" s="71"/>
      <c r="AYJ31" s="71"/>
      <c r="AYK31" s="71"/>
      <c r="AYL31" s="71"/>
      <c r="AYM31" s="71"/>
      <c r="AYN31" s="71"/>
      <c r="AYO31" s="71"/>
      <c r="AYP31" s="71"/>
      <c r="AYQ31" s="71"/>
      <c r="AYR31" s="71"/>
      <c r="AYS31" s="71"/>
      <c r="AYT31" s="71"/>
      <c r="AYU31" s="71"/>
      <c r="AYV31" s="71"/>
      <c r="AYW31" s="71"/>
      <c r="AYX31" s="71"/>
      <c r="AYY31" s="71"/>
      <c r="AYZ31" s="71"/>
      <c r="AZA31" s="71"/>
      <c r="AZB31" s="71"/>
      <c r="AZC31" s="71"/>
      <c r="AZD31" s="71"/>
      <c r="AZE31" s="71"/>
      <c r="AZF31" s="71"/>
      <c r="AZG31" s="71"/>
      <c r="AZH31" s="71"/>
      <c r="AZI31" s="71"/>
      <c r="AZJ31" s="71"/>
      <c r="AZK31" s="71"/>
      <c r="AZL31" s="71"/>
      <c r="AZM31" s="71"/>
      <c r="AZN31" s="71"/>
      <c r="AZO31" s="71"/>
      <c r="AZP31" s="71"/>
      <c r="AZQ31" s="71"/>
      <c r="AZR31" s="71"/>
      <c r="AZS31" s="71"/>
      <c r="AZT31" s="71"/>
      <c r="AZU31" s="71"/>
      <c r="AZV31" s="71"/>
      <c r="AZW31" s="71"/>
      <c r="AZX31" s="71"/>
      <c r="AZY31" s="71"/>
      <c r="AZZ31" s="71"/>
      <c r="BAA31" s="71"/>
      <c r="BAB31" s="71"/>
      <c r="BAC31" s="71"/>
      <c r="BAD31" s="71"/>
      <c r="BAE31" s="71"/>
      <c r="BAF31" s="71"/>
      <c r="BAG31" s="71"/>
      <c r="BAH31" s="71"/>
      <c r="BAI31" s="71"/>
      <c r="BAJ31" s="71"/>
      <c r="BAK31" s="71"/>
      <c r="BAL31" s="71"/>
      <c r="BAM31" s="71"/>
      <c r="BAN31" s="71"/>
      <c r="BAO31" s="71"/>
      <c r="BAP31" s="71"/>
      <c r="BAQ31" s="71"/>
      <c r="BAR31" s="71"/>
      <c r="BAS31" s="71"/>
      <c r="BAT31" s="71"/>
      <c r="BAU31" s="71"/>
      <c r="BAV31" s="71"/>
      <c r="BAW31" s="71"/>
      <c r="BAX31" s="71"/>
      <c r="BAY31" s="71"/>
      <c r="BAZ31" s="71"/>
      <c r="BBA31" s="71"/>
      <c r="BBB31" s="71"/>
      <c r="BBC31" s="71"/>
      <c r="BBD31" s="71"/>
      <c r="BBE31" s="71"/>
      <c r="BBF31" s="71"/>
      <c r="BBG31" s="71"/>
      <c r="BBH31" s="71"/>
      <c r="BBI31" s="71"/>
      <c r="BBJ31" s="71"/>
      <c r="BBK31" s="71"/>
      <c r="BBL31" s="71"/>
      <c r="BBM31" s="71"/>
      <c r="BBN31" s="71"/>
      <c r="BBO31" s="71"/>
      <c r="BBP31" s="71"/>
      <c r="BBQ31" s="71"/>
      <c r="BBR31" s="71"/>
      <c r="BBS31" s="71"/>
      <c r="BBT31" s="71"/>
      <c r="BBU31" s="71"/>
      <c r="BBV31" s="71"/>
      <c r="BBW31" s="71"/>
      <c r="BBX31" s="71"/>
      <c r="BBY31" s="71"/>
      <c r="BBZ31" s="71"/>
      <c r="BCA31" s="71"/>
      <c r="BCB31" s="71"/>
      <c r="BCC31" s="71"/>
      <c r="BCD31" s="71"/>
      <c r="BCE31" s="71"/>
      <c r="BCF31" s="71"/>
      <c r="BCG31" s="71"/>
      <c r="BCH31" s="71"/>
      <c r="BCI31" s="71"/>
      <c r="BCJ31" s="71"/>
      <c r="BCK31" s="71"/>
      <c r="BCL31" s="71"/>
      <c r="BCM31" s="71"/>
      <c r="BCN31" s="71"/>
      <c r="BCO31" s="71"/>
      <c r="BCP31" s="71"/>
      <c r="BCQ31" s="71"/>
      <c r="BCR31" s="71"/>
      <c r="BCS31" s="71"/>
      <c r="BCT31" s="71"/>
      <c r="BCU31" s="71"/>
      <c r="BCV31" s="71"/>
      <c r="BCW31" s="71"/>
      <c r="BCX31" s="71"/>
      <c r="BCY31" s="71"/>
      <c r="BCZ31" s="71"/>
      <c r="BDA31" s="71"/>
      <c r="BDB31" s="71"/>
      <c r="BDC31" s="71"/>
      <c r="BDD31" s="71"/>
      <c r="BDE31" s="71"/>
      <c r="BDF31" s="71"/>
      <c r="BDG31" s="71"/>
      <c r="BDH31" s="71"/>
      <c r="BDI31" s="71"/>
      <c r="BDJ31" s="71"/>
      <c r="BDK31" s="71"/>
      <c r="BDL31" s="71"/>
      <c r="BDM31" s="71"/>
      <c r="BDN31" s="71"/>
      <c r="BDO31" s="71"/>
      <c r="BDP31" s="71"/>
      <c r="BDQ31" s="71"/>
      <c r="BDR31" s="71"/>
      <c r="BDS31" s="71"/>
      <c r="BDT31" s="71"/>
      <c r="BDU31" s="71"/>
      <c r="BDV31" s="71"/>
      <c r="BDW31" s="71"/>
      <c r="BDX31" s="71"/>
      <c r="BDY31" s="71"/>
      <c r="BDZ31" s="71"/>
      <c r="BEA31" s="71"/>
      <c r="BEB31" s="71"/>
      <c r="BEC31" s="71"/>
      <c r="BED31" s="71"/>
      <c r="BEE31" s="71"/>
      <c r="BEF31" s="71"/>
      <c r="BEG31" s="71"/>
      <c r="BEH31" s="71"/>
      <c r="BEI31" s="71"/>
      <c r="BEJ31" s="71"/>
      <c r="BEK31" s="71"/>
      <c r="BEL31" s="71"/>
      <c r="BEM31" s="71"/>
      <c r="BEN31" s="71"/>
      <c r="BEO31" s="71"/>
      <c r="BEP31" s="71"/>
      <c r="BEQ31" s="71"/>
      <c r="BER31" s="71"/>
      <c r="BES31" s="71"/>
      <c r="BET31" s="71"/>
      <c r="BEU31" s="71"/>
      <c r="BEV31" s="71"/>
      <c r="BEW31" s="71"/>
      <c r="BEX31" s="71"/>
      <c r="BEY31" s="71"/>
      <c r="BEZ31" s="71"/>
      <c r="BFA31" s="71"/>
      <c r="BFB31" s="71"/>
      <c r="BFC31" s="71"/>
      <c r="BFD31" s="71"/>
      <c r="BFE31" s="71"/>
      <c r="BFF31" s="71"/>
      <c r="BFG31" s="71"/>
      <c r="BFH31" s="71"/>
      <c r="BFI31" s="71"/>
      <c r="BFJ31" s="71"/>
      <c r="BFK31" s="71"/>
      <c r="BFL31" s="71"/>
      <c r="BFM31" s="71"/>
      <c r="BFN31" s="71"/>
      <c r="BFO31" s="71"/>
      <c r="BFP31" s="71"/>
      <c r="BFQ31" s="71"/>
      <c r="BFR31" s="71"/>
      <c r="BFS31" s="71"/>
      <c r="BFT31" s="71"/>
      <c r="BFU31" s="71"/>
      <c r="BFV31" s="71"/>
      <c r="BFW31" s="71"/>
      <c r="BFX31" s="71"/>
      <c r="BFY31" s="71"/>
      <c r="BFZ31" s="71"/>
      <c r="BGA31" s="71"/>
      <c r="BGB31" s="71"/>
      <c r="BGC31" s="71"/>
      <c r="BGD31" s="71"/>
      <c r="BGE31" s="71"/>
      <c r="BGF31" s="71"/>
      <c r="BGG31" s="71"/>
      <c r="BGH31" s="71"/>
      <c r="BGI31" s="71"/>
      <c r="BGJ31" s="71"/>
      <c r="BGK31" s="71"/>
      <c r="BGL31" s="71"/>
      <c r="BGM31" s="71"/>
      <c r="BGN31" s="71"/>
      <c r="BGO31" s="71"/>
      <c r="BGP31" s="71"/>
      <c r="BGQ31" s="71"/>
      <c r="BGR31" s="71"/>
      <c r="BGS31" s="71"/>
      <c r="BGT31" s="71"/>
      <c r="BGU31" s="71"/>
      <c r="BGV31" s="71"/>
      <c r="BGW31" s="71"/>
      <c r="BGX31" s="71"/>
      <c r="BGY31" s="71"/>
      <c r="BGZ31" s="71"/>
      <c r="BHA31" s="71"/>
      <c r="BHB31" s="71"/>
      <c r="BHC31" s="71"/>
      <c r="BHD31" s="71"/>
      <c r="BHE31" s="71"/>
      <c r="BHF31" s="71"/>
      <c r="BHG31" s="71"/>
      <c r="BHH31" s="71"/>
      <c r="BHI31" s="71"/>
      <c r="BHJ31" s="71"/>
      <c r="BHK31" s="71"/>
      <c r="BHL31" s="71"/>
      <c r="BHM31" s="71"/>
      <c r="BHN31" s="71"/>
      <c r="BHO31" s="71"/>
      <c r="BHP31" s="71"/>
      <c r="BHQ31" s="71"/>
      <c r="BHR31" s="71"/>
      <c r="BHS31" s="71"/>
      <c r="BHT31" s="71"/>
      <c r="BHU31" s="71"/>
      <c r="BHV31" s="71"/>
      <c r="BHW31" s="71"/>
      <c r="BHX31" s="71"/>
      <c r="BHY31" s="71"/>
      <c r="BHZ31" s="71"/>
      <c r="BIA31" s="71"/>
      <c r="BIB31" s="71"/>
      <c r="BIC31" s="71"/>
      <c r="BID31" s="71"/>
      <c r="BIE31" s="71"/>
      <c r="BIF31" s="71"/>
      <c r="BIG31" s="71"/>
      <c r="BIH31" s="71"/>
      <c r="BII31" s="71"/>
      <c r="BIJ31" s="71"/>
      <c r="BIK31" s="71"/>
      <c r="BIL31" s="71"/>
      <c r="BIM31" s="71"/>
      <c r="BIN31" s="71"/>
      <c r="BIO31" s="71"/>
      <c r="BIP31" s="71"/>
      <c r="BIQ31" s="71"/>
      <c r="BIR31" s="71"/>
      <c r="BIS31" s="71"/>
      <c r="BIT31" s="71"/>
      <c r="BIU31" s="71"/>
      <c r="BIV31" s="71"/>
      <c r="BIW31" s="71"/>
      <c r="BIX31" s="71"/>
      <c r="BIY31" s="71"/>
      <c r="BIZ31" s="71"/>
      <c r="BJA31" s="71"/>
      <c r="BJB31" s="71"/>
      <c r="BJC31" s="71"/>
      <c r="BJD31" s="71"/>
      <c r="BJE31" s="71"/>
      <c r="BJF31" s="71"/>
      <c r="BJG31" s="71"/>
      <c r="BJH31" s="71"/>
      <c r="BJI31" s="71"/>
      <c r="BJJ31" s="71"/>
      <c r="BJK31" s="71"/>
      <c r="BJL31" s="71"/>
      <c r="BJM31" s="71"/>
      <c r="BJN31" s="71"/>
      <c r="BJO31" s="71"/>
      <c r="BJP31" s="71"/>
      <c r="BJQ31" s="71"/>
      <c r="BJR31" s="71"/>
      <c r="BJS31" s="71"/>
      <c r="BJT31" s="71"/>
      <c r="BJU31" s="71"/>
      <c r="BJV31" s="71"/>
      <c r="BJW31" s="71"/>
      <c r="BJX31" s="71"/>
      <c r="BJY31" s="71"/>
      <c r="BJZ31" s="71"/>
      <c r="BKA31" s="71"/>
      <c r="BKB31" s="71"/>
      <c r="BKC31" s="71"/>
      <c r="BKD31" s="71"/>
      <c r="BKE31" s="71"/>
      <c r="BKF31" s="71"/>
      <c r="BKG31" s="71"/>
      <c r="BKH31" s="71"/>
      <c r="BKI31" s="71"/>
      <c r="BKJ31" s="71"/>
      <c r="BKK31" s="71"/>
      <c r="BKL31" s="71"/>
      <c r="BKM31" s="71"/>
      <c r="BKN31" s="71"/>
      <c r="BKO31" s="71"/>
      <c r="BKP31" s="71"/>
      <c r="BKQ31" s="71"/>
      <c r="BKR31" s="71"/>
      <c r="BKS31" s="71"/>
      <c r="BKT31" s="71"/>
      <c r="BKU31" s="71"/>
      <c r="BKV31" s="71"/>
      <c r="BKW31" s="71"/>
      <c r="BKX31" s="71"/>
      <c r="BKY31" s="71"/>
      <c r="BKZ31" s="71"/>
      <c r="BLA31" s="71"/>
      <c r="BLB31" s="71"/>
      <c r="BLC31" s="71"/>
      <c r="BLD31" s="71"/>
      <c r="BLE31" s="71"/>
      <c r="BLF31" s="71"/>
      <c r="BLG31" s="71"/>
      <c r="BLH31" s="71"/>
      <c r="BLI31" s="71"/>
      <c r="BLJ31" s="71"/>
      <c r="BLK31" s="71"/>
      <c r="BLL31" s="71"/>
      <c r="BLM31" s="71"/>
      <c r="BLN31" s="71"/>
      <c r="BLO31" s="71"/>
      <c r="BLP31" s="71"/>
      <c r="BLQ31" s="71"/>
      <c r="BLR31" s="71"/>
      <c r="BLS31" s="71"/>
      <c r="BLT31" s="71"/>
      <c r="BLU31" s="71"/>
      <c r="BLV31" s="71"/>
      <c r="BLW31" s="71"/>
      <c r="BLX31" s="71"/>
      <c r="BLY31" s="71"/>
      <c r="BLZ31" s="71"/>
      <c r="BMA31" s="71"/>
      <c r="BMB31" s="71"/>
      <c r="BMC31" s="71"/>
      <c r="BMD31" s="71"/>
      <c r="BME31" s="71"/>
      <c r="BMF31" s="71"/>
      <c r="BMG31" s="71"/>
      <c r="BMH31" s="71"/>
      <c r="BMI31" s="71"/>
      <c r="BMJ31" s="71"/>
      <c r="BMK31" s="71"/>
      <c r="BML31" s="71"/>
      <c r="BMM31" s="71"/>
      <c r="BMN31" s="71"/>
      <c r="BMO31" s="71"/>
      <c r="BMP31" s="71"/>
      <c r="BMQ31" s="71"/>
      <c r="BMR31" s="71"/>
      <c r="BMS31" s="71"/>
      <c r="BMT31" s="71"/>
      <c r="BMU31" s="71"/>
      <c r="BMV31" s="71"/>
      <c r="BMW31" s="71"/>
      <c r="BMX31" s="71"/>
      <c r="BMY31" s="71"/>
      <c r="BMZ31" s="71"/>
      <c r="BNA31" s="71"/>
      <c r="BNB31" s="71"/>
      <c r="BNC31" s="71"/>
      <c r="BND31" s="71"/>
      <c r="BNE31" s="71"/>
      <c r="BNF31" s="71"/>
      <c r="BNG31" s="71"/>
      <c r="BNH31" s="71"/>
      <c r="BNI31" s="71"/>
      <c r="BNJ31" s="71"/>
      <c r="BNK31" s="71"/>
      <c r="BNL31" s="71"/>
      <c r="BNM31" s="71"/>
      <c r="BNN31" s="71"/>
      <c r="BNO31" s="71"/>
      <c r="BNP31" s="71"/>
      <c r="BNQ31" s="71"/>
      <c r="BNR31" s="71"/>
      <c r="BNS31" s="71"/>
      <c r="BNT31" s="71"/>
      <c r="BNU31" s="71"/>
      <c r="BNV31" s="71"/>
      <c r="BNW31" s="71"/>
      <c r="BNX31" s="71"/>
      <c r="BNY31" s="71"/>
      <c r="BNZ31" s="71"/>
      <c r="BOA31" s="71"/>
      <c r="BOB31" s="71"/>
      <c r="BOC31" s="71"/>
      <c r="BOD31" s="71"/>
      <c r="BOE31" s="71"/>
      <c r="BOF31" s="71"/>
      <c r="BOG31" s="71"/>
      <c r="BOH31" s="71"/>
      <c r="BOI31" s="71"/>
      <c r="BOJ31" s="71"/>
      <c r="BOK31" s="71"/>
      <c r="BOL31" s="71"/>
      <c r="BOM31" s="71"/>
      <c r="BON31" s="71"/>
      <c r="BOO31" s="71"/>
      <c r="BOP31" s="71"/>
      <c r="BOQ31" s="71"/>
      <c r="BOR31" s="71"/>
      <c r="BOS31" s="71"/>
      <c r="BOT31" s="71"/>
      <c r="BOU31" s="71"/>
      <c r="BOV31" s="71"/>
      <c r="BOW31" s="71"/>
      <c r="BOX31" s="71"/>
      <c r="BOY31" s="71"/>
      <c r="BOZ31" s="71"/>
      <c r="BPA31" s="71"/>
      <c r="BPB31" s="71"/>
      <c r="BPC31" s="71"/>
      <c r="BPD31" s="71"/>
      <c r="BPE31" s="71"/>
      <c r="BPF31" s="71"/>
      <c r="BPG31" s="71"/>
      <c r="BPH31" s="71"/>
      <c r="BPI31" s="71"/>
      <c r="BPJ31" s="71"/>
      <c r="BPK31" s="71"/>
      <c r="BPL31" s="71"/>
      <c r="BPM31" s="71"/>
      <c r="BPN31" s="71"/>
      <c r="BPO31" s="71"/>
      <c r="BPP31" s="71"/>
      <c r="BPQ31" s="71"/>
      <c r="BPR31" s="71"/>
      <c r="BPS31" s="71"/>
      <c r="BPT31" s="71"/>
      <c r="BPU31" s="71"/>
      <c r="BPV31" s="71"/>
      <c r="BPW31" s="71"/>
      <c r="BPX31" s="71"/>
      <c r="BPY31" s="71"/>
      <c r="BPZ31" s="71"/>
      <c r="BQA31" s="71"/>
      <c r="BQB31" s="71"/>
      <c r="BQC31" s="71"/>
      <c r="BQD31" s="71"/>
      <c r="BQE31" s="71"/>
      <c r="BQF31" s="71"/>
      <c r="BQG31" s="71"/>
      <c r="BQH31" s="71"/>
      <c r="BQI31" s="71"/>
      <c r="BQJ31" s="71"/>
      <c r="BQK31" s="71"/>
      <c r="BQL31" s="71"/>
      <c r="BQM31" s="71"/>
      <c r="BQN31" s="71"/>
      <c r="BQO31" s="71"/>
      <c r="BQP31" s="71"/>
      <c r="BQQ31" s="71"/>
      <c r="BQR31" s="71"/>
      <c r="BQS31" s="71"/>
      <c r="BQT31" s="71"/>
      <c r="BQU31" s="71"/>
      <c r="BQV31" s="71"/>
      <c r="BQW31" s="71"/>
      <c r="BQX31" s="71"/>
      <c r="BQY31" s="71"/>
      <c r="BQZ31" s="71"/>
      <c r="BRA31" s="71"/>
      <c r="BRB31" s="71"/>
      <c r="BRC31" s="71"/>
      <c r="BRD31" s="71"/>
      <c r="BRE31" s="71"/>
      <c r="BRF31" s="71"/>
      <c r="BRG31" s="71"/>
      <c r="BRH31" s="71"/>
      <c r="BRI31" s="71"/>
      <c r="BRJ31" s="71"/>
      <c r="BRK31" s="71"/>
      <c r="BRL31" s="71"/>
      <c r="BRM31" s="71"/>
      <c r="BRN31" s="71"/>
      <c r="BRO31" s="71"/>
      <c r="BRP31" s="71"/>
      <c r="BRQ31" s="71"/>
      <c r="BRR31" s="71"/>
      <c r="BRS31" s="71"/>
      <c r="BRT31" s="71"/>
      <c r="BRU31" s="71"/>
      <c r="BRV31" s="71"/>
      <c r="BRW31" s="71"/>
      <c r="BRX31" s="71"/>
      <c r="BRY31" s="71"/>
      <c r="BRZ31" s="71"/>
      <c r="BSA31" s="71"/>
      <c r="BSB31" s="71"/>
      <c r="BSC31" s="71"/>
      <c r="BSD31" s="71"/>
      <c r="BSE31" s="71"/>
      <c r="BSF31" s="71"/>
      <c r="BSG31" s="71"/>
      <c r="BSH31" s="71"/>
      <c r="BSI31" s="71"/>
      <c r="BSJ31" s="71"/>
      <c r="BSK31" s="71"/>
      <c r="BSL31" s="71"/>
      <c r="BSM31" s="71"/>
      <c r="BSN31" s="71"/>
      <c r="BSO31" s="71"/>
      <c r="BSP31" s="71"/>
      <c r="BSQ31" s="71"/>
      <c r="BSR31" s="71"/>
      <c r="BSS31" s="71"/>
      <c r="BST31" s="71"/>
      <c r="BSU31" s="71"/>
      <c r="BSV31" s="71"/>
      <c r="BSW31" s="71"/>
      <c r="BSX31" s="71"/>
      <c r="BSY31" s="71"/>
      <c r="BSZ31" s="71"/>
      <c r="BTA31" s="71"/>
      <c r="BTB31" s="71"/>
      <c r="BTC31" s="71"/>
      <c r="BTD31" s="71"/>
      <c r="BTE31" s="71"/>
      <c r="BTF31" s="71"/>
      <c r="BTG31" s="71"/>
      <c r="BTH31" s="71"/>
      <c r="BTI31" s="71"/>
      <c r="BTJ31" s="71"/>
      <c r="BTK31" s="71"/>
      <c r="BTL31" s="71"/>
      <c r="BTM31" s="71"/>
      <c r="BTN31" s="71"/>
      <c r="BTO31" s="71"/>
      <c r="BTP31" s="71"/>
      <c r="BTQ31" s="71"/>
      <c r="BTR31" s="71"/>
      <c r="BTS31" s="71"/>
      <c r="BTT31" s="71"/>
      <c r="BTU31" s="71"/>
      <c r="BTV31" s="71"/>
      <c r="BTW31" s="71"/>
      <c r="BTX31" s="71"/>
      <c r="BTY31" s="71"/>
      <c r="BTZ31" s="71"/>
      <c r="BUA31" s="71"/>
      <c r="BUB31" s="71"/>
      <c r="BUC31" s="71"/>
      <c r="BUD31" s="71"/>
      <c r="BUE31" s="71"/>
      <c r="BUF31" s="71"/>
      <c r="BUG31" s="71"/>
      <c r="BUH31" s="71"/>
      <c r="BUI31" s="71"/>
      <c r="BUJ31" s="71"/>
      <c r="BUK31" s="71"/>
      <c r="BUL31" s="71"/>
      <c r="BUM31" s="71"/>
      <c r="BUN31" s="71"/>
      <c r="BUO31" s="71"/>
      <c r="BUP31" s="71"/>
      <c r="BUQ31" s="71"/>
      <c r="BUR31" s="71"/>
      <c r="BUS31" s="71"/>
      <c r="BUT31" s="71"/>
      <c r="BUU31" s="71"/>
      <c r="BUV31" s="71"/>
      <c r="BUW31" s="71"/>
      <c r="BUX31" s="71"/>
      <c r="BUY31" s="71"/>
      <c r="BUZ31" s="71"/>
      <c r="BVA31" s="71"/>
      <c r="BVB31" s="71"/>
      <c r="BVC31" s="71"/>
      <c r="BVD31" s="71"/>
      <c r="BVE31" s="71"/>
      <c r="BVF31" s="71"/>
      <c r="BVG31" s="71"/>
      <c r="BVH31" s="71"/>
      <c r="BVI31" s="71"/>
      <c r="BVJ31" s="71"/>
      <c r="BVK31" s="71"/>
      <c r="BVL31" s="71"/>
      <c r="BVM31" s="71"/>
      <c r="BVN31" s="71"/>
      <c r="BVO31" s="71"/>
      <c r="BVP31" s="71"/>
      <c r="BVQ31" s="71"/>
      <c r="BVR31" s="71"/>
      <c r="BVS31" s="71"/>
      <c r="BVT31" s="71"/>
      <c r="BVU31" s="71"/>
      <c r="BVV31" s="71"/>
      <c r="BVW31" s="71"/>
      <c r="BVX31" s="71"/>
      <c r="BVY31" s="71"/>
      <c r="BVZ31" s="71"/>
      <c r="BWA31" s="71"/>
      <c r="BWB31" s="71"/>
      <c r="BWC31" s="71"/>
      <c r="BWD31" s="71"/>
      <c r="BWE31" s="71"/>
      <c r="BWF31" s="71"/>
      <c r="BWG31" s="71"/>
      <c r="BWH31" s="71"/>
      <c r="BWI31" s="71"/>
      <c r="BWJ31" s="71"/>
      <c r="BWK31" s="71"/>
      <c r="BWL31" s="71"/>
      <c r="BWM31" s="71"/>
      <c r="BWN31" s="71"/>
      <c r="BWO31" s="71"/>
      <c r="BWP31" s="71"/>
      <c r="BWQ31" s="71"/>
      <c r="BWR31" s="71"/>
      <c r="BWS31" s="71"/>
      <c r="BWT31" s="71"/>
      <c r="BWU31" s="71"/>
      <c r="BWV31" s="71"/>
      <c r="BWW31" s="71"/>
      <c r="BWX31" s="71"/>
      <c r="BWY31" s="71"/>
      <c r="BWZ31" s="71"/>
      <c r="BXA31" s="71"/>
      <c r="BXB31" s="71"/>
      <c r="BXC31" s="71"/>
      <c r="BXD31" s="71"/>
      <c r="BXE31" s="71"/>
      <c r="BXF31" s="71"/>
      <c r="BXG31" s="71"/>
      <c r="BXH31" s="71"/>
      <c r="BXI31" s="71"/>
      <c r="BXJ31" s="71"/>
      <c r="BXK31" s="71"/>
      <c r="BXL31" s="71"/>
      <c r="BXM31" s="71"/>
      <c r="BXN31" s="71"/>
      <c r="BXO31" s="71"/>
      <c r="BXP31" s="71"/>
      <c r="BXQ31" s="71"/>
      <c r="BXR31" s="71"/>
      <c r="BXS31" s="71"/>
      <c r="BXT31" s="71"/>
      <c r="BXU31" s="71"/>
      <c r="BXV31" s="71"/>
      <c r="BXW31" s="71"/>
      <c r="BXX31" s="71"/>
      <c r="BXY31" s="71"/>
      <c r="BXZ31" s="71"/>
      <c r="BYA31" s="71"/>
      <c r="BYB31" s="71"/>
      <c r="BYC31" s="71"/>
      <c r="BYD31" s="71"/>
      <c r="BYE31" s="71"/>
      <c r="BYF31" s="71"/>
      <c r="BYG31" s="71"/>
      <c r="BYH31" s="71"/>
      <c r="BYI31" s="71"/>
      <c r="BYJ31" s="71"/>
      <c r="BYK31" s="71"/>
      <c r="BYL31" s="71"/>
      <c r="BYM31" s="71"/>
      <c r="BYN31" s="71"/>
      <c r="BYO31" s="71"/>
      <c r="BYP31" s="71"/>
      <c r="BYQ31" s="71"/>
      <c r="BYR31" s="71"/>
      <c r="BYS31" s="71"/>
      <c r="BYT31" s="71"/>
      <c r="BYU31" s="71"/>
      <c r="BYV31" s="71"/>
      <c r="BYW31" s="71"/>
      <c r="BYX31" s="71"/>
      <c r="BYY31" s="71"/>
      <c r="BYZ31" s="71"/>
      <c r="BZA31" s="71"/>
      <c r="BZB31" s="71"/>
      <c r="BZC31" s="71"/>
      <c r="BZD31" s="71"/>
      <c r="BZE31" s="71"/>
      <c r="BZF31" s="71"/>
      <c r="BZG31" s="71"/>
      <c r="BZH31" s="71"/>
      <c r="BZI31" s="71"/>
      <c r="BZJ31" s="71"/>
      <c r="BZK31" s="71"/>
      <c r="BZL31" s="71"/>
      <c r="BZM31" s="71"/>
      <c r="BZN31" s="71"/>
      <c r="BZO31" s="71"/>
      <c r="BZP31" s="71"/>
      <c r="BZQ31" s="71"/>
      <c r="BZR31" s="71"/>
      <c r="BZS31" s="71"/>
      <c r="BZT31" s="71"/>
      <c r="BZU31" s="71"/>
      <c r="BZV31" s="71"/>
      <c r="BZW31" s="71"/>
      <c r="BZX31" s="71"/>
      <c r="BZY31" s="71"/>
      <c r="BZZ31" s="71"/>
      <c r="CAA31" s="71"/>
      <c r="CAB31" s="71"/>
      <c r="CAC31" s="71"/>
      <c r="CAD31" s="71"/>
      <c r="CAE31" s="71"/>
      <c r="CAF31" s="71"/>
      <c r="CAG31" s="71"/>
      <c r="CAH31" s="71"/>
      <c r="CAI31" s="71"/>
      <c r="CAJ31" s="71"/>
      <c r="CAK31" s="71"/>
      <c r="CAL31" s="71"/>
      <c r="CAM31" s="71"/>
      <c r="CAN31" s="71"/>
      <c r="CAO31" s="71"/>
      <c r="CAP31" s="71"/>
      <c r="CAQ31" s="71"/>
      <c r="CAR31" s="71"/>
      <c r="CAS31" s="71"/>
      <c r="CAT31" s="71"/>
      <c r="CAU31" s="71"/>
      <c r="CAV31" s="71"/>
      <c r="CAW31" s="71"/>
      <c r="CAX31" s="71"/>
      <c r="CAY31" s="71"/>
      <c r="CAZ31" s="71"/>
      <c r="CBA31" s="71"/>
      <c r="CBB31" s="71"/>
      <c r="CBC31" s="71"/>
      <c r="CBD31" s="71"/>
      <c r="CBE31" s="71"/>
      <c r="CBF31" s="71"/>
      <c r="CBG31" s="71"/>
      <c r="CBH31" s="71"/>
      <c r="CBI31" s="71"/>
      <c r="CBJ31" s="71"/>
      <c r="CBK31" s="71"/>
      <c r="CBL31" s="71"/>
      <c r="CBM31" s="71"/>
      <c r="CBN31" s="71"/>
      <c r="CBO31" s="71"/>
      <c r="CBP31" s="71"/>
      <c r="CBQ31" s="71"/>
      <c r="CBR31" s="71"/>
      <c r="CBS31" s="71"/>
      <c r="CBT31" s="71"/>
      <c r="CBU31" s="71"/>
      <c r="CBV31" s="71"/>
      <c r="CBW31" s="71"/>
      <c r="CBX31" s="71"/>
      <c r="CBY31" s="71"/>
      <c r="CBZ31" s="71"/>
      <c r="CCA31" s="71"/>
      <c r="CCB31" s="71"/>
      <c r="CCC31" s="71"/>
      <c r="CCD31" s="71"/>
      <c r="CCE31" s="71"/>
      <c r="CCF31" s="71"/>
      <c r="CCG31" s="71"/>
      <c r="CCH31" s="71"/>
      <c r="CCI31" s="71"/>
      <c r="CCJ31" s="71"/>
      <c r="CCK31" s="71"/>
      <c r="CCL31" s="71"/>
      <c r="CCM31" s="71"/>
      <c r="CCN31" s="71"/>
      <c r="CCO31" s="71"/>
      <c r="CCP31" s="71"/>
      <c r="CCQ31" s="71"/>
      <c r="CCR31" s="71"/>
      <c r="CCS31" s="71"/>
      <c r="CCT31" s="71"/>
      <c r="CCU31" s="71"/>
      <c r="CCV31" s="71"/>
      <c r="CCW31" s="71"/>
      <c r="CCX31" s="71"/>
      <c r="CCY31" s="71"/>
      <c r="CCZ31" s="71"/>
      <c r="CDA31" s="71"/>
      <c r="CDB31" s="71"/>
      <c r="CDC31" s="71"/>
      <c r="CDD31" s="71"/>
      <c r="CDE31" s="71"/>
      <c r="CDF31" s="71"/>
      <c r="CDG31" s="71"/>
      <c r="CDH31" s="71"/>
      <c r="CDI31" s="71"/>
      <c r="CDJ31" s="71"/>
      <c r="CDK31" s="71"/>
      <c r="CDL31" s="71"/>
      <c r="CDM31" s="71"/>
      <c r="CDN31" s="71"/>
      <c r="CDO31" s="71"/>
      <c r="CDP31" s="71"/>
      <c r="CDQ31" s="71"/>
      <c r="CDR31" s="71"/>
      <c r="CDS31" s="71"/>
      <c r="CDT31" s="71"/>
      <c r="CDU31" s="71"/>
      <c r="CDV31" s="71"/>
      <c r="CDW31" s="71"/>
      <c r="CDX31" s="71"/>
      <c r="CDY31" s="71"/>
      <c r="CDZ31" s="71"/>
      <c r="CEA31" s="71"/>
      <c r="CEB31" s="71"/>
      <c r="CEC31" s="71"/>
      <c r="CED31" s="71"/>
      <c r="CEE31" s="71"/>
      <c r="CEF31" s="71"/>
      <c r="CEG31" s="71"/>
      <c r="CEH31" s="71"/>
      <c r="CEI31" s="71"/>
      <c r="CEJ31" s="71"/>
      <c r="CEK31" s="71"/>
      <c r="CEL31" s="71"/>
      <c r="CEM31" s="71"/>
      <c r="CEN31" s="71"/>
      <c r="CEO31" s="71"/>
      <c r="CEP31" s="71"/>
      <c r="CEQ31" s="71"/>
      <c r="CER31" s="71"/>
      <c r="CES31" s="71"/>
      <c r="CET31" s="71"/>
      <c r="CEU31" s="71"/>
      <c r="CEV31" s="71"/>
      <c r="CEW31" s="71"/>
      <c r="CEX31" s="71"/>
      <c r="CEY31" s="71"/>
      <c r="CEZ31" s="71"/>
      <c r="CFA31" s="71"/>
      <c r="CFB31" s="71"/>
      <c r="CFC31" s="71"/>
      <c r="CFD31" s="71"/>
      <c r="CFE31" s="71"/>
      <c r="CFF31" s="71"/>
      <c r="CFG31" s="71"/>
      <c r="CFH31" s="71"/>
      <c r="CFI31" s="71"/>
      <c r="CFJ31" s="71"/>
      <c r="CFK31" s="71"/>
      <c r="CFL31" s="71"/>
      <c r="CFM31" s="71"/>
      <c r="CFN31" s="71"/>
      <c r="CFO31" s="71"/>
      <c r="CFP31" s="71"/>
      <c r="CFQ31" s="71"/>
      <c r="CFR31" s="71"/>
      <c r="CFS31" s="71"/>
      <c r="CFT31" s="71"/>
      <c r="CFU31" s="71"/>
      <c r="CFV31" s="71"/>
      <c r="CFW31" s="71"/>
      <c r="CFX31" s="71"/>
      <c r="CFY31" s="71"/>
      <c r="CFZ31" s="71"/>
      <c r="CGA31" s="71"/>
      <c r="CGB31" s="71"/>
      <c r="CGC31" s="71"/>
      <c r="CGD31" s="71"/>
      <c r="CGE31" s="71"/>
      <c r="CGF31" s="71"/>
      <c r="CGG31" s="71"/>
      <c r="CGH31" s="71"/>
      <c r="CGI31" s="71"/>
      <c r="CGJ31" s="71"/>
      <c r="CGK31" s="71"/>
      <c r="CGL31" s="71"/>
      <c r="CGM31" s="71"/>
      <c r="CGN31" s="71"/>
      <c r="CGO31" s="71"/>
      <c r="CGP31" s="71"/>
      <c r="CGQ31" s="71"/>
      <c r="CGR31" s="71"/>
      <c r="CGS31" s="71"/>
      <c r="CGT31" s="71"/>
      <c r="CGU31" s="71"/>
      <c r="CGV31" s="71"/>
      <c r="CGW31" s="71"/>
      <c r="CGX31" s="71"/>
      <c r="CGY31" s="71"/>
      <c r="CGZ31" s="71"/>
      <c r="CHA31" s="71"/>
      <c r="CHB31" s="71"/>
      <c r="CHC31" s="71"/>
      <c r="CHD31" s="71"/>
      <c r="CHE31" s="71"/>
      <c r="CHF31" s="71"/>
      <c r="CHG31" s="71"/>
      <c r="CHH31" s="71"/>
      <c r="CHI31" s="71"/>
      <c r="CHJ31" s="71"/>
      <c r="CHK31" s="71"/>
      <c r="CHL31" s="71"/>
      <c r="CHM31" s="71"/>
      <c r="CHN31" s="71"/>
      <c r="CHO31" s="71"/>
      <c r="CHP31" s="71"/>
      <c r="CHQ31" s="71"/>
      <c r="CHR31" s="71"/>
      <c r="CHS31" s="71"/>
      <c r="CHT31" s="71"/>
      <c r="CHU31" s="71"/>
      <c r="CHV31" s="71"/>
      <c r="CHW31" s="71"/>
      <c r="CHX31" s="71"/>
      <c r="CHY31" s="71"/>
      <c r="CHZ31" s="71"/>
      <c r="CIA31" s="71"/>
      <c r="CIB31" s="71"/>
      <c r="CIC31" s="71"/>
      <c r="CID31" s="71"/>
      <c r="CIE31" s="71"/>
      <c r="CIF31" s="71"/>
      <c r="CIG31" s="71"/>
      <c r="CIH31" s="71"/>
      <c r="CII31" s="71"/>
      <c r="CIJ31" s="71"/>
      <c r="CIK31" s="71"/>
      <c r="CIL31" s="71"/>
      <c r="CIM31" s="71"/>
      <c r="CIN31" s="71"/>
      <c r="CIO31" s="71"/>
      <c r="CIP31" s="71"/>
      <c r="CIQ31" s="71"/>
      <c r="CIR31" s="71"/>
      <c r="CIS31" s="71"/>
      <c r="CIT31" s="71"/>
      <c r="CIU31" s="71"/>
      <c r="CIV31" s="71"/>
      <c r="CIW31" s="71"/>
      <c r="CIX31" s="71"/>
      <c r="CIY31" s="71"/>
      <c r="CIZ31" s="71"/>
      <c r="CJA31" s="71"/>
      <c r="CJB31" s="71"/>
      <c r="CJC31" s="71"/>
      <c r="CJD31" s="71"/>
      <c r="CJE31" s="71"/>
      <c r="CJF31" s="71"/>
      <c r="CJG31" s="71"/>
      <c r="CJH31" s="71"/>
      <c r="CJI31" s="71"/>
      <c r="CJJ31" s="71"/>
      <c r="CJK31" s="71"/>
      <c r="CJL31" s="71"/>
      <c r="CJM31" s="71"/>
      <c r="CJN31" s="71"/>
      <c r="CJO31" s="71"/>
      <c r="CJP31" s="71"/>
      <c r="CJQ31" s="71"/>
      <c r="CJR31" s="71"/>
      <c r="CJS31" s="71"/>
      <c r="CJT31" s="71"/>
      <c r="CJU31" s="71"/>
      <c r="CJV31" s="71"/>
      <c r="CJW31" s="71"/>
      <c r="CJX31" s="71"/>
      <c r="CJY31" s="71"/>
      <c r="CJZ31" s="71"/>
      <c r="CKA31" s="71"/>
      <c r="CKB31" s="71"/>
      <c r="CKC31" s="71"/>
      <c r="CKD31" s="71"/>
      <c r="CKE31" s="71"/>
      <c r="CKF31" s="71"/>
      <c r="CKG31" s="71"/>
      <c r="CKH31" s="71"/>
      <c r="CKI31" s="71"/>
      <c r="CKJ31" s="71"/>
      <c r="CKK31" s="71"/>
      <c r="CKL31" s="71"/>
      <c r="CKM31" s="71"/>
      <c r="CKN31" s="71"/>
      <c r="CKO31" s="71"/>
      <c r="CKP31" s="71"/>
      <c r="CKQ31" s="71"/>
      <c r="CKR31" s="71"/>
      <c r="CKS31" s="71"/>
      <c r="CKT31" s="71"/>
      <c r="CKU31" s="71"/>
      <c r="CKV31" s="71"/>
      <c r="CKW31" s="71"/>
      <c r="CKX31" s="71"/>
      <c r="CKY31" s="71"/>
      <c r="CKZ31" s="71"/>
      <c r="CLA31" s="71"/>
      <c r="CLB31" s="71"/>
      <c r="CLC31" s="71"/>
      <c r="CLD31" s="71"/>
      <c r="CLE31" s="71"/>
      <c r="CLF31" s="71"/>
      <c r="CLG31" s="71"/>
      <c r="CLH31" s="71"/>
      <c r="CLI31" s="71"/>
      <c r="CLJ31" s="71"/>
      <c r="CLK31" s="71"/>
      <c r="CLL31" s="71"/>
      <c r="CLM31" s="71"/>
      <c r="CLN31" s="71"/>
      <c r="CLO31" s="71"/>
      <c r="CLP31" s="71"/>
      <c r="CLQ31" s="71"/>
      <c r="CLR31" s="71"/>
      <c r="CLS31" s="71"/>
      <c r="CLT31" s="71"/>
      <c r="CLU31" s="71"/>
      <c r="CLV31" s="71"/>
      <c r="CLW31" s="71"/>
      <c r="CLX31" s="71"/>
      <c r="CLY31" s="71"/>
      <c r="CLZ31" s="71"/>
      <c r="CMA31" s="71"/>
      <c r="CMB31" s="71"/>
      <c r="CMC31" s="71"/>
      <c r="CMD31" s="71"/>
      <c r="CME31" s="71"/>
      <c r="CMF31" s="71"/>
      <c r="CMG31" s="71"/>
      <c r="CMH31" s="71"/>
      <c r="CMI31" s="71"/>
      <c r="CMJ31" s="71"/>
      <c r="CMK31" s="71"/>
      <c r="CML31" s="71"/>
      <c r="CMM31" s="71"/>
      <c r="CMN31" s="71"/>
      <c r="CMO31" s="71"/>
      <c r="CMP31" s="71"/>
      <c r="CMQ31" s="71"/>
      <c r="CMR31" s="71"/>
      <c r="CMS31" s="71"/>
      <c r="CMT31" s="71"/>
      <c r="CMU31" s="71"/>
      <c r="CMV31" s="71"/>
      <c r="CMW31" s="71"/>
      <c r="CMX31" s="71"/>
      <c r="CMY31" s="71"/>
      <c r="CMZ31" s="71"/>
      <c r="CNA31" s="71"/>
      <c r="CNB31" s="71"/>
      <c r="CNC31" s="71"/>
      <c r="CND31" s="71"/>
      <c r="CNE31" s="71"/>
      <c r="CNF31" s="71"/>
      <c r="CNG31" s="71"/>
      <c r="CNH31" s="71"/>
      <c r="CNI31" s="71"/>
      <c r="CNJ31" s="71"/>
      <c r="CNK31" s="71"/>
      <c r="CNL31" s="71"/>
      <c r="CNM31" s="71"/>
      <c r="CNN31" s="71"/>
      <c r="CNO31" s="71"/>
      <c r="CNP31" s="71"/>
      <c r="CNQ31" s="71"/>
      <c r="CNR31" s="71"/>
      <c r="CNS31" s="71"/>
      <c r="CNT31" s="71"/>
      <c r="CNU31" s="71"/>
      <c r="CNV31" s="71"/>
      <c r="CNW31" s="71"/>
      <c r="CNX31" s="71"/>
      <c r="CNY31" s="71"/>
      <c r="CNZ31" s="71"/>
      <c r="COA31" s="71"/>
      <c r="COB31" s="71"/>
      <c r="COC31" s="71"/>
      <c r="COD31" s="71"/>
      <c r="COE31" s="71"/>
      <c r="COF31" s="71"/>
      <c r="COG31" s="71"/>
      <c r="COH31" s="71"/>
      <c r="COI31" s="71"/>
      <c r="COJ31" s="71"/>
      <c r="COK31" s="71"/>
      <c r="COL31" s="71"/>
      <c r="COM31" s="71"/>
      <c r="CON31" s="71"/>
      <c r="COO31" s="71"/>
      <c r="COP31" s="71"/>
      <c r="COQ31" s="71"/>
      <c r="COR31" s="71"/>
      <c r="COS31" s="71"/>
      <c r="COT31" s="71"/>
      <c r="COU31" s="71"/>
      <c r="COV31" s="71"/>
      <c r="COW31" s="71"/>
      <c r="COX31" s="71"/>
      <c r="COY31" s="71"/>
      <c r="COZ31" s="71"/>
      <c r="CPA31" s="71"/>
      <c r="CPB31" s="71"/>
      <c r="CPC31" s="71"/>
      <c r="CPD31" s="71"/>
      <c r="CPE31" s="71"/>
      <c r="CPF31" s="71"/>
      <c r="CPG31" s="71"/>
      <c r="CPH31" s="71"/>
      <c r="CPI31" s="71"/>
      <c r="CPJ31" s="71"/>
      <c r="CPK31" s="71"/>
      <c r="CPL31" s="71"/>
      <c r="CPM31" s="71"/>
      <c r="CPN31" s="71"/>
      <c r="CPO31" s="71"/>
      <c r="CPP31" s="71"/>
      <c r="CPQ31" s="71"/>
      <c r="CPR31" s="71"/>
      <c r="CPS31" s="71"/>
      <c r="CPT31" s="71"/>
      <c r="CPU31" s="71"/>
      <c r="CPV31" s="71"/>
      <c r="CPW31" s="71"/>
      <c r="CPX31" s="71"/>
      <c r="CPY31" s="71"/>
      <c r="CPZ31" s="71"/>
      <c r="CQA31" s="71"/>
      <c r="CQB31" s="71"/>
      <c r="CQC31" s="71"/>
      <c r="CQD31" s="71"/>
      <c r="CQE31" s="71"/>
      <c r="CQF31" s="71"/>
      <c r="CQG31" s="71"/>
      <c r="CQH31" s="71"/>
      <c r="CQI31" s="71"/>
      <c r="CQJ31" s="71"/>
      <c r="CQK31" s="71"/>
      <c r="CQL31" s="71"/>
      <c r="CQM31" s="71"/>
      <c r="CQN31" s="71"/>
      <c r="CQO31" s="71"/>
      <c r="CQP31" s="71"/>
      <c r="CQQ31" s="71"/>
      <c r="CQR31" s="71"/>
      <c r="CQS31" s="71"/>
      <c r="CQT31" s="71"/>
      <c r="CQU31" s="71"/>
      <c r="CQV31" s="71"/>
      <c r="CQW31" s="71"/>
      <c r="CQX31" s="71"/>
      <c r="CQY31" s="71"/>
      <c r="CQZ31" s="71"/>
      <c r="CRA31" s="71"/>
      <c r="CRB31" s="71"/>
      <c r="CRC31" s="71"/>
      <c r="CRD31" s="71"/>
      <c r="CRE31" s="71"/>
      <c r="CRF31" s="71"/>
      <c r="CRG31" s="71"/>
      <c r="CRH31" s="71"/>
      <c r="CRI31" s="71"/>
      <c r="CRJ31" s="71"/>
      <c r="CRK31" s="71"/>
      <c r="CRL31" s="71"/>
      <c r="CRM31" s="71"/>
      <c r="CRN31" s="71"/>
      <c r="CRO31" s="71"/>
      <c r="CRP31" s="71"/>
      <c r="CRQ31" s="71"/>
      <c r="CRR31" s="71"/>
      <c r="CRS31" s="71"/>
      <c r="CRT31" s="71"/>
      <c r="CRU31" s="71"/>
      <c r="CRV31" s="71"/>
      <c r="CRW31" s="71"/>
      <c r="CRX31" s="71"/>
      <c r="CRY31" s="71"/>
      <c r="CRZ31" s="71"/>
      <c r="CSA31" s="71"/>
      <c r="CSB31" s="71"/>
      <c r="CSC31" s="71"/>
      <c r="CSD31" s="71"/>
      <c r="CSE31" s="71"/>
      <c r="CSF31" s="71"/>
      <c r="CSG31" s="71"/>
      <c r="CSH31" s="71"/>
      <c r="CSI31" s="71"/>
      <c r="CSJ31" s="71"/>
      <c r="CSK31" s="71"/>
      <c r="CSL31" s="71"/>
      <c r="CSM31" s="71"/>
      <c r="CSN31" s="71"/>
      <c r="CSO31" s="71"/>
      <c r="CSP31" s="71"/>
      <c r="CSQ31" s="71"/>
      <c r="CSR31" s="71"/>
      <c r="CSS31" s="71"/>
      <c r="CST31" s="71"/>
      <c r="CSU31" s="71"/>
      <c r="CSV31" s="71"/>
      <c r="CSW31" s="71"/>
      <c r="CSX31" s="71"/>
      <c r="CSY31" s="71"/>
      <c r="CSZ31" s="71"/>
      <c r="CTA31" s="71"/>
      <c r="CTB31" s="71"/>
      <c r="CTC31" s="71"/>
      <c r="CTD31" s="71"/>
      <c r="CTE31" s="71"/>
      <c r="CTF31" s="71"/>
      <c r="CTG31" s="71"/>
      <c r="CTH31" s="71"/>
      <c r="CTI31" s="71"/>
      <c r="CTJ31" s="71"/>
      <c r="CTK31" s="71"/>
      <c r="CTL31" s="71"/>
      <c r="CTM31" s="71"/>
      <c r="CTN31" s="71"/>
      <c r="CTO31" s="71"/>
      <c r="CTP31" s="71"/>
      <c r="CTQ31" s="71"/>
      <c r="CTR31" s="71"/>
      <c r="CTS31" s="71"/>
      <c r="CTT31" s="71"/>
      <c r="CTU31" s="71"/>
      <c r="CTV31" s="71"/>
      <c r="CTW31" s="71"/>
      <c r="CTX31" s="71"/>
      <c r="CTY31" s="71"/>
      <c r="CTZ31" s="71"/>
      <c r="CUA31" s="71"/>
      <c r="CUB31" s="71"/>
      <c r="CUC31" s="71"/>
      <c r="CUD31" s="71"/>
      <c r="CUE31" s="71"/>
      <c r="CUF31" s="71"/>
      <c r="CUG31" s="71"/>
      <c r="CUH31" s="71"/>
      <c r="CUI31" s="71"/>
      <c r="CUJ31" s="71"/>
      <c r="CUK31" s="71"/>
      <c r="CUL31" s="71"/>
      <c r="CUM31" s="71"/>
      <c r="CUN31" s="71"/>
      <c r="CUO31" s="71"/>
      <c r="CUP31" s="71"/>
      <c r="CUQ31" s="71"/>
      <c r="CUR31" s="71"/>
      <c r="CUS31" s="71"/>
      <c r="CUT31" s="71"/>
      <c r="CUU31" s="71"/>
      <c r="CUV31" s="71"/>
      <c r="CUW31" s="71"/>
      <c r="CUX31" s="71"/>
      <c r="CUY31" s="71"/>
      <c r="CUZ31" s="71"/>
      <c r="CVA31" s="71"/>
      <c r="CVB31" s="71"/>
      <c r="CVC31" s="71"/>
      <c r="CVD31" s="71"/>
      <c r="CVE31" s="71"/>
      <c r="CVF31" s="71"/>
      <c r="CVG31" s="71"/>
      <c r="CVH31" s="71"/>
      <c r="CVI31" s="71"/>
      <c r="CVJ31" s="71"/>
      <c r="CVK31" s="71"/>
      <c r="CVL31" s="71"/>
      <c r="CVM31" s="71"/>
      <c r="CVN31" s="71"/>
      <c r="CVO31" s="71"/>
      <c r="CVP31" s="71"/>
      <c r="CVQ31" s="71"/>
      <c r="CVR31" s="71"/>
      <c r="CVS31" s="71"/>
      <c r="CVT31" s="71"/>
      <c r="CVU31" s="71"/>
      <c r="CVV31" s="71"/>
      <c r="CVW31" s="71"/>
      <c r="CVX31" s="71"/>
      <c r="CVY31" s="71"/>
      <c r="CVZ31" s="71"/>
      <c r="CWA31" s="71"/>
      <c r="CWB31" s="71"/>
      <c r="CWC31" s="71"/>
      <c r="CWD31" s="71"/>
      <c r="CWE31" s="71"/>
      <c r="CWF31" s="71"/>
      <c r="CWG31" s="71"/>
      <c r="CWH31" s="71"/>
      <c r="CWI31" s="71"/>
      <c r="CWJ31" s="71"/>
      <c r="CWK31" s="71"/>
      <c r="CWL31" s="71"/>
      <c r="CWM31" s="71"/>
      <c r="CWN31" s="71"/>
      <c r="CWO31" s="71"/>
      <c r="CWP31" s="71"/>
      <c r="CWQ31" s="71"/>
      <c r="CWR31" s="71"/>
      <c r="CWS31" s="71"/>
      <c r="CWT31" s="71"/>
      <c r="CWU31" s="71"/>
      <c r="CWV31" s="71"/>
      <c r="CWW31" s="71"/>
      <c r="CWX31" s="71"/>
      <c r="CWY31" s="71"/>
      <c r="CWZ31" s="71"/>
      <c r="CXA31" s="71"/>
      <c r="CXB31" s="71"/>
      <c r="CXC31" s="71"/>
      <c r="CXD31" s="71"/>
      <c r="CXE31" s="71"/>
      <c r="CXF31" s="71"/>
      <c r="CXG31" s="71"/>
      <c r="CXH31" s="71"/>
      <c r="CXI31" s="71"/>
      <c r="CXJ31" s="71"/>
      <c r="CXK31" s="71"/>
      <c r="CXL31" s="71"/>
      <c r="CXM31" s="71"/>
      <c r="CXN31" s="71"/>
      <c r="CXO31" s="71"/>
      <c r="CXP31" s="71"/>
      <c r="CXQ31" s="71"/>
      <c r="CXR31" s="71"/>
      <c r="CXS31" s="71"/>
      <c r="CXT31" s="71"/>
      <c r="CXU31" s="71"/>
      <c r="CXV31" s="71"/>
      <c r="CXW31" s="71"/>
      <c r="CXX31" s="71"/>
      <c r="CXY31" s="71"/>
      <c r="CXZ31" s="71"/>
      <c r="CYA31" s="71"/>
      <c r="CYB31" s="71"/>
      <c r="CYC31" s="71"/>
      <c r="CYD31" s="71"/>
      <c r="CYE31" s="71"/>
      <c r="CYF31" s="71"/>
      <c r="CYG31" s="71"/>
      <c r="CYH31" s="71"/>
      <c r="CYI31" s="71"/>
      <c r="CYJ31" s="71"/>
      <c r="CYK31" s="71"/>
      <c r="CYL31" s="71"/>
      <c r="CYM31" s="71"/>
      <c r="CYN31" s="71"/>
      <c r="CYO31" s="71"/>
      <c r="CYP31" s="71"/>
      <c r="CYQ31" s="71"/>
      <c r="CYR31" s="71"/>
      <c r="CYS31" s="71"/>
      <c r="CYT31" s="71"/>
      <c r="CYU31" s="71"/>
      <c r="CYV31" s="71"/>
      <c r="CYW31" s="71"/>
      <c r="CYX31" s="71"/>
      <c r="CYY31" s="71"/>
      <c r="CYZ31" s="71"/>
      <c r="CZA31" s="71"/>
      <c r="CZB31" s="71"/>
      <c r="CZC31" s="71"/>
      <c r="CZD31" s="71"/>
      <c r="CZE31" s="71"/>
      <c r="CZF31" s="71"/>
      <c r="CZG31" s="71"/>
      <c r="CZH31" s="71"/>
      <c r="CZI31" s="71"/>
      <c r="CZJ31" s="71"/>
      <c r="CZK31" s="71"/>
      <c r="CZL31" s="71"/>
      <c r="CZM31" s="71"/>
      <c r="CZN31" s="71"/>
      <c r="CZO31" s="71"/>
      <c r="CZP31" s="71"/>
      <c r="CZQ31" s="71"/>
      <c r="CZR31" s="71"/>
      <c r="CZS31" s="71"/>
      <c r="CZT31" s="71"/>
      <c r="CZU31" s="71"/>
      <c r="CZV31" s="71"/>
      <c r="CZW31" s="71"/>
      <c r="CZX31" s="71"/>
      <c r="CZY31" s="71"/>
      <c r="CZZ31" s="71"/>
      <c r="DAA31" s="71"/>
      <c r="DAB31" s="71"/>
      <c r="DAC31" s="71"/>
      <c r="DAD31" s="71"/>
      <c r="DAE31" s="71"/>
      <c r="DAF31" s="71"/>
      <c r="DAG31" s="71"/>
      <c r="DAH31" s="71"/>
      <c r="DAI31" s="71"/>
      <c r="DAJ31" s="71"/>
      <c r="DAK31" s="71"/>
      <c r="DAL31" s="71"/>
      <c r="DAM31" s="71"/>
      <c r="DAN31" s="71"/>
      <c r="DAO31" s="71"/>
      <c r="DAP31" s="71"/>
      <c r="DAQ31" s="71"/>
      <c r="DAR31" s="71"/>
      <c r="DAS31" s="71"/>
      <c r="DAT31" s="71"/>
      <c r="DAU31" s="71"/>
      <c r="DAV31" s="71"/>
      <c r="DAW31" s="71"/>
      <c r="DAX31" s="71"/>
      <c r="DAY31" s="71"/>
      <c r="DAZ31" s="71"/>
      <c r="DBA31" s="71"/>
      <c r="DBB31" s="71"/>
      <c r="DBC31" s="71"/>
      <c r="DBD31" s="71"/>
      <c r="DBE31" s="71"/>
      <c r="DBF31" s="71"/>
      <c r="DBG31" s="71"/>
      <c r="DBH31" s="71"/>
      <c r="DBI31" s="71"/>
      <c r="DBJ31" s="71"/>
      <c r="DBK31" s="71"/>
      <c r="DBL31" s="71"/>
      <c r="DBM31" s="71"/>
      <c r="DBN31" s="71"/>
      <c r="DBO31" s="71"/>
      <c r="DBP31" s="71"/>
      <c r="DBQ31" s="71"/>
      <c r="DBR31" s="71"/>
      <c r="DBS31" s="71"/>
      <c r="DBT31" s="71"/>
      <c r="DBU31" s="71"/>
      <c r="DBV31" s="71"/>
      <c r="DBW31" s="71"/>
      <c r="DBX31" s="71"/>
      <c r="DBY31" s="71"/>
      <c r="DBZ31" s="71"/>
      <c r="DCA31" s="71"/>
      <c r="DCB31" s="71"/>
      <c r="DCC31" s="71"/>
      <c r="DCD31" s="71"/>
      <c r="DCE31" s="71"/>
      <c r="DCF31" s="71"/>
      <c r="DCG31" s="71"/>
      <c r="DCH31" s="71"/>
      <c r="DCI31" s="71"/>
      <c r="DCJ31" s="71"/>
      <c r="DCK31" s="71"/>
      <c r="DCL31" s="71"/>
      <c r="DCM31" s="71"/>
      <c r="DCN31" s="71"/>
      <c r="DCO31" s="71"/>
      <c r="DCP31" s="71"/>
      <c r="DCQ31" s="71"/>
      <c r="DCR31" s="71"/>
      <c r="DCS31" s="71"/>
      <c r="DCT31" s="71"/>
      <c r="DCU31" s="71"/>
      <c r="DCV31" s="71"/>
      <c r="DCW31" s="71"/>
      <c r="DCX31" s="71"/>
      <c r="DCY31" s="71"/>
      <c r="DCZ31" s="71"/>
      <c r="DDA31" s="71"/>
      <c r="DDB31" s="71"/>
      <c r="DDC31" s="71"/>
      <c r="DDD31" s="71"/>
      <c r="DDE31" s="71"/>
      <c r="DDF31" s="71"/>
      <c r="DDG31" s="71"/>
      <c r="DDH31" s="71"/>
      <c r="DDI31" s="71"/>
      <c r="DDJ31" s="71"/>
      <c r="DDK31" s="71"/>
      <c r="DDL31" s="71"/>
      <c r="DDM31" s="71"/>
      <c r="DDN31" s="71"/>
      <c r="DDO31" s="71"/>
      <c r="DDP31" s="71"/>
      <c r="DDQ31" s="71"/>
      <c r="DDR31" s="71"/>
      <c r="DDS31" s="71"/>
      <c r="DDT31" s="71"/>
      <c r="DDU31" s="71"/>
      <c r="DDV31" s="71"/>
      <c r="DDW31" s="71"/>
      <c r="DDX31" s="71"/>
      <c r="DDY31" s="71"/>
      <c r="DDZ31" s="71"/>
      <c r="DEA31" s="71"/>
      <c r="DEB31" s="71"/>
      <c r="DEC31" s="71"/>
      <c r="DED31" s="71"/>
      <c r="DEE31" s="71"/>
      <c r="DEF31" s="71"/>
      <c r="DEG31" s="71"/>
      <c r="DEH31" s="71"/>
      <c r="DEI31" s="71"/>
      <c r="DEJ31" s="71"/>
      <c r="DEK31" s="71"/>
      <c r="DEL31" s="71"/>
      <c r="DEM31" s="71"/>
      <c r="DEN31" s="71"/>
      <c r="DEO31" s="71"/>
      <c r="DEP31" s="71"/>
      <c r="DEQ31" s="71"/>
      <c r="DER31" s="71"/>
      <c r="DES31" s="71"/>
      <c r="DET31" s="71"/>
      <c r="DEU31" s="71"/>
      <c r="DEV31" s="71"/>
      <c r="DEW31" s="71"/>
      <c r="DEX31" s="71"/>
      <c r="DEY31" s="71"/>
      <c r="DEZ31" s="71"/>
      <c r="DFA31" s="71"/>
      <c r="DFB31" s="71"/>
      <c r="DFC31" s="71"/>
      <c r="DFD31" s="71"/>
      <c r="DFE31" s="71"/>
      <c r="DFF31" s="71"/>
      <c r="DFG31" s="71"/>
      <c r="DFH31" s="71"/>
      <c r="DFI31" s="71"/>
      <c r="DFJ31" s="71"/>
      <c r="DFK31" s="71"/>
      <c r="DFL31" s="71"/>
      <c r="DFM31" s="71"/>
      <c r="DFN31" s="71"/>
      <c r="DFO31" s="71"/>
      <c r="DFP31" s="71"/>
      <c r="DFQ31" s="71"/>
      <c r="DFR31" s="71"/>
      <c r="DFS31" s="71"/>
      <c r="DFT31" s="71"/>
      <c r="DFU31" s="71"/>
      <c r="DFV31" s="71"/>
      <c r="DFW31" s="71"/>
      <c r="DFX31" s="71"/>
      <c r="DFY31" s="71"/>
      <c r="DFZ31" s="71"/>
      <c r="DGA31" s="71"/>
      <c r="DGB31" s="71"/>
      <c r="DGC31" s="71"/>
      <c r="DGD31" s="71"/>
      <c r="DGE31" s="71"/>
      <c r="DGF31" s="71"/>
      <c r="DGG31" s="71"/>
      <c r="DGH31" s="71"/>
      <c r="DGI31" s="71"/>
      <c r="DGJ31" s="71"/>
      <c r="DGK31" s="71"/>
      <c r="DGL31" s="71"/>
      <c r="DGM31" s="71"/>
      <c r="DGN31" s="71"/>
      <c r="DGO31" s="71"/>
      <c r="DGP31" s="71"/>
      <c r="DGQ31" s="71"/>
      <c r="DGR31" s="71"/>
      <c r="DGS31" s="71"/>
      <c r="DGT31" s="71"/>
      <c r="DGU31" s="71"/>
      <c r="DGV31" s="71"/>
      <c r="DGW31" s="71"/>
      <c r="DGX31" s="71"/>
      <c r="DGY31" s="71"/>
      <c r="DGZ31" s="71"/>
      <c r="DHA31" s="71"/>
      <c r="DHB31" s="71"/>
      <c r="DHC31" s="71"/>
      <c r="DHD31" s="71"/>
      <c r="DHE31" s="71"/>
      <c r="DHF31" s="71"/>
      <c r="DHG31" s="71"/>
      <c r="DHH31" s="71"/>
      <c r="DHI31" s="71"/>
      <c r="DHJ31" s="71"/>
      <c r="DHK31" s="71"/>
      <c r="DHL31" s="71"/>
      <c r="DHM31" s="71"/>
      <c r="DHN31" s="71"/>
      <c r="DHO31" s="71"/>
      <c r="DHP31" s="71"/>
      <c r="DHQ31" s="71"/>
      <c r="DHR31" s="71"/>
      <c r="DHS31" s="71"/>
      <c r="DHT31" s="71"/>
      <c r="DHU31" s="71"/>
      <c r="DHV31" s="71"/>
      <c r="DHW31" s="71"/>
      <c r="DHX31" s="71"/>
      <c r="DHY31" s="71"/>
      <c r="DHZ31" s="71"/>
      <c r="DIA31" s="71"/>
      <c r="DIB31" s="71"/>
      <c r="DIC31" s="71"/>
      <c r="DID31" s="71"/>
      <c r="DIE31" s="71"/>
      <c r="DIF31" s="71"/>
      <c r="DIG31" s="71"/>
      <c r="DIH31" s="71"/>
      <c r="DII31" s="71"/>
      <c r="DIJ31" s="71"/>
      <c r="DIK31" s="71"/>
      <c r="DIL31" s="71"/>
      <c r="DIM31" s="71"/>
      <c r="DIN31" s="71"/>
      <c r="DIO31" s="71"/>
      <c r="DIP31" s="71"/>
      <c r="DIQ31" s="71"/>
      <c r="DIR31" s="71"/>
      <c r="DIS31" s="71"/>
      <c r="DIT31" s="71"/>
      <c r="DIU31" s="71"/>
      <c r="DIV31" s="71"/>
      <c r="DIW31" s="71"/>
      <c r="DIX31" s="71"/>
      <c r="DIY31" s="71"/>
      <c r="DIZ31" s="71"/>
      <c r="DJA31" s="71"/>
      <c r="DJB31" s="71"/>
      <c r="DJC31" s="71"/>
      <c r="DJD31" s="71"/>
      <c r="DJE31" s="71"/>
      <c r="DJF31" s="71"/>
      <c r="DJG31" s="71"/>
      <c r="DJH31" s="71"/>
      <c r="DJI31" s="71"/>
      <c r="DJJ31" s="71"/>
      <c r="DJK31" s="71"/>
      <c r="DJL31" s="71"/>
      <c r="DJM31" s="71"/>
      <c r="DJN31" s="71"/>
      <c r="DJO31" s="71"/>
      <c r="DJP31" s="71"/>
      <c r="DJQ31" s="71"/>
      <c r="DJR31" s="71"/>
      <c r="DJS31" s="71"/>
      <c r="DJT31" s="71"/>
      <c r="DJU31" s="71"/>
      <c r="DJV31" s="71"/>
      <c r="DJW31" s="71"/>
      <c r="DJX31" s="71"/>
      <c r="DJY31" s="71"/>
      <c r="DJZ31" s="71"/>
      <c r="DKA31" s="71"/>
      <c r="DKB31" s="71"/>
      <c r="DKC31" s="71"/>
      <c r="DKD31" s="71"/>
      <c r="DKE31" s="71"/>
      <c r="DKF31" s="71"/>
      <c r="DKG31" s="71"/>
      <c r="DKH31" s="71"/>
      <c r="DKI31" s="71"/>
      <c r="DKJ31" s="71"/>
      <c r="DKK31" s="71"/>
      <c r="DKL31" s="71"/>
      <c r="DKM31" s="71"/>
      <c r="DKN31" s="71"/>
      <c r="DKO31" s="71"/>
      <c r="DKP31" s="71"/>
      <c r="DKQ31" s="71"/>
      <c r="DKR31" s="71"/>
      <c r="DKS31" s="71"/>
      <c r="DKT31" s="71"/>
      <c r="DKU31" s="71"/>
      <c r="DKV31" s="71"/>
      <c r="DKW31" s="71"/>
      <c r="DKX31" s="71"/>
      <c r="DKY31" s="71"/>
      <c r="DKZ31" s="71"/>
      <c r="DLA31" s="71"/>
      <c r="DLB31" s="71"/>
      <c r="DLC31" s="71"/>
      <c r="DLD31" s="71"/>
      <c r="DLE31" s="71"/>
      <c r="DLF31" s="71"/>
      <c r="DLG31" s="71"/>
      <c r="DLH31" s="71"/>
      <c r="DLI31" s="71"/>
      <c r="DLJ31" s="71"/>
      <c r="DLK31" s="71"/>
      <c r="DLL31" s="71"/>
      <c r="DLM31" s="71"/>
      <c r="DLN31" s="71"/>
      <c r="DLO31" s="71"/>
      <c r="DLP31" s="71"/>
      <c r="DLQ31" s="71"/>
      <c r="DLR31" s="71"/>
      <c r="DLS31" s="71"/>
      <c r="DLT31" s="71"/>
      <c r="DLU31" s="71"/>
      <c r="DLV31" s="71"/>
      <c r="DLW31" s="71"/>
      <c r="DLX31" s="71"/>
      <c r="DLY31" s="71"/>
      <c r="DLZ31" s="71"/>
      <c r="DMA31" s="71"/>
      <c r="DMB31" s="71"/>
      <c r="DMC31" s="71"/>
      <c r="DMD31" s="71"/>
      <c r="DME31" s="71"/>
      <c r="DMF31" s="71"/>
      <c r="DMG31" s="71"/>
      <c r="DMH31" s="71"/>
      <c r="DMI31" s="71"/>
      <c r="DMJ31" s="71"/>
      <c r="DMK31" s="71"/>
      <c r="DML31" s="71"/>
      <c r="DMM31" s="71"/>
      <c r="DMN31" s="71"/>
      <c r="DMO31" s="71"/>
      <c r="DMP31" s="71"/>
      <c r="DMQ31" s="71"/>
      <c r="DMR31" s="71"/>
      <c r="DMS31" s="71"/>
      <c r="DMT31" s="71"/>
      <c r="DMU31" s="71"/>
      <c r="DMV31" s="71"/>
      <c r="DMW31" s="71"/>
      <c r="DMX31" s="71"/>
      <c r="DMY31" s="71"/>
      <c r="DMZ31" s="71"/>
      <c r="DNA31" s="71"/>
      <c r="DNB31" s="71"/>
      <c r="DNC31" s="71"/>
      <c r="DND31" s="71"/>
      <c r="DNE31" s="71"/>
      <c r="DNF31" s="71"/>
      <c r="DNG31" s="71"/>
      <c r="DNH31" s="71"/>
      <c r="DNI31" s="71"/>
      <c r="DNJ31" s="71"/>
      <c r="DNK31" s="71"/>
      <c r="DNL31" s="71"/>
      <c r="DNM31" s="71"/>
      <c r="DNN31" s="71"/>
      <c r="DNO31" s="71"/>
      <c r="DNP31" s="71"/>
      <c r="DNQ31" s="71"/>
      <c r="DNR31" s="71"/>
      <c r="DNS31" s="71"/>
      <c r="DNT31" s="71"/>
      <c r="DNU31" s="71"/>
      <c r="DNV31" s="71"/>
      <c r="DNW31" s="71"/>
      <c r="DNX31" s="71"/>
      <c r="DNY31" s="71"/>
      <c r="DNZ31" s="71"/>
      <c r="DOA31" s="71"/>
      <c r="DOB31" s="71"/>
      <c r="DOC31" s="71"/>
      <c r="DOD31" s="71"/>
      <c r="DOE31" s="71"/>
      <c r="DOF31" s="71"/>
      <c r="DOG31" s="71"/>
      <c r="DOH31" s="71"/>
      <c r="DOI31" s="71"/>
      <c r="DOJ31" s="71"/>
      <c r="DOK31" s="71"/>
      <c r="DOL31" s="71"/>
      <c r="DOM31" s="71"/>
      <c r="DON31" s="71"/>
      <c r="DOO31" s="71"/>
      <c r="DOP31" s="71"/>
      <c r="DOQ31" s="71"/>
      <c r="DOR31" s="71"/>
      <c r="DOS31" s="71"/>
      <c r="DOT31" s="71"/>
      <c r="DOU31" s="71"/>
      <c r="DOV31" s="71"/>
      <c r="DOW31" s="71"/>
      <c r="DOX31" s="71"/>
      <c r="DOY31" s="71"/>
      <c r="DOZ31" s="71"/>
      <c r="DPA31" s="71"/>
      <c r="DPB31" s="71"/>
      <c r="DPC31" s="71"/>
      <c r="DPD31" s="71"/>
      <c r="DPE31" s="71"/>
      <c r="DPF31" s="71"/>
      <c r="DPG31" s="71"/>
      <c r="DPH31" s="71"/>
      <c r="DPI31" s="71"/>
      <c r="DPJ31" s="71"/>
      <c r="DPK31" s="71"/>
      <c r="DPL31" s="71"/>
      <c r="DPM31" s="71"/>
      <c r="DPN31" s="71"/>
      <c r="DPO31" s="71"/>
      <c r="DPP31" s="71"/>
      <c r="DPQ31" s="71"/>
      <c r="DPR31" s="71"/>
      <c r="DPS31" s="71"/>
      <c r="DPT31" s="71"/>
      <c r="DPU31" s="71"/>
      <c r="DPV31" s="71"/>
      <c r="DPW31" s="71"/>
      <c r="DPX31" s="71"/>
      <c r="DPY31" s="71"/>
      <c r="DPZ31" s="71"/>
      <c r="DQA31" s="71"/>
      <c r="DQB31" s="71"/>
      <c r="DQC31" s="71"/>
      <c r="DQD31" s="71"/>
      <c r="DQE31" s="71"/>
      <c r="DQF31" s="71"/>
      <c r="DQG31" s="71"/>
      <c r="DQH31" s="71"/>
      <c r="DQI31" s="71"/>
      <c r="DQJ31" s="71"/>
      <c r="DQK31" s="71"/>
      <c r="DQL31" s="71"/>
      <c r="DQM31" s="71"/>
      <c r="DQN31" s="71"/>
      <c r="DQO31" s="71"/>
      <c r="DQP31" s="71"/>
      <c r="DQQ31" s="71"/>
      <c r="DQR31" s="71"/>
      <c r="DQS31" s="71"/>
      <c r="DQT31" s="71"/>
      <c r="DQU31" s="71"/>
      <c r="DQV31" s="71"/>
      <c r="DQW31" s="71"/>
      <c r="DQX31" s="71"/>
      <c r="DQY31" s="71"/>
      <c r="DQZ31" s="71"/>
      <c r="DRA31" s="71"/>
      <c r="DRB31" s="71"/>
      <c r="DRC31" s="71"/>
      <c r="DRD31" s="71"/>
      <c r="DRE31" s="71"/>
      <c r="DRF31" s="71"/>
      <c r="DRG31" s="71"/>
      <c r="DRH31" s="71"/>
      <c r="DRI31" s="71"/>
      <c r="DRJ31" s="71"/>
      <c r="DRK31" s="71"/>
      <c r="DRL31" s="71"/>
      <c r="DRM31" s="71"/>
      <c r="DRN31" s="71"/>
      <c r="DRO31" s="71"/>
      <c r="DRP31" s="71"/>
      <c r="DRQ31" s="71"/>
      <c r="DRR31" s="71"/>
      <c r="DRS31" s="71"/>
      <c r="DRT31" s="71"/>
      <c r="DRU31" s="71"/>
      <c r="DRV31" s="71"/>
      <c r="DRW31" s="71"/>
      <c r="DRX31" s="71"/>
      <c r="DRY31" s="71"/>
      <c r="DRZ31" s="71"/>
      <c r="DSA31" s="71"/>
      <c r="DSB31" s="71"/>
      <c r="DSC31" s="71"/>
      <c r="DSD31" s="71"/>
      <c r="DSE31" s="71"/>
      <c r="DSF31" s="71"/>
      <c r="DSG31" s="71"/>
      <c r="DSH31" s="71"/>
      <c r="DSI31" s="71"/>
      <c r="DSJ31" s="71"/>
      <c r="DSK31" s="71"/>
      <c r="DSL31" s="71"/>
      <c r="DSM31" s="71"/>
      <c r="DSN31" s="71"/>
      <c r="DSO31" s="71"/>
      <c r="DSP31" s="71"/>
      <c r="DSQ31" s="71"/>
      <c r="DSR31" s="71"/>
      <c r="DSS31" s="71"/>
      <c r="DST31" s="71"/>
      <c r="DSU31" s="71"/>
      <c r="DSV31" s="71"/>
      <c r="DSW31" s="71"/>
      <c r="DSX31" s="71"/>
      <c r="DSY31" s="71"/>
      <c r="DSZ31" s="71"/>
      <c r="DTA31" s="71"/>
      <c r="DTB31" s="71"/>
      <c r="DTC31" s="71"/>
      <c r="DTD31" s="71"/>
      <c r="DTE31" s="71"/>
      <c r="DTF31" s="71"/>
      <c r="DTG31" s="71"/>
      <c r="DTH31" s="71"/>
      <c r="DTI31" s="71"/>
      <c r="DTJ31" s="71"/>
      <c r="DTK31" s="71"/>
      <c r="DTL31" s="71"/>
      <c r="DTM31" s="71"/>
      <c r="DTN31" s="71"/>
      <c r="DTO31" s="71"/>
      <c r="DTP31" s="71"/>
      <c r="DTQ31" s="71"/>
      <c r="DTR31" s="71"/>
      <c r="DTS31" s="71"/>
      <c r="DTT31" s="71"/>
      <c r="DTU31" s="71"/>
      <c r="DTV31" s="71"/>
      <c r="DTW31" s="71"/>
      <c r="DTX31" s="71"/>
      <c r="DTY31" s="71"/>
      <c r="DTZ31" s="71"/>
      <c r="DUA31" s="71"/>
      <c r="DUB31" s="71"/>
      <c r="DUC31" s="71"/>
      <c r="DUD31" s="71"/>
      <c r="DUE31" s="71"/>
      <c r="DUF31" s="71"/>
      <c r="DUG31" s="71"/>
      <c r="DUH31" s="71"/>
      <c r="DUI31" s="71"/>
      <c r="DUJ31" s="71"/>
      <c r="DUK31" s="71"/>
      <c r="DUL31" s="71"/>
      <c r="DUM31" s="71"/>
      <c r="DUN31" s="71"/>
      <c r="DUO31" s="71"/>
      <c r="DUP31" s="71"/>
      <c r="DUQ31" s="71"/>
      <c r="DUR31" s="71"/>
      <c r="DUS31" s="71"/>
      <c r="DUT31" s="71"/>
      <c r="DUU31" s="71"/>
      <c r="DUV31" s="71"/>
      <c r="DUW31" s="71"/>
      <c r="DUX31" s="71"/>
      <c r="DUY31" s="71"/>
      <c r="DUZ31" s="71"/>
      <c r="DVA31" s="71"/>
      <c r="DVB31" s="71"/>
      <c r="DVC31" s="71"/>
      <c r="DVD31" s="71"/>
      <c r="DVE31" s="71"/>
      <c r="DVF31" s="71"/>
      <c r="DVG31" s="71"/>
      <c r="DVH31" s="71"/>
      <c r="DVI31" s="71"/>
      <c r="DVJ31" s="71"/>
      <c r="DVK31" s="71"/>
      <c r="DVL31" s="71"/>
      <c r="DVM31" s="71"/>
      <c r="DVN31" s="71"/>
      <c r="DVO31" s="71"/>
      <c r="DVP31" s="71"/>
      <c r="DVQ31" s="71"/>
      <c r="DVR31" s="71"/>
      <c r="DVS31" s="71"/>
      <c r="DVT31" s="71"/>
      <c r="DVU31" s="71"/>
      <c r="DVV31" s="71"/>
      <c r="DVW31" s="71"/>
      <c r="DVX31" s="71"/>
      <c r="DVY31" s="71"/>
      <c r="DVZ31" s="71"/>
      <c r="DWA31" s="71"/>
      <c r="DWB31" s="71"/>
      <c r="DWC31" s="71"/>
      <c r="DWD31" s="71"/>
      <c r="DWE31" s="71"/>
      <c r="DWF31" s="71"/>
      <c r="DWG31" s="71"/>
      <c r="DWH31" s="71"/>
      <c r="DWI31" s="71"/>
      <c r="DWJ31" s="71"/>
      <c r="DWK31" s="71"/>
      <c r="DWL31" s="71"/>
      <c r="DWM31" s="71"/>
      <c r="DWN31" s="71"/>
      <c r="DWO31" s="71"/>
      <c r="DWP31" s="71"/>
      <c r="DWQ31" s="71"/>
      <c r="DWR31" s="71"/>
      <c r="DWS31" s="71"/>
      <c r="DWT31" s="71"/>
      <c r="DWU31" s="71"/>
      <c r="DWV31" s="71"/>
      <c r="DWW31" s="71"/>
      <c r="DWX31" s="71"/>
      <c r="DWY31" s="71"/>
      <c r="DWZ31" s="71"/>
      <c r="DXA31" s="71"/>
      <c r="DXB31" s="71"/>
      <c r="DXC31" s="71"/>
      <c r="DXD31" s="71"/>
      <c r="DXE31" s="71"/>
      <c r="DXF31" s="71"/>
      <c r="DXG31" s="71"/>
      <c r="DXH31" s="71"/>
      <c r="DXI31" s="71"/>
      <c r="DXJ31" s="71"/>
      <c r="DXK31" s="71"/>
      <c r="DXL31" s="71"/>
      <c r="DXM31" s="71"/>
      <c r="DXN31" s="71"/>
      <c r="DXO31" s="71"/>
      <c r="DXP31" s="71"/>
      <c r="DXQ31" s="71"/>
      <c r="DXR31" s="71"/>
      <c r="DXS31" s="71"/>
      <c r="DXT31" s="71"/>
      <c r="DXU31" s="71"/>
      <c r="DXV31" s="71"/>
      <c r="DXW31" s="71"/>
      <c r="DXX31" s="71"/>
      <c r="DXY31" s="71"/>
      <c r="DXZ31" s="71"/>
      <c r="DYA31" s="71"/>
      <c r="DYB31" s="71"/>
      <c r="DYC31" s="71"/>
      <c r="DYD31" s="71"/>
      <c r="DYE31" s="71"/>
      <c r="DYF31" s="71"/>
      <c r="DYG31" s="71"/>
      <c r="DYH31" s="71"/>
      <c r="DYI31" s="71"/>
      <c r="DYJ31" s="71"/>
      <c r="DYK31" s="71"/>
      <c r="DYL31" s="71"/>
      <c r="DYM31" s="71"/>
      <c r="DYN31" s="71"/>
      <c r="DYO31" s="71"/>
      <c r="DYP31" s="71"/>
      <c r="DYQ31" s="71"/>
      <c r="DYR31" s="71"/>
      <c r="DYS31" s="71"/>
      <c r="DYT31" s="71"/>
      <c r="DYU31" s="71"/>
      <c r="DYV31" s="71"/>
      <c r="DYW31" s="71"/>
      <c r="DYX31" s="71"/>
      <c r="DYY31" s="71"/>
      <c r="DYZ31" s="71"/>
      <c r="DZA31" s="71"/>
      <c r="DZB31" s="71"/>
      <c r="DZC31" s="71"/>
      <c r="DZD31" s="71"/>
      <c r="DZE31" s="71"/>
      <c r="DZF31" s="71"/>
      <c r="DZG31" s="71"/>
      <c r="DZH31" s="71"/>
      <c r="DZI31" s="71"/>
      <c r="DZJ31" s="71"/>
      <c r="DZK31" s="71"/>
      <c r="DZL31" s="71"/>
      <c r="DZM31" s="71"/>
      <c r="DZN31" s="71"/>
      <c r="DZO31" s="71"/>
      <c r="DZP31" s="71"/>
      <c r="DZQ31" s="71"/>
      <c r="DZR31" s="71"/>
      <c r="DZS31" s="71"/>
      <c r="DZT31" s="71"/>
      <c r="DZU31" s="71"/>
      <c r="DZV31" s="71"/>
      <c r="DZW31" s="71"/>
      <c r="DZX31" s="71"/>
      <c r="DZY31" s="71"/>
      <c r="DZZ31" s="71"/>
      <c r="EAA31" s="71"/>
      <c r="EAB31" s="71"/>
      <c r="EAC31" s="71"/>
      <c r="EAD31" s="71"/>
      <c r="EAE31" s="71"/>
      <c r="EAF31" s="71"/>
      <c r="EAG31" s="71"/>
      <c r="EAH31" s="71"/>
      <c r="EAI31" s="71"/>
      <c r="EAJ31" s="71"/>
      <c r="EAK31" s="71"/>
      <c r="EAL31" s="71"/>
      <c r="EAM31" s="71"/>
      <c r="EAN31" s="71"/>
      <c r="EAO31" s="71"/>
      <c r="EAP31" s="71"/>
      <c r="EAQ31" s="71"/>
      <c r="EAR31" s="71"/>
      <c r="EAS31" s="71"/>
      <c r="EAT31" s="71"/>
      <c r="EAU31" s="71"/>
      <c r="EAV31" s="71"/>
      <c r="EAW31" s="71"/>
      <c r="EAX31" s="71"/>
      <c r="EAY31" s="71"/>
      <c r="EAZ31" s="71"/>
      <c r="EBA31" s="71"/>
      <c r="EBB31" s="71"/>
      <c r="EBC31" s="71"/>
      <c r="EBD31" s="71"/>
      <c r="EBE31" s="71"/>
      <c r="EBF31" s="71"/>
      <c r="EBG31" s="71"/>
      <c r="EBH31" s="71"/>
      <c r="EBI31" s="71"/>
      <c r="EBJ31" s="71"/>
      <c r="EBK31" s="71"/>
      <c r="EBL31" s="71"/>
      <c r="EBM31" s="71"/>
      <c r="EBN31" s="71"/>
      <c r="EBO31" s="71"/>
      <c r="EBP31" s="71"/>
      <c r="EBQ31" s="71"/>
      <c r="EBR31" s="71"/>
      <c r="EBS31" s="71"/>
      <c r="EBT31" s="71"/>
      <c r="EBU31" s="71"/>
      <c r="EBV31" s="71"/>
      <c r="EBW31" s="71"/>
      <c r="EBX31" s="71"/>
      <c r="EBY31" s="71"/>
      <c r="EBZ31" s="71"/>
      <c r="ECA31" s="71"/>
      <c r="ECB31" s="71"/>
      <c r="ECC31" s="71"/>
      <c r="ECD31" s="71"/>
      <c r="ECE31" s="71"/>
      <c r="ECF31" s="71"/>
      <c r="ECG31" s="71"/>
      <c r="ECH31" s="71"/>
      <c r="ECI31" s="71"/>
      <c r="ECJ31" s="71"/>
      <c r="ECK31" s="71"/>
      <c r="ECL31" s="71"/>
      <c r="ECM31" s="71"/>
      <c r="ECN31" s="71"/>
      <c r="ECO31" s="71"/>
      <c r="ECP31" s="71"/>
      <c r="ECQ31" s="71"/>
      <c r="ECR31" s="71"/>
      <c r="ECS31" s="71"/>
      <c r="ECT31" s="71"/>
      <c r="ECU31" s="71"/>
      <c r="ECV31" s="71"/>
      <c r="ECW31" s="71"/>
      <c r="ECX31" s="71"/>
      <c r="ECY31" s="71"/>
      <c r="ECZ31" s="71"/>
      <c r="EDA31" s="71"/>
      <c r="EDB31" s="71"/>
      <c r="EDC31" s="71"/>
      <c r="EDD31" s="71"/>
      <c r="EDE31" s="71"/>
      <c r="EDF31" s="71"/>
      <c r="EDG31" s="71"/>
      <c r="EDH31" s="71"/>
      <c r="EDI31" s="71"/>
      <c r="EDJ31" s="71"/>
      <c r="EDK31" s="71"/>
      <c r="EDL31" s="71"/>
      <c r="EDM31" s="71"/>
      <c r="EDN31" s="71"/>
      <c r="EDO31" s="71"/>
      <c r="EDP31" s="71"/>
      <c r="EDQ31" s="71"/>
      <c r="EDR31" s="71"/>
      <c r="EDS31" s="71"/>
      <c r="EDT31" s="71"/>
      <c r="EDU31" s="71"/>
      <c r="EDV31" s="71"/>
      <c r="EDW31" s="71"/>
      <c r="EDX31" s="71"/>
      <c r="EDY31" s="71"/>
      <c r="EDZ31" s="71"/>
      <c r="EEA31" s="71"/>
      <c r="EEB31" s="71"/>
      <c r="EEC31" s="71"/>
      <c r="EED31" s="71"/>
      <c r="EEE31" s="71"/>
      <c r="EEF31" s="71"/>
      <c r="EEG31" s="71"/>
      <c r="EEH31" s="71"/>
      <c r="EEI31" s="71"/>
      <c r="EEJ31" s="71"/>
      <c r="EEK31" s="71"/>
      <c r="EEL31" s="71"/>
      <c r="EEM31" s="71"/>
      <c r="EEN31" s="71"/>
      <c r="EEO31" s="71"/>
      <c r="EEP31" s="71"/>
      <c r="EEQ31" s="71"/>
      <c r="EER31" s="71"/>
      <c r="EES31" s="71"/>
      <c r="EET31" s="71"/>
      <c r="EEU31" s="71"/>
      <c r="EEV31" s="71"/>
      <c r="EEW31" s="71"/>
      <c r="EEX31" s="71"/>
      <c r="EEY31" s="71"/>
      <c r="EEZ31" s="71"/>
      <c r="EFA31" s="71"/>
      <c r="EFB31" s="71"/>
      <c r="EFC31" s="71"/>
      <c r="EFD31" s="71"/>
      <c r="EFE31" s="71"/>
      <c r="EFF31" s="71"/>
      <c r="EFG31" s="71"/>
      <c r="EFH31" s="71"/>
      <c r="EFI31" s="71"/>
      <c r="EFJ31" s="71"/>
      <c r="EFK31" s="71"/>
      <c r="EFL31" s="71"/>
      <c r="EFM31" s="71"/>
      <c r="EFN31" s="71"/>
      <c r="EFO31" s="71"/>
      <c r="EFP31" s="71"/>
      <c r="EFQ31" s="71"/>
      <c r="EFR31" s="71"/>
      <c r="EFS31" s="71"/>
      <c r="EFT31" s="71"/>
      <c r="EFU31" s="71"/>
      <c r="EFV31" s="71"/>
      <c r="EFW31" s="71"/>
      <c r="EFX31" s="71"/>
      <c r="EFY31" s="71"/>
      <c r="EFZ31" s="71"/>
      <c r="EGA31" s="71"/>
      <c r="EGB31" s="71"/>
      <c r="EGC31" s="71"/>
      <c r="EGD31" s="71"/>
      <c r="EGE31" s="71"/>
      <c r="EGF31" s="71"/>
      <c r="EGG31" s="71"/>
      <c r="EGH31" s="71"/>
      <c r="EGI31" s="71"/>
      <c r="EGJ31" s="71"/>
      <c r="EGK31" s="71"/>
      <c r="EGL31" s="71"/>
      <c r="EGM31" s="71"/>
      <c r="EGN31" s="71"/>
      <c r="EGO31" s="71"/>
      <c r="EGP31" s="71"/>
      <c r="EGQ31" s="71"/>
      <c r="EGR31" s="71"/>
      <c r="EGS31" s="71"/>
      <c r="EGT31" s="71"/>
      <c r="EGU31" s="71"/>
      <c r="EGV31" s="71"/>
      <c r="EGW31" s="71"/>
      <c r="EGX31" s="71"/>
      <c r="EGY31" s="71"/>
      <c r="EGZ31" s="71"/>
      <c r="EHA31" s="71"/>
      <c r="EHB31" s="71"/>
      <c r="EHC31" s="71"/>
      <c r="EHD31" s="71"/>
      <c r="EHE31" s="71"/>
      <c r="EHF31" s="71"/>
      <c r="EHG31" s="71"/>
      <c r="EHH31" s="71"/>
      <c r="EHI31" s="71"/>
      <c r="EHJ31" s="71"/>
      <c r="EHK31" s="71"/>
      <c r="EHL31" s="71"/>
      <c r="EHM31" s="71"/>
      <c r="EHN31" s="71"/>
      <c r="EHO31" s="71"/>
      <c r="EHP31" s="71"/>
      <c r="EHQ31" s="71"/>
      <c r="EHR31" s="71"/>
      <c r="EHS31" s="71"/>
      <c r="EHT31" s="71"/>
      <c r="EHU31" s="71"/>
      <c r="EHV31" s="71"/>
      <c r="EHW31" s="71"/>
      <c r="EHX31" s="71"/>
      <c r="EHY31" s="71"/>
      <c r="EHZ31" s="71"/>
      <c r="EIA31" s="71"/>
      <c r="EIB31" s="71"/>
      <c r="EIC31" s="71"/>
      <c r="EID31" s="71"/>
      <c r="EIE31" s="71"/>
      <c r="EIF31" s="71"/>
      <c r="EIG31" s="71"/>
      <c r="EIH31" s="71"/>
      <c r="EII31" s="71"/>
      <c r="EIJ31" s="71"/>
      <c r="EIK31" s="71"/>
      <c r="EIL31" s="71"/>
      <c r="EIM31" s="71"/>
      <c r="EIN31" s="71"/>
      <c r="EIO31" s="71"/>
      <c r="EIP31" s="71"/>
      <c r="EIQ31" s="71"/>
      <c r="EIR31" s="71"/>
      <c r="EIS31" s="71"/>
      <c r="EIT31" s="71"/>
      <c r="EIU31" s="71"/>
      <c r="EIV31" s="71"/>
      <c r="EIW31" s="71"/>
      <c r="EIX31" s="71"/>
      <c r="EIY31" s="71"/>
      <c r="EIZ31" s="71"/>
      <c r="EJA31" s="71"/>
      <c r="EJB31" s="71"/>
      <c r="EJC31" s="71"/>
      <c r="EJD31" s="71"/>
      <c r="EJE31" s="71"/>
      <c r="EJF31" s="71"/>
      <c r="EJG31" s="71"/>
      <c r="EJH31" s="71"/>
      <c r="EJI31" s="71"/>
      <c r="EJJ31" s="71"/>
      <c r="EJK31" s="71"/>
      <c r="EJL31" s="71"/>
      <c r="EJM31" s="71"/>
      <c r="EJN31" s="71"/>
      <c r="EJO31" s="71"/>
      <c r="EJP31" s="71"/>
      <c r="EJQ31" s="71"/>
      <c r="EJR31" s="71"/>
      <c r="EJS31" s="71"/>
      <c r="EJT31" s="71"/>
      <c r="EJU31" s="71"/>
      <c r="EJV31" s="71"/>
      <c r="EJW31" s="71"/>
      <c r="EJX31" s="71"/>
      <c r="EJY31" s="71"/>
      <c r="EJZ31" s="71"/>
      <c r="EKA31" s="71"/>
      <c r="EKB31" s="71"/>
      <c r="EKC31" s="71"/>
      <c r="EKD31" s="71"/>
      <c r="EKE31" s="71"/>
      <c r="EKF31" s="71"/>
      <c r="EKG31" s="71"/>
      <c r="EKH31" s="71"/>
      <c r="EKI31" s="71"/>
      <c r="EKJ31" s="71"/>
      <c r="EKK31" s="71"/>
      <c r="EKL31" s="71"/>
      <c r="EKM31" s="71"/>
      <c r="EKN31" s="71"/>
      <c r="EKO31" s="71"/>
      <c r="EKP31" s="71"/>
      <c r="EKQ31" s="71"/>
      <c r="EKR31" s="71"/>
      <c r="EKS31" s="71"/>
      <c r="EKT31" s="71"/>
      <c r="EKU31" s="71"/>
      <c r="EKV31" s="71"/>
      <c r="EKW31" s="71"/>
      <c r="EKX31" s="71"/>
      <c r="EKY31" s="71"/>
      <c r="EKZ31" s="71"/>
      <c r="ELA31" s="71"/>
      <c r="ELB31" s="71"/>
      <c r="ELC31" s="71"/>
      <c r="ELD31" s="71"/>
      <c r="ELE31" s="71"/>
      <c r="ELF31" s="71"/>
      <c r="ELG31" s="71"/>
      <c r="ELH31" s="71"/>
      <c r="ELI31" s="71"/>
      <c r="ELJ31" s="71"/>
      <c r="ELK31" s="71"/>
      <c r="ELL31" s="71"/>
      <c r="ELM31" s="71"/>
      <c r="ELN31" s="71"/>
      <c r="ELO31" s="71"/>
      <c r="ELP31" s="71"/>
      <c r="ELQ31" s="71"/>
      <c r="ELR31" s="71"/>
      <c r="ELS31" s="71"/>
      <c r="ELT31" s="71"/>
      <c r="ELU31" s="71"/>
      <c r="ELV31" s="71"/>
      <c r="ELW31" s="71"/>
      <c r="ELX31" s="71"/>
      <c r="ELY31" s="71"/>
      <c r="ELZ31" s="71"/>
      <c r="EMA31" s="71"/>
      <c r="EMB31" s="71"/>
      <c r="EMC31" s="71"/>
      <c r="EMD31" s="71"/>
      <c r="EME31" s="71"/>
      <c r="EMF31" s="71"/>
      <c r="EMG31" s="71"/>
      <c r="EMH31" s="71"/>
      <c r="EMI31" s="71"/>
      <c r="EMJ31" s="71"/>
      <c r="EMK31" s="71"/>
      <c r="EML31" s="71"/>
      <c r="EMM31" s="71"/>
      <c r="EMN31" s="71"/>
      <c r="EMO31" s="71"/>
      <c r="EMP31" s="71"/>
      <c r="EMQ31" s="71"/>
      <c r="EMR31" s="71"/>
      <c r="EMS31" s="71"/>
      <c r="EMT31" s="71"/>
      <c r="EMU31" s="71"/>
      <c r="EMV31" s="71"/>
      <c r="EMW31" s="71"/>
      <c r="EMX31" s="71"/>
      <c r="EMY31" s="71"/>
      <c r="EMZ31" s="71"/>
      <c r="ENA31" s="71"/>
      <c r="ENB31" s="71"/>
      <c r="ENC31" s="71"/>
      <c r="END31" s="71"/>
      <c r="ENE31" s="71"/>
      <c r="ENF31" s="71"/>
      <c r="ENG31" s="71"/>
      <c r="ENH31" s="71"/>
      <c r="ENI31" s="71"/>
      <c r="ENJ31" s="71"/>
      <c r="ENK31" s="71"/>
      <c r="ENL31" s="71"/>
      <c r="ENM31" s="71"/>
      <c r="ENN31" s="71"/>
      <c r="ENO31" s="71"/>
      <c r="ENP31" s="71"/>
      <c r="ENQ31" s="71"/>
      <c r="ENR31" s="71"/>
      <c r="ENS31" s="71"/>
      <c r="ENT31" s="71"/>
      <c r="ENU31" s="71"/>
      <c r="ENV31" s="71"/>
      <c r="ENW31" s="71"/>
      <c r="ENX31" s="71"/>
      <c r="ENY31" s="71"/>
      <c r="ENZ31" s="71"/>
      <c r="EOA31" s="71"/>
      <c r="EOB31" s="71"/>
      <c r="EOC31" s="71"/>
      <c r="EOD31" s="71"/>
      <c r="EOE31" s="71"/>
      <c r="EOF31" s="71"/>
      <c r="EOG31" s="71"/>
      <c r="EOH31" s="71"/>
      <c r="EOI31" s="71"/>
      <c r="EOJ31" s="71"/>
      <c r="EOK31" s="71"/>
      <c r="EOL31" s="71"/>
      <c r="EOM31" s="71"/>
      <c r="EON31" s="71"/>
      <c r="EOO31" s="71"/>
      <c r="EOP31" s="71"/>
      <c r="EOQ31" s="71"/>
      <c r="EOR31" s="71"/>
      <c r="EOS31" s="71"/>
      <c r="EOT31" s="71"/>
      <c r="EOU31" s="71"/>
      <c r="EOV31" s="71"/>
      <c r="EOW31" s="71"/>
      <c r="EOX31" s="71"/>
      <c r="EOY31" s="71"/>
      <c r="EOZ31" s="71"/>
      <c r="EPA31" s="71"/>
      <c r="EPB31" s="71"/>
      <c r="EPC31" s="71"/>
      <c r="EPD31" s="71"/>
      <c r="EPE31" s="71"/>
      <c r="EPF31" s="71"/>
      <c r="EPG31" s="71"/>
      <c r="EPH31" s="71"/>
      <c r="EPI31" s="71"/>
      <c r="EPJ31" s="71"/>
      <c r="EPK31" s="71"/>
      <c r="EPL31" s="71"/>
      <c r="EPM31" s="71"/>
      <c r="EPN31" s="71"/>
      <c r="EPO31" s="71"/>
      <c r="EPP31" s="71"/>
      <c r="EPQ31" s="71"/>
      <c r="EPR31" s="71"/>
      <c r="EPS31" s="71"/>
      <c r="EPT31" s="71"/>
      <c r="EPU31" s="71"/>
      <c r="EPV31" s="71"/>
      <c r="EPW31" s="71"/>
      <c r="EPX31" s="71"/>
      <c r="EPY31" s="71"/>
      <c r="EPZ31" s="71"/>
      <c r="EQA31" s="71"/>
      <c r="EQB31" s="71"/>
      <c r="EQC31" s="71"/>
      <c r="EQD31" s="71"/>
      <c r="EQE31" s="71"/>
      <c r="EQF31" s="71"/>
      <c r="EQG31" s="71"/>
      <c r="EQH31" s="71"/>
      <c r="EQI31" s="71"/>
      <c r="EQJ31" s="71"/>
      <c r="EQK31" s="71"/>
      <c r="EQL31" s="71"/>
      <c r="EQM31" s="71"/>
      <c r="EQN31" s="71"/>
      <c r="EQO31" s="71"/>
      <c r="EQP31" s="71"/>
      <c r="EQQ31" s="71"/>
      <c r="EQR31" s="71"/>
      <c r="EQS31" s="71"/>
      <c r="EQT31" s="71"/>
      <c r="EQU31" s="71"/>
      <c r="EQV31" s="71"/>
      <c r="EQW31" s="71"/>
      <c r="EQX31" s="71"/>
      <c r="EQY31" s="71"/>
      <c r="EQZ31" s="71"/>
      <c r="ERA31" s="71"/>
      <c r="ERB31" s="71"/>
      <c r="ERC31" s="71"/>
      <c r="ERD31" s="71"/>
      <c r="ERE31" s="71"/>
      <c r="ERF31" s="71"/>
      <c r="ERG31" s="71"/>
      <c r="ERH31" s="71"/>
      <c r="ERI31" s="71"/>
      <c r="ERJ31" s="71"/>
      <c r="ERK31" s="71"/>
      <c r="ERL31" s="71"/>
      <c r="ERM31" s="71"/>
      <c r="ERN31" s="71"/>
      <c r="ERO31" s="71"/>
      <c r="ERP31" s="71"/>
      <c r="ERQ31" s="71"/>
      <c r="ERR31" s="71"/>
      <c r="ERS31" s="71"/>
      <c r="ERT31" s="71"/>
      <c r="ERU31" s="71"/>
      <c r="ERV31" s="71"/>
      <c r="ERW31" s="71"/>
      <c r="ERX31" s="71"/>
      <c r="ERY31" s="71"/>
      <c r="ERZ31" s="71"/>
      <c r="ESA31" s="71"/>
      <c r="ESB31" s="71"/>
      <c r="ESC31" s="71"/>
      <c r="ESD31" s="71"/>
      <c r="ESE31" s="71"/>
      <c r="ESF31" s="71"/>
      <c r="ESG31" s="71"/>
      <c r="ESH31" s="71"/>
      <c r="ESI31" s="71"/>
      <c r="ESJ31" s="71"/>
      <c r="ESK31" s="71"/>
      <c r="ESL31" s="71"/>
      <c r="ESM31" s="71"/>
      <c r="ESN31" s="71"/>
      <c r="ESO31" s="71"/>
      <c r="ESP31" s="71"/>
      <c r="ESQ31" s="71"/>
      <c r="ESR31" s="71"/>
      <c r="ESS31" s="71"/>
      <c r="EST31" s="71"/>
      <c r="ESU31" s="71"/>
      <c r="ESV31" s="71"/>
      <c r="ESW31" s="71"/>
      <c r="ESX31" s="71"/>
      <c r="ESY31" s="71"/>
      <c r="ESZ31" s="71"/>
      <c r="ETA31" s="71"/>
      <c r="ETB31" s="71"/>
      <c r="ETC31" s="71"/>
      <c r="ETD31" s="71"/>
      <c r="ETE31" s="71"/>
      <c r="ETF31" s="71"/>
      <c r="ETG31" s="71"/>
      <c r="ETH31" s="71"/>
      <c r="ETI31" s="71"/>
      <c r="ETJ31" s="71"/>
      <c r="ETK31" s="71"/>
      <c r="ETL31" s="71"/>
      <c r="ETM31" s="71"/>
      <c r="ETN31" s="71"/>
      <c r="ETO31" s="71"/>
      <c r="ETP31" s="71"/>
      <c r="ETQ31" s="71"/>
      <c r="ETR31" s="71"/>
      <c r="ETS31" s="71"/>
      <c r="ETT31" s="71"/>
      <c r="ETU31" s="71"/>
      <c r="ETV31" s="71"/>
      <c r="ETW31" s="71"/>
      <c r="ETX31" s="71"/>
      <c r="ETY31" s="71"/>
      <c r="ETZ31" s="71"/>
      <c r="EUA31" s="71"/>
      <c r="EUB31" s="71"/>
      <c r="EUC31" s="71"/>
      <c r="EUD31" s="71"/>
      <c r="EUE31" s="71"/>
      <c r="EUF31" s="71"/>
      <c r="EUG31" s="71"/>
      <c r="EUH31" s="71"/>
      <c r="EUI31" s="71"/>
      <c r="EUJ31" s="71"/>
      <c r="EUK31" s="71"/>
      <c r="EUL31" s="71"/>
      <c r="EUM31" s="71"/>
      <c r="EUN31" s="71"/>
      <c r="EUO31" s="71"/>
      <c r="EUP31" s="71"/>
      <c r="EUQ31" s="71"/>
      <c r="EUR31" s="71"/>
      <c r="EUS31" s="71"/>
      <c r="EUT31" s="71"/>
      <c r="EUU31" s="71"/>
      <c r="EUV31" s="71"/>
      <c r="EUW31" s="71"/>
      <c r="EUX31" s="71"/>
      <c r="EUY31" s="71"/>
      <c r="EUZ31" s="71"/>
      <c r="EVA31" s="71"/>
      <c r="EVB31" s="71"/>
      <c r="EVC31" s="71"/>
      <c r="EVD31" s="71"/>
      <c r="EVE31" s="71"/>
      <c r="EVF31" s="71"/>
      <c r="EVG31" s="71"/>
      <c r="EVH31" s="71"/>
      <c r="EVI31" s="71"/>
      <c r="EVJ31" s="71"/>
      <c r="EVK31" s="71"/>
      <c r="EVL31" s="71"/>
      <c r="EVM31" s="71"/>
      <c r="EVN31" s="71"/>
      <c r="EVO31" s="71"/>
      <c r="EVP31" s="71"/>
      <c r="EVQ31" s="71"/>
      <c r="EVR31" s="71"/>
      <c r="EVS31" s="71"/>
      <c r="EVT31" s="71"/>
      <c r="EVU31" s="71"/>
      <c r="EVV31" s="71"/>
      <c r="EVW31" s="71"/>
      <c r="EVX31" s="71"/>
      <c r="EVY31" s="71"/>
      <c r="EVZ31" s="71"/>
      <c r="EWA31" s="71"/>
      <c r="EWB31" s="71"/>
      <c r="EWC31" s="71"/>
      <c r="EWD31" s="71"/>
      <c r="EWE31" s="71"/>
      <c r="EWF31" s="71"/>
      <c r="EWG31" s="71"/>
      <c r="EWH31" s="71"/>
      <c r="EWI31" s="71"/>
      <c r="EWJ31" s="71"/>
      <c r="EWK31" s="71"/>
      <c r="EWL31" s="71"/>
      <c r="EWM31" s="71"/>
      <c r="EWN31" s="71"/>
      <c r="EWO31" s="71"/>
      <c r="EWP31" s="71"/>
      <c r="EWQ31" s="71"/>
      <c r="EWR31" s="71"/>
      <c r="EWS31" s="71"/>
      <c r="EWT31" s="71"/>
      <c r="EWU31" s="71"/>
      <c r="EWV31" s="71"/>
      <c r="EWW31" s="71"/>
      <c r="EWX31" s="71"/>
      <c r="EWY31" s="71"/>
      <c r="EWZ31" s="71"/>
      <c r="EXA31" s="71"/>
      <c r="EXB31" s="71"/>
      <c r="EXC31" s="71"/>
      <c r="EXD31" s="71"/>
      <c r="EXE31" s="71"/>
      <c r="EXF31" s="71"/>
      <c r="EXG31" s="71"/>
      <c r="EXH31" s="71"/>
      <c r="EXI31" s="71"/>
      <c r="EXJ31" s="71"/>
      <c r="EXK31" s="71"/>
      <c r="EXL31" s="71"/>
      <c r="EXM31" s="71"/>
      <c r="EXN31" s="71"/>
      <c r="EXO31" s="71"/>
      <c r="EXP31" s="71"/>
      <c r="EXQ31" s="71"/>
      <c r="EXR31" s="71"/>
      <c r="EXS31" s="71"/>
      <c r="EXT31" s="71"/>
      <c r="EXU31" s="71"/>
      <c r="EXV31" s="71"/>
      <c r="EXW31" s="71"/>
      <c r="EXX31" s="71"/>
      <c r="EXY31" s="71"/>
      <c r="EXZ31" s="71"/>
      <c r="EYA31" s="71"/>
      <c r="EYB31" s="71"/>
      <c r="EYC31" s="71"/>
      <c r="EYD31" s="71"/>
      <c r="EYE31" s="71"/>
      <c r="EYF31" s="71"/>
      <c r="EYG31" s="71"/>
      <c r="EYH31" s="71"/>
      <c r="EYI31" s="71"/>
      <c r="EYJ31" s="71"/>
      <c r="EYK31" s="71"/>
      <c r="EYL31" s="71"/>
      <c r="EYM31" s="71"/>
      <c r="EYN31" s="71"/>
      <c r="EYO31" s="71"/>
      <c r="EYP31" s="71"/>
      <c r="EYQ31" s="71"/>
      <c r="EYR31" s="71"/>
      <c r="EYS31" s="71"/>
      <c r="EYT31" s="71"/>
      <c r="EYU31" s="71"/>
      <c r="EYV31" s="71"/>
      <c r="EYW31" s="71"/>
      <c r="EYX31" s="71"/>
      <c r="EYY31" s="71"/>
      <c r="EYZ31" s="71"/>
      <c r="EZA31" s="71"/>
      <c r="EZB31" s="71"/>
      <c r="EZC31" s="71"/>
      <c r="EZD31" s="71"/>
      <c r="EZE31" s="71"/>
      <c r="EZF31" s="71"/>
      <c r="EZG31" s="71"/>
      <c r="EZH31" s="71"/>
      <c r="EZI31" s="71"/>
      <c r="EZJ31" s="71"/>
      <c r="EZK31" s="71"/>
      <c r="EZL31" s="71"/>
      <c r="EZM31" s="71"/>
      <c r="EZN31" s="71"/>
      <c r="EZO31" s="71"/>
      <c r="EZP31" s="71"/>
      <c r="EZQ31" s="71"/>
      <c r="EZR31" s="71"/>
      <c r="EZS31" s="71"/>
      <c r="EZT31" s="71"/>
      <c r="EZU31" s="71"/>
      <c r="EZV31" s="71"/>
      <c r="EZW31" s="71"/>
      <c r="EZX31" s="71"/>
      <c r="EZY31" s="71"/>
      <c r="EZZ31" s="71"/>
      <c r="FAA31" s="71"/>
      <c r="FAB31" s="71"/>
      <c r="FAC31" s="71"/>
      <c r="FAD31" s="71"/>
      <c r="FAE31" s="71"/>
      <c r="FAF31" s="71"/>
      <c r="FAG31" s="71"/>
      <c r="FAH31" s="71"/>
      <c r="FAI31" s="71"/>
      <c r="FAJ31" s="71"/>
      <c r="FAK31" s="71"/>
      <c r="FAL31" s="71"/>
      <c r="FAM31" s="71"/>
      <c r="FAN31" s="71"/>
      <c r="FAO31" s="71"/>
      <c r="FAP31" s="71"/>
      <c r="FAQ31" s="71"/>
      <c r="FAR31" s="71"/>
      <c r="FAS31" s="71"/>
      <c r="FAT31" s="71"/>
      <c r="FAU31" s="71"/>
      <c r="FAV31" s="71"/>
      <c r="FAW31" s="71"/>
      <c r="FAX31" s="71"/>
      <c r="FAY31" s="71"/>
      <c r="FAZ31" s="71"/>
      <c r="FBA31" s="71"/>
      <c r="FBB31" s="71"/>
      <c r="FBC31" s="71"/>
      <c r="FBD31" s="71"/>
      <c r="FBE31" s="71"/>
      <c r="FBF31" s="71"/>
      <c r="FBG31" s="71"/>
      <c r="FBH31" s="71"/>
      <c r="FBI31" s="71"/>
      <c r="FBJ31" s="71"/>
      <c r="FBK31" s="71"/>
      <c r="FBL31" s="71"/>
      <c r="FBM31" s="71"/>
      <c r="FBN31" s="71"/>
      <c r="FBO31" s="71"/>
      <c r="FBP31" s="71"/>
      <c r="FBQ31" s="71"/>
      <c r="FBR31" s="71"/>
      <c r="FBS31" s="71"/>
      <c r="FBT31" s="71"/>
      <c r="FBU31" s="71"/>
      <c r="FBV31" s="71"/>
      <c r="FBW31" s="71"/>
      <c r="FBX31" s="71"/>
      <c r="FBY31" s="71"/>
      <c r="FBZ31" s="71"/>
      <c r="FCA31" s="71"/>
      <c r="FCB31" s="71"/>
      <c r="FCC31" s="71"/>
      <c r="FCD31" s="71"/>
      <c r="FCE31" s="71"/>
      <c r="FCF31" s="71"/>
      <c r="FCG31" s="71"/>
      <c r="FCH31" s="71"/>
      <c r="FCI31" s="71"/>
      <c r="FCJ31" s="71"/>
      <c r="FCK31" s="71"/>
      <c r="FCL31" s="71"/>
      <c r="FCM31" s="71"/>
      <c r="FCN31" s="71"/>
      <c r="FCO31" s="71"/>
      <c r="FCP31" s="71"/>
      <c r="FCQ31" s="71"/>
      <c r="FCR31" s="71"/>
      <c r="FCS31" s="71"/>
      <c r="FCT31" s="71"/>
      <c r="FCU31" s="71"/>
      <c r="FCV31" s="71"/>
      <c r="FCW31" s="71"/>
      <c r="FCX31" s="71"/>
      <c r="FCY31" s="71"/>
      <c r="FCZ31" s="71"/>
      <c r="FDA31" s="71"/>
      <c r="FDB31" s="71"/>
      <c r="FDC31" s="71"/>
      <c r="FDD31" s="71"/>
      <c r="FDE31" s="71"/>
      <c r="FDF31" s="71"/>
      <c r="FDG31" s="71"/>
      <c r="FDH31" s="71"/>
      <c r="FDI31" s="71"/>
      <c r="FDJ31" s="71"/>
      <c r="FDK31" s="71"/>
      <c r="FDL31" s="71"/>
      <c r="FDM31" s="71"/>
      <c r="FDN31" s="71"/>
      <c r="FDO31" s="71"/>
      <c r="FDP31" s="71"/>
      <c r="FDQ31" s="71"/>
      <c r="FDR31" s="71"/>
      <c r="FDS31" s="71"/>
      <c r="FDT31" s="71"/>
      <c r="FDU31" s="71"/>
      <c r="FDV31" s="71"/>
      <c r="FDW31" s="71"/>
      <c r="FDX31" s="71"/>
      <c r="FDY31" s="71"/>
      <c r="FDZ31" s="71"/>
      <c r="FEA31" s="71"/>
      <c r="FEB31" s="71"/>
      <c r="FEC31" s="71"/>
      <c r="FED31" s="71"/>
      <c r="FEE31" s="71"/>
      <c r="FEF31" s="71"/>
      <c r="FEG31" s="71"/>
      <c r="FEH31" s="71"/>
      <c r="FEI31" s="71"/>
      <c r="FEJ31" s="71"/>
      <c r="FEK31" s="71"/>
      <c r="FEL31" s="71"/>
      <c r="FEM31" s="71"/>
      <c r="FEN31" s="71"/>
      <c r="FEO31" s="71"/>
      <c r="FEP31" s="71"/>
      <c r="FEQ31" s="71"/>
      <c r="FER31" s="71"/>
      <c r="FES31" s="71"/>
      <c r="FET31" s="71"/>
      <c r="FEU31" s="71"/>
      <c r="FEV31" s="71"/>
      <c r="FEW31" s="71"/>
      <c r="FEX31" s="71"/>
      <c r="FEY31" s="71"/>
      <c r="FEZ31" s="71"/>
      <c r="FFA31" s="71"/>
      <c r="FFB31" s="71"/>
      <c r="FFC31" s="71"/>
      <c r="FFD31" s="71"/>
      <c r="FFE31" s="71"/>
      <c r="FFF31" s="71"/>
      <c r="FFG31" s="71"/>
      <c r="FFH31" s="71"/>
      <c r="FFI31" s="71"/>
      <c r="FFJ31" s="71"/>
      <c r="FFK31" s="71"/>
      <c r="FFL31" s="71"/>
      <c r="FFM31" s="71"/>
      <c r="FFN31" s="71"/>
      <c r="FFO31" s="71"/>
      <c r="FFP31" s="71"/>
      <c r="FFQ31" s="71"/>
      <c r="FFR31" s="71"/>
      <c r="FFS31" s="71"/>
      <c r="FFT31" s="71"/>
      <c r="FFU31" s="71"/>
      <c r="FFV31" s="71"/>
      <c r="FFW31" s="71"/>
      <c r="FFX31" s="71"/>
      <c r="FFY31" s="71"/>
      <c r="FFZ31" s="71"/>
      <c r="FGA31" s="71"/>
      <c r="FGB31" s="71"/>
      <c r="FGC31" s="71"/>
      <c r="FGD31" s="71"/>
      <c r="FGE31" s="71"/>
      <c r="FGF31" s="71"/>
      <c r="FGG31" s="71"/>
      <c r="FGH31" s="71"/>
      <c r="FGI31" s="71"/>
      <c r="FGJ31" s="71"/>
      <c r="FGK31" s="71"/>
      <c r="FGL31" s="71"/>
      <c r="FGM31" s="71"/>
      <c r="FGN31" s="71"/>
      <c r="FGO31" s="71"/>
      <c r="FGP31" s="71"/>
      <c r="FGQ31" s="71"/>
      <c r="FGR31" s="71"/>
      <c r="FGS31" s="71"/>
      <c r="FGT31" s="71"/>
      <c r="FGU31" s="71"/>
      <c r="FGV31" s="71"/>
      <c r="FGW31" s="71"/>
      <c r="FGX31" s="71"/>
      <c r="FGY31" s="71"/>
      <c r="FGZ31" s="71"/>
      <c r="FHA31" s="71"/>
      <c r="FHB31" s="71"/>
      <c r="FHC31" s="71"/>
      <c r="FHD31" s="71"/>
      <c r="FHE31" s="71"/>
      <c r="FHF31" s="71"/>
      <c r="FHG31" s="71"/>
      <c r="FHH31" s="71"/>
      <c r="FHI31" s="71"/>
      <c r="FHJ31" s="71"/>
      <c r="FHK31" s="71"/>
      <c r="FHL31" s="71"/>
      <c r="FHM31" s="71"/>
      <c r="FHN31" s="71"/>
      <c r="FHO31" s="71"/>
      <c r="FHP31" s="71"/>
      <c r="FHQ31" s="71"/>
      <c r="FHR31" s="71"/>
      <c r="FHS31" s="71"/>
      <c r="FHT31" s="71"/>
      <c r="FHU31" s="71"/>
      <c r="FHV31" s="71"/>
      <c r="FHW31" s="71"/>
      <c r="FHX31" s="71"/>
      <c r="FHY31" s="71"/>
      <c r="FHZ31" s="71"/>
      <c r="FIA31" s="71"/>
      <c r="FIB31" s="71"/>
      <c r="FIC31" s="71"/>
      <c r="FID31" s="71"/>
      <c r="FIE31" s="71"/>
      <c r="FIF31" s="71"/>
      <c r="FIG31" s="71"/>
      <c r="FIH31" s="71"/>
      <c r="FII31" s="71"/>
      <c r="FIJ31" s="71"/>
      <c r="FIK31" s="71"/>
      <c r="FIL31" s="71"/>
      <c r="FIM31" s="71"/>
      <c r="FIN31" s="71"/>
      <c r="FIO31" s="71"/>
      <c r="FIP31" s="71"/>
      <c r="FIQ31" s="71"/>
      <c r="FIR31" s="71"/>
      <c r="FIS31" s="71"/>
      <c r="FIT31" s="71"/>
      <c r="FIU31" s="71"/>
      <c r="FIV31" s="71"/>
      <c r="FIW31" s="71"/>
      <c r="FIX31" s="71"/>
      <c r="FIY31" s="71"/>
      <c r="FIZ31" s="71"/>
      <c r="FJA31" s="71"/>
      <c r="FJB31" s="71"/>
      <c r="FJC31" s="71"/>
      <c r="FJD31" s="71"/>
      <c r="FJE31" s="71"/>
      <c r="FJF31" s="71"/>
      <c r="FJG31" s="71"/>
      <c r="FJH31" s="71"/>
      <c r="FJI31" s="71"/>
      <c r="FJJ31" s="71"/>
      <c r="FJK31" s="71"/>
      <c r="FJL31" s="71"/>
      <c r="FJM31" s="71"/>
      <c r="FJN31" s="71"/>
      <c r="FJO31" s="71"/>
      <c r="FJP31" s="71"/>
      <c r="FJQ31" s="71"/>
      <c r="FJR31" s="71"/>
      <c r="FJS31" s="71"/>
      <c r="FJT31" s="71"/>
      <c r="FJU31" s="71"/>
      <c r="FJV31" s="71"/>
      <c r="FJW31" s="71"/>
      <c r="FJX31" s="71"/>
      <c r="FJY31" s="71"/>
      <c r="FJZ31" s="71"/>
      <c r="FKA31" s="71"/>
      <c r="FKB31" s="71"/>
      <c r="FKC31" s="71"/>
      <c r="FKD31" s="71"/>
      <c r="FKE31" s="71"/>
      <c r="FKF31" s="71"/>
      <c r="FKG31" s="71"/>
      <c r="FKH31" s="71"/>
      <c r="FKI31" s="71"/>
      <c r="FKJ31" s="71"/>
      <c r="FKK31" s="71"/>
      <c r="FKL31" s="71"/>
      <c r="FKM31" s="71"/>
      <c r="FKN31" s="71"/>
      <c r="FKO31" s="71"/>
      <c r="FKP31" s="71"/>
      <c r="FKQ31" s="71"/>
      <c r="FKR31" s="71"/>
      <c r="FKS31" s="71"/>
      <c r="FKT31" s="71"/>
      <c r="FKU31" s="71"/>
      <c r="FKV31" s="71"/>
      <c r="FKW31" s="71"/>
      <c r="FKX31" s="71"/>
      <c r="FKY31" s="71"/>
      <c r="FKZ31" s="71"/>
      <c r="FLA31" s="71"/>
      <c r="FLB31" s="71"/>
      <c r="FLC31" s="71"/>
      <c r="FLD31" s="71"/>
      <c r="FLE31" s="71"/>
      <c r="FLF31" s="71"/>
      <c r="FLG31" s="71"/>
      <c r="FLH31" s="71"/>
      <c r="FLI31" s="71"/>
      <c r="FLJ31" s="71"/>
      <c r="FLK31" s="71"/>
      <c r="FLL31" s="71"/>
      <c r="FLM31" s="71"/>
      <c r="FLN31" s="71"/>
      <c r="FLO31" s="71"/>
      <c r="FLP31" s="71"/>
      <c r="FLQ31" s="71"/>
      <c r="FLR31" s="71"/>
      <c r="FLS31" s="71"/>
      <c r="FLT31" s="71"/>
      <c r="FLU31" s="71"/>
      <c r="FLV31" s="71"/>
      <c r="FLW31" s="71"/>
      <c r="FLX31" s="71"/>
      <c r="FLY31" s="71"/>
      <c r="FLZ31" s="71"/>
      <c r="FMA31" s="71"/>
      <c r="FMB31" s="71"/>
      <c r="FMC31" s="71"/>
      <c r="FMD31" s="71"/>
      <c r="FME31" s="71"/>
      <c r="FMF31" s="71"/>
      <c r="FMG31" s="71"/>
      <c r="FMH31" s="71"/>
      <c r="FMI31" s="71"/>
      <c r="FMJ31" s="71"/>
      <c r="FMK31" s="71"/>
      <c r="FML31" s="71"/>
      <c r="FMM31" s="71"/>
      <c r="FMN31" s="71"/>
      <c r="FMO31" s="71"/>
      <c r="FMP31" s="71"/>
      <c r="FMQ31" s="71"/>
      <c r="FMR31" s="71"/>
      <c r="FMS31" s="71"/>
      <c r="FMT31" s="71"/>
      <c r="FMU31" s="71"/>
      <c r="FMV31" s="71"/>
      <c r="FMW31" s="71"/>
      <c r="FMX31" s="71"/>
      <c r="FMY31" s="71"/>
      <c r="FMZ31" s="71"/>
      <c r="FNA31" s="71"/>
      <c r="FNB31" s="71"/>
      <c r="FNC31" s="71"/>
      <c r="FND31" s="71"/>
      <c r="FNE31" s="71"/>
      <c r="FNF31" s="71"/>
      <c r="FNG31" s="71"/>
      <c r="FNH31" s="71"/>
      <c r="FNI31" s="71"/>
      <c r="FNJ31" s="71"/>
      <c r="FNK31" s="71"/>
      <c r="FNL31" s="71"/>
      <c r="FNM31" s="71"/>
      <c r="FNN31" s="71"/>
      <c r="FNO31" s="71"/>
      <c r="FNP31" s="71"/>
      <c r="FNQ31" s="71"/>
      <c r="FNR31" s="71"/>
      <c r="FNS31" s="71"/>
      <c r="FNT31" s="71"/>
      <c r="FNU31" s="71"/>
      <c r="FNV31" s="71"/>
      <c r="FNW31" s="71"/>
      <c r="FNX31" s="71"/>
      <c r="FNY31" s="71"/>
      <c r="FNZ31" s="71"/>
      <c r="FOA31" s="71"/>
      <c r="FOB31" s="71"/>
      <c r="FOC31" s="71"/>
      <c r="FOD31" s="71"/>
      <c r="FOE31" s="71"/>
      <c r="FOF31" s="71"/>
      <c r="FOG31" s="71"/>
      <c r="FOH31" s="71"/>
      <c r="FOI31" s="71"/>
      <c r="FOJ31" s="71"/>
      <c r="FOK31" s="71"/>
      <c r="FOL31" s="71"/>
      <c r="FOM31" s="71"/>
      <c r="FON31" s="71"/>
      <c r="FOO31" s="71"/>
      <c r="FOP31" s="71"/>
      <c r="FOQ31" s="71"/>
      <c r="FOR31" s="71"/>
      <c r="FOS31" s="71"/>
      <c r="FOT31" s="71"/>
      <c r="FOU31" s="71"/>
      <c r="FOV31" s="71"/>
      <c r="FOW31" s="71"/>
      <c r="FOX31" s="71"/>
      <c r="FOY31" s="71"/>
      <c r="FOZ31" s="71"/>
      <c r="FPA31" s="71"/>
      <c r="FPB31" s="71"/>
      <c r="FPC31" s="71"/>
      <c r="FPD31" s="71"/>
      <c r="FPE31" s="71"/>
      <c r="FPF31" s="71"/>
      <c r="FPG31" s="71"/>
      <c r="FPH31" s="71"/>
      <c r="FPI31" s="71"/>
      <c r="FPJ31" s="71"/>
      <c r="FPK31" s="71"/>
      <c r="FPL31" s="71"/>
      <c r="FPM31" s="71"/>
      <c r="FPN31" s="71"/>
      <c r="FPO31" s="71"/>
      <c r="FPP31" s="71"/>
      <c r="FPQ31" s="71"/>
      <c r="FPR31" s="71"/>
      <c r="FPS31" s="71"/>
      <c r="FPT31" s="71"/>
      <c r="FPU31" s="71"/>
      <c r="FPV31" s="71"/>
      <c r="FPW31" s="71"/>
      <c r="FPX31" s="71"/>
      <c r="FPY31" s="71"/>
      <c r="FPZ31" s="71"/>
      <c r="FQA31" s="71"/>
      <c r="FQB31" s="71"/>
      <c r="FQC31" s="71"/>
      <c r="FQD31" s="71"/>
      <c r="FQE31" s="71"/>
      <c r="FQF31" s="71"/>
      <c r="FQG31" s="71"/>
      <c r="FQH31" s="71"/>
      <c r="FQI31" s="71"/>
      <c r="FQJ31" s="71"/>
      <c r="FQK31" s="71"/>
      <c r="FQL31" s="71"/>
      <c r="FQM31" s="71"/>
      <c r="FQN31" s="71"/>
      <c r="FQO31" s="71"/>
      <c r="FQP31" s="71"/>
      <c r="FQQ31" s="71"/>
      <c r="FQR31" s="71"/>
      <c r="FQS31" s="71"/>
      <c r="FQT31" s="71"/>
      <c r="FQU31" s="71"/>
      <c r="FQV31" s="71"/>
      <c r="FQW31" s="71"/>
      <c r="FQX31" s="71"/>
      <c r="FQY31" s="71"/>
      <c r="FQZ31" s="71"/>
      <c r="FRA31" s="71"/>
      <c r="FRB31" s="71"/>
      <c r="FRC31" s="71"/>
      <c r="FRD31" s="71"/>
      <c r="FRE31" s="71"/>
      <c r="FRF31" s="71"/>
      <c r="FRG31" s="71"/>
      <c r="FRH31" s="71"/>
      <c r="FRI31" s="71"/>
      <c r="FRJ31" s="71"/>
      <c r="FRK31" s="71"/>
      <c r="FRL31" s="71"/>
      <c r="FRM31" s="71"/>
      <c r="FRN31" s="71"/>
      <c r="FRO31" s="71"/>
      <c r="FRP31" s="71"/>
      <c r="FRQ31" s="71"/>
      <c r="FRR31" s="71"/>
      <c r="FRS31" s="71"/>
      <c r="FRT31" s="71"/>
      <c r="FRU31" s="71"/>
      <c r="FRV31" s="71"/>
      <c r="FRW31" s="71"/>
      <c r="FRX31" s="71"/>
      <c r="FRY31" s="71"/>
      <c r="FRZ31" s="71"/>
      <c r="FSA31" s="71"/>
      <c r="FSB31" s="71"/>
      <c r="FSC31" s="71"/>
      <c r="FSD31" s="71"/>
      <c r="FSE31" s="71"/>
      <c r="FSF31" s="71"/>
      <c r="FSG31" s="71"/>
      <c r="FSH31" s="71"/>
      <c r="FSI31" s="71"/>
      <c r="FSJ31" s="71"/>
      <c r="FSK31" s="71"/>
      <c r="FSL31" s="71"/>
      <c r="FSM31" s="71"/>
      <c r="FSN31" s="71"/>
      <c r="FSO31" s="71"/>
      <c r="FSP31" s="71"/>
      <c r="FSQ31" s="71"/>
      <c r="FSR31" s="71"/>
      <c r="FSS31" s="71"/>
      <c r="FST31" s="71"/>
      <c r="FSU31" s="71"/>
      <c r="FSV31" s="71"/>
      <c r="FSW31" s="71"/>
      <c r="FSX31" s="71"/>
      <c r="FSY31" s="71"/>
      <c r="FSZ31" s="71"/>
      <c r="FTA31" s="71"/>
      <c r="FTB31" s="71"/>
      <c r="FTC31" s="71"/>
      <c r="FTD31" s="71"/>
      <c r="FTE31" s="71"/>
      <c r="FTF31" s="71"/>
      <c r="FTG31" s="71"/>
      <c r="FTH31" s="71"/>
      <c r="FTI31" s="71"/>
      <c r="FTJ31" s="71"/>
      <c r="FTK31" s="71"/>
      <c r="FTL31" s="71"/>
      <c r="FTM31" s="71"/>
      <c r="FTN31" s="71"/>
      <c r="FTO31" s="71"/>
      <c r="FTP31" s="71"/>
      <c r="FTQ31" s="71"/>
      <c r="FTR31" s="71"/>
      <c r="FTS31" s="71"/>
      <c r="FTT31" s="71"/>
      <c r="FTU31" s="71"/>
      <c r="FTV31" s="71"/>
      <c r="FTW31" s="71"/>
      <c r="FTX31" s="71"/>
      <c r="FTY31" s="71"/>
      <c r="FTZ31" s="71"/>
      <c r="FUA31" s="71"/>
      <c r="FUB31" s="71"/>
      <c r="FUC31" s="71"/>
      <c r="FUD31" s="71"/>
      <c r="FUE31" s="71"/>
      <c r="FUF31" s="71"/>
      <c r="FUG31" s="71"/>
      <c r="FUH31" s="71"/>
      <c r="FUI31" s="71"/>
      <c r="FUJ31" s="71"/>
      <c r="FUK31" s="71"/>
      <c r="FUL31" s="71"/>
      <c r="FUM31" s="71"/>
      <c r="FUN31" s="71"/>
      <c r="FUO31" s="71"/>
      <c r="FUP31" s="71"/>
      <c r="FUQ31" s="71"/>
      <c r="FUR31" s="71"/>
      <c r="FUS31" s="71"/>
      <c r="FUT31" s="71"/>
      <c r="FUU31" s="71"/>
      <c r="FUV31" s="71"/>
      <c r="FUW31" s="71"/>
      <c r="FUX31" s="71"/>
      <c r="FUY31" s="71"/>
      <c r="FUZ31" s="71"/>
      <c r="FVA31" s="71"/>
      <c r="FVB31" s="71"/>
      <c r="FVC31" s="71"/>
      <c r="FVD31" s="71"/>
      <c r="FVE31" s="71"/>
      <c r="FVF31" s="71"/>
      <c r="FVG31" s="71"/>
      <c r="FVH31" s="71"/>
      <c r="FVI31" s="71"/>
      <c r="FVJ31" s="71"/>
      <c r="FVK31" s="71"/>
      <c r="FVL31" s="71"/>
      <c r="FVM31" s="71"/>
      <c r="FVN31" s="71"/>
      <c r="FVO31" s="71"/>
      <c r="FVP31" s="71"/>
      <c r="FVQ31" s="71"/>
      <c r="FVR31" s="71"/>
      <c r="FVS31" s="71"/>
      <c r="FVT31" s="71"/>
      <c r="FVU31" s="71"/>
      <c r="FVV31" s="71"/>
      <c r="FVW31" s="71"/>
      <c r="FVX31" s="71"/>
      <c r="FVY31" s="71"/>
      <c r="FVZ31" s="71"/>
      <c r="FWA31" s="71"/>
      <c r="FWB31" s="71"/>
      <c r="FWC31" s="71"/>
      <c r="FWD31" s="71"/>
      <c r="FWE31" s="71"/>
      <c r="FWF31" s="71"/>
      <c r="FWG31" s="71"/>
      <c r="FWH31" s="71"/>
      <c r="FWI31" s="71"/>
      <c r="FWJ31" s="71"/>
      <c r="FWK31" s="71"/>
      <c r="FWL31" s="71"/>
      <c r="FWM31" s="71"/>
      <c r="FWN31" s="71"/>
      <c r="FWO31" s="71"/>
      <c r="FWP31" s="71"/>
      <c r="FWQ31" s="71"/>
      <c r="FWR31" s="71"/>
      <c r="FWS31" s="71"/>
      <c r="FWT31" s="71"/>
      <c r="FWU31" s="71"/>
      <c r="FWV31" s="71"/>
      <c r="FWW31" s="71"/>
      <c r="FWX31" s="71"/>
      <c r="FWY31" s="71"/>
      <c r="FWZ31" s="71"/>
      <c r="FXA31" s="71"/>
      <c r="FXB31" s="71"/>
      <c r="FXC31" s="71"/>
      <c r="FXD31" s="71"/>
      <c r="FXE31" s="71"/>
      <c r="FXF31" s="71"/>
      <c r="FXG31" s="71"/>
      <c r="FXH31" s="71"/>
      <c r="FXI31" s="71"/>
      <c r="FXJ31" s="71"/>
      <c r="FXK31" s="71"/>
      <c r="FXL31" s="71"/>
      <c r="FXM31" s="71"/>
      <c r="FXN31" s="71"/>
      <c r="FXO31" s="71"/>
      <c r="FXP31" s="71"/>
      <c r="FXQ31" s="71"/>
      <c r="FXR31" s="71"/>
      <c r="FXS31" s="71"/>
      <c r="FXT31" s="71"/>
      <c r="FXU31" s="71"/>
      <c r="FXV31" s="71"/>
      <c r="FXW31" s="71"/>
      <c r="FXX31" s="71"/>
      <c r="FXY31" s="71"/>
      <c r="FXZ31" s="71"/>
      <c r="FYA31" s="71"/>
      <c r="FYB31" s="71"/>
      <c r="FYC31" s="71"/>
      <c r="FYD31" s="71"/>
      <c r="FYE31" s="71"/>
      <c r="FYF31" s="71"/>
      <c r="FYG31" s="71"/>
      <c r="FYH31" s="71"/>
      <c r="FYI31" s="71"/>
      <c r="FYJ31" s="71"/>
      <c r="FYK31" s="71"/>
      <c r="FYL31" s="71"/>
      <c r="FYM31" s="71"/>
      <c r="FYN31" s="71"/>
      <c r="FYO31" s="71"/>
      <c r="FYP31" s="71"/>
      <c r="FYQ31" s="71"/>
      <c r="FYR31" s="71"/>
      <c r="FYS31" s="71"/>
      <c r="FYT31" s="71"/>
      <c r="FYU31" s="71"/>
      <c r="FYV31" s="71"/>
      <c r="FYW31" s="71"/>
      <c r="FYX31" s="71"/>
      <c r="FYY31" s="71"/>
      <c r="FYZ31" s="71"/>
      <c r="FZA31" s="71"/>
      <c r="FZB31" s="71"/>
      <c r="FZC31" s="71"/>
      <c r="FZD31" s="71"/>
      <c r="FZE31" s="71"/>
      <c r="FZF31" s="71"/>
      <c r="FZG31" s="71"/>
      <c r="FZH31" s="71"/>
      <c r="FZI31" s="71"/>
      <c r="FZJ31" s="71"/>
      <c r="FZK31" s="71"/>
      <c r="FZL31" s="71"/>
      <c r="FZM31" s="71"/>
      <c r="FZN31" s="71"/>
      <c r="FZO31" s="71"/>
      <c r="FZP31" s="71"/>
      <c r="FZQ31" s="71"/>
      <c r="FZR31" s="71"/>
      <c r="FZS31" s="71"/>
      <c r="FZT31" s="71"/>
      <c r="FZU31" s="71"/>
      <c r="FZV31" s="71"/>
      <c r="FZW31" s="71"/>
      <c r="FZX31" s="71"/>
      <c r="FZY31" s="71"/>
      <c r="FZZ31" s="71"/>
      <c r="GAA31" s="71"/>
      <c r="GAB31" s="71"/>
      <c r="GAC31" s="71"/>
      <c r="GAD31" s="71"/>
      <c r="GAE31" s="71"/>
      <c r="GAF31" s="71"/>
      <c r="GAG31" s="71"/>
      <c r="GAH31" s="71"/>
      <c r="GAI31" s="71"/>
      <c r="GAJ31" s="71"/>
      <c r="GAK31" s="71"/>
      <c r="GAL31" s="71"/>
      <c r="GAM31" s="71"/>
      <c r="GAN31" s="71"/>
      <c r="GAO31" s="71"/>
      <c r="GAP31" s="71"/>
      <c r="GAQ31" s="71"/>
      <c r="GAR31" s="71"/>
      <c r="GAS31" s="71"/>
      <c r="GAT31" s="71"/>
      <c r="GAU31" s="71"/>
      <c r="GAV31" s="71"/>
      <c r="GAW31" s="71"/>
      <c r="GAX31" s="71"/>
      <c r="GAY31" s="71"/>
      <c r="GAZ31" s="71"/>
      <c r="GBA31" s="71"/>
      <c r="GBB31" s="71"/>
      <c r="GBC31" s="71"/>
      <c r="GBD31" s="71"/>
      <c r="GBE31" s="71"/>
      <c r="GBF31" s="71"/>
      <c r="GBG31" s="71"/>
      <c r="GBH31" s="71"/>
      <c r="GBI31" s="71"/>
      <c r="GBJ31" s="71"/>
      <c r="GBK31" s="71"/>
      <c r="GBL31" s="71"/>
      <c r="GBM31" s="71"/>
      <c r="GBN31" s="71"/>
      <c r="GBO31" s="71"/>
      <c r="GBP31" s="71"/>
      <c r="GBQ31" s="71"/>
      <c r="GBR31" s="71"/>
      <c r="GBS31" s="71"/>
      <c r="GBT31" s="71"/>
      <c r="GBU31" s="71"/>
      <c r="GBV31" s="71"/>
      <c r="GBW31" s="71"/>
      <c r="GBX31" s="71"/>
      <c r="GBY31" s="71"/>
      <c r="GBZ31" s="71"/>
      <c r="GCA31" s="71"/>
      <c r="GCB31" s="71"/>
      <c r="GCC31" s="71"/>
      <c r="GCD31" s="71"/>
      <c r="GCE31" s="71"/>
      <c r="GCF31" s="71"/>
      <c r="GCG31" s="71"/>
      <c r="GCH31" s="71"/>
      <c r="GCI31" s="71"/>
      <c r="GCJ31" s="71"/>
      <c r="GCK31" s="71"/>
      <c r="GCL31" s="71"/>
      <c r="GCM31" s="71"/>
      <c r="GCN31" s="71"/>
      <c r="GCO31" s="71"/>
      <c r="GCP31" s="71"/>
      <c r="GCQ31" s="71"/>
      <c r="GCR31" s="71"/>
      <c r="GCS31" s="71"/>
      <c r="GCT31" s="71"/>
      <c r="GCU31" s="71"/>
      <c r="GCV31" s="71"/>
      <c r="GCW31" s="71"/>
      <c r="GCX31" s="71"/>
      <c r="GCY31" s="71"/>
      <c r="GCZ31" s="71"/>
      <c r="GDA31" s="71"/>
      <c r="GDB31" s="71"/>
      <c r="GDC31" s="71"/>
      <c r="GDD31" s="71"/>
      <c r="GDE31" s="71"/>
      <c r="GDF31" s="71"/>
      <c r="GDG31" s="71"/>
      <c r="GDH31" s="71"/>
      <c r="GDI31" s="71"/>
      <c r="GDJ31" s="71"/>
      <c r="GDK31" s="71"/>
      <c r="GDL31" s="71"/>
      <c r="GDM31" s="71"/>
      <c r="GDN31" s="71"/>
      <c r="GDO31" s="71"/>
      <c r="GDP31" s="71"/>
      <c r="GDQ31" s="71"/>
      <c r="GDR31" s="71"/>
      <c r="GDS31" s="71"/>
      <c r="GDT31" s="71"/>
      <c r="GDU31" s="71"/>
      <c r="GDV31" s="71"/>
      <c r="GDW31" s="71"/>
      <c r="GDX31" s="71"/>
      <c r="GDY31" s="71"/>
      <c r="GDZ31" s="71"/>
      <c r="GEA31" s="71"/>
      <c r="GEB31" s="71"/>
      <c r="GEC31" s="71"/>
      <c r="GED31" s="71"/>
      <c r="GEE31" s="71"/>
      <c r="GEF31" s="71"/>
      <c r="GEG31" s="71"/>
      <c r="GEH31" s="71"/>
      <c r="GEI31" s="71"/>
      <c r="GEJ31" s="71"/>
      <c r="GEK31" s="71"/>
      <c r="GEL31" s="71"/>
      <c r="GEM31" s="71"/>
      <c r="GEN31" s="71"/>
      <c r="GEO31" s="71"/>
      <c r="GEP31" s="71"/>
      <c r="GEQ31" s="71"/>
      <c r="GER31" s="71"/>
      <c r="GES31" s="71"/>
      <c r="GET31" s="71"/>
      <c r="GEU31" s="71"/>
      <c r="GEV31" s="71"/>
      <c r="GEW31" s="71"/>
      <c r="GEX31" s="71"/>
      <c r="GEY31" s="71"/>
      <c r="GEZ31" s="71"/>
      <c r="GFA31" s="71"/>
      <c r="GFB31" s="71"/>
      <c r="GFC31" s="71"/>
      <c r="GFD31" s="71"/>
      <c r="GFE31" s="71"/>
      <c r="GFF31" s="71"/>
      <c r="GFG31" s="71"/>
      <c r="GFH31" s="71"/>
      <c r="GFI31" s="71"/>
      <c r="GFJ31" s="71"/>
      <c r="GFK31" s="71"/>
      <c r="GFL31" s="71"/>
      <c r="GFM31" s="71"/>
      <c r="GFN31" s="71"/>
      <c r="GFO31" s="71"/>
      <c r="GFP31" s="71"/>
      <c r="GFQ31" s="71"/>
      <c r="GFR31" s="71"/>
      <c r="GFS31" s="71"/>
      <c r="GFT31" s="71"/>
      <c r="GFU31" s="71"/>
      <c r="GFV31" s="71"/>
      <c r="GFW31" s="71"/>
      <c r="GFX31" s="71"/>
      <c r="GFY31" s="71"/>
      <c r="GFZ31" s="71"/>
      <c r="GGA31" s="71"/>
      <c r="GGB31" s="71"/>
      <c r="GGC31" s="71"/>
      <c r="GGD31" s="71"/>
      <c r="GGE31" s="71"/>
      <c r="GGF31" s="71"/>
      <c r="GGG31" s="71"/>
      <c r="GGH31" s="71"/>
      <c r="GGI31" s="71"/>
      <c r="GGJ31" s="71"/>
      <c r="GGK31" s="71"/>
      <c r="GGL31" s="71"/>
      <c r="GGM31" s="71"/>
      <c r="GGN31" s="71"/>
      <c r="GGO31" s="71"/>
      <c r="GGP31" s="71"/>
      <c r="GGQ31" s="71"/>
      <c r="GGR31" s="71"/>
      <c r="GGS31" s="71"/>
      <c r="GGT31" s="71"/>
      <c r="GGU31" s="71"/>
      <c r="GGV31" s="71"/>
      <c r="GGW31" s="71"/>
      <c r="GGX31" s="71"/>
      <c r="GGY31" s="71"/>
      <c r="GGZ31" s="71"/>
      <c r="GHA31" s="71"/>
      <c r="GHB31" s="71"/>
      <c r="GHC31" s="71"/>
      <c r="GHD31" s="71"/>
      <c r="GHE31" s="71"/>
      <c r="GHF31" s="71"/>
      <c r="GHG31" s="71"/>
      <c r="GHH31" s="71"/>
      <c r="GHI31" s="71"/>
      <c r="GHJ31" s="71"/>
      <c r="GHK31" s="71"/>
      <c r="GHL31" s="71"/>
      <c r="GHM31" s="71"/>
      <c r="GHN31" s="71"/>
      <c r="GHO31" s="71"/>
      <c r="GHP31" s="71"/>
      <c r="GHQ31" s="71"/>
      <c r="GHR31" s="71"/>
      <c r="GHS31" s="71"/>
      <c r="GHT31" s="71"/>
      <c r="GHU31" s="71"/>
      <c r="GHV31" s="71"/>
      <c r="GHW31" s="71"/>
      <c r="GHX31" s="71"/>
      <c r="GHY31" s="71"/>
      <c r="GHZ31" s="71"/>
      <c r="GIA31" s="71"/>
      <c r="GIB31" s="71"/>
      <c r="GIC31" s="71"/>
      <c r="GID31" s="71"/>
      <c r="GIE31" s="71"/>
      <c r="GIF31" s="71"/>
      <c r="GIG31" s="71"/>
      <c r="GIH31" s="71"/>
      <c r="GII31" s="71"/>
      <c r="GIJ31" s="71"/>
      <c r="GIK31" s="71"/>
      <c r="GIL31" s="71"/>
      <c r="GIM31" s="71"/>
      <c r="GIN31" s="71"/>
      <c r="GIO31" s="71"/>
      <c r="GIP31" s="71"/>
      <c r="GIQ31" s="71"/>
      <c r="GIR31" s="71"/>
      <c r="GIS31" s="71"/>
      <c r="GIT31" s="71"/>
      <c r="GIU31" s="71"/>
      <c r="GIV31" s="71"/>
      <c r="GIW31" s="71"/>
      <c r="GIX31" s="71"/>
      <c r="GIY31" s="71"/>
      <c r="GIZ31" s="71"/>
      <c r="GJA31" s="71"/>
      <c r="GJB31" s="71"/>
      <c r="GJC31" s="71"/>
      <c r="GJD31" s="71"/>
      <c r="GJE31" s="71"/>
      <c r="GJF31" s="71"/>
      <c r="GJG31" s="71"/>
      <c r="GJH31" s="71"/>
      <c r="GJI31" s="71"/>
      <c r="GJJ31" s="71"/>
      <c r="GJK31" s="71"/>
      <c r="GJL31" s="71"/>
      <c r="GJM31" s="71"/>
      <c r="GJN31" s="71"/>
      <c r="GJO31" s="71"/>
      <c r="GJP31" s="71"/>
      <c r="GJQ31" s="71"/>
      <c r="GJR31" s="71"/>
      <c r="GJS31" s="71"/>
      <c r="GJT31" s="71"/>
      <c r="GJU31" s="71"/>
      <c r="GJV31" s="71"/>
      <c r="GJW31" s="71"/>
      <c r="GJX31" s="71"/>
      <c r="GJY31" s="71"/>
      <c r="GJZ31" s="71"/>
      <c r="GKA31" s="71"/>
      <c r="GKB31" s="71"/>
      <c r="GKC31" s="71"/>
      <c r="GKD31" s="71"/>
      <c r="GKE31" s="71"/>
      <c r="GKF31" s="71"/>
      <c r="GKG31" s="71"/>
      <c r="GKH31" s="71"/>
      <c r="GKI31" s="71"/>
      <c r="GKJ31" s="71"/>
      <c r="GKK31" s="71"/>
      <c r="GKL31" s="71"/>
      <c r="GKM31" s="71"/>
      <c r="GKN31" s="71"/>
      <c r="GKO31" s="71"/>
      <c r="GKP31" s="71"/>
      <c r="GKQ31" s="71"/>
      <c r="GKR31" s="71"/>
      <c r="GKS31" s="71"/>
      <c r="GKT31" s="71"/>
      <c r="GKU31" s="71"/>
      <c r="GKV31" s="71"/>
      <c r="GKW31" s="71"/>
      <c r="GKX31" s="71"/>
      <c r="GKY31" s="71"/>
      <c r="GKZ31" s="71"/>
      <c r="GLA31" s="71"/>
      <c r="GLB31" s="71"/>
      <c r="GLC31" s="71"/>
      <c r="GLD31" s="71"/>
      <c r="GLE31" s="71"/>
      <c r="GLF31" s="71"/>
      <c r="GLG31" s="71"/>
      <c r="GLH31" s="71"/>
      <c r="GLI31" s="71"/>
      <c r="GLJ31" s="71"/>
      <c r="GLK31" s="71"/>
      <c r="GLL31" s="71"/>
      <c r="GLM31" s="71"/>
      <c r="GLN31" s="71"/>
      <c r="GLO31" s="71"/>
      <c r="GLP31" s="71"/>
      <c r="GLQ31" s="71"/>
      <c r="GLR31" s="71"/>
      <c r="GLS31" s="71"/>
      <c r="GLT31" s="71"/>
      <c r="GLU31" s="71"/>
      <c r="GLV31" s="71"/>
      <c r="GLW31" s="71"/>
      <c r="GLX31" s="71"/>
      <c r="GLY31" s="71"/>
      <c r="GLZ31" s="71"/>
      <c r="GMA31" s="71"/>
      <c r="GMB31" s="71"/>
      <c r="GMC31" s="71"/>
      <c r="GMD31" s="71"/>
      <c r="GME31" s="71"/>
      <c r="GMF31" s="71"/>
      <c r="GMG31" s="71"/>
      <c r="GMH31" s="71"/>
      <c r="GMI31" s="71"/>
      <c r="GMJ31" s="71"/>
      <c r="GMK31" s="71"/>
      <c r="GML31" s="71"/>
      <c r="GMM31" s="71"/>
      <c r="GMN31" s="71"/>
      <c r="GMO31" s="71"/>
      <c r="GMP31" s="71"/>
      <c r="GMQ31" s="71"/>
      <c r="GMR31" s="71"/>
      <c r="GMS31" s="71"/>
      <c r="GMT31" s="71"/>
      <c r="GMU31" s="71"/>
      <c r="GMV31" s="71"/>
      <c r="GMW31" s="71"/>
      <c r="GMX31" s="71"/>
      <c r="GMY31" s="71"/>
      <c r="GMZ31" s="71"/>
      <c r="GNA31" s="71"/>
      <c r="GNB31" s="71"/>
      <c r="GNC31" s="71"/>
      <c r="GND31" s="71"/>
      <c r="GNE31" s="71"/>
      <c r="GNF31" s="71"/>
      <c r="GNG31" s="71"/>
      <c r="GNH31" s="71"/>
      <c r="GNI31" s="71"/>
      <c r="GNJ31" s="71"/>
      <c r="GNK31" s="71"/>
      <c r="GNL31" s="71"/>
      <c r="GNM31" s="71"/>
      <c r="GNN31" s="71"/>
      <c r="GNO31" s="71"/>
      <c r="GNP31" s="71"/>
      <c r="GNQ31" s="71"/>
      <c r="GNR31" s="71"/>
      <c r="GNS31" s="71"/>
      <c r="GNT31" s="71"/>
      <c r="GNU31" s="71"/>
      <c r="GNV31" s="71"/>
      <c r="GNW31" s="71"/>
      <c r="GNX31" s="71"/>
      <c r="GNY31" s="71"/>
      <c r="GNZ31" s="71"/>
      <c r="GOA31" s="71"/>
      <c r="GOB31" s="71"/>
      <c r="GOC31" s="71"/>
      <c r="GOD31" s="71"/>
      <c r="GOE31" s="71"/>
      <c r="GOF31" s="71"/>
      <c r="GOG31" s="71"/>
      <c r="GOH31" s="71"/>
      <c r="GOI31" s="71"/>
      <c r="GOJ31" s="71"/>
      <c r="GOK31" s="71"/>
      <c r="GOL31" s="71"/>
      <c r="GOM31" s="71"/>
      <c r="GON31" s="71"/>
      <c r="GOO31" s="71"/>
      <c r="GOP31" s="71"/>
      <c r="GOQ31" s="71"/>
      <c r="GOR31" s="71"/>
      <c r="GOS31" s="71"/>
      <c r="GOT31" s="71"/>
      <c r="GOU31" s="71"/>
      <c r="GOV31" s="71"/>
      <c r="GOW31" s="71"/>
      <c r="GOX31" s="71"/>
      <c r="GOY31" s="71"/>
      <c r="GOZ31" s="71"/>
      <c r="GPA31" s="71"/>
      <c r="GPB31" s="71"/>
      <c r="GPC31" s="71"/>
      <c r="GPD31" s="71"/>
      <c r="GPE31" s="71"/>
      <c r="GPF31" s="71"/>
      <c r="GPG31" s="71"/>
      <c r="GPH31" s="71"/>
      <c r="GPI31" s="71"/>
      <c r="GPJ31" s="71"/>
      <c r="GPK31" s="71"/>
      <c r="GPL31" s="71"/>
      <c r="GPM31" s="71"/>
      <c r="GPN31" s="71"/>
      <c r="GPO31" s="71"/>
      <c r="GPP31" s="71"/>
      <c r="GPQ31" s="71"/>
      <c r="GPR31" s="71"/>
      <c r="GPS31" s="71"/>
      <c r="GPT31" s="71"/>
      <c r="GPU31" s="71"/>
      <c r="GPV31" s="71"/>
      <c r="GPW31" s="71"/>
      <c r="GPX31" s="71"/>
      <c r="GPY31" s="71"/>
      <c r="GPZ31" s="71"/>
      <c r="GQA31" s="71"/>
      <c r="GQB31" s="71"/>
      <c r="GQC31" s="71"/>
      <c r="GQD31" s="71"/>
      <c r="GQE31" s="71"/>
      <c r="GQF31" s="71"/>
      <c r="GQG31" s="71"/>
      <c r="GQH31" s="71"/>
      <c r="GQI31" s="71"/>
      <c r="GQJ31" s="71"/>
      <c r="GQK31" s="71"/>
      <c r="GQL31" s="71"/>
      <c r="GQM31" s="71"/>
      <c r="GQN31" s="71"/>
      <c r="GQO31" s="71"/>
      <c r="GQP31" s="71"/>
      <c r="GQQ31" s="71"/>
      <c r="GQR31" s="71"/>
      <c r="GQS31" s="71"/>
      <c r="GQT31" s="71"/>
      <c r="GQU31" s="71"/>
      <c r="GQV31" s="71"/>
      <c r="GQW31" s="71"/>
      <c r="GQX31" s="71"/>
      <c r="GQY31" s="71"/>
      <c r="GQZ31" s="71"/>
      <c r="GRA31" s="71"/>
      <c r="GRB31" s="71"/>
      <c r="GRC31" s="71"/>
      <c r="GRD31" s="71"/>
      <c r="GRE31" s="71"/>
      <c r="GRF31" s="71"/>
      <c r="GRG31" s="71"/>
      <c r="GRH31" s="71"/>
      <c r="GRI31" s="71"/>
      <c r="GRJ31" s="71"/>
      <c r="GRK31" s="71"/>
      <c r="GRL31" s="71"/>
      <c r="GRM31" s="71"/>
      <c r="GRN31" s="71"/>
      <c r="GRO31" s="71"/>
      <c r="GRP31" s="71"/>
      <c r="GRQ31" s="71"/>
      <c r="GRR31" s="71"/>
      <c r="GRS31" s="71"/>
      <c r="GRT31" s="71"/>
      <c r="GRU31" s="71"/>
      <c r="GRV31" s="71"/>
      <c r="GRW31" s="71"/>
      <c r="GRX31" s="71"/>
      <c r="GRY31" s="71"/>
      <c r="GRZ31" s="71"/>
      <c r="GSA31" s="71"/>
      <c r="GSB31" s="71"/>
      <c r="GSC31" s="71"/>
      <c r="GSD31" s="71"/>
      <c r="GSE31" s="71"/>
      <c r="GSF31" s="71"/>
      <c r="GSG31" s="71"/>
      <c r="GSH31" s="71"/>
      <c r="GSI31" s="71"/>
      <c r="GSJ31" s="71"/>
      <c r="GSK31" s="71"/>
      <c r="GSL31" s="71"/>
      <c r="GSM31" s="71"/>
      <c r="GSN31" s="71"/>
      <c r="GSO31" s="71"/>
      <c r="GSP31" s="71"/>
      <c r="GSQ31" s="71"/>
      <c r="GSR31" s="71"/>
      <c r="GSS31" s="71"/>
      <c r="GST31" s="71"/>
      <c r="GSU31" s="71"/>
      <c r="GSV31" s="71"/>
      <c r="GSW31" s="71"/>
      <c r="GSX31" s="71"/>
      <c r="GSY31" s="71"/>
      <c r="GSZ31" s="71"/>
      <c r="GTA31" s="71"/>
      <c r="GTB31" s="71"/>
      <c r="GTC31" s="71"/>
      <c r="GTD31" s="71"/>
      <c r="GTE31" s="71"/>
      <c r="GTF31" s="71"/>
      <c r="GTG31" s="71"/>
      <c r="GTH31" s="71"/>
      <c r="GTI31" s="71"/>
      <c r="GTJ31" s="71"/>
      <c r="GTK31" s="71"/>
      <c r="GTL31" s="71"/>
      <c r="GTM31" s="71"/>
      <c r="GTN31" s="71"/>
      <c r="GTO31" s="71"/>
      <c r="GTP31" s="71"/>
      <c r="GTQ31" s="71"/>
      <c r="GTR31" s="71"/>
      <c r="GTS31" s="71"/>
      <c r="GTT31" s="71"/>
      <c r="GTU31" s="71"/>
      <c r="GTV31" s="71"/>
      <c r="GTW31" s="71"/>
      <c r="GTX31" s="71"/>
      <c r="GTY31" s="71"/>
      <c r="GTZ31" s="71"/>
      <c r="GUA31" s="71"/>
      <c r="GUB31" s="71"/>
      <c r="GUC31" s="71"/>
      <c r="GUD31" s="71"/>
      <c r="GUE31" s="71"/>
      <c r="GUF31" s="71"/>
      <c r="GUG31" s="71"/>
      <c r="GUH31" s="71"/>
      <c r="GUI31" s="71"/>
      <c r="GUJ31" s="71"/>
      <c r="GUK31" s="71"/>
      <c r="GUL31" s="71"/>
      <c r="GUM31" s="71"/>
      <c r="GUN31" s="71"/>
      <c r="GUO31" s="71"/>
      <c r="GUP31" s="71"/>
      <c r="GUQ31" s="71"/>
      <c r="GUR31" s="71"/>
      <c r="GUS31" s="71"/>
      <c r="GUT31" s="71"/>
      <c r="GUU31" s="71"/>
      <c r="GUV31" s="71"/>
      <c r="GUW31" s="71"/>
      <c r="GUX31" s="71"/>
      <c r="GUY31" s="71"/>
      <c r="GUZ31" s="71"/>
      <c r="GVA31" s="71"/>
      <c r="GVB31" s="71"/>
      <c r="GVC31" s="71"/>
      <c r="GVD31" s="71"/>
      <c r="GVE31" s="71"/>
      <c r="GVF31" s="71"/>
      <c r="GVG31" s="71"/>
      <c r="GVH31" s="71"/>
      <c r="GVI31" s="71"/>
      <c r="GVJ31" s="71"/>
      <c r="GVK31" s="71"/>
      <c r="GVL31" s="71"/>
      <c r="GVM31" s="71"/>
      <c r="GVN31" s="71"/>
      <c r="GVO31" s="71"/>
      <c r="GVP31" s="71"/>
      <c r="GVQ31" s="71"/>
      <c r="GVR31" s="71"/>
      <c r="GVS31" s="71"/>
      <c r="GVT31" s="71"/>
      <c r="GVU31" s="71"/>
      <c r="GVV31" s="71"/>
      <c r="GVW31" s="71"/>
      <c r="GVX31" s="71"/>
      <c r="GVY31" s="71"/>
      <c r="GVZ31" s="71"/>
      <c r="GWA31" s="71"/>
      <c r="GWB31" s="71"/>
      <c r="GWC31" s="71"/>
      <c r="GWD31" s="71"/>
      <c r="GWE31" s="71"/>
      <c r="GWF31" s="71"/>
      <c r="GWG31" s="71"/>
      <c r="GWH31" s="71"/>
      <c r="GWI31" s="71"/>
      <c r="GWJ31" s="71"/>
      <c r="GWK31" s="71"/>
      <c r="GWL31" s="71"/>
      <c r="GWM31" s="71"/>
      <c r="GWN31" s="71"/>
      <c r="GWO31" s="71"/>
      <c r="GWP31" s="71"/>
      <c r="GWQ31" s="71"/>
      <c r="GWR31" s="71"/>
      <c r="GWS31" s="71"/>
      <c r="GWT31" s="71"/>
      <c r="GWU31" s="71"/>
      <c r="GWV31" s="71"/>
      <c r="GWW31" s="71"/>
      <c r="GWX31" s="71"/>
      <c r="GWY31" s="71"/>
      <c r="GWZ31" s="71"/>
      <c r="GXA31" s="71"/>
      <c r="GXB31" s="71"/>
      <c r="GXC31" s="71"/>
      <c r="GXD31" s="71"/>
      <c r="GXE31" s="71"/>
      <c r="GXF31" s="71"/>
      <c r="GXG31" s="71"/>
      <c r="GXH31" s="71"/>
      <c r="GXI31" s="71"/>
      <c r="GXJ31" s="71"/>
      <c r="GXK31" s="71"/>
      <c r="GXL31" s="71"/>
      <c r="GXM31" s="71"/>
      <c r="GXN31" s="71"/>
      <c r="GXO31" s="71"/>
      <c r="GXP31" s="71"/>
      <c r="GXQ31" s="71"/>
      <c r="GXR31" s="71"/>
      <c r="GXS31" s="71"/>
      <c r="GXT31" s="71"/>
      <c r="GXU31" s="71"/>
      <c r="GXV31" s="71"/>
      <c r="GXW31" s="71"/>
      <c r="GXX31" s="71"/>
      <c r="GXY31" s="71"/>
      <c r="GXZ31" s="71"/>
      <c r="GYA31" s="71"/>
      <c r="GYB31" s="71"/>
      <c r="GYC31" s="71"/>
      <c r="GYD31" s="71"/>
      <c r="GYE31" s="71"/>
      <c r="GYF31" s="71"/>
      <c r="GYG31" s="71"/>
      <c r="GYH31" s="71"/>
      <c r="GYI31" s="71"/>
      <c r="GYJ31" s="71"/>
      <c r="GYK31" s="71"/>
      <c r="GYL31" s="71"/>
      <c r="GYM31" s="71"/>
      <c r="GYN31" s="71"/>
      <c r="GYO31" s="71"/>
      <c r="GYP31" s="71"/>
      <c r="GYQ31" s="71"/>
      <c r="GYR31" s="71"/>
      <c r="GYS31" s="71"/>
      <c r="GYT31" s="71"/>
      <c r="GYU31" s="71"/>
      <c r="GYV31" s="71"/>
      <c r="GYW31" s="71"/>
      <c r="GYX31" s="71"/>
      <c r="GYY31" s="71"/>
      <c r="GYZ31" s="71"/>
      <c r="GZA31" s="71"/>
      <c r="GZB31" s="71"/>
      <c r="GZC31" s="71"/>
      <c r="GZD31" s="71"/>
      <c r="GZE31" s="71"/>
      <c r="GZF31" s="71"/>
      <c r="GZG31" s="71"/>
      <c r="GZH31" s="71"/>
      <c r="GZI31" s="71"/>
      <c r="GZJ31" s="71"/>
      <c r="GZK31" s="71"/>
      <c r="GZL31" s="71"/>
      <c r="GZM31" s="71"/>
      <c r="GZN31" s="71"/>
      <c r="GZO31" s="71"/>
      <c r="GZP31" s="71"/>
      <c r="GZQ31" s="71"/>
      <c r="GZR31" s="71"/>
      <c r="GZS31" s="71"/>
      <c r="GZT31" s="71"/>
      <c r="GZU31" s="71"/>
      <c r="GZV31" s="71"/>
      <c r="GZW31" s="71"/>
      <c r="GZX31" s="71"/>
      <c r="GZY31" s="71"/>
      <c r="GZZ31" s="71"/>
      <c r="HAA31" s="71"/>
      <c r="HAB31" s="71"/>
      <c r="HAC31" s="71"/>
      <c r="HAD31" s="71"/>
      <c r="HAE31" s="71"/>
      <c r="HAF31" s="71"/>
      <c r="HAG31" s="71"/>
      <c r="HAH31" s="71"/>
      <c r="HAI31" s="71"/>
      <c r="HAJ31" s="71"/>
      <c r="HAK31" s="71"/>
      <c r="HAL31" s="71"/>
      <c r="HAM31" s="71"/>
      <c r="HAN31" s="71"/>
      <c r="HAO31" s="71"/>
      <c r="HAP31" s="71"/>
      <c r="HAQ31" s="71"/>
      <c r="HAR31" s="71"/>
      <c r="HAS31" s="71"/>
      <c r="HAT31" s="71"/>
      <c r="HAU31" s="71"/>
      <c r="HAV31" s="71"/>
      <c r="HAW31" s="71"/>
      <c r="HAX31" s="71"/>
      <c r="HAY31" s="71"/>
      <c r="HAZ31" s="71"/>
      <c r="HBA31" s="71"/>
      <c r="HBB31" s="71"/>
      <c r="HBC31" s="71"/>
      <c r="HBD31" s="71"/>
      <c r="HBE31" s="71"/>
      <c r="HBF31" s="71"/>
      <c r="HBG31" s="71"/>
      <c r="HBH31" s="71"/>
      <c r="HBI31" s="71"/>
      <c r="HBJ31" s="71"/>
      <c r="HBK31" s="71"/>
      <c r="HBL31" s="71"/>
      <c r="HBM31" s="71"/>
      <c r="HBN31" s="71"/>
      <c r="HBO31" s="71"/>
      <c r="HBP31" s="71"/>
      <c r="HBQ31" s="71"/>
      <c r="HBR31" s="71"/>
      <c r="HBS31" s="71"/>
      <c r="HBT31" s="71"/>
      <c r="HBU31" s="71"/>
      <c r="HBV31" s="71"/>
      <c r="HBW31" s="71"/>
      <c r="HBX31" s="71"/>
      <c r="HBY31" s="71"/>
      <c r="HBZ31" s="71"/>
      <c r="HCA31" s="71"/>
      <c r="HCB31" s="71"/>
      <c r="HCC31" s="71"/>
      <c r="HCD31" s="71"/>
      <c r="HCE31" s="71"/>
      <c r="HCF31" s="71"/>
      <c r="HCG31" s="71"/>
      <c r="HCH31" s="71"/>
      <c r="HCI31" s="71"/>
      <c r="HCJ31" s="71"/>
      <c r="HCK31" s="71"/>
      <c r="HCL31" s="71"/>
      <c r="HCM31" s="71"/>
      <c r="HCN31" s="71"/>
      <c r="HCO31" s="71"/>
      <c r="HCP31" s="71"/>
      <c r="HCQ31" s="71"/>
      <c r="HCR31" s="71"/>
      <c r="HCS31" s="71"/>
      <c r="HCT31" s="71"/>
      <c r="HCU31" s="71"/>
      <c r="HCV31" s="71"/>
      <c r="HCW31" s="71"/>
      <c r="HCX31" s="71"/>
      <c r="HCY31" s="71"/>
      <c r="HCZ31" s="71"/>
      <c r="HDA31" s="71"/>
      <c r="HDB31" s="71"/>
      <c r="HDC31" s="71"/>
      <c r="HDD31" s="71"/>
      <c r="HDE31" s="71"/>
      <c r="HDF31" s="71"/>
      <c r="HDG31" s="71"/>
      <c r="HDH31" s="71"/>
      <c r="HDI31" s="71"/>
      <c r="HDJ31" s="71"/>
      <c r="HDK31" s="71"/>
      <c r="HDL31" s="71"/>
      <c r="HDM31" s="71"/>
      <c r="HDN31" s="71"/>
      <c r="HDO31" s="71"/>
      <c r="HDP31" s="71"/>
      <c r="HDQ31" s="71"/>
      <c r="HDR31" s="71"/>
      <c r="HDS31" s="71"/>
      <c r="HDT31" s="71"/>
      <c r="HDU31" s="71"/>
      <c r="HDV31" s="71"/>
      <c r="HDW31" s="71"/>
      <c r="HDX31" s="71"/>
      <c r="HDY31" s="71"/>
      <c r="HDZ31" s="71"/>
      <c r="HEA31" s="71"/>
      <c r="HEB31" s="71"/>
      <c r="HEC31" s="71"/>
      <c r="HED31" s="71"/>
      <c r="HEE31" s="71"/>
      <c r="HEF31" s="71"/>
      <c r="HEG31" s="71"/>
      <c r="HEH31" s="71"/>
      <c r="HEI31" s="71"/>
      <c r="HEJ31" s="71"/>
      <c r="HEK31" s="71"/>
      <c r="HEL31" s="71"/>
      <c r="HEM31" s="71"/>
      <c r="HEN31" s="71"/>
      <c r="HEO31" s="71"/>
      <c r="HEP31" s="71"/>
      <c r="HEQ31" s="71"/>
      <c r="HER31" s="71"/>
      <c r="HES31" s="71"/>
      <c r="HET31" s="71"/>
      <c r="HEU31" s="71"/>
      <c r="HEV31" s="71"/>
      <c r="HEW31" s="71"/>
      <c r="HEX31" s="71"/>
      <c r="HEY31" s="71"/>
      <c r="HEZ31" s="71"/>
      <c r="HFA31" s="71"/>
      <c r="HFB31" s="71"/>
      <c r="HFC31" s="71"/>
      <c r="HFD31" s="71"/>
      <c r="HFE31" s="71"/>
      <c r="HFF31" s="71"/>
      <c r="HFG31" s="71"/>
      <c r="HFH31" s="71"/>
      <c r="HFI31" s="71"/>
      <c r="HFJ31" s="71"/>
      <c r="HFK31" s="71"/>
      <c r="HFL31" s="71"/>
      <c r="HFM31" s="71"/>
      <c r="HFN31" s="71"/>
      <c r="HFO31" s="71"/>
      <c r="HFP31" s="71"/>
      <c r="HFQ31" s="71"/>
      <c r="HFR31" s="71"/>
      <c r="HFS31" s="71"/>
      <c r="HFT31" s="71"/>
      <c r="HFU31" s="71"/>
      <c r="HFV31" s="71"/>
      <c r="HFW31" s="71"/>
      <c r="HFX31" s="71"/>
      <c r="HFY31" s="71"/>
      <c r="HFZ31" s="71"/>
      <c r="HGA31" s="71"/>
      <c r="HGB31" s="71"/>
      <c r="HGC31" s="71"/>
      <c r="HGD31" s="71"/>
      <c r="HGE31" s="71"/>
      <c r="HGF31" s="71"/>
      <c r="HGG31" s="71"/>
      <c r="HGH31" s="71"/>
      <c r="HGI31" s="71"/>
      <c r="HGJ31" s="71"/>
      <c r="HGK31" s="71"/>
      <c r="HGL31" s="71"/>
      <c r="HGM31" s="71"/>
      <c r="HGN31" s="71"/>
      <c r="HGO31" s="71"/>
      <c r="HGP31" s="71"/>
      <c r="HGQ31" s="71"/>
      <c r="HGR31" s="71"/>
      <c r="HGS31" s="71"/>
      <c r="HGT31" s="71"/>
      <c r="HGU31" s="71"/>
      <c r="HGV31" s="71"/>
      <c r="HGW31" s="71"/>
      <c r="HGX31" s="71"/>
      <c r="HGY31" s="71"/>
      <c r="HGZ31" s="71"/>
      <c r="HHA31" s="71"/>
      <c r="HHB31" s="71"/>
      <c r="HHC31" s="71"/>
      <c r="HHD31" s="71"/>
      <c r="HHE31" s="71"/>
      <c r="HHF31" s="71"/>
      <c r="HHG31" s="71"/>
      <c r="HHH31" s="71"/>
      <c r="HHI31" s="71"/>
      <c r="HHJ31" s="71"/>
      <c r="HHK31" s="71"/>
      <c r="HHL31" s="71"/>
      <c r="HHM31" s="71"/>
      <c r="HHN31" s="71"/>
      <c r="HHO31" s="71"/>
      <c r="HHP31" s="71"/>
      <c r="HHQ31" s="71"/>
      <c r="HHR31" s="71"/>
      <c r="HHS31" s="71"/>
      <c r="HHT31" s="71"/>
      <c r="HHU31" s="71"/>
      <c r="HHV31" s="71"/>
      <c r="HHW31" s="71"/>
      <c r="HHX31" s="71"/>
      <c r="HHY31" s="71"/>
      <c r="HHZ31" s="71"/>
      <c r="HIA31" s="71"/>
      <c r="HIB31" s="71"/>
      <c r="HIC31" s="71"/>
      <c r="HID31" s="71"/>
      <c r="HIE31" s="71"/>
      <c r="HIF31" s="71"/>
      <c r="HIG31" s="71"/>
      <c r="HIH31" s="71"/>
      <c r="HII31" s="71"/>
      <c r="HIJ31" s="71"/>
      <c r="HIK31" s="71"/>
      <c r="HIL31" s="71"/>
      <c r="HIM31" s="71"/>
      <c r="HIN31" s="71"/>
      <c r="HIO31" s="71"/>
      <c r="HIP31" s="71"/>
      <c r="HIQ31" s="71"/>
      <c r="HIR31" s="71"/>
      <c r="HIS31" s="71"/>
      <c r="HIT31" s="71"/>
      <c r="HIU31" s="71"/>
      <c r="HIV31" s="71"/>
      <c r="HIW31" s="71"/>
      <c r="HIX31" s="71"/>
      <c r="HIY31" s="71"/>
      <c r="HIZ31" s="71"/>
      <c r="HJA31" s="71"/>
      <c r="HJB31" s="71"/>
      <c r="HJC31" s="71"/>
      <c r="HJD31" s="71"/>
      <c r="HJE31" s="71"/>
      <c r="HJF31" s="71"/>
      <c r="HJG31" s="71"/>
      <c r="HJH31" s="71"/>
      <c r="HJI31" s="71"/>
      <c r="HJJ31" s="71"/>
      <c r="HJK31" s="71"/>
      <c r="HJL31" s="71"/>
      <c r="HJM31" s="71"/>
      <c r="HJN31" s="71"/>
      <c r="HJO31" s="71"/>
      <c r="HJP31" s="71"/>
      <c r="HJQ31" s="71"/>
      <c r="HJR31" s="71"/>
      <c r="HJS31" s="71"/>
      <c r="HJT31" s="71"/>
      <c r="HJU31" s="71"/>
      <c r="HJV31" s="71"/>
      <c r="HJW31" s="71"/>
      <c r="HJX31" s="71"/>
      <c r="HJY31" s="71"/>
      <c r="HJZ31" s="71"/>
      <c r="HKA31" s="71"/>
      <c r="HKB31" s="71"/>
      <c r="HKC31" s="71"/>
      <c r="HKD31" s="71"/>
      <c r="HKE31" s="71"/>
      <c r="HKF31" s="71"/>
      <c r="HKG31" s="71"/>
      <c r="HKH31" s="71"/>
      <c r="HKI31" s="71"/>
      <c r="HKJ31" s="71"/>
      <c r="HKK31" s="71"/>
      <c r="HKL31" s="71"/>
      <c r="HKM31" s="71"/>
      <c r="HKN31" s="71"/>
      <c r="HKO31" s="71"/>
      <c r="HKP31" s="71"/>
      <c r="HKQ31" s="71"/>
      <c r="HKR31" s="71"/>
      <c r="HKS31" s="71"/>
      <c r="HKT31" s="71"/>
      <c r="HKU31" s="71"/>
      <c r="HKV31" s="71"/>
      <c r="HKW31" s="71"/>
      <c r="HKX31" s="71"/>
      <c r="HKY31" s="71"/>
      <c r="HKZ31" s="71"/>
      <c r="HLA31" s="71"/>
      <c r="HLB31" s="71"/>
      <c r="HLC31" s="71"/>
      <c r="HLD31" s="71"/>
      <c r="HLE31" s="71"/>
      <c r="HLF31" s="71"/>
      <c r="HLG31" s="71"/>
      <c r="HLH31" s="71"/>
      <c r="HLI31" s="71"/>
      <c r="HLJ31" s="71"/>
      <c r="HLK31" s="71"/>
      <c r="HLL31" s="71"/>
      <c r="HLM31" s="71"/>
      <c r="HLN31" s="71"/>
      <c r="HLO31" s="71"/>
      <c r="HLP31" s="71"/>
      <c r="HLQ31" s="71"/>
      <c r="HLR31" s="71"/>
      <c r="HLS31" s="71"/>
      <c r="HLT31" s="71"/>
      <c r="HLU31" s="71"/>
      <c r="HLV31" s="71"/>
      <c r="HLW31" s="71"/>
      <c r="HLX31" s="71"/>
      <c r="HLY31" s="71"/>
      <c r="HLZ31" s="71"/>
      <c r="HMA31" s="71"/>
      <c r="HMB31" s="71"/>
      <c r="HMC31" s="71"/>
      <c r="HMD31" s="71"/>
      <c r="HME31" s="71"/>
      <c r="HMF31" s="71"/>
      <c r="HMG31" s="71"/>
      <c r="HMH31" s="71"/>
      <c r="HMI31" s="71"/>
      <c r="HMJ31" s="71"/>
      <c r="HMK31" s="71"/>
      <c r="HML31" s="71"/>
      <c r="HMM31" s="71"/>
      <c r="HMN31" s="71"/>
      <c r="HMO31" s="71"/>
      <c r="HMP31" s="71"/>
      <c r="HMQ31" s="71"/>
      <c r="HMR31" s="71"/>
      <c r="HMS31" s="71"/>
      <c r="HMT31" s="71"/>
      <c r="HMU31" s="71"/>
      <c r="HMV31" s="71"/>
      <c r="HMW31" s="71"/>
      <c r="HMX31" s="71"/>
      <c r="HMY31" s="71"/>
      <c r="HMZ31" s="71"/>
      <c r="HNA31" s="71"/>
      <c r="HNB31" s="71"/>
      <c r="HNC31" s="71"/>
      <c r="HND31" s="71"/>
      <c r="HNE31" s="71"/>
      <c r="HNF31" s="71"/>
      <c r="HNG31" s="71"/>
      <c r="HNH31" s="71"/>
      <c r="HNI31" s="71"/>
      <c r="HNJ31" s="71"/>
      <c r="HNK31" s="71"/>
      <c r="HNL31" s="71"/>
      <c r="HNM31" s="71"/>
      <c r="HNN31" s="71"/>
      <c r="HNO31" s="71"/>
      <c r="HNP31" s="71"/>
      <c r="HNQ31" s="71"/>
      <c r="HNR31" s="71"/>
      <c r="HNS31" s="71"/>
      <c r="HNT31" s="71"/>
      <c r="HNU31" s="71"/>
      <c r="HNV31" s="71"/>
      <c r="HNW31" s="71"/>
      <c r="HNX31" s="71"/>
      <c r="HNY31" s="71"/>
      <c r="HNZ31" s="71"/>
      <c r="HOA31" s="71"/>
      <c r="HOB31" s="71"/>
      <c r="HOC31" s="71"/>
      <c r="HOD31" s="71"/>
      <c r="HOE31" s="71"/>
      <c r="HOF31" s="71"/>
      <c r="HOG31" s="71"/>
      <c r="HOH31" s="71"/>
      <c r="HOI31" s="71"/>
      <c r="HOJ31" s="71"/>
      <c r="HOK31" s="71"/>
      <c r="HOL31" s="71"/>
      <c r="HOM31" s="71"/>
      <c r="HON31" s="71"/>
      <c r="HOO31" s="71"/>
      <c r="HOP31" s="71"/>
      <c r="HOQ31" s="71"/>
      <c r="HOR31" s="71"/>
      <c r="HOS31" s="71"/>
      <c r="HOT31" s="71"/>
      <c r="HOU31" s="71"/>
      <c r="HOV31" s="71"/>
      <c r="HOW31" s="71"/>
      <c r="HOX31" s="71"/>
      <c r="HOY31" s="71"/>
      <c r="HOZ31" s="71"/>
      <c r="HPA31" s="71"/>
      <c r="HPB31" s="71"/>
      <c r="HPC31" s="71"/>
      <c r="HPD31" s="71"/>
      <c r="HPE31" s="71"/>
      <c r="HPF31" s="71"/>
      <c r="HPG31" s="71"/>
      <c r="HPH31" s="71"/>
      <c r="HPI31" s="71"/>
      <c r="HPJ31" s="71"/>
      <c r="HPK31" s="71"/>
      <c r="HPL31" s="71"/>
      <c r="HPM31" s="71"/>
      <c r="HPN31" s="71"/>
      <c r="HPO31" s="71"/>
      <c r="HPP31" s="71"/>
      <c r="HPQ31" s="71"/>
      <c r="HPR31" s="71"/>
      <c r="HPS31" s="71"/>
      <c r="HPT31" s="71"/>
      <c r="HPU31" s="71"/>
      <c r="HPV31" s="71"/>
      <c r="HPW31" s="71"/>
      <c r="HPX31" s="71"/>
      <c r="HPY31" s="71"/>
      <c r="HPZ31" s="71"/>
      <c r="HQA31" s="71"/>
      <c r="HQB31" s="71"/>
      <c r="HQC31" s="71"/>
      <c r="HQD31" s="71"/>
      <c r="HQE31" s="71"/>
      <c r="HQF31" s="71"/>
      <c r="HQG31" s="71"/>
      <c r="HQH31" s="71"/>
      <c r="HQI31" s="71"/>
      <c r="HQJ31" s="71"/>
      <c r="HQK31" s="71"/>
      <c r="HQL31" s="71"/>
      <c r="HQM31" s="71"/>
      <c r="HQN31" s="71"/>
      <c r="HQO31" s="71"/>
      <c r="HQP31" s="71"/>
      <c r="HQQ31" s="71"/>
      <c r="HQR31" s="71"/>
      <c r="HQS31" s="71"/>
      <c r="HQT31" s="71"/>
      <c r="HQU31" s="71"/>
      <c r="HQV31" s="71"/>
      <c r="HQW31" s="71"/>
      <c r="HQX31" s="71"/>
      <c r="HQY31" s="71"/>
      <c r="HQZ31" s="71"/>
      <c r="HRA31" s="71"/>
      <c r="HRB31" s="71"/>
      <c r="HRC31" s="71"/>
      <c r="HRD31" s="71"/>
      <c r="HRE31" s="71"/>
      <c r="HRF31" s="71"/>
      <c r="HRG31" s="71"/>
      <c r="HRH31" s="71"/>
      <c r="HRI31" s="71"/>
      <c r="HRJ31" s="71"/>
      <c r="HRK31" s="71"/>
      <c r="HRL31" s="71"/>
      <c r="HRM31" s="71"/>
      <c r="HRN31" s="71"/>
      <c r="HRO31" s="71"/>
      <c r="HRP31" s="71"/>
      <c r="HRQ31" s="71"/>
      <c r="HRR31" s="71"/>
      <c r="HRS31" s="71"/>
      <c r="HRT31" s="71"/>
      <c r="HRU31" s="71"/>
      <c r="HRV31" s="71"/>
      <c r="HRW31" s="71"/>
      <c r="HRX31" s="71"/>
      <c r="HRY31" s="71"/>
      <c r="HRZ31" s="71"/>
      <c r="HSA31" s="71"/>
      <c r="HSB31" s="71"/>
      <c r="HSC31" s="71"/>
      <c r="HSD31" s="71"/>
      <c r="HSE31" s="71"/>
      <c r="HSF31" s="71"/>
      <c r="HSG31" s="71"/>
      <c r="HSH31" s="71"/>
      <c r="HSI31" s="71"/>
      <c r="HSJ31" s="71"/>
      <c r="HSK31" s="71"/>
      <c r="HSL31" s="71"/>
      <c r="HSM31" s="71"/>
      <c r="HSN31" s="71"/>
      <c r="HSO31" s="71"/>
      <c r="HSP31" s="71"/>
      <c r="HSQ31" s="71"/>
      <c r="HSR31" s="71"/>
      <c r="HSS31" s="71"/>
      <c r="HST31" s="71"/>
      <c r="HSU31" s="71"/>
      <c r="HSV31" s="71"/>
      <c r="HSW31" s="71"/>
      <c r="HSX31" s="71"/>
      <c r="HSY31" s="71"/>
      <c r="HSZ31" s="71"/>
      <c r="HTA31" s="71"/>
      <c r="HTB31" s="71"/>
      <c r="HTC31" s="71"/>
      <c r="HTD31" s="71"/>
      <c r="HTE31" s="71"/>
      <c r="HTF31" s="71"/>
      <c r="HTG31" s="71"/>
      <c r="HTH31" s="71"/>
      <c r="HTI31" s="71"/>
      <c r="HTJ31" s="71"/>
      <c r="HTK31" s="71"/>
      <c r="HTL31" s="71"/>
      <c r="HTM31" s="71"/>
      <c r="HTN31" s="71"/>
      <c r="HTO31" s="71"/>
      <c r="HTP31" s="71"/>
      <c r="HTQ31" s="71"/>
      <c r="HTR31" s="71"/>
      <c r="HTS31" s="71"/>
      <c r="HTT31" s="71"/>
      <c r="HTU31" s="71"/>
      <c r="HTV31" s="71"/>
      <c r="HTW31" s="71"/>
      <c r="HTX31" s="71"/>
      <c r="HTY31" s="71"/>
      <c r="HTZ31" s="71"/>
      <c r="HUA31" s="71"/>
      <c r="HUB31" s="71"/>
      <c r="HUC31" s="71"/>
      <c r="HUD31" s="71"/>
      <c r="HUE31" s="71"/>
      <c r="HUF31" s="71"/>
      <c r="HUG31" s="71"/>
      <c r="HUH31" s="71"/>
      <c r="HUI31" s="71"/>
      <c r="HUJ31" s="71"/>
      <c r="HUK31" s="71"/>
      <c r="HUL31" s="71"/>
      <c r="HUM31" s="71"/>
      <c r="HUN31" s="71"/>
      <c r="HUO31" s="71"/>
      <c r="HUP31" s="71"/>
      <c r="HUQ31" s="71"/>
      <c r="HUR31" s="71"/>
      <c r="HUS31" s="71"/>
      <c r="HUT31" s="71"/>
      <c r="HUU31" s="71"/>
      <c r="HUV31" s="71"/>
      <c r="HUW31" s="71"/>
      <c r="HUX31" s="71"/>
      <c r="HUY31" s="71"/>
      <c r="HUZ31" s="71"/>
      <c r="HVA31" s="71"/>
      <c r="HVB31" s="71"/>
      <c r="HVC31" s="71"/>
      <c r="HVD31" s="71"/>
      <c r="HVE31" s="71"/>
      <c r="HVF31" s="71"/>
      <c r="HVG31" s="71"/>
      <c r="HVH31" s="71"/>
      <c r="HVI31" s="71"/>
      <c r="HVJ31" s="71"/>
      <c r="HVK31" s="71"/>
      <c r="HVL31" s="71"/>
      <c r="HVM31" s="71"/>
      <c r="HVN31" s="71"/>
      <c r="HVO31" s="71"/>
      <c r="HVP31" s="71"/>
      <c r="HVQ31" s="71"/>
      <c r="HVR31" s="71"/>
      <c r="HVS31" s="71"/>
      <c r="HVT31" s="71"/>
      <c r="HVU31" s="71"/>
      <c r="HVV31" s="71"/>
      <c r="HVW31" s="71"/>
      <c r="HVX31" s="71"/>
      <c r="HVY31" s="71"/>
      <c r="HVZ31" s="71"/>
      <c r="HWA31" s="71"/>
      <c r="HWB31" s="71"/>
      <c r="HWC31" s="71"/>
      <c r="HWD31" s="71"/>
      <c r="HWE31" s="71"/>
      <c r="HWF31" s="71"/>
      <c r="HWG31" s="71"/>
      <c r="HWH31" s="71"/>
      <c r="HWI31" s="71"/>
      <c r="HWJ31" s="71"/>
      <c r="HWK31" s="71"/>
      <c r="HWL31" s="71"/>
      <c r="HWM31" s="71"/>
      <c r="HWN31" s="71"/>
      <c r="HWO31" s="71"/>
      <c r="HWP31" s="71"/>
      <c r="HWQ31" s="71"/>
      <c r="HWR31" s="71"/>
      <c r="HWS31" s="71"/>
      <c r="HWT31" s="71"/>
      <c r="HWU31" s="71"/>
      <c r="HWV31" s="71"/>
      <c r="HWW31" s="71"/>
      <c r="HWX31" s="71"/>
      <c r="HWY31" s="71"/>
      <c r="HWZ31" s="71"/>
      <c r="HXA31" s="71"/>
      <c r="HXB31" s="71"/>
      <c r="HXC31" s="71"/>
      <c r="HXD31" s="71"/>
      <c r="HXE31" s="71"/>
      <c r="HXF31" s="71"/>
      <c r="HXG31" s="71"/>
      <c r="HXH31" s="71"/>
      <c r="HXI31" s="71"/>
      <c r="HXJ31" s="71"/>
      <c r="HXK31" s="71"/>
      <c r="HXL31" s="71"/>
      <c r="HXM31" s="71"/>
      <c r="HXN31" s="71"/>
      <c r="HXO31" s="71"/>
      <c r="HXP31" s="71"/>
      <c r="HXQ31" s="71"/>
      <c r="HXR31" s="71"/>
      <c r="HXS31" s="71"/>
      <c r="HXT31" s="71"/>
      <c r="HXU31" s="71"/>
      <c r="HXV31" s="71"/>
      <c r="HXW31" s="71"/>
      <c r="HXX31" s="71"/>
      <c r="HXY31" s="71"/>
      <c r="HXZ31" s="71"/>
      <c r="HYA31" s="71"/>
      <c r="HYB31" s="71"/>
      <c r="HYC31" s="71"/>
      <c r="HYD31" s="71"/>
      <c r="HYE31" s="71"/>
      <c r="HYF31" s="71"/>
      <c r="HYG31" s="71"/>
      <c r="HYH31" s="71"/>
      <c r="HYI31" s="71"/>
      <c r="HYJ31" s="71"/>
      <c r="HYK31" s="71"/>
      <c r="HYL31" s="71"/>
      <c r="HYM31" s="71"/>
      <c r="HYN31" s="71"/>
      <c r="HYO31" s="71"/>
      <c r="HYP31" s="71"/>
      <c r="HYQ31" s="71"/>
      <c r="HYR31" s="71"/>
      <c r="HYS31" s="71"/>
      <c r="HYT31" s="71"/>
      <c r="HYU31" s="71"/>
      <c r="HYV31" s="71"/>
      <c r="HYW31" s="71"/>
      <c r="HYX31" s="71"/>
      <c r="HYY31" s="71"/>
      <c r="HYZ31" s="71"/>
      <c r="HZA31" s="71"/>
      <c r="HZB31" s="71"/>
      <c r="HZC31" s="71"/>
      <c r="HZD31" s="71"/>
      <c r="HZE31" s="71"/>
      <c r="HZF31" s="71"/>
      <c r="HZG31" s="71"/>
      <c r="HZH31" s="71"/>
      <c r="HZI31" s="71"/>
      <c r="HZJ31" s="71"/>
      <c r="HZK31" s="71"/>
      <c r="HZL31" s="71"/>
      <c r="HZM31" s="71"/>
      <c r="HZN31" s="71"/>
      <c r="HZO31" s="71"/>
      <c r="HZP31" s="71"/>
      <c r="HZQ31" s="71"/>
      <c r="HZR31" s="71"/>
      <c r="HZS31" s="71"/>
      <c r="HZT31" s="71"/>
      <c r="HZU31" s="71"/>
      <c r="HZV31" s="71"/>
      <c r="HZW31" s="71"/>
      <c r="HZX31" s="71"/>
      <c r="HZY31" s="71"/>
      <c r="HZZ31" s="71"/>
      <c r="IAA31" s="71"/>
      <c r="IAB31" s="71"/>
      <c r="IAC31" s="71"/>
      <c r="IAD31" s="71"/>
      <c r="IAE31" s="71"/>
      <c r="IAF31" s="71"/>
      <c r="IAG31" s="71"/>
      <c r="IAH31" s="71"/>
      <c r="IAI31" s="71"/>
      <c r="IAJ31" s="71"/>
      <c r="IAK31" s="71"/>
      <c r="IAL31" s="71"/>
      <c r="IAM31" s="71"/>
      <c r="IAN31" s="71"/>
      <c r="IAO31" s="71"/>
      <c r="IAP31" s="71"/>
      <c r="IAQ31" s="71"/>
      <c r="IAR31" s="71"/>
      <c r="IAS31" s="71"/>
      <c r="IAT31" s="71"/>
      <c r="IAU31" s="71"/>
      <c r="IAV31" s="71"/>
      <c r="IAW31" s="71"/>
      <c r="IAX31" s="71"/>
      <c r="IAY31" s="71"/>
      <c r="IAZ31" s="71"/>
      <c r="IBA31" s="71"/>
      <c r="IBB31" s="71"/>
      <c r="IBC31" s="71"/>
      <c r="IBD31" s="71"/>
      <c r="IBE31" s="71"/>
      <c r="IBF31" s="71"/>
      <c r="IBG31" s="71"/>
      <c r="IBH31" s="71"/>
      <c r="IBI31" s="71"/>
      <c r="IBJ31" s="71"/>
      <c r="IBK31" s="71"/>
      <c r="IBL31" s="71"/>
      <c r="IBM31" s="71"/>
      <c r="IBN31" s="71"/>
      <c r="IBO31" s="71"/>
      <c r="IBP31" s="71"/>
      <c r="IBQ31" s="71"/>
      <c r="IBR31" s="71"/>
      <c r="IBS31" s="71"/>
      <c r="IBT31" s="71"/>
      <c r="IBU31" s="71"/>
      <c r="IBV31" s="71"/>
      <c r="IBW31" s="71"/>
      <c r="IBX31" s="71"/>
      <c r="IBY31" s="71"/>
      <c r="IBZ31" s="71"/>
      <c r="ICA31" s="71"/>
      <c r="ICB31" s="71"/>
      <c r="ICC31" s="71"/>
      <c r="ICD31" s="71"/>
      <c r="ICE31" s="71"/>
      <c r="ICF31" s="71"/>
      <c r="ICG31" s="71"/>
      <c r="ICH31" s="71"/>
      <c r="ICI31" s="71"/>
      <c r="ICJ31" s="71"/>
      <c r="ICK31" s="71"/>
      <c r="ICL31" s="71"/>
      <c r="ICM31" s="71"/>
      <c r="ICN31" s="71"/>
      <c r="ICO31" s="71"/>
      <c r="ICP31" s="71"/>
      <c r="ICQ31" s="71"/>
      <c r="ICR31" s="71"/>
      <c r="ICS31" s="71"/>
      <c r="ICT31" s="71"/>
      <c r="ICU31" s="71"/>
      <c r="ICV31" s="71"/>
      <c r="ICW31" s="71"/>
      <c r="ICX31" s="71"/>
      <c r="ICY31" s="71"/>
      <c r="ICZ31" s="71"/>
      <c r="IDA31" s="71"/>
      <c r="IDB31" s="71"/>
      <c r="IDC31" s="71"/>
      <c r="IDD31" s="71"/>
      <c r="IDE31" s="71"/>
      <c r="IDF31" s="71"/>
      <c r="IDG31" s="71"/>
      <c r="IDH31" s="71"/>
      <c r="IDI31" s="71"/>
      <c r="IDJ31" s="71"/>
      <c r="IDK31" s="71"/>
      <c r="IDL31" s="71"/>
      <c r="IDM31" s="71"/>
      <c r="IDN31" s="71"/>
      <c r="IDO31" s="71"/>
      <c r="IDP31" s="71"/>
      <c r="IDQ31" s="71"/>
      <c r="IDR31" s="71"/>
      <c r="IDS31" s="71"/>
      <c r="IDT31" s="71"/>
      <c r="IDU31" s="71"/>
      <c r="IDV31" s="71"/>
      <c r="IDW31" s="71"/>
      <c r="IDX31" s="71"/>
      <c r="IDY31" s="71"/>
      <c r="IDZ31" s="71"/>
      <c r="IEA31" s="71"/>
      <c r="IEB31" s="71"/>
      <c r="IEC31" s="71"/>
      <c r="IED31" s="71"/>
      <c r="IEE31" s="71"/>
      <c r="IEF31" s="71"/>
      <c r="IEG31" s="71"/>
      <c r="IEH31" s="71"/>
      <c r="IEI31" s="71"/>
      <c r="IEJ31" s="71"/>
      <c r="IEK31" s="71"/>
      <c r="IEL31" s="71"/>
      <c r="IEM31" s="71"/>
      <c r="IEN31" s="71"/>
      <c r="IEO31" s="71"/>
      <c r="IEP31" s="71"/>
      <c r="IEQ31" s="71"/>
      <c r="IER31" s="71"/>
      <c r="IES31" s="71"/>
      <c r="IET31" s="71"/>
      <c r="IEU31" s="71"/>
      <c r="IEV31" s="71"/>
      <c r="IEW31" s="71"/>
      <c r="IEX31" s="71"/>
      <c r="IEY31" s="71"/>
      <c r="IEZ31" s="71"/>
      <c r="IFA31" s="71"/>
      <c r="IFB31" s="71"/>
      <c r="IFC31" s="71"/>
      <c r="IFD31" s="71"/>
      <c r="IFE31" s="71"/>
      <c r="IFF31" s="71"/>
      <c r="IFG31" s="71"/>
      <c r="IFH31" s="71"/>
      <c r="IFI31" s="71"/>
      <c r="IFJ31" s="71"/>
      <c r="IFK31" s="71"/>
      <c r="IFL31" s="71"/>
      <c r="IFM31" s="71"/>
      <c r="IFN31" s="71"/>
      <c r="IFO31" s="71"/>
      <c r="IFP31" s="71"/>
      <c r="IFQ31" s="71"/>
      <c r="IFR31" s="71"/>
      <c r="IFS31" s="71"/>
      <c r="IFT31" s="71"/>
      <c r="IFU31" s="71"/>
      <c r="IFV31" s="71"/>
      <c r="IFW31" s="71"/>
      <c r="IFX31" s="71"/>
      <c r="IFY31" s="71"/>
      <c r="IFZ31" s="71"/>
      <c r="IGA31" s="71"/>
      <c r="IGB31" s="71"/>
      <c r="IGC31" s="71"/>
      <c r="IGD31" s="71"/>
      <c r="IGE31" s="71"/>
      <c r="IGF31" s="71"/>
      <c r="IGG31" s="71"/>
      <c r="IGH31" s="71"/>
      <c r="IGI31" s="71"/>
      <c r="IGJ31" s="71"/>
      <c r="IGK31" s="71"/>
      <c r="IGL31" s="71"/>
      <c r="IGM31" s="71"/>
      <c r="IGN31" s="71"/>
      <c r="IGO31" s="71"/>
      <c r="IGP31" s="71"/>
      <c r="IGQ31" s="71"/>
      <c r="IGR31" s="71"/>
      <c r="IGS31" s="71"/>
      <c r="IGT31" s="71"/>
      <c r="IGU31" s="71"/>
      <c r="IGV31" s="71"/>
      <c r="IGW31" s="71"/>
      <c r="IGX31" s="71"/>
      <c r="IGY31" s="71"/>
      <c r="IGZ31" s="71"/>
      <c r="IHA31" s="71"/>
      <c r="IHB31" s="71"/>
      <c r="IHC31" s="71"/>
      <c r="IHD31" s="71"/>
      <c r="IHE31" s="71"/>
      <c r="IHF31" s="71"/>
      <c r="IHG31" s="71"/>
      <c r="IHH31" s="71"/>
      <c r="IHI31" s="71"/>
      <c r="IHJ31" s="71"/>
      <c r="IHK31" s="71"/>
      <c r="IHL31" s="71"/>
      <c r="IHM31" s="71"/>
      <c r="IHN31" s="71"/>
      <c r="IHO31" s="71"/>
      <c r="IHP31" s="71"/>
      <c r="IHQ31" s="71"/>
      <c r="IHR31" s="71"/>
      <c r="IHS31" s="71"/>
      <c r="IHT31" s="71"/>
      <c r="IHU31" s="71"/>
      <c r="IHV31" s="71"/>
      <c r="IHW31" s="71"/>
      <c r="IHX31" s="71"/>
      <c r="IHY31" s="71"/>
      <c r="IHZ31" s="71"/>
      <c r="IIA31" s="71"/>
      <c r="IIB31" s="71"/>
      <c r="IIC31" s="71"/>
      <c r="IID31" s="71"/>
      <c r="IIE31" s="71"/>
      <c r="IIF31" s="71"/>
      <c r="IIG31" s="71"/>
      <c r="IIH31" s="71"/>
      <c r="III31" s="71"/>
      <c r="IIJ31" s="71"/>
      <c r="IIK31" s="71"/>
      <c r="IIL31" s="71"/>
      <c r="IIM31" s="71"/>
      <c r="IIN31" s="71"/>
      <c r="IIO31" s="71"/>
      <c r="IIP31" s="71"/>
      <c r="IIQ31" s="71"/>
      <c r="IIR31" s="71"/>
      <c r="IIS31" s="71"/>
      <c r="IIT31" s="71"/>
      <c r="IIU31" s="71"/>
      <c r="IIV31" s="71"/>
      <c r="IIW31" s="71"/>
      <c r="IIX31" s="71"/>
      <c r="IIY31" s="71"/>
      <c r="IIZ31" s="71"/>
      <c r="IJA31" s="71"/>
      <c r="IJB31" s="71"/>
      <c r="IJC31" s="71"/>
      <c r="IJD31" s="71"/>
      <c r="IJE31" s="71"/>
      <c r="IJF31" s="71"/>
      <c r="IJG31" s="71"/>
      <c r="IJH31" s="71"/>
      <c r="IJI31" s="71"/>
      <c r="IJJ31" s="71"/>
      <c r="IJK31" s="71"/>
      <c r="IJL31" s="71"/>
      <c r="IJM31" s="71"/>
      <c r="IJN31" s="71"/>
      <c r="IJO31" s="71"/>
      <c r="IJP31" s="71"/>
      <c r="IJQ31" s="71"/>
      <c r="IJR31" s="71"/>
      <c r="IJS31" s="71"/>
      <c r="IJT31" s="71"/>
      <c r="IJU31" s="71"/>
      <c r="IJV31" s="71"/>
      <c r="IJW31" s="71"/>
      <c r="IJX31" s="71"/>
      <c r="IJY31" s="71"/>
      <c r="IJZ31" s="71"/>
      <c r="IKA31" s="71"/>
      <c r="IKB31" s="71"/>
      <c r="IKC31" s="71"/>
      <c r="IKD31" s="71"/>
      <c r="IKE31" s="71"/>
      <c r="IKF31" s="71"/>
      <c r="IKG31" s="71"/>
      <c r="IKH31" s="71"/>
      <c r="IKI31" s="71"/>
      <c r="IKJ31" s="71"/>
      <c r="IKK31" s="71"/>
      <c r="IKL31" s="71"/>
      <c r="IKM31" s="71"/>
      <c r="IKN31" s="71"/>
      <c r="IKO31" s="71"/>
      <c r="IKP31" s="71"/>
      <c r="IKQ31" s="71"/>
      <c r="IKR31" s="71"/>
      <c r="IKS31" s="71"/>
      <c r="IKT31" s="71"/>
      <c r="IKU31" s="71"/>
      <c r="IKV31" s="71"/>
      <c r="IKW31" s="71"/>
      <c r="IKX31" s="71"/>
      <c r="IKY31" s="71"/>
      <c r="IKZ31" s="71"/>
      <c r="ILA31" s="71"/>
      <c r="ILB31" s="71"/>
      <c r="ILC31" s="71"/>
      <c r="ILD31" s="71"/>
      <c r="ILE31" s="71"/>
      <c r="ILF31" s="71"/>
      <c r="ILG31" s="71"/>
      <c r="ILH31" s="71"/>
      <c r="ILI31" s="71"/>
      <c r="ILJ31" s="71"/>
      <c r="ILK31" s="71"/>
      <c r="ILL31" s="71"/>
      <c r="ILM31" s="71"/>
      <c r="ILN31" s="71"/>
      <c r="ILO31" s="71"/>
      <c r="ILP31" s="71"/>
      <c r="ILQ31" s="71"/>
      <c r="ILR31" s="71"/>
      <c r="ILS31" s="71"/>
      <c r="ILT31" s="71"/>
      <c r="ILU31" s="71"/>
      <c r="ILV31" s="71"/>
      <c r="ILW31" s="71"/>
      <c r="ILX31" s="71"/>
      <c r="ILY31" s="71"/>
      <c r="ILZ31" s="71"/>
      <c r="IMA31" s="71"/>
      <c r="IMB31" s="71"/>
      <c r="IMC31" s="71"/>
      <c r="IMD31" s="71"/>
      <c r="IME31" s="71"/>
      <c r="IMF31" s="71"/>
      <c r="IMG31" s="71"/>
      <c r="IMH31" s="71"/>
      <c r="IMI31" s="71"/>
      <c r="IMJ31" s="71"/>
      <c r="IMK31" s="71"/>
      <c r="IML31" s="71"/>
      <c r="IMM31" s="71"/>
      <c r="IMN31" s="71"/>
      <c r="IMO31" s="71"/>
      <c r="IMP31" s="71"/>
      <c r="IMQ31" s="71"/>
      <c r="IMR31" s="71"/>
      <c r="IMS31" s="71"/>
      <c r="IMT31" s="71"/>
      <c r="IMU31" s="71"/>
      <c r="IMV31" s="71"/>
      <c r="IMW31" s="71"/>
      <c r="IMX31" s="71"/>
      <c r="IMY31" s="71"/>
      <c r="IMZ31" s="71"/>
      <c r="INA31" s="71"/>
      <c r="INB31" s="71"/>
      <c r="INC31" s="71"/>
      <c r="IND31" s="71"/>
      <c r="INE31" s="71"/>
      <c r="INF31" s="71"/>
      <c r="ING31" s="71"/>
      <c r="INH31" s="71"/>
      <c r="INI31" s="71"/>
      <c r="INJ31" s="71"/>
      <c r="INK31" s="71"/>
      <c r="INL31" s="71"/>
      <c r="INM31" s="71"/>
      <c r="INN31" s="71"/>
      <c r="INO31" s="71"/>
      <c r="INP31" s="71"/>
      <c r="INQ31" s="71"/>
      <c r="INR31" s="71"/>
      <c r="INS31" s="71"/>
      <c r="INT31" s="71"/>
      <c r="INU31" s="71"/>
      <c r="INV31" s="71"/>
      <c r="INW31" s="71"/>
      <c r="INX31" s="71"/>
      <c r="INY31" s="71"/>
      <c r="INZ31" s="71"/>
      <c r="IOA31" s="71"/>
      <c r="IOB31" s="71"/>
      <c r="IOC31" s="71"/>
      <c r="IOD31" s="71"/>
      <c r="IOE31" s="71"/>
      <c r="IOF31" s="71"/>
      <c r="IOG31" s="71"/>
      <c r="IOH31" s="71"/>
      <c r="IOI31" s="71"/>
      <c r="IOJ31" s="71"/>
      <c r="IOK31" s="71"/>
      <c r="IOL31" s="71"/>
      <c r="IOM31" s="71"/>
      <c r="ION31" s="71"/>
      <c r="IOO31" s="71"/>
      <c r="IOP31" s="71"/>
      <c r="IOQ31" s="71"/>
      <c r="IOR31" s="71"/>
      <c r="IOS31" s="71"/>
      <c r="IOT31" s="71"/>
      <c r="IOU31" s="71"/>
      <c r="IOV31" s="71"/>
      <c r="IOW31" s="71"/>
      <c r="IOX31" s="71"/>
      <c r="IOY31" s="71"/>
      <c r="IOZ31" s="71"/>
      <c r="IPA31" s="71"/>
      <c r="IPB31" s="71"/>
      <c r="IPC31" s="71"/>
      <c r="IPD31" s="71"/>
      <c r="IPE31" s="71"/>
      <c r="IPF31" s="71"/>
      <c r="IPG31" s="71"/>
      <c r="IPH31" s="71"/>
      <c r="IPI31" s="71"/>
      <c r="IPJ31" s="71"/>
      <c r="IPK31" s="71"/>
      <c r="IPL31" s="71"/>
      <c r="IPM31" s="71"/>
      <c r="IPN31" s="71"/>
      <c r="IPO31" s="71"/>
      <c r="IPP31" s="71"/>
      <c r="IPQ31" s="71"/>
      <c r="IPR31" s="71"/>
      <c r="IPS31" s="71"/>
      <c r="IPT31" s="71"/>
      <c r="IPU31" s="71"/>
      <c r="IPV31" s="71"/>
      <c r="IPW31" s="71"/>
      <c r="IPX31" s="71"/>
      <c r="IPY31" s="71"/>
      <c r="IPZ31" s="71"/>
      <c r="IQA31" s="71"/>
      <c r="IQB31" s="71"/>
      <c r="IQC31" s="71"/>
      <c r="IQD31" s="71"/>
      <c r="IQE31" s="71"/>
      <c r="IQF31" s="71"/>
      <c r="IQG31" s="71"/>
      <c r="IQH31" s="71"/>
      <c r="IQI31" s="71"/>
      <c r="IQJ31" s="71"/>
      <c r="IQK31" s="71"/>
      <c r="IQL31" s="71"/>
      <c r="IQM31" s="71"/>
      <c r="IQN31" s="71"/>
      <c r="IQO31" s="71"/>
      <c r="IQP31" s="71"/>
      <c r="IQQ31" s="71"/>
      <c r="IQR31" s="71"/>
      <c r="IQS31" s="71"/>
      <c r="IQT31" s="71"/>
      <c r="IQU31" s="71"/>
      <c r="IQV31" s="71"/>
      <c r="IQW31" s="71"/>
      <c r="IQX31" s="71"/>
      <c r="IQY31" s="71"/>
      <c r="IQZ31" s="71"/>
      <c r="IRA31" s="71"/>
      <c r="IRB31" s="71"/>
      <c r="IRC31" s="71"/>
      <c r="IRD31" s="71"/>
      <c r="IRE31" s="71"/>
      <c r="IRF31" s="71"/>
      <c r="IRG31" s="71"/>
      <c r="IRH31" s="71"/>
      <c r="IRI31" s="71"/>
      <c r="IRJ31" s="71"/>
      <c r="IRK31" s="71"/>
      <c r="IRL31" s="71"/>
      <c r="IRM31" s="71"/>
      <c r="IRN31" s="71"/>
      <c r="IRO31" s="71"/>
      <c r="IRP31" s="71"/>
      <c r="IRQ31" s="71"/>
      <c r="IRR31" s="71"/>
      <c r="IRS31" s="71"/>
      <c r="IRT31" s="71"/>
      <c r="IRU31" s="71"/>
      <c r="IRV31" s="71"/>
      <c r="IRW31" s="71"/>
      <c r="IRX31" s="71"/>
      <c r="IRY31" s="71"/>
      <c r="IRZ31" s="71"/>
      <c r="ISA31" s="71"/>
      <c r="ISB31" s="71"/>
      <c r="ISC31" s="71"/>
      <c r="ISD31" s="71"/>
      <c r="ISE31" s="71"/>
      <c r="ISF31" s="71"/>
      <c r="ISG31" s="71"/>
      <c r="ISH31" s="71"/>
      <c r="ISI31" s="71"/>
      <c r="ISJ31" s="71"/>
      <c r="ISK31" s="71"/>
      <c r="ISL31" s="71"/>
      <c r="ISM31" s="71"/>
      <c r="ISN31" s="71"/>
      <c r="ISO31" s="71"/>
      <c r="ISP31" s="71"/>
      <c r="ISQ31" s="71"/>
      <c r="ISR31" s="71"/>
      <c r="ISS31" s="71"/>
      <c r="IST31" s="71"/>
      <c r="ISU31" s="71"/>
      <c r="ISV31" s="71"/>
      <c r="ISW31" s="71"/>
      <c r="ISX31" s="71"/>
      <c r="ISY31" s="71"/>
      <c r="ISZ31" s="71"/>
      <c r="ITA31" s="71"/>
      <c r="ITB31" s="71"/>
      <c r="ITC31" s="71"/>
      <c r="ITD31" s="71"/>
      <c r="ITE31" s="71"/>
      <c r="ITF31" s="71"/>
      <c r="ITG31" s="71"/>
      <c r="ITH31" s="71"/>
      <c r="ITI31" s="71"/>
      <c r="ITJ31" s="71"/>
      <c r="ITK31" s="71"/>
      <c r="ITL31" s="71"/>
      <c r="ITM31" s="71"/>
      <c r="ITN31" s="71"/>
      <c r="ITO31" s="71"/>
      <c r="ITP31" s="71"/>
      <c r="ITQ31" s="71"/>
      <c r="ITR31" s="71"/>
      <c r="ITS31" s="71"/>
      <c r="ITT31" s="71"/>
      <c r="ITU31" s="71"/>
      <c r="ITV31" s="71"/>
      <c r="ITW31" s="71"/>
      <c r="ITX31" s="71"/>
      <c r="ITY31" s="71"/>
      <c r="ITZ31" s="71"/>
      <c r="IUA31" s="71"/>
      <c r="IUB31" s="71"/>
      <c r="IUC31" s="71"/>
      <c r="IUD31" s="71"/>
      <c r="IUE31" s="71"/>
      <c r="IUF31" s="71"/>
      <c r="IUG31" s="71"/>
      <c r="IUH31" s="71"/>
      <c r="IUI31" s="71"/>
      <c r="IUJ31" s="71"/>
      <c r="IUK31" s="71"/>
      <c r="IUL31" s="71"/>
      <c r="IUM31" s="71"/>
      <c r="IUN31" s="71"/>
      <c r="IUO31" s="71"/>
      <c r="IUP31" s="71"/>
      <c r="IUQ31" s="71"/>
      <c r="IUR31" s="71"/>
      <c r="IUS31" s="71"/>
      <c r="IUT31" s="71"/>
      <c r="IUU31" s="71"/>
      <c r="IUV31" s="71"/>
      <c r="IUW31" s="71"/>
      <c r="IUX31" s="71"/>
      <c r="IUY31" s="71"/>
      <c r="IUZ31" s="71"/>
      <c r="IVA31" s="71"/>
      <c r="IVB31" s="71"/>
      <c r="IVC31" s="71"/>
      <c r="IVD31" s="71"/>
      <c r="IVE31" s="71"/>
      <c r="IVF31" s="71"/>
      <c r="IVG31" s="71"/>
      <c r="IVH31" s="71"/>
      <c r="IVI31" s="71"/>
      <c r="IVJ31" s="71"/>
      <c r="IVK31" s="71"/>
      <c r="IVL31" s="71"/>
      <c r="IVM31" s="71"/>
      <c r="IVN31" s="71"/>
      <c r="IVO31" s="71"/>
      <c r="IVP31" s="71"/>
      <c r="IVQ31" s="71"/>
      <c r="IVR31" s="71"/>
      <c r="IVS31" s="71"/>
      <c r="IVT31" s="71"/>
      <c r="IVU31" s="71"/>
      <c r="IVV31" s="71"/>
      <c r="IVW31" s="71"/>
      <c r="IVX31" s="71"/>
      <c r="IVY31" s="71"/>
      <c r="IVZ31" s="71"/>
      <c r="IWA31" s="71"/>
      <c r="IWB31" s="71"/>
      <c r="IWC31" s="71"/>
      <c r="IWD31" s="71"/>
      <c r="IWE31" s="71"/>
      <c r="IWF31" s="71"/>
      <c r="IWG31" s="71"/>
      <c r="IWH31" s="71"/>
      <c r="IWI31" s="71"/>
      <c r="IWJ31" s="71"/>
      <c r="IWK31" s="71"/>
      <c r="IWL31" s="71"/>
      <c r="IWM31" s="71"/>
      <c r="IWN31" s="71"/>
      <c r="IWO31" s="71"/>
      <c r="IWP31" s="71"/>
      <c r="IWQ31" s="71"/>
      <c r="IWR31" s="71"/>
      <c r="IWS31" s="71"/>
      <c r="IWT31" s="71"/>
      <c r="IWU31" s="71"/>
      <c r="IWV31" s="71"/>
      <c r="IWW31" s="71"/>
      <c r="IWX31" s="71"/>
      <c r="IWY31" s="71"/>
      <c r="IWZ31" s="71"/>
      <c r="IXA31" s="71"/>
      <c r="IXB31" s="71"/>
      <c r="IXC31" s="71"/>
      <c r="IXD31" s="71"/>
      <c r="IXE31" s="71"/>
      <c r="IXF31" s="71"/>
      <c r="IXG31" s="71"/>
      <c r="IXH31" s="71"/>
      <c r="IXI31" s="71"/>
      <c r="IXJ31" s="71"/>
      <c r="IXK31" s="71"/>
      <c r="IXL31" s="71"/>
      <c r="IXM31" s="71"/>
      <c r="IXN31" s="71"/>
      <c r="IXO31" s="71"/>
      <c r="IXP31" s="71"/>
      <c r="IXQ31" s="71"/>
      <c r="IXR31" s="71"/>
      <c r="IXS31" s="71"/>
      <c r="IXT31" s="71"/>
      <c r="IXU31" s="71"/>
      <c r="IXV31" s="71"/>
      <c r="IXW31" s="71"/>
      <c r="IXX31" s="71"/>
      <c r="IXY31" s="71"/>
      <c r="IXZ31" s="71"/>
      <c r="IYA31" s="71"/>
      <c r="IYB31" s="71"/>
      <c r="IYC31" s="71"/>
      <c r="IYD31" s="71"/>
      <c r="IYE31" s="71"/>
      <c r="IYF31" s="71"/>
      <c r="IYG31" s="71"/>
      <c r="IYH31" s="71"/>
      <c r="IYI31" s="71"/>
      <c r="IYJ31" s="71"/>
      <c r="IYK31" s="71"/>
      <c r="IYL31" s="71"/>
      <c r="IYM31" s="71"/>
      <c r="IYN31" s="71"/>
      <c r="IYO31" s="71"/>
      <c r="IYP31" s="71"/>
      <c r="IYQ31" s="71"/>
      <c r="IYR31" s="71"/>
      <c r="IYS31" s="71"/>
      <c r="IYT31" s="71"/>
      <c r="IYU31" s="71"/>
      <c r="IYV31" s="71"/>
      <c r="IYW31" s="71"/>
      <c r="IYX31" s="71"/>
      <c r="IYY31" s="71"/>
      <c r="IYZ31" s="71"/>
      <c r="IZA31" s="71"/>
      <c r="IZB31" s="71"/>
      <c r="IZC31" s="71"/>
      <c r="IZD31" s="71"/>
      <c r="IZE31" s="71"/>
      <c r="IZF31" s="71"/>
      <c r="IZG31" s="71"/>
      <c r="IZH31" s="71"/>
      <c r="IZI31" s="71"/>
      <c r="IZJ31" s="71"/>
      <c r="IZK31" s="71"/>
      <c r="IZL31" s="71"/>
      <c r="IZM31" s="71"/>
      <c r="IZN31" s="71"/>
      <c r="IZO31" s="71"/>
      <c r="IZP31" s="71"/>
      <c r="IZQ31" s="71"/>
      <c r="IZR31" s="71"/>
      <c r="IZS31" s="71"/>
      <c r="IZT31" s="71"/>
      <c r="IZU31" s="71"/>
      <c r="IZV31" s="71"/>
      <c r="IZW31" s="71"/>
      <c r="IZX31" s="71"/>
      <c r="IZY31" s="71"/>
      <c r="IZZ31" s="71"/>
      <c r="JAA31" s="71"/>
      <c r="JAB31" s="71"/>
      <c r="JAC31" s="71"/>
      <c r="JAD31" s="71"/>
      <c r="JAE31" s="71"/>
      <c r="JAF31" s="71"/>
      <c r="JAG31" s="71"/>
      <c r="JAH31" s="71"/>
      <c r="JAI31" s="71"/>
      <c r="JAJ31" s="71"/>
      <c r="JAK31" s="71"/>
      <c r="JAL31" s="71"/>
      <c r="JAM31" s="71"/>
      <c r="JAN31" s="71"/>
      <c r="JAO31" s="71"/>
      <c r="JAP31" s="71"/>
      <c r="JAQ31" s="71"/>
      <c r="JAR31" s="71"/>
      <c r="JAS31" s="71"/>
      <c r="JAT31" s="71"/>
      <c r="JAU31" s="71"/>
      <c r="JAV31" s="71"/>
      <c r="JAW31" s="71"/>
      <c r="JAX31" s="71"/>
      <c r="JAY31" s="71"/>
      <c r="JAZ31" s="71"/>
      <c r="JBA31" s="71"/>
      <c r="JBB31" s="71"/>
      <c r="JBC31" s="71"/>
      <c r="JBD31" s="71"/>
      <c r="JBE31" s="71"/>
      <c r="JBF31" s="71"/>
      <c r="JBG31" s="71"/>
      <c r="JBH31" s="71"/>
      <c r="JBI31" s="71"/>
      <c r="JBJ31" s="71"/>
      <c r="JBK31" s="71"/>
      <c r="JBL31" s="71"/>
      <c r="JBM31" s="71"/>
      <c r="JBN31" s="71"/>
      <c r="JBO31" s="71"/>
      <c r="JBP31" s="71"/>
      <c r="JBQ31" s="71"/>
      <c r="JBR31" s="71"/>
      <c r="JBS31" s="71"/>
      <c r="JBT31" s="71"/>
      <c r="JBU31" s="71"/>
      <c r="JBV31" s="71"/>
      <c r="JBW31" s="71"/>
      <c r="JBX31" s="71"/>
      <c r="JBY31" s="71"/>
      <c r="JBZ31" s="71"/>
      <c r="JCA31" s="71"/>
      <c r="JCB31" s="71"/>
      <c r="JCC31" s="71"/>
      <c r="JCD31" s="71"/>
      <c r="JCE31" s="71"/>
      <c r="JCF31" s="71"/>
      <c r="JCG31" s="71"/>
      <c r="JCH31" s="71"/>
      <c r="JCI31" s="71"/>
      <c r="JCJ31" s="71"/>
      <c r="JCK31" s="71"/>
      <c r="JCL31" s="71"/>
      <c r="JCM31" s="71"/>
      <c r="JCN31" s="71"/>
      <c r="JCO31" s="71"/>
      <c r="JCP31" s="71"/>
      <c r="JCQ31" s="71"/>
      <c r="JCR31" s="71"/>
      <c r="JCS31" s="71"/>
      <c r="JCT31" s="71"/>
      <c r="JCU31" s="71"/>
      <c r="JCV31" s="71"/>
      <c r="JCW31" s="71"/>
      <c r="JCX31" s="71"/>
      <c r="JCY31" s="71"/>
      <c r="JCZ31" s="71"/>
      <c r="JDA31" s="71"/>
      <c r="JDB31" s="71"/>
      <c r="JDC31" s="71"/>
      <c r="JDD31" s="71"/>
      <c r="JDE31" s="71"/>
      <c r="JDF31" s="71"/>
      <c r="JDG31" s="71"/>
      <c r="JDH31" s="71"/>
      <c r="JDI31" s="71"/>
      <c r="JDJ31" s="71"/>
      <c r="JDK31" s="71"/>
      <c r="JDL31" s="71"/>
      <c r="JDM31" s="71"/>
      <c r="JDN31" s="71"/>
      <c r="JDO31" s="71"/>
      <c r="JDP31" s="71"/>
      <c r="JDQ31" s="71"/>
      <c r="JDR31" s="71"/>
      <c r="JDS31" s="71"/>
      <c r="JDT31" s="71"/>
      <c r="JDU31" s="71"/>
      <c r="JDV31" s="71"/>
      <c r="JDW31" s="71"/>
      <c r="JDX31" s="71"/>
      <c r="JDY31" s="71"/>
      <c r="JDZ31" s="71"/>
      <c r="JEA31" s="71"/>
      <c r="JEB31" s="71"/>
      <c r="JEC31" s="71"/>
      <c r="JED31" s="71"/>
      <c r="JEE31" s="71"/>
      <c r="JEF31" s="71"/>
      <c r="JEG31" s="71"/>
      <c r="JEH31" s="71"/>
      <c r="JEI31" s="71"/>
      <c r="JEJ31" s="71"/>
      <c r="JEK31" s="71"/>
      <c r="JEL31" s="71"/>
      <c r="JEM31" s="71"/>
      <c r="JEN31" s="71"/>
      <c r="JEO31" s="71"/>
      <c r="JEP31" s="71"/>
      <c r="JEQ31" s="71"/>
      <c r="JER31" s="71"/>
      <c r="JES31" s="71"/>
      <c r="JET31" s="71"/>
      <c r="JEU31" s="71"/>
      <c r="JEV31" s="71"/>
      <c r="JEW31" s="71"/>
      <c r="JEX31" s="71"/>
      <c r="JEY31" s="71"/>
      <c r="JEZ31" s="71"/>
      <c r="JFA31" s="71"/>
      <c r="JFB31" s="71"/>
      <c r="JFC31" s="71"/>
      <c r="JFD31" s="71"/>
      <c r="JFE31" s="71"/>
      <c r="JFF31" s="71"/>
      <c r="JFG31" s="71"/>
      <c r="JFH31" s="71"/>
      <c r="JFI31" s="71"/>
      <c r="JFJ31" s="71"/>
      <c r="JFK31" s="71"/>
      <c r="JFL31" s="71"/>
      <c r="JFM31" s="71"/>
      <c r="JFN31" s="71"/>
      <c r="JFO31" s="71"/>
      <c r="JFP31" s="71"/>
      <c r="JFQ31" s="71"/>
      <c r="JFR31" s="71"/>
      <c r="JFS31" s="71"/>
      <c r="JFT31" s="71"/>
      <c r="JFU31" s="71"/>
      <c r="JFV31" s="71"/>
      <c r="JFW31" s="71"/>
      <c r="JFX31" s="71"/>
      <c r="JFY31" s="71"/>
      <c r="JFZ31" s="71"/>
      <c r="JGA31" s="71"/>
      <c r="JGB31" s="71"/>
      <c r="JGC31" s="71"/>
      <c r="JGD31" s="71"/>
      <c r="JGE31" s="71"/>
      <c r="JGF31" s="71"/>
      <c r="JGG31" s="71"/>
      <c r="JGH31" s="71"/>
      <c r="JGI31" s="71"/>
      <c r="JGJ31" s="71"/>
      <c r="JGK31" s="71"/>
      <c r="JGL31" s="71"/>
      <c r="JGM31" s="71"/>
      <c r="JGN31" s="71"/>
      <c r="JGO31" s="71"/>
      <c r="JGP31" s="71"/>
      <c r="JGQ31" s="71"/>
      <c r="JGR31" s="71"/>
      <c r="JGS31" s="71"/>
      <c r="JGT31" s="71"/>
      <c r="JGU31" s="71"/>
      <c r="JGV31" s="71"/>
      <c r="JGW31" s="71"/>
      <c r="JGX31" s="71"/>
      <c r="JGY31" s="71"/>
      <c r="JGZ31" s="71"/>
      <c r="JHA31" s="71"/>
      <c r="JHB31" s="71"/>
      <c r="JHC31" s="71"/>
      <c r="JHD31" s="71"/>
      <c r="JHE31" s="71"/>
      <c r="JHF31" s="71"/>
      <c r="JHG31" s="71"/>
      <c r="JHH31" s="71"/>
      <c r="JHI31" s="71"/>
      <c r="JHJ31" s="71"/>
      <c r="JHK31" s="71"/>
      <c r="JHL31" s="71"/>
      <c r="JHM31" s="71"/>
      <c r="JHN31" s="71"/>
      <c r="JHO31" s="71"/>
      <c r="JHP31" s="71"/>
      <c r="JHQ31" s="71"/>
      <c r="JHR31" s="71"/>
      <c r="JHS31" s="71"/>
      <c r="JHT31" s="71"/>
      <c r="JHU31" s="71"/>
      <c r="JHV31" s="71"/>
      <c r="JHW31" s="71"/>
      <c r="JHX31" s="71"/>
      <c r="JHY31" s="71"/>
      <c r="JHZ31" s="71"/>
      <c r="JIA31" s="71"/>
      <c r="JIB31" s="71"/>
      <c r="JIC31" s="71"/>
      <c r="JID31" s="71"/>
      <c r="JIE31" s="71"/>
      <c r="JIF31" s="71"/>
      <c r="JIG31" s="71"/>
      <c r="JIH31" s="71"/>
      <c r="JII31" s="71"/>
      <c r="JIJ31" s="71"/>
      <c r="JIK31" s="71"/>
      <c r="JIL31" s="71"/>
      <c r="JIM31" s="71"/>
      <c r="JIN31" s="71"/>
      <c r="JIO31" s="71"/>
      <c r="JIP31" s="71"/>
      <c r="JIQ31" s="71"/>
      <c r="JIR31" s="71"/>
      <c r="JIS31" s="71"/>
      <c r="JIT31" s="71"/>
      <c r="JIU31" s="71"/>
      <c r="JIV31" s="71"/>
      <c r="JIW31" s="71"/>
      <c r="JIX31" s="71"/>
      <c r="JIY31" s="71"/>
      <c r="JIZ31" s="71"/>
      <c r="JJA31" s="71"/>
      <c r="JJB31" s="71"/>
      <c r="JJC31" s="71"/>
      <c r="JJD31" s="71"/>
      <c r="JJE31" s="71"/>
      <c r="JJF31" s="71"/>
      <c r="JJG31" s="71"/>
      <c r="JJH31" s="71"/>
      <c r="JJI31" s="71"/>
      <c r="JJJ31" s="71"/>
      <c r="JJK31" s="71"/>
      <c r="JJL31" s="71"/>
      <c r="JJM31" s="71"/>
      <c r="JJN31" s="71"/>
      <c r="JJO31" s="71"/>
      <c r="JJP31" s="71"/>
      <c r="JJQ31" s="71"/>
      <c r="JJR31" s="71"/>
      <c r="JJS31" s="71"/>
      <c r="JJT31" s="71"/>
      <c r="JJU31" s="71"/>
      <c r="JJV31" s="71"/>
      <c r="JJW31" s="71"/>
      <c r="JJX31" s="71"/>
      <c r="JJY31" s="71"/>
      <c r="JJZ31" s="71"/>
      <c r="JKA31" s="71"/>
      <c r="JKB31" s="71"/>
      <c r="JKC31" s="71"/>
      <c r="JKD31" s="71"/>
      <c r="JKE31" s="71"/>
      <c r="JKF31" s="71"/>
      <c r="JKG31" s="71"/>
      <c r="JKH31" s="71"/>
      <c r="JKI31" s="71"/>
      <c r="JKJ31" s="71"/>
      <c r="JKK31" s="71"/>
      <c r="JKL31" s="71"/>
      <c r="JKM31" s="71"/>
      <c r="JKN31" s="71"/>
      <c r="JKO31" s="71"/>
      <c r="JKP31" s="71"/>
      <c r="JKQ31" s="71"/>
      <c r="JKR31" s="71"/>
      <c r="JKS31" s="71"/>
      <c r="JKT31" s="71"/>
      <c r="JKU31" s="71"/>
      <c r="JKV31" s="71"/>
      <c r="JKW31" s="71"/>
      <c r="JKX31" s="71"/>
      <c r="JKY31" s="71"/>
      <c r="JKZ31" s="71"/>
      <c r="JLA31" s="71"/>
      <c r="JLB31" s="71"/>
      <c r="JLC31" s="71"/>
      <c r="JLD31" s="71"/>
      <c r="JLE31" s="71"/>
      <c r="JLF31" s="71"/>
      <c r="JLG31" s="71"/>
      <c r="JLH31" s="71"/>
      <c r="JLI31" s="71"/>
      <c r="JLJ31" s="71"/>
      <c r="JLK31" s="71"/>
      <c r="JLL31" s="71"/>
      <c r="JLM31" s="71"/>
      <c r="JLN31" s="71"/>
      <c r="JLO31" s="71"/>
      <c r="JLP31" s="71"/>
      <c r="JLQ31" s="71"/>
      <c r="JLR31" s="71"/>
      <c r="JLS31" s="71"/>
      <c r="JLT31" s="71"/>
      <c r="JLU31" s="71"/>
      <c r="JLV31" s="71"/>
      <c r="JLW31" s="71"/>
      <c r="JLX31" s="71"/>
      <c r="JLY31" s="71"/>
      <c r="JLZ31" s="71"/>
      <c r="JMA31" s="71"/>
      <c r="JMB31" s="71"/>
      <c r="JMC31" s="71"/>
      <c r="JMD31" s="71"/>
      <c r="JME31" s="71"/>
      <c r="JMF31" s="71"/>
      <c r="JMG31" s="71"/>
      <c r="JMH31" s="71"/>
      <c r="JMI31" s="71"/>
      <c r="JMJ31" s="71"/>
      <c r="JMK31" s="71"/>
      <c r="JML31" s="71"/>
      <c r="JMM31" s="71"/>
      <c r="JMN31" s="71"/>
      <c r="JMO31" s="71"/>
      <c r="JMP31" s="71"/>
      <c r="JMQ31" s="71"/>
      <c r="JMR31" s="71"/>
      <c r="JMS31" s="71"/>
      <c r="JMT31" s="71"/>
      <c r="JMU31" s="71"/>
      <c r="JMV31" s="71"/>
      <c r="JMW31" s="71"/>
      <c r="JMX31" s="71"/>
      <c r="JMY31" s="71"/>
      <c r="JMZ31" s="71"/>
      <c r="JNA31" s="71"/>
      <c r="JNB31" s="71"/>
      <c r="JNC31" s="71"/>
      <c r="JND31" s="71"/>
      <c r="JNE31" s="71"/>
      <c r="JNF31" s="71"/>
      <c r="JNG31" s="71"/>
      <c r="JNH31" s="71"/>
      <c r="JNI31" s="71"/>
      <c r="JNJ31" s="71"/>
      <c r="JNK31" s="71"/>
      <c r="JNL31" s="71"/>
      <c r="JNM31" s="71"/>
      <c r="JNN31" s="71"/>
      <c r="JNO31" s="71"/>
      <c r="JNP31" s="71"/>
      <c r="JNQ31" s="71"/>
      <c r="JNR31" s="71"/>
      <c r="JNS31" s="71"/>
      <c r="JNT31" s="71"/>
      <c r="JNU31" s="71"/>
      <c r="JNV31" s="71"/>
      <c r="JNW31" s="71"/>
      <c r="JNX31" s="71"/>
      <c r="JNY31" s="71"/>
      <c r="JNZ31" s="71"/>
      <c r="JOA31" s="71"/>
      <c r="JOB31" s="71"/>
      <c r="JOC31" s="71"/>
      <c r="JOD31" s="71"/>
      <c r="JOE31" s="71"/>
      <c r="JOF31" s="71"/>
      <c r="JOG31" s="71"/>
      <c r="JOH31" s="71"/>
      <c r="JOI31" s="71"/>
      <c r="JOJ31" s="71"/>
      <c r="JOK31" s="71"/>
      <c r="JOL31" s="71"/>
      <c r="JOM31" s="71"/>
      <c r="JON31" s="71"/>
      <c r="JOO31" s="71"/>
      <c r="JOP31" s="71"/>
      <c r="JOQ31" s="71"/>
      <c r="JOR31" s="71"/>
      <c r="JOS31" s="71"/>
      <c r="JOT31" s="71"/>
      <c r="JOU31" s="71"/>
      <c r="JOV31" s="71"/>
      <c r="JOW31" s="71"/>
      <c r="JOX31" s="71"/>
      <c r="JOY31" s="71"/>
      <c r="JOZ31" s="71"/>
      <c r="JPA31" s="71"/>
      <c r="JPB31" s="71"/>
      <c r="JPC31" s="71"/>
      <c r="JPD31" s="71"/>
      <c r="JPE31" s="71"/>
      <c r="JPF31" s="71"/>
      <c r="JPG31" s="71"/>
      <c r="JPH31" s="71"/>
      <c r="JPI31" s="71"/>
      <c r="JPJ31" s="71"/>
      <c r="JPK31" s="71"/>
      <c r="JPL31" s="71"/>
      <c r="JPM31" s="71"/>
      <c r="JPN31" s="71"/>
      <c r="JPO31" s="71"/>
      <c r="JPP31" s="71"/>
      <c r="JPQ31" s="71"/>
      <c r="JPR31" s="71"/>
      <c r="JPS31" s="71"/>
      <c r="JPT31" s="71"/>
      <c r="JPU31" s="71"/>
      <c r="JPV31" s="71"/>
      <c r="JPW31" s="71"/>
      <c r="JPX31" s="71"/>
      <c r="JPY31" s="71"/>
      <c r="JPZ31" s="71"/>
      <c r="JQA31" s="71"/>
      <c r="JQB31" s="71"/>
      <c r="JQC31" s="71"/>
      <c r="JQD31" s="71"/>
      <c r="JQE31" s="71"/>
      <c r="JQF31" s="71"/>
      <c r="JQG31" s="71"/>
      <c r="JQH31" s="71"/>
      <c r="JQI31" s="71"/>
      <c r="JQJ31" s="71"/>
      <c r="JQK31" s="71"/>
      <c r="JQL31" s="71"/>
      <c r="JQM31" s="71"/>
      <c r="JQN31" s="71"/>
      <c r="JQO31" s="71"/>
      <c r="JQP31" s="71"/>
      <c r="JQQ31" s="71"/>
      <c r="JQR31" s="71"/>
      <c r="JQS31" s="71"/>
      <c r="JQT31" s="71"/>
      <c r="JQU31" s="71"/>
      <c r="JQV31" s="71"/>
      <c r="JQW31" s="71"/>
      <c r="JQX31" s="71"/>
      <c r="JQY31" s="71"/>
      <c r="JQZ31" s="71"/>
      <c r="JRA31" s="71"/>
      <c r="JRB31" s="71"/>
      <c r="JRC31" s="71"/>
      <c r="JRD31" s="71"/>
      <c r="JRE31" s="71"/>
      <c r="JRF31" s="71"/>
      <c r="JRG31" s="71"/>
      <c r="JRH31" s="71"/>
      <c r="JRI31" s="71"/>
      <c r="JRJ31" s="71"/>
      <c r="JRK31" s="71"/>
      <c r="JRL31" s="71"/>
      <c r="JRM31" s="71"/>
      <c r="JRN31" s="71"/>
      <c r="JRO31" s="71"/>
      <c r="JRP31" s="71"/>
      <c r="JRQ31" s="71"/>
      <c r="JRR31" s="71"/>
      <c r="JRS31" s="71"/>
      <c r="JRT31" s="71"/>
      <c r="JRU31" s="71"/>
      <c r="JRV31" s="71"/>
      <c r="JRW31" s="71"/>
      <c r="JRX31" s="71"/>
      <c r="JRY31" s="71"/>
      <c r="JRZ31" s="71"/>
      <c r="JSA31" s="71"/>
      <c r="JSB31" s="71"/>
      <c r="JSC31" s="71"/>
      <c r="JSD31" s="71"/>
      <c r="JSE31" s="71"/>
      <c r="JSF31" s="71"/>
      <c r="JSG31" s="71"/>
      <c r="JSH31" s="71"/>
      <c r="JSI31" s="71"/>
      <c r="JSJ31" s="71"/>
      <c r="JSK31" s="71"/>
      <c r="JSL31" s="71"/>
      <c r="JSM31" s="71"/>
      <c r="JSN31" s="71"/>
      <c r="JSO31" s="71"/>
      <c r="JSP31" s="71"/>
      <c r="JSQ31" s="71"/>
      <c r="JSR31" s="71"/>
      <c r="JSS31" s="71"/>
      <c r="JST31" s="71"/>
      <c r="JSU31" s="71"/>
      <c r="JSV31" s="71"/>
      <c r="JSW31" s="71"/>
      <c r="JSX31" s="71"/>
      <c r="JSY31" s="71"/>
      <c r="JSZ31" s="71"/>
      <c r="JTA31" s="71"/>
      <c r="JTB31" s="71"/>
      <c r="JTC31" s="71"/>
      <c r="JTD31" s="71"/>
      <c r="JTE31" s="71"/>
      <c r="JTF31" s="71"/>
      <c r="JTG31" s="71"/>
      <c r="JTH31" s="71"/>
      <c r="JTI31" s="71"/>
      <c r="JTJ31" s="71"/>
      <c r="JTK31" s="71"/>
      <c r="JTL31" s="71"/>
      <c r="JTM31" s="71"/>
      <c r="JTN31" s="71"/>
      <c r="JTO31" s="71"/>
      <c r="JTP31" s="71"/>
      <c r="JTQ31" s="71"/>
      <c r="JTR31" s="71"/>
      <c r="JTS31" s="71"/>
      <c r="JTT31" s="71"/>
      <c r="JTU31" s="71"/>
      <c r="JTV31" s="71"/>
      <c r="JTW31" s="71"/>
      <c r="JTX31" s="71"/>
      <c r="JTY31" s="71"/>
      <c r="JTZ31" s="71"/>
      <c r="JUA31" s="71"/>
      <c r="JUB31" s="71"/>
      <c r="JUC31" s="71"/>
      <c r="JUD31" s="71"/>
      <c r="JUE31" s="71"/>
      <c r="JUF31" s="71"/>
      <c r="JUG31" s="71"/>
      <c r="JUH31" s="71"/>
      <c r="JUI31" s="71"/>
      <c r="JUJ31" s="71"/>
      <c r="JUK31" s="71"/>
      <c r="JUL31" s="71"/>
      <c r="JUM31" s="71"/>
      <c r="JUN31" s="71"/>
      <c r="JUO31" s="71"/>
      <c r="JUP31" s="71"/>
      <c r="JUQ31" s="71"/>
      <c r="JUR31" s="71"/>
      <c r="JUS31" s="71"/>
      <c r="JUT31" s="71"/>
      <c r="JUU31" s="71"/>
      <c r="JUV31" s="71"/>
      <c r="JUW31" s="71"/>
      <c r="JUX31" s="71"/>
      <c r="JUY31" s="71"/>
      <c r="JUZ31" s="71"/>
      <c r="JVA31" s="71"/>
      <c r="JVB31" s="71"/>
      <c r="JVC31" s="71"/>
      <c r="JVD31" s="71"/>
      <c r="JVE31" s="71"/>
      <c r="JVF31" s="71"/>
      <c r="JVG31" s="71"/>
      <c r="JVH31" s="71"/>
      <c r="JVI31" s="71"/>
      <c r="JVJ31" s="71"/>
      <c r="JVK31" s="71"/>
      <c r="JVL31" s="71"/>
      <c r="JVM31" s="71"/>
      <c r="JVN31" s="71"/>
      <c r="JVO31" s="71"/>
      <c r="JVP31" s="71"/>
      <c r="JVQ31" s="71"/>
      <c r="JVR31" s="71"/>
      <c r="JVS31" s="71"/>
      <c r="JVT31" s="71"/>
      <c r="JVU31" s="71"/>
      <c r="JVV31" s="71"/>
      <c r="JVW31" s="71"/>
      <c r="JVX31" s="71"/>
      <c r="JVY31" s="71"/>
      <c r="JVZ31" s="71"/>
      <c r="JWA31" s="71"/>
      <c r="JWB31" s="71"/>
      <c r="JWC31" s="71"/>
      <c r="JWD31" s="71"/>
      <c r="JWE31" s="71"/>
      <c r="JWF31" s="71"/>
      <c r="JWG31" s="71"/>
      <c r="JWH31" s="71"/>
      <c r="JWI31" s="71"/>
      <c r="JWJ31" s="71"/>
      <c r="JWK31" s="71"/>
      <c r="JWL31" s="71"/>
      <c r="JWM31" s="71"/>
      <c r="JWN31" s="71"/>
      <c r="JWO31" s="71"/>
      <c r="JWP31" s="71"/>
      <c r="JWQ31" s="71"/>
      <c r="JWR31" s="71"/>
      <c r="JWS31" s="71"/>
      <c r="JWT31" s="71"/>
      <c r="JWU31" s="71"/>
      <c r="JWV31" s="71"/>
      <c r="JWW31" s="71"/>
      <c r="JWX31" s="71"/>
      <c r="JWY31" s="71"/>
      <c r="JWZ31" s="71"/>
      <c r="JXA31" s="71"/>
      <c r="JXB31" s="71"/>
      <c r="JXC31" s="71"/>
      <c r="JXD31" s="71"/>
      <c r="JXE31" s="71"/>
      <c r="JXF31" s="71"/>
      <c r="JXG31" s="71"/>
      <c r="JXH31" s="71"/>
      <c r="JXI31" s="71"/>
      <c r="JXJ31" s="71"/>
      <c r="JXK31" s="71"/>
      <c r="JXL31" s="71"/>
      <c r="JXM31" s="71"/>
      <c r="JXN31" s="71"/>
      <c r="JXO31" s="71"/>
      <c r="JXP31" s="71"/>
      <c r="JXQ31" s="71"/>
      <c r="JXR31" s="71"/>
      <c r="JXS31" s="71"/>
      <c r="JXT31" s="71"/>
      <c r="JXU31" s="71"/>
      <c r="JXV31" s="71"/>
      <c r="JXW31" s="71"/>
      <c r="JXX31" s="71"/>
      <c r="JXY31" s="71"/>
      <c r="JXZ31" s="71"/>
      <c r="JYA31" s="71"/>
      <c r="JYB31" s="71"/>
      <c r="JYC31" s="71"/>
      <c r="JYD31" s="71"/>
      <c r="JYE31" s="71"/>
      <c r="JYF31" s="71"/>
      <c r="JYG31" s="71"/>
      <c r="JYH31" s="71"/>
      <c r="JYI31" s="71"/>
      <c r="JYJ31" s="71"/>
      <c r="JYK31" s="71"/>
      <c r="JYL31" s="71"/>
      <c r="JYM31" s="71"/>
      <c r="JYN31" s="71"/>
      <c r="JYO31" s="71"/>
      <c r="JYP31" s="71"/>
      <c r="JYQ31" s="71"/>
      <c r="JYR31" s="71"/>
      <c r="JYS31" s="71"/>
      <c r="JYT31" s="71"/>
      <c r="JYU31" s="71"/>
      <c r="JYV31" s="71"/>
      <c r="JYW31" s="71"/>
      <c r="JYX31" s="71"/>
      <c r="JYY31" s="71"/>
      <c r="JYZ31" s="71"/>
      <c r="JZA31" s="71"/>
      <c r="JZB31" s="71"/>
      <c r="JZC31" s="71"/>
      <c r="JZD31" s="71"/>
      <c r="JZE31" s="71"/>
      <c r="JZF31" s="71"/>
      <c r="JZG31" s="71"/>
      <c r="JZH31" s="71"/>
      <c r="JZI31" s="71"/>
      <c r="JZJ31" s="71"/>
      <c r="JZK31" s="71"/>
      <c r="JZL31" s="71"/>
      <c r="JZM31" s="71"/>
      <c r="JZN31" s="71"/>
      <c r="JZO31" s="71"/>
      <c r="JZP31" s="71"/>
      <c r="JZQ31" s="71"/>
      <c r="JZR31" s="71"/>
      <c r="JZS31" s="71"/>
      <c r="JZT31" s="71"/>
      <c r="JZU31" s="71"/>
      <c r="JZV31" s="71"/>
      <c r="JZW31" s="71"/>
      <c r="JZX31" s="71"/>
      <c r="JZY31" s="71"/>
      <c r="JZZ31" s="71"/>
      <c r="KAA31" s="71"/>
      <c r="KAB31" s="71"/>
      <c r="KAC31" s="71"/>
      <c r="KAD31" s="71"/>
      <c r="KAE31" s="71"/>
      <c r="KAF31" s="71"/>
      <c r="KAG31" s="71"/>
      <c r="KAH31" s="71"/>
      <c r="KAI31" s="71"/>
      <c r="KAJ31" s="71"/>
      <c r="KAK31" s="71"/>
      <c r="KAL31" s="71"/>
      <c r="KAM31" s="71"/>
      <c r="KAN31" s="71"/>
      <c r="KAO31" s="71"/>
      <c r="KAP31" s="71"/>
      <c r="KAQ31" s="71"/>
      <c r="KAR31" s="71"/>
      <c r="KAS31" s="71"/>
      <c r="KAT31" s="71"/>
      <c r="KAU31" s="71"/>
      <c r="KAV31" s="71"/>
      <c r="KAW31" s="71"/>
      <c r="KAX31" s="71"/>
      <c r="KAY31" s="71"/>
      <c r="KAZ31" s="71"/>
      <c r="KBA31" s="71"/>
      <c r="KBB31" s="71"/>
      <c r="KBC31" s="71"/>
      <c r="KBD31" s="71"/>
      <c r="KBE31" s="71"/>
      <c r="KBF31" s="71"/>
      <c r="KBG31" s="71"/>
      <c r="KBH31" s="71"/>
      <c r="KBI31" s="71"/>
      <c r="KBJ31" s="71"/>
      <c r="KBK31" s="71"/>
      <c r="KBL31" s="71"/>
      <c r="KBM31" s="71"/>
      <c r="KBN31" s="71"/>
      <c r="KBO31" s="71"/>
      <c r="KBP31" s="71"/>
      <c r="KBQ31" s="71"/>
      <c r="KBR31" s="71"/>
      <c r="KBS31" s="71"/>
      <c r="KBT31" s="71"/>
      <c r="KBU31" s="71"/>
      <c r="KBV31" s="71"/>
      <c r="KBW31" s="71"/>
      <c r="KBX31" s="71"/>
      <c r="KBY31" s="71"/>
      <c r="KBZ31" s="71"/>
      <c r="KCA31" s="71"/>
      <c r="KCB31" s="71"/>
      <c r="KCC31" s="71"/>
      <c r="KCD31" s="71"/>
      <c r="KCE31" s="71"/>
      <c r="KCF31" s="71"/>
      <c r="KCG31" s="71"/>
      <c r="KCH31" s="71"/>
      <c r="KCI31" s="71"/>
      <c r="KCJ31" s="71"/>
      <c r="KCK31" s="71"/>
      <c r="KCL31" s="71"/>
      <c r="KCM31" s="71"/>
      <c r="KCN31" s="71"/>
      <c r="KCO31" s="71"/>
      <c r="KCP31" s="71"/>
      <c r="KCQ31" s="71"/>
      <c r="KCR31" s="71"/>
      <c r="KCS31" s="71"/>
      <c r="KCT31" s="71"/>
      <c r="KCU31" s="71"/>
      <c r="KCV31" s="71"/>
      <c r="KCW31" s="71"/>
      <c r="KCX31" s="71"/>
      <c r="KCY31" s="71"/>
      <c r="KCZ31" s="71"/>
      <c r="KDA31" s="71"/>
      <c r="KDB31" s="71"/>
      <c r="KDC31" s="71"/>
      <c r="KDD31" s="71"/>
      <c r="KDE31" s="71"/>
      <c r="KDF31" s="71"/>
      <c r="KDG31" s="71"/>
      <c r="KDH31" s="71"/>
      <c r="KDI31" s="71"/>
      <c r="KDJ31" s="71"/>
      <c r="KDK31" s="71"/>
      <c r="KDL31" s="71"/>
      <c r="KDM31" s="71"/>
      <c r="KDN31" s="71"/>
      <c r="KDO31" s="71"/>
      <c r="KDP31" s="71"/>
      <c r="KDQ31" s="71"/>
      <c r="KDR31" s="71"/>
      <c r="KDS31" s="71"/>
      <c r="KDT31" s="71"/>
      <c r="KDU31" s="71"/>
      <c r="KDV31" s="71"/>
      <c r="KDW31" s="71"/>
      <c r="KDX31" s="71"/>
      <c r="KDY31" s="71"/>
      <c r="KDZ31" s="71"/>
      <c r="KEA31" s="71"/>
      <c r="KEB31" s="71"/>
      <c r="KEC31" s="71"/>
      <c r="KED31" s="71"/>
      <c r="KEE31" s="71"/>
      <c r="KEF31" s="71"/>
      <c r="KEG31" s="71"/>
      <c r="KEH31" s="71"/>
      <c r="KEI31" s="71"/>
      <c r="KEJ31" s="71"/>
      <c r="KEK31" s="71"/>
      <c r="KEL31" s="71"/>
      <c r="KEM31" s="71"/>
      <c r="KEN31" s="71"/>
      <c r="KEO31" s="71"/>
      <c r="KEP31" s="71"/>
      <c r="KEQ31" s="71"/>
      <c r="KER31" s="71"/>
      <c r="KES31" s="71"/>
      <c r="KET31" s="71"/>
      <c r="KEU31" s="71"/>
      <c r="KEV31" s="71"/>
      <c r="KEW31" s="71"/>
      <c r="KEX31" s="71"/>
      <c r="KEY31" s="71"/>
      <c r="KEZ31" s="71"/>
      <c r="KFA31" s="71"/>
      <c r="KFB31" s="71"/>
      <c r="KFC31" s="71"/>
      <c r="KFD31" s="71"/>
      <c r="KFE31" s="71"/>
      <c r="KFF31" s="71"/>
      <c r="KFG31" s="71"/>
      <c r="KFH31" s="71"/>
      <c r="KFI31" s="71"/>
      <c r="KFJ31" s="71"/>
      <c r="KFK31" s="71"/>
      <c r="KFL31" s="71"/>
      <c r="KFM31" s="71"/>
      <c r="KFN31" s="71"/>
      <c r="KFO31" s="71"/>
      <c r="KFP31" s="71"/>
      <c r="KFQ31" s="71"/>
      <c r="KFR31" s="71"/>
      <c r="KFS31" s="71"/>
      <c r="KFT31" s="71"/>
      <c r="KFU31" s="71"/>
      <c r="KFV31" s="71"/>
      <c r="KFW31" s="71"/>
      <c r="KFX31" s="71"/>
      <c r="KFY31" s="71"/>
      <c r="KFZ31" s="71"/>
      <c r="KGA31" s="71"/>
      <c r="KGB31" s="71"/>
      <c r="KGC31" s="71"/>
      <c r="KGD31" s="71"/>
      <c r="KGE31" s="71"/>
      <c r="KGF31" s="71"/>
      <c r="KGG31" s="71"/>
      <c r="KGH31" s="71"/>
      <c r="KGI31" s="71"/>
      <c r="KGJ31" s="71"/>
      <c r="KGK31" s="71"/>
      <c r="KGL31" s="71"/>
      <c r="KGM31" s="71"/>
      <c r="KGN31" s="71"/>
      <c r="KGO31" s="71"/>
      <c r="KGP31" s="71"/>
      <c r="KGQ31" s="71"/>
      <c r="KGR31" s="71"/>
      <c r="KGS31" s="71"/>
      <c r="KGT31" s="71"/>
      <c r="KGU31" s="71"/>
      <c r="KGV31" s="71"/>
      <c r="KGW31" s="71"/>
      <c r="KGX31" s="71"/>
      <c r="KGY31" s="71"/>
      <c r="KGZ31" s="71"/>
      <c r="KHA31" s="71"/>
      <c r="KHB31" s="71"/>
      <c r="KHC31" s="71"/>
      <c r="KHD31" s="71"/>
      <c r="KHE31" s="71"/>
      <c r="KHF31" s="71"/>
      <c r="KHG31" s="71"/>
      <c r="KHH31" s="71"/>
      <c r="KHI31" s="71"/>
      <c r="KHJ31" s="71"/>
      <c r="KHK31" s="71"/>
      <c r="KHL31" s="71"/>
      <c r="KHM31" s="71"/>
      <c r="KHN31" s="71"/>
      <c r="KHO31" s="71"/>
      <c r="KHP31" s="71"/>
      <c r="KHQ31" s="71"/>
      <c r="KHR31" s="71"/>
      <c r="KHS31" s="71"/>
      <c r="KHT31" s="71"/>
      <c r="KHU31" s="71"/>
      <c r="KHV31" s="71"/>
      <c r="KHW31" s="71"/>
      <c r="KHX31" s="71"/>
      <c r="KHY31" s="71"/>
      <c r="KHZ31" s="71"/>
      <c r="KIA31" s="71"/>
      <c r="KIB31" s="71"/>
      <c r="KIC31" s="71"/>
      <c r="KID31" s="71"/>
      <c r="KIE31" s="71"/>
      <c r="KIF31" s="71"/>
      <c r="KIG31" s="71"/>
      <c r="KIH31" s="71"/>
      <c r="KII31" s="71"/>
      <c r="KIJ31" s="71"/>
      <c r="KIK31" s="71"/>
      <c r="KIL31" s="71"/>
      <c r="KIM31" s="71"/>
      <c r="KIN31" s="71"/>
      <c r="KIO31" s="71"/>
      <c r="KIP31" s="71"/>
      <c r="KIQ31" s="71"/>
      <c r="KIR31" s="71"/>
      <c r="KIS31" s="71"/>
      <c r="KIT31" s="71"/>
      <c r="KIU31" s="71"/>
      <c r="KIV31" s="71"/>
      <c r="KIW31" s="71"/>
      <c r="KIX31" s="71"/>
      <c r="KIY31" s="71"/>
      <c r="KIZ31" s="71"/>
      <c r="KJA31" s="71"/>
      <c r="KJB31" s="71"/>
      <c r="KJC31" s="71"/>
      <c r="KJD31" s="71"/>
      <c r="KJE31" s="71"/>
      <c r="KJF31" s="71"/>
      <c r="KJG31" s="71"/>
      <c r="KJH31" s="71"/>
      <c r="KJI31" s="71"/>
      <c r="KJJ31" s="71"/>
      <c r="KJK31" s="71"/>
      <c r="KJL31" s="71"/>
      <c r="KJM31" s="71"/>
      <c r="KJN31" s="71"/>
      <c r="KJO31" s="71"/>
      <c r="KJP31" s="71"/>
      <c r="KJQ31" s="71"/>
      <c r="KJR31" s="71"/>
      <c r="KJS31" s="71"/>
      <c r="KJT31" s="71"/>
      <c r="KJU31" s="71"/>
      <c r="KJV31" s="71"/>
      <c r="KJW31" s="71"/>
      <c r="KJX31" s="71"/>
      <c r="KJY31" s="71"/>
      <c r="KJZ31" s="71"/>
      <c r="KKA31" s="71"/>
      <c r="KKB31" s="71"/>
      <c r="KKC31" s="71"/>
      <c r="KKD31" s="71"/>
      <c r="KKE31" s="71"/>
      <c r="KKF31" s="71"/>
      <c r="KKG31" s="71"/>
      <c r="KKH31" s="71"/>
      <c r="KKI31" s="71"/>
      <c r="KKJ31" s="71"/>
      <c r="KKK31" s="71"/>
      <c r="KKL31" s="71"/>
      <c r="KKM31" s="71"/>
      <c r="KKN31" s="71"/>
      <c r="KKO31" s="71"/>
      <c r="KKP31" s="71"/>
      <c r="KKQ31" s="71"/>
      <c r="KKR31" s="71"/>
      <c r="KKS31" s="71"/>
      <c r="KKT31" s="71"/>
      <c r="KKU31" s="71"/>
      <c r="KKV31" s="71"/>
      <c r="KKW31" s="71"/>
      <c r="KKX31" s="71"/>
      <c r="KKY31" s="71"/>
      <c r="KKZ31" s="71"/>
      <c r="KLA31" s="71"/>
      <c r="KLB31" s="71"/>
      <c r="KLC31" s="71"/>
      <c r="KLD31" s="71"/>
      <c r="KLE31" s="71"/>
      <c r="KLF31" s="71"/>
      <c r="KLG31" s="71"/>
      <c r="KLH31" s="71"/>
      <c r="KLI31" s="71"/>
      <c r="KLJ31" s="71"/>
      <c r="KLK31" s="71"/>
      <c r="KLL31" s="71"/>
      <c r="KLM31" s="71"/>
      <c r="KLN31" s="71"/>
      <c r="KLO31" s="71"/>
      <c r="KLP31" s="71"/>
      <c r="KLQ31" s="71"/>
      <c r="KLR31" s="71"/>
      <c r="KLS31" s="71"/>
      <c r="KLT31" s="71"/>
      <c r="KLU31" s="71"/>
      <c r="KLV31" s="71"/>
      <c r="KLW31" s="71"/>
      <c r="KLX31" s="71"/>
      <c r="KLY31" s="71"/>
      <c r="KLZ31" s="71"/>
      <c r="KMA31" s="71"/>
      <c r="KMB31" s="71"/>
      <c r="KMC31" s="71"/>
      <c r="KMD31" s="71"/>
      <c r="KME31" s="71"/>
      <c r="KMF31" s="71"/>
      <c r="KMG31" s="71"/>
      <c r="KMH31" s="71"/>
      <c r="KMI31" s="71"/>
      <c r="KMJ31" s="71"/>
      <c r="KMK31" s="71"/>
      <c r="KML31" s="71"/>
      <c r="KMM31" s="71"/>
      <c r="KMN31" s="71"/>
      <c r="KMO31" s="71"/>
      <c r="KMP31" s="71"/>
      <c r="KMQ31" s="71"/>
      <c r="KMR31" s="71"/>
      <c r="KMS31" s="71"/>
      <c r="KMT31" s="71"/>
      <c r="KMU31" s="71"/>
      <c r="KMV31" s="71"/>
      <c r="KMW31" s="71"/>
      <c r="KMX31" s="71"/>
      <c r="KMY31" s="71"/>
      <c r="KMZ31" s="71"/>
      <c r="KNA31" s="71"/>
      <c r="KNB31" s="71"/>
      <c r="KNC31" s="71"/>
      <c r="KND31" s="71"/>
      <c r="KNE31" s="71"/>
      <c r="KNF31" s="71"/>
      <c r="KNG31" s="71"/>
      <c r="KNH31" s="71"/>
      <c r="KNI31" s="71"/>
      <c r="KNJ31" s="71"/>
      <c r="KNK31" s="71"/>
      <c r="KNL31" s="71"/>
      <c r="KNM31" s="71"/>
      <c r="KNN31" s="71"/>
      <c r="KNO31" s="71"/>
      <c r="KNP31" s="71"/>
      <c r="KNQ31" s="71"/>
      <c r="KNR31" s="71"/>
      <c r="KNS31" s="71"/>
      <c r="KNT31" s="71"/>
      <c r="KNU31" s="71"/>
      <c r="KNV31" s="71"/>
      <c r="KNW31" s="71"/>
      <c r="KNX31" s="71"/>
      <c r="KNY31" s="71"/>
      <c r="KNZ31" s="71"/>
      <c r="KOA31" s="71"/>
      <c r="KOB31" s="71"/>
      <c r="KOC31" s="71"/>
      <c r="KOD31" s="71"/>
      <c r="KOE31" s="71"/>
      <c r="KOF31" s="71"/>
      <c r="KOG31" s="71"/>
      <c r="KOH31" s="71"/>
      <c r="KOI31" s="71"/>
      <c r="KOJ31" s="71"/>
      <c r="KOK31" s="71"/>
      <c r="KOL31" s="71"/>
      <c r="KOM31" s="71"/>
      <c r="KON31" s="71"/>
      <c r="KOO31" s="71"/>
      <c r="KOP31" s="71"/>
      <c r="KOQ31" s="71"/>
      <c r="KOR31" s="71"/>
      <c r="KOS31" s="71"/>
      <c r="KOT31" s="71"/>
      <c r="KOU31" s="71"/>
      <c r="KOV31" s="71"/>
      <c r="KOW31" s="71"/>
      <c r="KOX31" s="71"/>
      <c r="KOY31" s="71"/>
      <c r="KOZ31" s="71"/>
      <c r="KPA31" s="71"/>
      <c r="KPB31" s="71"/>
      <c r="KPC31" s="71"/>
      <c r="KPD31" s="71"/>
      <c r="KPE31" s="71"/>
      <c r="KPF31" s="71"/>
      <c r="KPG31" s="71"/>
      <c r="KPH31" s="71"/>
      <c r="KPI31" s="71"/>
      <c r="KPJ31" s="71"/>
      <c r="KPK31" s="71"/>
      <c r="KPL31" s="71"/>
      <c r="KPM31" s="71"/>
      <c r="KPN31" s="71"/>
      <c r="KPO31" s="71"/>
      <c r="KPP31" s="71"/>
      <c r="KPQ31" s="71"/>
      <c r="KPR31" s="71"/>
      <c r="KPS31" s="71"/>
      <c r="KPT31" s="71"/>
      <c r="KPU31" s="71"/>
      <c r="KPV31" s="71"/>
      <c r="KPW31" s="71"/>
      <c r="KPX31" s="71"/>
      <c r="KPY31" s="71"/>
      <c r="KPZ31" s="71"/>
      <c r="KQA31" s="71"/>
      <c r="KQB31" s="71"/>
      <c r="KQC31" s="71"/>
      <c r="KQD31" s="71"/>
      <c r="KQE31" s="71"/>
      <c r="KQF31" s="71"/>
      <c r="KQG31" s="71"/>
      <c r="KQH31" s="71"/>
      <c r="KQI31" s="71"/>
      <c r="KQJ31" s="71"/>
      <c r="KQK31" s="71"/>
      <c r="KQL31" s="71"/>
      <c r="KQM31" s="71"/>
      <c r="KQN31" s="71"/>
      <c r="KQO31" s="71"/>
      <c r="KQP31" s="71"/>
      <c r="KQQ31" s="71"/>
      <c r="KQR31" s="71"/>
      <c r="KQS31" s="71"/>
      <c r="KQT31" s="71"/>
      <c r="KQU31" s="71"/>
      <c r="KQV31" s="71"/>
      <c r="KQW31" s="71"/>
      <c r="KQX31" s="71"/>
      <c r="KQY31" s="71"/>
      <c r="KQZ31" s="71"/>
      <c r="KRA31" s="71"/>
      <c r="KRB31" s="71"/>
      <c r="KRC31" s="71"/>
      <c r="KRD31" s="71"/>
      <c r="KRE31" s="71"/>
      <c r="KRF31" s="71"/>
      <c r="KRG31" s="71"/>
      <c r="KRH31" s="71"/>
      <c r="KRI31" s="71"/>
      <c r="KRJ31" s="71"/>
      <c r="KRK31" s="71"/>
      <c r="KRL31" s="71"/>
      <c r="KRM31" s="71"/>
      <c r="KRN31" s="71"/>
      <c r="KRO31" s="71"/>
      <c r="KRP31" s="71"/>
      <c r="KRQ31" s="71"/>
      <c r="KRR31" s="71"/>
      <c r="KRS31" s="71"/>
      <c r="KRT31" s="71"/>
      <c r="KRU31" s="71"/>
      <c r="KRV31" s="71"/>
      <c r="KRW31" s="71"/>
      <c r="KRX31" s="71"/>
      <c r="KRY31" s="71"/>
      <c r="KRZ31" s="71"/>
      <c r="KSA31" s="71"/>
      <c r="KSB31" s="71"/>
      <c r="KSC31" s="71"/>
      <c r="KSD31" s="71"/>
      <c r="KSE31" s="71"/>
      <c r="KSF31" s="71"/>
      <c r="KSG31" s="71"/>
      <c r="KSH31" s="71"/>
      <c r="KSI31" s="71"/>
      <c r="KSJ31" s="71"/>
      <c r="KSK31" s="71"/>
      <c r="KSL31" s="71"/>
      <c r="KSM31" s="71"/>
      <c r="KSN31" s="71"/>
      <c r="KSO31" s="71"/>
      <c r="KSP31" s="71"/>
      <c r="KSQ31" s="71"/>
      <c r="KSR31" s="71"/>
      <c r="KSS31" s="71"/>
      <c r="KST31" s="71"/>
      <c r="KSU31" s="71"/>
      <c r="KSV31" s="71"/>
      <c r="KSW31" s="71"/>
      <c r="KSX31" s="71"/>
      <c r="KSY31" s="71"/>
      <c r="KSZ31" s="71"/>
      <c r="KTA31" s="71"/>
      <c r="KTB31" s="71"/>
      <c r="KTC31" s="71"/>
      <c r="KTD31" s="71"/>
      <c r="KTE31" s="71"/>
      <c r="KTF31" s="71"/>
      <c r="KTG31" s="71"/>
      <c r="KTH31" s="71"/>
      <c r="KTI31" s="71"/>
      <c r="KTJ31" s="71"/>
      <c r="KTK31" s="71"/>
      <c r="KTL31" s="71"/>
      <c r="KTM31" s="71"/>
      <c r="KTN31" s="71"/>
      <c r="KTO31" s="71"/>
      <c r="KTP31" s="71"/>
      <c r="KTQ31" s="71"/>
      <c r="KTR31" s="71"/>
      <c r="KTS31" s="71"/>
      <c r="KTT31" s="71"/>
      <c r="KTU31" s="71"/>
      <c r="KTV31" s="71"/>
      <c r="KTW31" s="71"/>
      <c r="KTX31" s="71"/>
      <c r="KTY31" s="71"/>
      <c r="KTZ31" s="71"/>
      <c r="KUA31" s="71"/>
      <c r="KUB31" s="71"/>
      <c r="KUC31" s="71"/>
      <c r="KUD31" s="71"/>
      <c r="KUE31" s="71"/>
      <c r="KUF31" s="71"/>
      <c r="KUG31" s="71"/>
      <c r="KUH31" s="71"/>
      <c r="KUI31" s="71"/>
      <c r="KUJ31" s="71"/>
      <c r="KUK31" s="71"/>
      <c r="KUL31" s="71"/>
      <c r="KUM31" s="71"/>
      <c r="KUN31" s="71"/>
      <c r="KUO31" s="71"/>
      <c r="KUP31" s="71"/>
      <c r="KUQ31" s="71"/>
      <c r="KUR31" s="71"/>
      <c r="KUS31" s="71"/>
      <c r="KUT31" s="71"/>
      <c r="KUU31" s="71"/>
      <c r="KUV31" s="71"/>
      <c r="KUW31" s="71"/>
      <c r="KUX31" s="71"/>
      <c r="KUY31" s="71"/>
      <c r="KUZ31" s="71"/>
      <c r="KVA31" s="71"/>
      <c r="KVB31" s="71"/>
      <c r="KVC31" s="71"/>
      <c r="KVD31" s="71"/>
      <c r="KVE31" s="71"/>
      <c r="KVF31" s="71"/>
      <c r="KVG31" s="71"/>
      <c r="KVH31" s="71"/>
      <c r="KVI31" s="71"/>
      <c r="KVJ31" s="71"/>
      <c r="KVK31" s="71"/>
      <c r="KVL31" s="71"/>
      <c r="KVM31" s="71"/>
      <c r="KVN31" s="71"/>
      <c r="KVO31" s="71"/>
      <c r="KVP31" s="71"/>
      <c r="KVQ31" s="71"/>
      <c r="KVR31" s="71"/>
      <c r="KVS31" s="71"/>
      <c r="KVT31" s="71"/>
      <c r="KVU31" s="71"/>
      <c r="KVV31" s="71"/>
      <c r="KVW31" s="71"/>
      <c r="KVX31" s="71"/>
      <c r="KVY31" s="71"/>
      <c r="KVZ31" s="71"/>
      <c r="KWA31" s="71"/>
      <c r="KWB31" s="71"/>
      <c r="KWC31" s="71"/>
      <c r="KWD31" s="71"/>
      <c r="KWE31" s="71"/>
      <c r="KWF31" s="71"/>
      <c r="KWG31" s="71"/>
      <c r="KWH31" s="71"/>
      <c r="KWI31" s="71"/>
      <c r="KWJ31" s="71"/>
      <c r="KWK31" s="71"/>
      <c r="KWL31" s="71"/>
      <c r="KWM31" s="71"/>
      <c r="KWN31" s="71"/>
      <c r="KWO31" s="71"/>
      <c r="KWP31" s="71"/>
      <c r="KWQ31" s="71"/>
      <c r="KWR31" s="71"/>
      <c r="KWS31" s="71"/>
      <c r="KWT31" s="71"/>
      <c r="KWU31" s="71"/>
      <c r="KWV31" s="71"/>
      <c r="KWW31" s="71"/>
      <c r="KWX31" s="71"/>
      <c r="KWY31" s="71"/>
      <c r="KWZ31" s="71"/>
      <c r="KXA31" s="71"/>
      <c r="KXB31" s="71"/>
      <c r="KXC31" s="71"/>
      <c r="KXD31" s="71"/>
      <c r="KXE31" s="71"/>
      <c r="KXF31" s="71"/>
      <c r="KXG31" s="71"/>
      <c r="KXH31" s="71"/>
      <c r="KXI31" s="71"/>
      <c r="KXJ31" s="71"/>
      <c r="KXK31" s="71"/>
      <c r="KXL31" s="71"/>
      <c r="KXM31" s="71"/>
      <c r="KXN31" s="71"/>
      <c r="KXO31" s="71"/>
      <c r="KXP31" s="71"/>
      <c r="KXQ31" s="71"/>
      <c r="KXR31" s="71"/>
      <c r="KXS31" s="71"/>
      <c r="KXT31" s="71"/>
      <c r="KXU31" s="71"/>
      <c r="KXV31" s="71"/>
      <c r="KXW31" s="71"/>
      <c r="KXX31" s="71"/>
      <c r="KXY31" s="71"/>
      <c r="KXZ31" s="71"/>
      <c r="KYA31" s="71"/>
      <c r="KYB31" s="71"/>
      <c r="KYC31" s="71"/>
      <c r="KYD31" s="71"/>
      <c r="KYE31" s="71"/>
      <c r="KYF31" s="71"/>
      <c r="KYG31" s="71"/>
      <c r="KYH31" s="71"/>
      <c r="KYI31" s="71"/>
      <c r="KYJ31" s="71"/>
      <c r="KYK31" s="71"/>
      <c r="KYL31" s="71"/>
      <c r="KYM31" s="71"/>
      <c r="KYN31" s="71"/>
      <c r="KYO31" s="71"/>
      <c r="KYP31" s="71"/>
      <c r="KYQ31" s="71"/>
      <c r="KYR31" s="71"/>
      <c r="KYS31" s="71"/>
      <c r="KYT31" s="71"/>
      <c r="KYU31" s="71"/>
      <c r="KYV31" s="71"/>
      <c r="KYW31" s="71"/>
      <c r="KYX31" s="71"/>
      <c r="KYY31" s="71"/>
      <c r="KYZ31" s="71"/>
      <c r="KZA31" s="71"/>
      <c r="KZB31" s="71"/>
      <c r="KZC31" s="71"/>
      <c r="KZD31" s="71"/>
      <c r="KZE31" s="71"/>
      <c r="KZF31" s="71"/>
      <c r="KZG31" s="71"/>
      <c r="KZH31" s="71"/>
      <c r="KZI31" s="71"/>
      <c r="KZJ31" s="71"/>
      <c r="KZK31" s="71"/>
      <c r="KZL31" s="71"/>
      <c r="KZM31" s="71"/>
      <c r="KZN31" s="71"/>
      <c r="KZO31" s="71"/>
      <c r="KZP31" s="71"/>
      <c r="KZQ31" s="71"/>
      <c r="KZR31" s="71"/>
      <c r="KZS31" s="71"/>
      <c r="KZT31" s="71"/>
      <c r="KZU31" s="71"/>
      <c r="KZV31" s="71"/>
      <c r="KZW31" s="71"/>
      <c r="KZX31" s="71"/>
      <c r="KZY31" s="71"/>
      <c r="KZZ31" s="71"/>
      <c r="LAA31" s="71"/>
      <c r="LAB31" s="71"/>
      <c r="LAC31" s="71"/>
      <c r="LAD31" s="71"/>
      <c r="LAE31" s="71"/>
      <c r="LAF31" s="71"/>
      <c r="LAG31" s="71"/>
      <c r="LAH31" s="71"/>
      <c r="LAI31" s="71"/>
      <c r="LAJ31" s="71"/>
      <c r="LAK31" s="71"/>
      <c r="LAL31" s="71"/>
      <c r="LAM31" s="71"/>
      <c r="LAN31" s="71"/>
      <c r="LAO31" s="71"/>
      <c r="LAP31" s="71"/>
      <c r="LAQ31" s="71"/>
      <c r="LAR31" s="71"/>
      <c r="LAS31" s="71"/>
      <c r="LAT31" s="71"/>
      <c r="LAU31" s="71"/>
      <c r="LAV31" s="71"/>
      <c r="LAW31" s="71"/>
      <c r="LAX31" s="71"/>
      <c r="LAY31" s="71"/>
      <c r="LAZ31" s="71"/>
      <c r="LBA31" s="71"/>
      <c r="LBB31" s="71"/>
      <c r="LBC31" s="71"/>
      <c r="LBD31" s="71"/>
      <c r="LBE31" s="71"/>
      <c r="LBF31" s="71"/>
      <c r="LBG31" s="71"/>
      <c r="LBH31" s="71"/>
      <c r="LBI31" s="71"/>
      <c r="LBJ31" s="71"/>
      <c r="LBK31" s="71"/>
      <c r="LBL31" s="71"/>
      <c r="LBM31" s="71"/>
      <c r="LBN31" s="71"/>
      <c r="LBO31" s="71"/>
      <c r="LBP31" s="71"/>
      <c r="LBQ31" s="71"/>
      <c r="LBR31" s="71"/>
      <c r="LBS31" s="71"/>
      <c r="LBT31" s="71"/>
      <c r="LBU31" s="71"/>
      <c r="LBV31" s="71"/>
      <c r="LBW31" s="71"/>
      <c r="LBX31" s="71"/>
      <c r="LBY31" s="71"/>
      <c r="LBZ31" s="71"/>
      <c r="LCA31" s="71"/>
      <c r="LCB31" s="71"/>
      <c r="LCC31" s="71"/>
      <c r="LCD31" s="71"/>
      <c r="LCE31" s="71"/>
      <c r="LCF31" s="71"/>
      <c r="LCG31" s="71"/>
      <c r="LCH31" s="71"/>
      <c r="LCI31" s="71"/>
      <c r="LCJ31" s="71"/>
      <c r="LCK31" s="71"/>
      <c r="LCL31" s="71"/>
      <c r="LCM31" s="71"/>
      <c r="LCN31" s="71"/>
      <c r="LCO31" s="71"/>
      <c r="LCP31" s="71"/>
      <c r="LCQ31" s="71"/>
      <c r="LCR31" s="71"/>
      <c r="LCS31" s="71"/>
      <c r="LCT31" s="71"/>
      <c r="LCU31" s="71"/>
      <c r="LCV31" s="71"/>
      <c r="LCW31" s="71"/>
      <c r="LCX31" s="71"/>
      <c r="LCY31" s="71"/>
      <c r="LCZ31" s="71"/>
      <c r="LDA31" s="71"/>
      <c r="LDB31" s="71"/>
      <c r="LDC31" s="71"/>
      <c r="LDD31" s="71"/>
      <c r="LDE31" s="71"/>
      <c r="LDF31" s="71"/>
      <c r="LDG31" s="71"/>
      <c r="LDH31" s="71"/>
      <c r="LDI31" s="71"/>
      <c r="LDJ31" s="71"/>
      <c r="LDK31" s="71"/>
      <c r="LDL31" s="71"/>
      <c r="LDM31" s="71"/>
      <c r="LDN31" s="71"/>
      <c r="LDO31" s="71"/>
      <c r="LDP31" s="71"/>
      <c r="LDQ31" s="71"/>
      <c r="LDR31" s="71"/>
      <c r="LDS31" s="71"/>
      <c r="LDT31" s="71"/>
      <c r="LDU31" s="71"/>
      <c r="LDV31" s="71"/>
      <c r="LDW31" s="71"/>
      <c r="LDX31" s="71"/>
      <c r="LDY31" s="71"/>
      <c r="LDZ31" s="71"/>
      <c r="LEA31" s="71"/>
      <c r="LEB31" s="71"/>
      <c r="LEC31" s="71"/>
      <c r="LED31" s="71"/>
      <c r="LEE31" s="71"/>
      <c r="LEF31" s="71"/>
      <c r="LEG31" s="71"/>
      <c r="LEH31" s="71"/>
      <c r="LEI31" s="71"/>
      <c r="LEJ31" s="71"/>
      <c r="LEK31" s="71"/>
      <c r="LEL31" s="71"/>
      <c r="LEM31" s="71"/>
      <c r="LEN31" s="71"/>
      <c r="LEO31" s="71"/>
      <c r="LEP31" s="71"/>
      <c r="LEQ31" s="71"/>
      <c r="LER31" s="71"/>
      <c r="LES31" s="71"/>
      <c r="LET31" s="71"/>
      <c r="LEU31" s="71"/>
      <c r="LEV31" s="71"/>
      <c r="LEW31" s="71"/>
      <c r="LEX31" s="71"/>
      <c r="LEY31" s="71"/>
      <c r="LEZ31" s="71"/>
      <c r="LFA31" s="71"/>
      <c r="LFB31" s="71"/>
      <c r="LFC31" s="71"/>
      <c r="LFD31" s="71"/>
      <c r="LFE31" s="71"/>
      <c r="LFF31" s="71"/>
      <c r="LFG31" s="71"/>
      <c r="LFH31" s="71"/>
      <c r="LFI31" s="71"/>
      <c r="LFJ31" s="71"/>
      <c r="LFK31" s="71"/>
      <c r="LFL31" s="71"/>
      <c r="LFM31" s="71"/>
      <c r="LFN31" s="71"/>
      <c r="LFO31" s="71"/>
      <c r="LFP31" s="71"/>
      <c r="LFQ31" s="71"/>
      <c r="LFR31" s="71"/>
      <c r="LFS31" s="71"/>
      <c r="LFT31" s="71"/>
      <c r="LFU31" s="71"/>
      <c r="LFV31" s="71"/>
      <c r="LFW31" s="71"/>
      <c r="LFX31" s="71"/>
      <c r="LFY31" s="71"/>
      <c r="LFZ31" s="71"/>
      <c r="LGA31" s="71"/>
      <c r="LGB31" s="71"/>
      <c r="LGC31" s="71"/>
      <c r="LGD31" s="71"/>
      <c r="LGE31" s="71"/>
      <c r="LGF31" s="71"/>
      <c r="LGG31" s="71"/>
      <c r="LGH31" s="71"/>
      <c r="LGI31" s="71"/>
      <c r="LGJ31" s="71"/>
      <c r="LGK31" s="71"/>
      <c r="LGL31" s="71"/>
      <c r="LGM31" s="71"/>
      <c r="LGN31" s="71"/>
      <c r="LGO31" s="71"/>
      <c r="LGP31" s="71"/>
      <c r="LGQ31" s="71"/>
      <c r="LGR31" s="71"/>
      <c r="LGS31" s="71"/>
      <c r="LGT31" s="71"/>
      <c r="LGU31" s="71"/>
      <c r="LGV31" s="71"/>
      <c r="LGW31" s="71"/>
      <c r="LGX31" s="71"/>
      <c r="LGY31" s="71"/>
      <c r="LGZ31" s="71"/>
      <c r="LHA31" s="71"/>
      <c r="LHB31" s="71"/>
      <c r="LHC31" s="71"/>
      <c r="LHD31" s="71"/>
      <c r="LHE31" s="71"/>
      <c r="LHF31" s="71"/>
      <c r="LHG31" s="71"/>
      <c r="LHH31" s="71"/>
      <c r="LHI31" s="71"/>
      <c r="LHJ31" s="71"/>
      <c r="LHK31" s="71"/>
      <c r="LHL31" s="71"/>
      <c r="LHM31" s="71"/>
      <c r="LHN31" s="71"/>
      <c r="LHO31" s="71"/>
      <c r="LHP31" s="71"/>
      <c r="LHQ31" s="71"/>
      <c r="LHR31" s="71"/>
      <c r="LHS31" s="71"/>
      <c r="LHT31" s="71"/>
      <c r="LHU31" s="71"/>
      <c r="LHV31" s="71"/>
      <c r="LHW31" s="71"/>
      <c r="LHX31" s="71"/>
      <c r="LHY31" s="71"/>
      <c r="LHZ31" s="71"/>
      <c r="LIA31" s="71"/>
      <c r="LIB31" s="71"/>
      <c r="LIC31" s="71"/>
      <c r="LID31" s="71"/>
      <c r="LIE31" s="71"/>
      <c r="LIF31" s="71"/>
      <c r="LIG31" s="71"/>
      <c r="LIH31" s="71"/>
      <c r="LII31" s="71"/>
      <c r="LIJ31" s="71"/>
      <c r="LIK31" s="71"/>
      <c r="LIL31" s="71"/>
      <c r="LIM31" s="71"/>
      <c r="LIN31" s="71"/>
      <c r="LIO31" s="71"/>
      <c r="LIP31" s="71"/>
      <c r="LIQ31" s="71"/>
      <c r="LIR31" s="71"/>
      <c r="LIS31" s="71"/>
      <c r="LIT31" s="71"/>
      <c r="LIU31" s="71"/>
      <c r="LIV31" s="71"/>
      <c r="LIW31" s="71"/>
      <c r="LIX31" s="71"/>
      <c r="LIY31" s="71"/>
      <c r="LIZ31" s="71"/>
      <c r="LJA31" s="71"/>
      <c r="LJB31" s="71"/>
      <c r="LJC31" s="71"/>
      <c r="LJD31" s="71"/>
      <c r="LJE31" s="71"/>
      <c r="LJF31" s="71"/>
      <c r="LJG31" s="71"/>
      <c r="LJH31" s="71"/>
      <c r="LJI31" s="71"/>
      <c r="LJJ31" s="71"/>
      <c r="LJK31" s="71"/>
      <c r="LJL31" s="71"/>
      <c r="LJM31" s="71"/>
      <c r="LJN31" s="71"/>
      <c r="LJO31" s="71"/>
      <c r="LJP31" s="71"/>
      <c r="LJQ31" s="71"/>
      <c r="LJR31" s="71"/>
      <c r="LJS31" s="71"/>
      <c r="LJT31" s="71"/>
      <c r="LJU31" s="71"/>
      <c r="LJV31" s="71"/>
      <c r="LJW31" s="71"/>
      <c r="LJX31" s="71"/>
      <c r="LJY31" s="71"/>
      <c r="LJZ31" s="71"/>
      <c r="LKA31" s="71"/>
      <c r="LKB31" s="71"/>
      <c r="LKC31" s="71"/>
      <c r="LKD31" s="71"/>
      <c r="LKE31" s="71"/>
      <c r="LKF31" s="71"/>
      <c r="LKG31" s="71"/>
      <c r="LKH31" s="71"/>
      <c r="LKI31" s="71"/>
      <c r="LKJ31" s="71"/>
      <c r="LKK31" s="71"/>
      <c r="LKL31" s="71"/>
      <c r="LKM31" s="71"/>
      <c r="LKN31" s="71"/>
      <c r="LKO31" s="71"/>
      <c r="LKP31" s="71"/>
      <c r="LKQ31" s="71"/>
      <c r="LKR31" s="71"/>
      <c r="LKS31" s="71"/>
      <c r="LKT31" s="71"/>
      <c r="LKU31" s="71"/>
      <c r="LKV31" s="71"/>
      <c r="LKW31" s="71"/>
      <c r="LKX31" s="71"/>
      <c r="LKY31" s="71"/>
      <c r="LKZ31" s="71"/>
      <c r="LLA31" s="71"/>
      <c r="LLB31" s="71"/>
      <c r="LLC31" s="71"/>
      <c r="LLD31" s="71"/>
      <c r="LLE31" s="71"/>
      <c r="LLF31" s="71"/>
      <c r="LLG31" s="71"/>
      <c r="LLH31" s="71"/>
      <c r="LLI31" s="71"/>
      <c r="LLJ31" s="71"/>
      <c r="LLK31" s="71"/>
      <c r="LLL31" s="71"/>
      <c r="LLM31" s="71"/>
      <c r="LLN31" s="71"/>
      <c r="LLO31" s="71"/>
      <c r="LLP31" s="71"/>
      <c r="LLQ31" s="71"/>
      <c r="LLR31" s="71"/>
      <c r="LLS31" s="71"/>
      <c r="LLT31" s="71"/>
      <c r="LLU31" s="71"/>
      <c r="LLV31" s="71"/>
      <c r="LLW31" s="71"/>
      <c r="LLX31" s="71"/>
      <c r="LLY31" s="71"/>
      <c r="LLZ31" s="71"/>
      <c r="LMA31" s="71"/>
      <c r="LMB31" s="71"/>
      <c r="LMC31" s="71"/>
      <c r="LMD31" s="71"/>
      <c r="LME31" s="71"/>
      <c r="LMF31" s="71"/>
      <c r="LMG31" s="71"/>
      <c r="LMH31" s="71"/>
      <c r="LMI31" s="71"/>
      <c r="LMJ31" s="71"/>
      <c r="LMK31" s="71"/>
      <c r="LML31" s="71"/>
      <c r="LMM31" s="71"/>
      <c r="LMN31" s="71"/>
      <c r="LMO31" s="71"/>
      <c r="LMP31" s="71"/>
      <c r="LMQ31" s="71"/>
      <c r="LMR31" s="71"/>
      <c r="LMS31" s="71"/>
      <c r="LMT31" s="71"/>
      <c r="LMU31" s="71"/>
      <c r="LMV31" s="71"/>
      <c r="LMW31" s="71"/>
      <c r="LMX31" s="71"/>
      <c r="LMY31" s="71"/>
      <c r="LMZ31" s="71"/>
      <c r="LNA31" s="71"/>
      <c r="LNB31" s="71"/>
      <c r="LNC31" s="71"/>
      <c r="LND31" s="71"/>
      <c r="LNE31" s="71"/>
      <c r="LNF31" s="71"/>
      <c r="LNG31" s="71"/>
      <c r="LNH31" s="71"/>
      <c r="LNI31" s="71"/>
      <c r="LNJ31" s="71"/>
      <c r="LNK31" s="71"/>
      <c r="LNL31" s="71"/>
      <c r="LNM31" s="71"/>
      <c r="LNN31" s="71"/>
      <c r="LNO31" s="71"/>
      <c r="LNP31" s="71"/>
      <c r="LNQ31" s="71"/>
      <c r="LNR31" s="71"/>
      <c r="LNS31" s="71"/>
      <c r="LNT31" s="71"/>
      <c r="LNU31" s="71"/>
      <c r="LNV31" s="71"/>
      <c r="LNW31" s="71"/>
      <c r="LNX31" s="71"/>
      <c r="LNY31" s="71"/>
      <c r="LNZ31" s="71"/>
      <c r="LOA31" s="71"/>
      <c r="LOB31" s="71"/>
      <c r="LOC31" s="71"/>
      <c r="LOD31" s="71"/>
      <c r="LOE31" s="71"/>
      <c r="LOF31" s="71"/>
      <c r="LOG31" s="71"/>
      <c r="LOH31" s="71"/>
      <c r="LOI31" s="71"/>
      <c r="LOJ31" s="71"/>
      <c r="LOK31" s="71"/>
      <c r="LOL31" s="71"/>
      <c r="LOM31" s="71"/>
      <c r="LON31" s="71"/>
      <c r="LOO31" s="71"/>
      <c r="LOP31" s="71"/>
      <c r="LOQ31" s="71"/>
      <c r="LOR31" s="71"/>
      <c r="LOS31" s="71"/>
      <c r="LOT31" s="71"/>
      <c r="LOU31" s="71"/>
      <c r="LOV31" s="71"/>
      <c r="LOW31" s="71"/>
      <c r="LOX31" s="71"/>
      <c r="LOY31" s="71"/>
      <c r="LOZ31" s="71"/>
      <c r="LPA31" s="71"/>
      <c r="LPB31" s="71"/>
      <c r="LPC31" s="71"/>
      <c r="LPD31" s="71"/>
      <c r="LPE31" s="71"/>
      <c r="LPF31" s="71"/>
      <c r="LPG31" s="71"/>
      <c r="LPH31" s="71"/>
      <c r="LPI31" s="71"/>
      <c r="LPJ31" s="71"/>
      <c r="LPK31" s="71"/>
      <c r="LPL31" s="71"/>
      <c r="LPM31" s="71"/>
      <c r="LPN31" s="71"/>
      <c r="LPO31" s="71"/>
      <c r="LPP31" s="71"/>
      <c r="LPQ31" s="71"/>
      <c r="LPR31" s="71"/>
      <c r="LPS31" s="71"/>
      <c r="LPT31" s="71"/>
      <c r="LPU31" s="71"/>
      <c r="LPV31" s="71"/>
      <c r="LPW31" s="71"/>
      <c r="LPX31" s="71"/>
      <c r="LPY31" s="71"/>
      <c r="LPZ31" s="71"/>
      <c r="LQA31" s="71"/>
      <c r="LQB31" s="71"/>
      <c r="LQC31" s="71"/>
      <c r="LQD31" s="71"/>
      <c r="LQE31" s="71"/>
      <c r="LQF31" s="71"/>
      <c r="LQG31" s="71"/>
      <c r="LQH31" s="71"/>
      <c r="LQI31" s="71"/>
      <c r="LQJ31" s="71"/>
      <c r="LQK31" s="71"/>
      <c r="LQL31" s="71"/>
      <c r="LQM31" s="71"/>
      <c r="LQN31" s="71"/>
      <c r="LQO31" s="71"/>
      <c r="LQP31" s="71"/>
      <c r="LQQ31" s="71"/>
      <c r="LQR31" s="71"/>
      <c r="LQS31" s="71"/>
      <c r="LQT31" s="71"/>
      <c r="LQU31" s="71"/>
      <c r="LQV31" s="71"/>
      <c r="LQW31" s="71"/>
      <c r="LQX31" s="71"/>
      <c r="LQY31" s="71"/>
      <c r="LQZ31" s="71"/>
      <c r="LRA31" s="71"/>
      <c r="LRB31" s="71"/>
      <c r="LRC31" s="71"/>
      <c r="LRD31" s="71"/>
      <c r="LRE31" s="71"/>
      <c r="LRF31" s="71"/>
      <c r="LRG31" s="71"/>
      <c r="LRH31" s="71"/>
      <c r="LRI31" s="71"/>
      <c r="LRJ31" s="71"/>
      <c r="LRK31" s="71"/>
      <c r="LRL31" s="71"/>
      <c r="LRM31" s="71"/>
      <c r="LRN31" s="71"/>
      <c r="LRO31" s="71"/>
      <c r="LRP31" s="71"/>
      <c r="LRQ31" s="71"/>
      <c r="LRR31" s="71"/>
      <c r="LRS31" s="71"/>
      <c r="LRT31" s="71"/>
      <c r="LRU31" s="71"/>
      <c r="LRV31" s="71"/>
      <c r="LRW31" s="71"/>
      <c r="LRX31" s="71"/>
      <c r="LRY31" s="71"/>
      <c r="LRZ31" s="71"/>
      <c r="LSA31" s="71"/>
      <c r="LSB31" s="71"/>
      <c r="LSC31" s="71"/>
      <c r="LSD31" s="71"/>
      <c r="LSE31" s="71"/>
      <c r="LSF31" s="71"/>
      <c r="LSG31" s="71"/>
      <c r="LSH31" s="71"/>
      <c r="LSI31" s="71"/>
      <c r="LSJ31" s="71"/>
      <c r="LSK31" s="71"/>
      <c r="LSL31" s="71"/>
      <c r="LSM31" s="71"/>
      <c r="LSN31" s="71"/>
      <c r="LSO31" s="71"/>
      <c r="LSP31" s="71"/>
      <c r="LSQ31" s="71"/>
      <c r="LSR31" s="71"/>
      <c r="LSS31" s="71"/>
      <c r="LST31" s="71"/>
      <c r="LSU31" s="71"/>
      <c r="LSV31" s="71"/>
      <c r="LSW31" s="71"/>
      <c r="LSX31" s="71"/>
      <c r="LSY31" s="71"/>
      <c r="LSZ31" s="71"/>
      <c r="LTA31" s="71"/>
      <c r="LTB31" s="71"/>
      <c r="LTC31" s="71"/>
      <c r="LTD31" s="71"/>
      <c r="LTE31" s="71"/>
      <c r="LTF31" s="71"/>
      <c r="LTG31" s="71"/>
      <c r="LTH31" s="71"/>
      <c r="LTI31" s="71"/>
      <c r="LTJ31" s="71"/>
      <c r="LTK31" s="71"/>
      <c r="LTL31" s="71"/>
      <c r="LTM31" s="71"/>
      <c r="LTN31" s="71"/>
      <c r="LTO31" s="71"/>
      <c r="LTP31" s="71"/>
      <c r="LTQ31" s="71"/>
      <c r="LTR31" s="71"/>
      <c r="LTS31" s="71"/>
      <c r="LTT31" s="71"/>
      <c r="LTU31" s="71"/>
      <c r="LTV31" s="71"/>
      <c r="LTW31" s="71"/>
      <c r="LTX31" s="71"/>
      <c r="LTY31" s="71"/>
      <c r="LTZ31" s="71"/>
      <c r="LUA31" s="71"/>
      <c r="LUB31" s="71"/>
      <c r="LUC31" s="71"/>
      <c r="LUD31" s="71"/>
      <c r="LUE31" s="71"/>
      <c r="LUF31" s="71"/>
      <c r="LUG31" s="71"/>
      <c r="LUH31" s="71"/>
      <c r="LUI31" s="71"/>
      <c r="LUJ31" s="71"/>
      <c r="LUK31" s="71"/>
      <c r="LUL31" s="71"/>
      <c r="LUM31" s="71"/>
      <c r="LUN31" s="71"/>
      <c r="LUO31" s="71"/>
      <c r="LUP31" s="71"/>
      <c r="LUQ31" s="71"/>
      <c r="LUR31" s="71"/>
      <c r="LUS31" s="71"/>
      <c r="LUT31" s="71"/>
      <c r="LUU31" s="71"/>
      <c r="LUV31" s="71"/>
      <c r="LUW31" s="71"/>
      <c r="LUX31" s="71"/>
      <c r="LUY31" s="71"/>
      <c r="LUZ31" s="71"/>
      <c r="LVA31" s="71"/>
      <c r="LVB31" s="71"/>
      <c r="LVC31" s="71"/>
      <c r="LVD31" s="71"/>
      <c r="LVE31" s="71"/>
      <c r="LVF31" s="71"/>
      <c r="LVG31" s="71"/>
      <c r="LVH31" s="71"/>
      <c r="LVI31" s="71"/>
      <c r="LVJ31" s="71"/>
      <c r="LVK31" s="71"/>
      <c r="LVL31" s="71"/>
      <c r="LVM31" s="71"/>
      <c r="LVN31" s="71"/>
      <c r="LVO31" s="71"/>
      <c r="LVP31" s="71"/>
      <c r="LVQ31" s="71"/>
      <c r="LVR31" s="71"/>
      <c r="LVS31" s="71"/>
      <c r="LVT31" s="71"/>
      <c r="LVU31" s="71"/>
      <c r="LVV31" s="71"/>
      <c r="LVW31" s="71"/>
      <c r="LVX31" s="71"/>
      <c r="LVY31" s="71"/>
      <c r="LVZ31" s="71"/>
      <c r="LWA31" s="71"/>
      <c r="LWB31" s="71"/>
      <c r="LWC31" s="71"/>
      <c r="LWD31" s="71"/>
      <c r="LWE31" s="71"/>
      <c r="LWF31" s="71"/>
      <c r="LWG31" s="71"/>
      <c r="LWH31" s="71"/>
      <c r="LWI31" s="71"/>
      <c r="LWJ31" s="71"/>
      <c r="LWK31" s="71"/>
      <c r="LWL31" s="71"/>
      <c r="LWM31" s="71"/>
      <c r="LWN31" s="71"/>
      <c r="LWO31" s="71"/>
      <c r="LWP31" s="71"/>
      <c r="LWQ31" s="71"/>
      <c r="LWR31" s="71"/>
      <c r="LWS31" s="71"/>
      <c r="LWT31" s="71"/>
      <c r="LWU31" s="71"/>
      <c r="LWV31" s="71"/>
      <c r="LWW31" s="71"/>
      <c r="LWX31" s="71"/>
      <c r="LWY31" s="71"/>
      <c r="LWZ31" s="71"/>
      <c r="LXA31" s="71"/>
      <c r="LXB31" s="71"/>
      <c r="LXC31" s="71"/>
      <c r="LXD31" s="71"/>
      <c r="LXE31" s="71"/>
      <c r="LXF31" s="71"/>
      <c r="LXG31" s="71"/>
      <c r="LXH31" s="71"/>
      <c r="LXI31" s="71"/>
      <c r="LXJ31" s="71"/>
      <c r="LXK31" s="71"/>
      <c r="LXL31" s="71"/>
      <c r="LXM31" s="71"/>
      <c r="LXN31" s="71"/>
      <c r="LXO31" s="71"/>
      <c r="LXP31" s="71"/>
      <c r="LXQ31" s="71"/>
      <c r="LXR31" s="71"/>
      <c r="LXS31" s="71"/>
      <c r="LXT31" s="71"/>
      <c r="LXU31" s="71"/>
      <c r="LXV31" s="71"/>
      <c r="LXW31" s="71"/>
      <c r="LXX31" s="71"/>
      <c r="LXY31" s="71"/>
      <c r="LXZ31" s="71"/>
      <c r="LYA31" s="71"/>
      <c r="LYB31" s="71"/>
      <c r="LYC31" s="71"/>
      <c r="LYD31" s="71"/>
      <c r="LYE31" s="71"/>
      <c r="LYF31" s="71"/>
      <c r="LYG31" s="71"/>
      <c r="LYH31" s="71"/>
      <c r="LYI31" s="71"/>
      <c r="LYJ31" s="71"/>
      <c r="LYK31" s="71"/>
      <c r="LYL31" s="71"/>
      <c r="LYM31" s="71"/>
      <c r="LYN31" s="71"/>
      <c r="LYO31" s="71"/>
      <c r="LYP31" s="71"/>
      <c r="LYQ31" s="71"/>
      <c r="LYR31" s="71"/>
      <c r="LYS31" s="71"/>
      <c r="LYT31" s="71"/>
      <c r="LYU31" s="71"/>
      <c r="LYV31" s="71"/>
      <c r="LYW31" s="71"/>
      <c r="LYX31" s="71"/>
      <c r="LYY31" s="71"/>
      <c r="LYZ31" s="71"/>
      <c r="LZA31" s="71"/>
      <c r="LZB31" s="71"/>
      <c r="LZC31" s="71"/>
      <c r="LZD31" s="71"/>
      <c r="LZE31" s="71"/>
      <c r="LZF31" s="71"/>
      <c r="LZG31" s="71"/>
      <c r="LZH31" s="71"/>
      <c r="LZI31" s="71"/>
      <c r="LZJ31" s="71"/>
      <c r="LZK31" s="71"/>
      <c r="LZL31" s="71"/>
      <c r="LZM31" s="71"/>
      <c r="LZN31" s="71"/>
      <c r="LZO31" s="71"/>
      <c r="LZP31" s="71"/>
      <c r="LZQ31" s="71"/>
      <c r="LZR31" s="71"/>
      <c r="LZS31" s="71"/>
      <c r="LZT31" s="71"/>
      <c r="LZU31" s="71"/>
      <c r="LZV31" s="71"/>
      <c r="LZW31" s="71"/>
      <c r="LZX31" s="71"/>
      <c r="LZY31" s="71"/>
      <c r="LZZ31" s="71"/>
      <c r="MAA31" s="71"/>
      <c r="MAB31" s="71"/>
      <c r="MAC31" s="71"/>
      <c r="MAD31" s="71"/>
      <c r="MAE31" s="71"/>
      <c r="MAF31" s="71"/>
      <c r="MAG31" s="71"/>
      <c r="MAH31" s="71"/>
      <c r="MAI31" s="71"/>
      <c r="MAJ31" s="71"/>
      <c r="MAK31" s="71"/>
      <c r="MAL31" s="71"/>
      <c r="MAM31" s="71"/>
      <c r="MAN31" s="71"/>
      <c r="MAO31" s="71"/>
      <c r="MAP31" s="71"/>
      <c r="MAQ31" s="71"/>
      <c r="MAR31" s="71"/>
      <c r="MAS31" s="71"/>
      <c r="MAT31" s="71"/>
      <c r="MAU31" s="71"/>
      <c r="MAV31" s="71"/>
      <c r="MAW31" s="71"/>
      <c r="MAX31" s="71"/>
      <c r="MAY31" s="71"/>
      <c r="MAZ31" s="71"/>
      <c r="MBA31" s="71"/>
      <c r="MBB31" s="71"/>
      <c r="MBC31" s="71"/>
      <c r="MBD31" s="71"/>
      <c r="MBE31" s="71"/>
      <c r="MBF31" s="71"/>
      <c r="MBG31" s="71"/>
      <c r="MBH31" s="71"/>
      <c r="MBI31" s="71"/>
      <c r="MBJ31" s="71"/>
      <c r="MBK31" s="71"/>
      <c r="MBL31" s="71"/>
      <c r="MBM31" s="71"/>
      <c r="MBN31" s="71"/>
      <c r="MBO31" s="71"/>
      <c r="MBP31" s="71"/>
      <c r="MBQ31" s="71"/>
      <c r="MBR31" s="71"/>
      <c r="MBS31" s="71"/>
      <c r="MBT31" s="71"/>
      <c r="MBU31" s="71"/>
      <c r="MBV31" s="71"/>
      <c r="MBW31" s="71"/>
      <c r="MBX31" s="71"/>
      <c r="MBY31" s="71"/>
      <c r="MBZ31" s="71"/>
      <c r="MCA31" s="71"/>
      <c r="MCB31" s="71"/>
      <c r="MCC31" s="71"/>
      <c r="MCD31" s="71"/>
      <c r="MCE31" s="71"/>
      <c r="MCF31" s="71"/>
      <c r="MCG31" s="71"/>
      <c r="MCH31" s="71"/>
      <c r="MCI31" s="71"/>
      <c r="MCJ31" s="71"/>
      <c r="MCK31" s="71"/>
      <c r="MCL31" s="71"/>
      <c r="MCM31" s="71"/>
      <c r="MCN31" s="71"/>
      <c r="MCO31" s="71"/>
      <c r="MCP31" s="71"/>
      <c r="MCQ31" s="71"/>
      <c r="MCR31" s="71"/>
      <c r="MCS31" s="71"/>
      <c r="MCT31" s="71"/>
      <c r="MCU31" s="71"/>
      <c r="MCV31" s="71"/>
      <c r="MCW31" s="71"/>
      <c r="MCX31" s="71"/>
      <c r="MCY31" s="71"/>
      <c r="MCZ31" s="71"/>
      <c r="MDA31" s="71"/>
      <c r="MDB31" s="71"/>
      <c r="MDC31" s="71"/>
      <c r="MDD31" s="71"/>
      <c r="MDE31" s="71"/>
      <c r="MDF31" s="71"/>
      <c r="MDG31" s="71"/>
      <c r="MDH31" s="71"/>
      <c r="MDI31" s="71"/>
      <c r="MDJ31" s="71"/>
      <c r="MDK31" s="71"/>
      <c r="MDL31" s="71"/>
      <c r="MDM31" s="71"/>
      <c r="MDN31" s="71"/>
      <c r="MDO31" s="71"/>
      <c r="MDP31" s="71"/>
      <c r="MDQ31" s="71"/>
      <c r="MDR31" s="71"/>
      <c r="MDS31" s="71"/>
      <c r="MDT31" s="71"/>
      <c r="MDU31" s="71"/>
      <c r="MDV31" s="71"/>
      <c r="MDW31" s="71"/>
      <c r="MDX31" s="71"/>
      <c r="MDY31" s="71"/>
      <c r="MDZ31" s="71"/>
      <c r="MEA31" s="71"/>
      <c r="MEB31" s="71"/>
      <c r="MEC31" s="71"/>
      <c r="MED31" s="71"/>
      <c r="MEE31" s="71"/>
      <c r="MEF31" s="71"/>
      <c r="MEG31" s="71"/>
      <c r="MEH31" s="71"/>
      <c r="MEI31" s="71"/>
      <c r="MEJ31" s="71"/>
      <c r="MEK31" s="71"/>
      <c r="MEL31" s="71"/>
      <c r="MEM31" s="71"/>
      <c r="MEN31" s="71"/>
      <c r="MEO31" s="71"/>
      <c r="MEP31" s="71"/>
      <c r="MEQ31" s="71"/>
      <c r="MER31" s="71"/>
      <c r="MES31" s="71"/>
      <c r="MET31" s="71"/>
      <c r="MEU31" s="71"/>
      <c r="MEV31" s="71"/>
      <c r="MEW31" s="71"/>
      <c r="MEX31" s="71"/>
      <c r="MEY31" s="71"/>
      <c r="MEZ31" s="71"/>
      <c r="MFA31" s="71"/>
      <c r="MFB31" s="71"/>
      <c r="MFC31" s="71"/>
      <c r="MFD31" s="71"/>
      <c r="MFE31" s="71"/>
      <c r="MFF31" s="71"/>
      <c r="MFG31" s="71"/>
      <c r="MFH31" s="71"/>
      <c r="MFI31" s="71"/>
      <c r="MFJ31" s="71"/>
      <c r="MFK31" s="71"/>
      <c r="MFL31" s="71"/>
      <c r="MFM31" s="71"/>
      <c r="MFN31" s="71"/>
      <c r="MFO31" s="71"/>
      <c r="MFP31" s="71"/>
      <c r="MFQ31" s="71"/>
      <c r="MFR31" s="71"/>
      <c r="MFS31" s="71"/>
      <c r="MFT31" s="71"/>
      <c r="MFU31" s="71"/>
      <c r="MFV31" s="71"/>
      <c r="MFW31" s="71"/>
      <c r="MFX31" s="71"/>
      <c r="MFY31" s="71"/>
      <c r="MFZ31" s="71"/>
      <c r="MGA31" s="71"/>
      <c r="MGB31" s="71"/>
      <c r="MGC31" s="71"/>
      <c r="MGD31" s="71"/>
      <c r="MGE31" s="71"/>
      <c r="MGF31" s="71"/>
      <c r="MGG31" s="71"/>
      <c r="MGH31" s="71"/>
      <c r="MGI31" s="71"/>
      <c r="MGJ31" s="71"/>
      <c r="MGK31" s="71"/>
      <c r="MGL31" s="71"/>
      <c r="MGM31" s="71"/>
      <c r="MGN31" s="71"/>
      <c r="MGO31" s="71"/>
      <c r="MGP31" s="71"/>
      <c r="MGQ31" s="71"/>
      <c r="MGR31" s="71"/>
      <c r="MGS31" s="71"/>
      <c r="MGT31" s="71"/>
      <c r="MGU31" s="71"/>
      <c r="MGV31" s="71"/>
      <c r="MGW31" s="71"/>
      <c r="MGX31" s="71"/>
      <c r="MGY31" s="71"/>
      <c r="MGZ31" s="71"/>
      <c r="MHA31" s="71"/>
      <c r="MHB31" s="71"/>
      <c r="MHC31" s="71"/>
      <c r="MHD31" s="71"/>
      <c r="MHE31" s="71"/>
      <c r="MHF31" s="71"/>
      <c r="MHG31" s="71"/>
      <c r="MHH31" s="71"/>
      <c r="MHI31" s="71"/>
      <c r="MHJ31" s="71"/>
      <c r="MHK31" s="71"/>
      <c r="MHL31" s="71"/>
      <c r="MHM31" s="71"/>
      <c r="MHN31" s="71"/>
      <c r="MHO31" s="71"/>
      <c r="MHP31" s="71"/>
      <c r="MHQ31" s="71"/>
      <c r="MHR31" s="71"/>
      <c r="MHS31" s="71"/>
      <c r="MHT31" s="71"/>
      <c r="MHU31" s="71"/>
      <c r="MHV31" s="71"/>
      <c r="MHW31" s="71"/>
      <c r="MHX31" s="71"/>
      <c r="MHY31" s="71"/>
      <c r="MHZ31" s="71"/>
      <c r="MIA31" s="71"/>
      <c r="MIB31" s="71"/>
      <c r="MIC31" s="71"/>
      <c r="MID31" s="71"/>
      <c r="MIE31" s="71"/>
      <c r="MIF31" s="71"/>
      <c r="MIG31" s="71"/>
      <c r="MIH31" s="71"/>
      <c r="MII31" s="71"/>
      <c r="MIJ31" s="71"/>
      <c r="MIK31" s="71"/>
      <c r="MIL31" s="71"/>
      <c r="MIM31" s="71"/>
      <c r="MIN31" s="71"/>
      <c r="MIO31" s="71"/>
      <c r="MIP31" s="71"/>
      <c r="MIQ31" s="71"/>
      <c r="MIR31" s="71"/>
      <c r="MIS31" s="71"/>
      <c r="MIT31" s="71"/>
      <c r="MIU31" s="71"/>
      <c r="MIV31" s="71"/>
      <c r="MIW31" s="71"/>
      <c r="MIX31" s="71"/>
      <c r="MIY31" s="71"/>
      <c r="MIZ31" s="71"/>
      <c r="MJA31" s="71"/>
      <c r="MJB31" s="71"/>
      <c r="MJC31" s="71"/>
      <c r="MJD31" s="71"/>
      <c r="MJE31" s="71"/>
      <c r="MJF31" s="71"/>
      <c r="MJG31" s="71"/>
      <c r="MJH31" s="71"/>
      <c r="MJI31" s="71"/>
      <c r="MJJ31" s="71"/>
      <c r="MJK31" s="71"/>
      <c r="MJL31" s="71"/>
      <c r="MJM31" s="71"/>
      <c r="MJN31" s="71"/>
      <c r="MJO31" s="71"/>
      <c r="MJP31" s="71"/>
      <c r="MJQ31" s="71"/>
      <c r="MJR31" s="71"/>
      <c r="MJS31" s="71"/>
      <c r="MJT31" s="71"/>
      <c r="MJU31" s="71"/>
      <c r="MJV31" s="71"/>
      <c r="MJW31" s="71"/>
      <c r="MJX31" s="71"/>
      <c r="MJY31" s="71"/>
      <c r="MJZ31" s="71"/>
      <c r="MKA31" s="71"/>
      <c r="MKB31" s="71"/>
      <c r="MKC31" s="71"/>
      <c r="MKD31" s="71"/>
      <c r="MKE31" s="71"/>
      <c r="MKF31" s="71"/>
      <c r="MKG31" s="71"/>
      <c r="MKH31" s="71"/>
      <c r="MKI31" s="71"/>
      <c r="MKJ31" s="71"/>
      <c r="MKK31" s="71"/>
      <c r="MKL31" s="71"/>
      <c r="MKM31" s="71"/>
      <c r="MKN31" s="71"/>
      <c r="MKO31" s="71"/>
      <c r="MKP31" s="71"/>
      <c r="MKQ31" s="71"/>
      <c r="MKR31" s="71"/>
      <c r="MKS31" s="71"/>
      <c r="MKT31" s="71"/>
      <c r="MKU31" s="71"/>
      <c r="MKV31" s="71"/>
      <c r="MKW31" s="71"/>
      <c r="MKX31" s="71"/>
      <c r="MKY31" s="71"/>
      <c r="MKZ31" s="71"/>
      <c r="MLA31" s="71"/>
      <c r="MLB31" s="71"/>
      <c r="MLC31" s="71"/>
      <c r="MLD31" s="71"/>
      <c r="MLE31" s="71"/>
      <c r="MLF31" s="71"/>
      <c r="MLG31" s="71"/>
      <c r="MLH31" s="71"/>
      <c r="MLI31" s="71"/>
      <c r="MLJ31" s="71"/>
      <c r="MLK31" s="71"/>
      <c r="MLL31" s="71"/>
      <c r="MLM31" s="71"/>
      <c r="MLN31" s="71"/>
      <c r="MLO31" s="71"/>
      <c r="MLP31" s="71"/>
      <c r="MLQ31" s="71"/>
      <c r="MLR31" s="71"/>
      <c r="MLS31" s="71"/>
      <c r="MLT31" s="71"/>
      <c r="MLU31" s="71"/>
      <c r="MLV31" s="71"/>
      <c r="MLW31" s="71"/>
      <c r="MLX31" s="71"/>
      <c r="MLY31" s="71"/>
      <c r="MLZ31" s="71"/>
      <c r="MMA31" s="71"/>
      <c r="MMB31" s="71"/>
      <c r="MMC31" s="71"/>
      <c r="MMD31" s="71"/>
      <c r="MME31" s="71"/>
      <c r="MMF31" s="71"/>
      <c r="MMG31" s="71"/>
      <c r="MMH31" s="71"/>
      <c r="MMI31" s="71"/>
      <c r="MMJ31" s="71"/>
      <c r="MMK31" s="71"/>
      <c r="MML31" s="71"/>
      <c r="MMM31" s="71"/>
      <c r="MMN31" s="71"/>
      <c r="MMO31" s="71"/>
      <c r="MMP31" s="71"/>
      <c r="MMQ31" s="71"/>
      <c r="MMR31" s="71"/>
      <c r="MMS31" s="71"/>
      <c r="MMT31" s="71"/>
      <c r="MMU31" s="71"/>
      <c r="MMV31" s="71"/>
      <c r="MMW31" s="71"/>
      <c r="MMX31" s="71"/>
      <c r="MMY31" s="71"/>
      <c r="MMZ31" s="71"/>
      <c r="MNA31" s="71"/>
      <c r="MNB31" s="71"/>
      <c r="MNC31" s="71"/>
      <c r="MND31" s="71"/>
      <c r="MNE31" s="71"/>
      <c r="MNF31" s="71"/>
      <c r="MNG31" s="71"/>
      <c r="MNH31" s="71"/>
      <c r="MNI31" s="71"/>
      <c r="MNJ31" s="71"/>
      <c r="MNK31" s="71"/>
      <c r="MNL31" s="71"/>
      <c r="MNM31" s="71"/>
      <c r="MNN31" s="71"/>
      <c r="MNO31" s="71"/>
      <c r="MNP31" s="71"/>
      <c r="MNQ31" s="71"/>
      <c r="MNR31" s="71"/>
      <c r="MNS31" s="71"/>
      <c r="MNT31" s="71"/>
      <c r="MNU31" s="71"/>
      <c r="MNV31" s="71"/>
      <c r="MNW31" s="71"/>
      <c r="MNX31" s="71"/>
      <c r="MNY31" s="71"/>
      <c r="MNZ31" s="71"/>
      <c r="MOA31" s="71"/>
      <c r="MOB31" s="71"/>
      <c r="MOC31" s="71"/>
      <c r="MOD31" s="71"/>
      <c r="MOE31" s="71"/>
      <c r="MOF31" s="71"/>
      <c r="MOG31" s="71"/>
      <c r="MOH31" s="71"/>
      <c r="MOI31" s="71"/>
      <c r="MOJ31" s="71"/>
      <c r="MOK31" s="71"/>
      <c r="MOL31" s="71"/>
      <c r="MOM31" s="71"/>
      <c r="MON31" s="71"/>
      <c r="MOO31" s="71"/>
      <c r="MOP31" s="71"/>
      <c r="MOQ31" s="71"/>
      <c r="MOR31" s="71"/>
      <c r="MOS31" s="71"/>
      <c r="MOT31" s="71"/>
      <c r="MOU31" s="71"/>
      <c r="MOV31" s="71"/>
      <c r="MOW31" s="71"/>
      <c r="MOX31" s="71"/>
      <c r="MOY31" s="71"/>
      <c r="MOZ31" s="71"/>
      <c r="MPA31" s="71"/>
      <c r="MPB31" s="71"/>
      <c r="MPC31" s="71"/>
      <c r="MPD31" s="71"/>
      <c r="MPE31" s="71"/>
      <c r="MPF31" s="71"/>
      <c r="MPG31" s="71"/>
      <c r="MPH31" s="71"/>
      <c r="MPI31" s="71"/>
      <c r="MPJ31" s="71"/>
      <c r="MPK31" s="71"/>
      <c r="MPL31" s="71"/>
      <c r="MPM31" s="71"/>
      <c r="MPN31" s="71"/>
      <c r="MPO31" s="71"/>
      <c r="MPP31" s="71"/>
      <c r="MPQ31" s="71"/>
      <c r="MPR31" s="71"/>
      <c r="MPS31" s="71"/>
      <c r="MPT31" s="71"/>
      <c r="MPU31" s="71"/>
      <c r="MPV31" s="71"/>
      <c r="MPW31" s="71"/>
      <c r="MPX31" s="71"/>
      <c r="MPY31" s="71"/>
      <c r="MPZ31" s="71"/>
      <c r="MQA31" s="71"/>
      <c r="MQB31" s="71"/>
      <c r="MQC31" s="71"/>
      <c r="MQD31" s="71"/>
      <c r="MQE31" s="71"/>
      <c r="MQF31" s="71"/>
      <c r="MQG31" s="71"/>
      <c r="MQH31" s="71"/>
      <c r="MQI31" s="71"/>
      <c r="MQJ31" s="71"/>
      <c r="MQK31" s="71"/>
      <c r="MQL31" s="71"/>
      <c r="MQM31" s="71"/>
      <c r="MQN31" s="71"/>
      <c r="MQO31" s="71"/>
      <c r="MQP31" s="71"/>
      <c r="MQQ31" s="71"/>
      <c r="MQR31" s="71"/>
      <c r="MQS31" s="71"/>
      <c r="MQT31" s="71"/>
      <c r="MQU31" s="71"/>
      <c r="MQV31" s="71"/>
      <c r="MQW31" s="71"/>
      <c r="MQX31" s="71"/>
      <c r="MQY31" s="71"/>
      <c r="MQZ31" s="71"/>
      <c r="MRA31" s="71"/>
      <c r="MRB31" s="71"/>
      <c r="MRC31" s="71"/>
      <c r="MRD31" s="71"/>
      <c r="MRE31" s="71"/>
      <c r="MRF31" s="71"/>
      <c r="MRG31" s="71"/>
      <c r="MRH31" s="71"/>
      <c r="MRI31" s="71"/>
      <c r="MRJ31" s="71"/>
      <c r="MRK31" s="71"/>
      <c r="MRL31" s="71"/>
      <c r="MRM31" s="71"/>
      <c r="MRN31" s="71"/>
      <c r="MRO31" s="71"/>
      <c r="MRP31" s="71"/>
      <c r="MRQ31" s="71"/>
      <c r="MRR31" s="71"/>
      <c r="MRS31" s="71"/>
      <c r="MRT31" s="71"/>
      <c r="MRU31" s="71"/>
      <c r="MRV31" s="71"/>
      <c r="MRW31" s="71"/>
      <c r="MRX31" s="71"/>
      <c r="MRY31" s="71"/>
      <c r="MRZ31" s="71"/>
      <c r="MSA31" s="71"/>
      <c r="MSB31" s="71"/>
      <c r="MSC31" s="71"/>
      <c r="MSD31" s="71"/>
      <c r="MSE31" s="71"/>
      <c r="MSF31" s="71"/>
      <c r="MSG31" s="71"/>
      <c r="MSH31" s="71"/>
      <c r="MSI31" s="71"/>
      <c r="MSJ31" s="71"/>
      <c r="MSK31" s="71"/>
      <c r="MSL31" s="71"/>
      <c r="MSM31" s="71"/>
      <c r="MSN31" s="71"/>
      <c r="MSO31" s="71"/>
      <c r="MSP31" s="71"/>
      <c r="MSQ31" s="71"/>
      <c r="MSR31" s="71"/>
      <c r="MSS31" s="71"/>
      <c r="MST31" s="71"/>
      <c r="MSU31" s="71"/>
      <c r="MSV31" s="71"/>
      <c r="MSW31" s="71"/>
      <c r="MSX31" s="71"/>
      <c r="MSY31" s="71"/>
      <c r="MSZ31" s="71"/>
      <c r="MTA31" s="71"/>
      <c r="MTB31" s="71"/>
      <c r="MTC31" s="71"/>
      <c r="MTD31" s="71"/>
      <c r="MTE31" s="71"/>
      <c r="MTF31" s="71"/>
      <c r="MTG31" s="71"/>
      <c r="MTH31" s="71"/>
      <c r="MTI31" s="71"/>
      <c r="MTJ31" s="71"/>
      <c r="MTK31" s="71"/>
      <c r="MTL31" s="71"/>
      <c r="MTM31" s="71"/>
      <c r="MTN31" s="71"/>
      <c r="MTO31" s="71"/>
      <c r="MTP31" s="71"/>
      <c r="MTQ31" s="71"/>
      <c r="MTR31" s="71"/>
      <c r="MTS31" s="71"/>
      <c r="MTT31" s="71"/>
      <c r="MTU31" s="71"/>
      <c r="MTV31" s="71"/>
      <c r="MTW31" s="71"/>
      <c r="MTX31" s="71"/>
      <c r="MTY31" s="71"/>
      <c r="MTZ31" s="71"/>
      <c r="MUA31" s="71"/>
      <c r="MUB31" s="71"/>
      <c r="MUC31" s="71"/>
      <c r="MUD31" s="71"/>
      <c r="MUE31" s="71"/>
      <c r="MUF31" s="71"/>
      <c r="MUG31" s="71"/>
      <c r="MUH31" s="71"/>
      <c r="MUI31" s="71"/>
      <c r="MUJ31" s="71"/>
      <c r="MUK31" s="71"/>
      <c r="MUL31" s="71"/>
      <c r="MUM31" s="71"/>
      <c r="MUN31" s="71"/>
      <c r="MUO31" s="71"/>
      <c r="MUP31" s="71"/>
      <c r="MUQ31" s="71"/>
      <c r="MUR31" s="71"/>
      <c r="MUS31" s="71"/>
      <c r="MUT31" s="71"/>
      <c r="MUU31" s="71"/>
      <c r="MUV31" s="71"/>
      <c r="MUW31" s="71"/>
      <c r="MUX31" s="71"/>
      <c r="MUY31" s="71"/>
      <c r="MUZ31" s="71"/>
      <c r="MVA31" s="71"/>
      <c r="MVB31" s="71"/>
      <c r="MVC31" s="71"/>
      <c r="MVD31" s="71"/>
      <c r="MVE31" s="71"/>
      <c r="MVF31" s="71"/>
      <c r="MVG31" s="71"/>
      <c r="MVH31" s="71"/>
      <c r="MVI31" s="71"/>
      <c r="MVJ31" s="71"/>
      <c r="MVK31" s="71"/>
      <c r="MVL31" s="71"/>
      <c r="MVM31" s="71"/>
      <c r="MVN31" s="71"/>
      <c r="MVO31" s="71"/>
      <c r="MVP31" s="71"/>
      <c r="MVQ31" s="71"/>
      <c r="MVR31" s="71"/>
      <c r="MVS31" s="71"/>
      <c r="MVT31" s="71"/>
      <c r="MVU31" s="71"/>
      <c r="MVV31" s="71"/>
      <c r="MVW31" s="71"/>
      <c r="MVX31" s="71"/>
      <c r="MVY31" s="71"/>
      <c r="MVZ31" s="71"/>
      <c r="MWA31" s="71"/>
      <c r="MWB31" s="71"/>
      <c r="MWC31" s="71"/>
      <c r="MWD31" s="71"/>
      <c r="MWE31" s="71"/>
      <c r="MWF31" s="71"/>
      <c r="MWG31" s="71"/>
      <c r="MWH31" s="71"/>
      <c r="MWI31" s="71"/>
      <c r="MWJ31" s="71"/>
      <c r="MWK31" s="71"/>
      <c r="MWL31" s="71"/>
      <c r="MWM31" s="71"/>
      <c r="MWN31" s="71"/>
      <c r="MWO31" s="71"/>
      <c r="MWP31" s="71"/>
      <c r="MWQ31" s="71"/>
      <c r="MWR31" s="71"/>
      <c r="MWS31" s="71"/>
      <c r="MWT31" s="71"/>
      <c r="MWU31" s="71"/>
      <c r="MWV31" s="71"/>
      <c r="MWW31" s="71"/>
      <c r="MWX31" s="71"/>
      <c r="MWY31" s="71"/>
      <c r="MWZ31" s="71"/>
      <c r="MXA31" s="71"/>
      <c r="MXB31" s="71"/>
      <c r="MXC31" s="71"/>
      <c r="MXD31" s="71"/>
      <c r="MXE31" s="71"/>
      <c r="MXF31" s="71"/>
      <c r="MXG31" s="71"/>
      <c r="MXH31" s="71"/>
      <c r="MXI31" s="71"/>
      <c r="MXJ31" s="71"/>
      <c r="MXK31" s="71"/>
      <c r="MXL31" s="71"/>
      <c r="MXM31" s="71"/>
      <c r="MXN31" s="71"/>
      <c r="MXO31" s="71"/>
      <c r="MXP31" s="71"/>
      <c r="MXQ31" s="71"/>
      <c r="MXR31" s="71"/>
      <c r="MXS31" s="71"/>
      <c r="MXT31" s="71"/>
      <c r="MXU31" s="71"/>
      <c r="MXV31" s="71"/>
      <c r="MXW31" s="71"/>
      <c r="MXX31" s="71"/>
      <c r="MXY31" s="71"/>
      <c r="MXZ31" s="71"/>
      <c r="MYA31" s="71"/>
      <c r="MYB31" s="71"/>
      <c r="MYC31" s="71"/>
      <c r="MYD31" s="71"/>
      <c r="MYE31" s="71"/>
      <c r="MYF31" s="71"/>
      <c r="MYG31" s="71"/>
      <c r="MYH31" s="71"/>
      <c r="MYI31" s="71"/>
      <c r="MYJ31" s="71"/>
      <c r="MYK31" s="71"/>
      <c r="MYL31" s="71"/>
      <c r="MYM31" s="71"/>
      <c r="MYN31" s="71"/>
      <c r="MYO31" s="71"/>
      <c r="MYP31" s="71"/>
      <c r="MYQ31" s="71"/>
      <c r="MYR31" s="71"/>
      <c r="MYS31" s="71"/>
      <c r="MYT31" s="71"/>
      <c r="MYU31" s="71"/>
      <c r="MYV31" s="71"/>
      <c r="MYW31" s="71"/>
      <c r="MYX31" s="71"/>
      <c r="MYY31" s="71"/>
      <c r="MYZ31" s="71"/>
      <c r="MZA31" s="71"/>
      <c r="MZB31" s="71"/>
      <c r="MZC31" s="71"/>
      <c r="MZD31" s="71"/>
      <c r="MZE31" s="71"/>
      <c r="MZF31" s="71"/>
      <c r="MZG31" s="71"/>
      <c r="MZH31" s="71"/>
      <c r="MZI31" s="71"/>
      <c r="MZJ31" s="71"/>
      <c r="MZK31" s="71"/>
      <c r="MZL31" s="71"/>
      <c r="MZM31" s="71"/>
      <c r="MZN31" s="71"/>
      <c r="MZO31" s="71"/>
      <c r="MZP31" s="71"/>
      <c r="MZQ31" s="71"/>
      <c r="MZR31" s="71"/>
      <c r="MZS31" s="71"/>
      <c r="MZT31" s="71"/>
      <c r="MZU31" s="71"/>
      <c r="MZV31" s="71"/>
      <c r="MZW31" s="71"/>
      <c r="MZX31" s="71"/>
      <c r="MZY31" s="71"/>
      <c r="MZZ31" s="71"/>
      <c r="NAA31" s="71"/>
      <c r="NAB31" s="71"/>
      <c r="NAC31" s="71"/>
      <c r="NAD31" s="71"/>
      <c r="NAE31" s="71"/>
      <c r="NAF31" s="71"/>
      <c r="NAG31" s="71"/>
      <c r="NAH31" s="71"/>
      <c r="NAI31" s="71"/>
      <c r="NAJ31" s="71"/>
      <c r="NAK31" s="71"/>
      <c r="NAL31" s="71"/>
      <c r="NAM31" s="71"/>
      <c r="NAN31" s="71"/>
      <c r="NAO31" s="71"/>
      <c r="NAP31" s="71"/>
      <c r="NAQ31" s="71"/>
      <c r="NAR31" s="71"/>
      <c r="NAS31" s="71"/>
      <c r="NAT31" s="71"/>
      <c r="NAU31" s="71"/>
      <c r="NAV31" s="71"/>
      <c r="NAW31" s="71"/>
      <c r="NAX31" s="71"/>
      <c r="NAY31" s="71"/>
      <c r="NAZ31" s="71"/>
      <c r="NBA31" s="71"/>
      <c r="NBB31" s="71"/>
      <c r="NBC31" s="71"/>
      <c r="NBD31" s="71"/>
      <c r="NBE31" s="71"/>
      <c r="NBF31" s="71"/>
      <c r="NBG31" s="71"/>
      <c r="NBH31" s="71"/>
      <c r="NBI31" s="71"/>
      <c r="NBJ31" s="71"/>
      <c r="NBK31" s="71"/>
      <c r="NBL31" s="71"/>
      <c r="NBM31" s="71"/>
      <c r="NBN31" s="71"/>
      <c r="NBO31" s="71"/>
      <c r="NBP31" s="71"/>
      <c r="NBQ31" s="71"/>
      <c r="NBR31" s="71"/>
      <c r="NBS31" s="71"/>
      <c r="NBT31" s="71"/>
      <c r="NBU31" s="71"/>
      <c r="NBV31" s="71"/>
      <c r="NBW31" s="71"/>
      <c r="NBX31" s="71"/>
      <c r="NBY31" s="71"/>
      <c r="NBZ31" s="71"/>
      <c r="NCA31" s="71"/>
      <c r="NCB31" s="71"/>
      <c r="NCC31" s="71"/>
      <c r="NCD31" s="71"/>
      <c r="NCE31" s="71"/>
      <c r="NCF31" s="71"/>
      <c r="NCG31" s="71"/>
      <c r="NCH31" s="71"/>
      <c r="NCI31" s="71"/>
      <c r="NCJ31" s="71"/>
      <c r="NCK31" s="71"/>
      <c r="NCL31" s="71"/>
      <c r="NCM31" s="71"/>
      <c r="NCN31" s="71"/>
      <c r="NCO31" s="71"/>
      <c r="NCP31" s="71"/>
      <c r="NCQ31" s="71"/>
      <c r="NCR31" s="71"/>
      <c r="NCS31" s="71"/>
      <c r="NCT31" s="71"/>
      <c r="NCU31" s="71"/>
      <c r="NCV31" s="71"/>
      <c r="NCW31" s="71"/>
      <c r="NCX31" s="71"/>
      <c r="NCY31" s="71"/>
      <c r="NCZ31" s="71"/>
      <c r="NDA31" s="71"/>
      <c r="NDB31" s="71"/>
      <c r="NDC31" s="71"/>
      <c r="NDD31" s="71"/>
      <c r="NDE31" s="71"/>
      <c r="NDF31" s="71"/>
      <c r="NDG31" s="71"/>
      <c r="NDH31" s="71"/>
      <c r="NDI31" s="71"/>
      <c r="NDJ31" s="71"/>
      <c r="NDK31" s="71"/>
      <c r="NDL31" s="71"/>
      <c r="NDM31" s="71"/>
      <c r="NDN31" s="71"/>
      <c r="NDO31" s="71"/>
      <c r="NDP31" s="71"/>
      <c r="NDQ31" s="71"/>
      <c r="NDR31" s="71"/>
      <c r="NDS31" s="71"/>
      <c r="NDT31" s="71"/>
      <c r="NDU31" s="71"/>
      <c r="NDV31" s="71"/>
      <c r="NDW31" s="71"/>
      <c r="NDX31" s="71"/>
      <c r="NDY31" s="71"/>
      <c r="NDZ31" s="71"/>
      <c r="NEA31" s="71"/>
      <c r="NEB31" s="71"/>
      <c r="NEC31" s="71"/>
      <c r="NED31" s="71"/>
      <c r="NEE31" s="71"/>
      <c r="NEF31" s="71"/>
      <c r="NEG31" s="71"/>
      <c r="NEH31" s="71"/>
      <c r="NEI31" s="71"/>
      <c r="NEJ31" s="71"/>
      <c r="NEK31" s="71"/>
      <c r="NEL31" s="71"/>
      <c r="NEM31" s="71"/>
      <c r="NEN31" s="71"/>
      <c r="NEO31" s="71"/>
      <c r="NEP31" s="71"/>
      <c r="NEQ31" s="71"/>
      <c r="NER31" s="71"/>
      <c r="NES31" s="71"/>
      <c r="NET31" s="71"/>
      <c r="NEU31" s="71"/>
      <c r="NEV31" s="71"/>
      <c r="NEW31" s="71"/>
      <c r="NEX31" s="71"/>
      <c r="NEY31" s="71"/>
      <c r="NEZ31" s="71"/>
      <c r="NFA31" s="71"/>
      <c r="NFB31" s="71"/>
      <c r="NFC31" s="71"/>
      <c r="NFD31" s="71"/>
      <c r="NFE31" s="71"/>
      <c r="NFF31" s="71"/>
      <c r="NFG31" s="71"/>
      <c r="NFH31" s="71"/>
      <c r="NFI31" s="71"/>
      <c r="NFJ31" s="71"/>
      <c r="NFK31" s="71"/>
      <c r="NFL31" s="71"/>
      <c r="NFM31" s="71"/>
      <c r="NFN31" s="71"/>
      <c r="NFO31" s="71"/>
      <c r="NFP31" s="71"/>
      <c r="NFQ31" s="71"/>
      <c r="NFR31" s="71"/>
      <c r="NFS31" s="71"/>
      <c r="NFT31" s="71"/>
      <c r="NFU31" s="71"/>
      <c r="NFV31" s="71"/>
      <c r="NFW31" s="71"/>
      <c r="NFX31" s="71"/>
      <c r="NFY31" s="71"/>
      <c r="NFZ31" s="71"/>
      <c r="NGA31" s="71"/>
      <c r="NGB31" s="71"/>
      <c r="NGC31" s="71"/>
      <c r="NGD31" s="71"/>
      <c r="NGE31" s="71"/>
      <c r="NGF31" s="71"/>
      <c r="NGG31" s="71"/>
      <c r="NGH31" s="71"/>
      <c r="NGI31" s="71"/>
      <c r="NGJ31" s="71"/>
      <c r="NGK31" s="71"/>
      <c r="NGL31" s="71"/>
      <c r="NGM31" s="71"/>
      <c r="NGN31" s="71"/>
      <c r="NGO31" s="71"/>
      <c r="NGP31" s="71"/>
      <c r="NGQ31" s="71"/>
      <c r="NGR31" s="71"/>
      <c r="NGS31" s="71"/>
      <c r="NGT31" s="71"/>
      <c r="NGU31" s="71"/>
      <c r="NGV31" s="71"/>
      <c r="NGW31" s="71"/>
      <c r="NGX31" s="71"/>
      <c r="NGY31" s="71"/>
      <c r="NGZ31" s="71"/>
      <c r="NHA31" s="71"/>
      <c r="NHB31" s="71"/>
      <c r="NHC31" s="71"/>
      <c r="NHD31" s="71"/>
      <c r="NHE31" s="71"/>
      <c r="NHF31" s="71"/>
      <c r="NHG31" s="71"/>
      <c r="NHH31" s="71"/>
      <c r="NHI31" s="71"/>
      <c r="NHJ31" s="71"/>
      <c r="NHK31" s="71"/>
      <c r="NHL31" s="71"/>
      <c r="NHM31" s="71"/>
      <c r="NHN31" s="71"/>
      <c r="NHO31" s="71"/>
      <c r="NHP31" s="71"/>
      <c r="NHQ31" s="71"/>
      <c r="NHR31" s="71"/>
      <c r="NHS31" s="71"/>
      <c r="NHT31" s="71"/>
      <c r="NHU31" s="71"/>
      <c r="NHV31" s="71"/>
      <c r="NHW31" s="71"/>
      <c r="NHX31" s="71"/>
      <c r="NHY31" s="71"/>
      <c r="NHZ31" s="71"/>
      <c r="NIA31" s="71"/>
      <c r="NIB31" s="71"/>
      <c r="NIC31" s="71"/>
      <c r="NID31" s="71"/>
      <c r="NIE31" s="71"/>
      <c r="NIF31" s="71"/>
      <c r="NIG31" s="71"/>
      <c r="NIH31" s="71"/>
      <c r="NII31" s="71"/>
      <c r="NIJ31" s="71"/>
      <c r="NIK31" s="71"/>
      <c r="NIL31" s="71"/>
      <c r="NIM31" s="71"/>
      <c r="NIN31" s="71"/>
      <c r="NIO31" s="71"/>
      <c r="NIP31" s="71"/>
      <c r="NIQ31" s="71"/>
      <c r="NIR31" s="71"/>
      <c r="NIS31" s="71"/>
      <c r="NIT31" s="71"/>
      <c r="NIU31" s="71"/>
      <c r="NIV31" s="71"/>
      <c r="NIW31" s="71"/>
      <c r="NIX31" s="71"/>
      <c r="NIY31" s="71"/>
      <c r="NIZ31" s="71"/>
      <c r="NJA31" s="71"/>
      <c r="NJB31" s="71"/>
      <c r="NJC31" s="71"/>
      <c r="NJD31" s="71"/>
      <c r="NJE31" s="71"/>
      <c r="NJF31" s="71"/>
      <c r="NJG31" s="71"/>
      <c r="NJH31" s="71"/>
      <c r="NJI31" s="71"/>
      <c r="NJJ31" s="71"/>
      <c r="NJK31" s="71"/>
      <c r="NJL31" s="71"/>
      <c r="NJM31" s="71"/>
      <c r="NJN31" s="71"/>
      <c r="NJO31" s="71"/>
      <c r="NJP31" s="71"/>
      <c r="NJQ31" s="71"/>
      <c r="NJR31" s="71"/>
      <c r="NJS31" s="71"/>
      <c r="NJT31" s="71"/>
      <c r="NJU31" s="71"/>
      <c r="NJV31" s="71"/>
      <c r="NJW31" s="71"/>
      <c r="NJX31" s="71"/>
      <c r="NJY31" s="71"/>
      <c r="NJZ31" s="71"/>
      <c r="NKA31" s="71"/>
      <c r="NKB31" s="71"/>
      <c r="NKC31" s="71"/>
      <c r="NKD31" s="71"/>
      <c r="NKE31" s="71"/>
      <c r="NKF31" s="71"/>
      <c r="NKG31" s="71"/>
      <c r="NKH31" s="71"/>
      <c r="NKI31" s="71"/>
      <c r="NKJ31" s="71"/>
      <c r="NKK31" s="71"/>
      <c r="NKL31" s="71"/>
      <c r="NKM31" s="71"/>
      <c r="NKN31" s="71"/>
      <c r="NKO31" s="71"/>
      <c r="NKP31" s="71"/>
      <c r="NKQ31" s="71"/>
      <c r="NKR31" s="71"/>
      <c r="NKS31" s="71"/>
      <c r="NKT31" s="71"/>
      <c r="NKU31" s="71"/>
      <c r="NKV31" s="71"/>
      <c r="NKW31" s="71"/>
      <c r="NKX31" s="71"/>
      <c r="NKY31" s="71"/>
      <c r="NKZ31" s="71"/>
      <c r="NLA31" s="71"/>
      <c r="NLB31" s="71"/>
      <c r="NLC31" s="71"/>
      <c r="NLD31" s="71"/>
      <c r="NLE31" s="71"/>
      <c r="NLF31" s="71"/>
      <c r="NLG31" s="71"/>
      <c r="NLH31" s="71"/>
      <c r="NLI31" s="71"/>
      <c r="NLJ31" s="71"/>
      <c r="NLK31" s="71"/>
      <c r="NLL31" s="71"/>
      <c r="NLM31" s="71"/>
      <c r="NLN31" s="71"/>
      <c r="NLO31" s="71"/>
      <c r="NLP31" s="71"/>
      <c r="NLQ31" s="71"/>
      <c r="NLR31" s="71"/>
      <c r="NLS31" s="71"/>
      <c r="NLT31" s="71"/>
      <c r="NLU31" s="71"/>
      <c r="NLV31" s="71"/>
      <c r="NLW31" s="71"/>
      <c r="NLX31" s="71"/>
      <c r="NLY31" s="71"/>
      <c r="NLZ31" s="71"/>
      <c r="NMA31" s="71"/>
      <c r="NMB31" s="71"/>
      <c r="NMC31" s="71"/>
      <c r="NMD31" s="71"/>
      <c r="NME31" s="71"/>
      <c r="NMF31" s="71"/>
      <c r="NMG31" s="71"/>
      <c r="NMH31" s="71"/>
      <c r="NMI31" s="71"/>
      <c r="NMJ31" s="71"/>
      <c r="NMK31" s="71"/>
      <c r="NML31" s="71"/>
      <c r="NMM31" s="71"/>
      <c r="NMN31" s="71"/>
      <c r="NMO31" s="71"/>
      <c r="NMP31" s="71"/>
      <c r="NMQ31" s="71"/>
      <c r="NMR31" s="71"/>
      <c r="NMS31" s="71"/>
      <c r="NMT31" s="71"/>
      <c r="NMU31" s="71"/>
      <c r="NMV31" s="71"/>
      <c r="NMW31" s="71"/>
      <c r="NMX31" s="71"/>
      <c r="NMY31" s="71"/>
      <c r="NMZ31" s="71"/>
      <c r="NNA31" s="71"/>
      <c r="NNB31" s="71"/>
      <c r="NNC31" s="71"/>
      <c r="NND31" s="71"/>
      <c r="NNE31" s="71"/>
      <c r="NNF31" s="71"/>
      <c r="NNG31" s="71"/>
      <c r="NNH31" s="71"/>
      <c r="NNI31" s="71"/>
      <c r="NNJ31" s="71"/>
      <c r="NNK31" s="71"/>
      <c r="NNL31" s="71"/>
      <c r="NNM31" s="71"/>
      <c r="NNN31" s="71"/>
      <c r="NNO31" s="71"/>
      <c r="NNP31" s="71"/>
      <c r="NNQ31" s="71"/>
      <c r="NNR31" s="71"/>
      <c r="NNS31" s="71"/>
      <c r="NNT31" s="71"/>
      <c r="NNU31" s="71"/>
      <c r="NNV31" s="71"/>
      <c r="NNW31" s="71"/>
      <c r="NNX31" s="71"/>
      <c r="NNY31" s="71"/>
      <c r="NNZ31" s="71"/>
      <c r="NOA31" s="71"/>
      <c r="NOB31" s="71"/>
      <c r="NOC31" s="71"/>
      <c r="NOD31" s="71"/>
      <c r="NOE31" s="71"/>
      <c r="NOF31" s="71"/>
      <c r="NOG31" s="71"/>
      <c r="NOH31" s="71"/>
      <c r="NOI31" s="71"/>
      <c r="NOJ31" s="71"/>
      <c r="NOK31" s="71"/>
      <c r="NOL31" s="71"/>
      <c r="NOM31" s="71"/>
      <c r="NON31" s="71"/>
      <c r="NOO31" s="71"/>
      <c r="NOP31" s="71"/>
      <c r="NOQ31" s="71"/>
      <c r="NOR31" s="71"/>
      <c r="NOS31" s="71"/>
      <c r="NOT31" s="71"/>
      <c r="NOU31" s="71"/>
      <c r="NOV31" s="71"/>
      <c r="NOW31" s="71"/>
      <c r="NOX31" s="71"/>
      <c r="NOY31" s="71"/>
      <c r="NOZ31" s="71"/>
      <c r="NPA31" s="71"/>
      <c r="NPB31" s="71"/>
      <c r="NPC31" s="71"/>
      <c r="NPD31" s="71"/>
      <c r="NPE31" s="71"/>
      <c r="NPF31" s="71"/>
      <c r="NPG31" s="71"/>
      <c r="NPH31" s="71"/>
      <c r="NPI31" s="71"/>
      <c r="NPJ31" s="71"/>
      <c r="NPK31" s="71"/>
      <c r="NPL31" s="71"/>
      <c r="NPM31" s="71"/>
      <c r="NPN31" s="71"/>
      <c r="NPO31" s="71"/>
      <c r="NPP31" s="71"/>
      <c r="NPQ31" s="71"/>
      <c r="NPR31" s="71"/>
      <c r="NPS31" s="71"/>
      <c r="NPT31" s="71"/>
      <c r="NPU31" s="71"/>
      <c r="NPV31" s="71"/>
      <c r="NPW31" s="71"/>
      <c r="NPX31" s="71"/>
      <c r="NPY31" s="71"/>
      <c r="NPZ31" s="71"/>
      <c r="NQA31" s="71"/>
      <c r="NQB31" s="71"/>
      <c r="NQC31" s="71"/>
      <c r="NQD31" s="71"/>
      <c r="NQE31" s="71"/>
      <c r="NQF31" s="71"/>
      <c r="NQG31" s="71"/>
      <c r="NQH31" s="71"/>
      <c r="NQI31" s="71"/>
      <c r="NQJ31" s="71"/>
      <c r="NQK31" s="71"/>
      <c r="NQL31" s="71"/>
      <c r="NQM31" s="71"/>
      <c r="NQN31" s="71"/>
      <c r="NQO31" s="71"/>
      <c r="NQP31" s="71"/>
      <c r="NQQ31" s="71"/>
      <c r="NQR31" s="71"/>
      <c r="NQS31" s="71"/>
      <c r="NQT31" s="71"/>
      <c r="NQU31" s="71"/>
      <c r="NQV31" s="71"/>
      <c r="NQW31" s="71"/>
      <c r="NQX31" s="71"/>
      <c r="NQY31" s="71"/>
      <c r="NQZ31" s="71"/>
      <c r="NRA31" s="71"/>
      <c r="NRB31" s="71"/>
      <c r="NRC31" s="71"/>
      <c r="NRD31" s="71"/>
      <c r="NRE31" s="71"/>
      <c r="NRF31" s="71"/>
      <c r="NRG31" s="71"/>
      <c r="NRH31" s="71"/>
      <c r="NRI31" s="71"/>
      <c r="NRJ31" s="71"/>
      <c r="NRK31" s="71"/>
      <c r="NRL31" s="71"/>
      <c r="NRM31" s="71"/>
      <c r="NRN31" s="71"/>
      <c r="NRO31" s="71"/>
      <c r="NRP31" s="71"/>
      <c r="NRQ31" s="71"/>
      <c r="NRR31" s="71"/>
      <c r="NRS31" s="71"/>
      <c r="NRT31" s="71"/>
      <c r="NRU31" s="71"/>
      <c r="NRV31" s="71"/>
      <c r="NRW31" s="71"/>
      <c r="NRX31" s="71"/>
      <c r="NRY31" s="71"/>
      <c r="NRZ31" s="71"/>
      <c r="NSA31" s="71"/>
      <c r="NSB31" s="71"/>
      <c r="NSC31" s="71"/>
      <c r="NSD31" s="71"/>
      <c r="NSE31" s="71"/>
      <c r="NSF31" s="71"/>
      <c r="NSG31" s="71"/>
      <c r="NSH31" s="71"/>
      <c r="NSI31" s="71"/>
      <c r="NSJ31" s="71"/>
      <c r="NSK31" s="71"/>
      <c r="NSL31" s="71"/>
      <c r="NSM31" s="71"/>
      <c r="NSN31" s="71"/>
      <c r="NSO31" s="71"/>
      <c r="NSP31" s="71"/>
      <c r="NSQ31" s="71"/>
      <c r="NSR31" s="71"/>
      <c r="NSS31" s="71"/>
      <c r="NST31" s="71"/>
      <c r="NSU31" s="71"/>
      <c r="NSV31" s="71"/>
      <c r="NSW31" s="71"/>
      <c r="NSX31" s="71"/>
      <c r="NSY31" s="71"/>
      <c r="NSZ31" s="71"/>
      <c r="NTA31" s="71"/>
      <c r="NTB31" s="71"/>
      <c r="NTC31" s="71"/>
      <c r="NTD31" s="71"/>
      <c r="NTE31" s="71"/>
      <c r="NTF31" s="71"/>
      <c r="NTG31" s="71"/>
      <c r="NTH31" s="71"/>
      <c r="NTI31" s="71"/>
      <c r="NTJ31" s="71"/>
      <c r="NTK31" s="71"/>
      <c r="NTL31" s="71"/>
      <c r="NTM31" s="71"/>
      <c r="NTN31" s="71"/>
      <c r="NTO31" s="71"/>
      <c r="NTP31" s="71"/>
      <c r="NTQ31" s="71"/>
      <c r="NTR31" s="71"/>
      <c r="NTS31" s="71"/>
      <c r="NTT31" s="71"/>
      <c r="NTU31" s="71"/>
      <c r="NTV31" s="71"/>
      <c r="NTW31" s="71"/>
      <c r="NTX31" s="71"/>
      <c r="NTY31" s="71"/>
      <c r="NTZ31" s="71"/>
      <c r="NUA31" s="71"/>
      <c r="NUB31" s="71"/>
      <c r="NUC31" s="71"/>
      <c r="NUD31" s="71"/>
      <c r="NUE31" s="71"/>
      <c r="NUF31" s="71"/>
      <c r="NUG31" s="71"/>
      <c r="NUH31" s="71"/>
      <c r="NUI31" s="71"/>
      <c r="NUJ31" s="71"/>
      <c r="NUK31" s="71"/>
      <c r="NUL31" s="71"/>
      <c r="NUM31" s="71"/>
      <c r="NUN31" s="71"/>
      <c r="NUO31" s="71"/>
      <c r="NUP31" s="71"/>
      <c r="NUQ31" s="71"/>
      <c r="NUR31" s="71"/>
      <c r="NUS31" s="71"/>
      <c r="NUT31" s="71"/>
      <c r="NUU31" s="71"/>
      <c r="NUV31" s="71"/>
      <c r="NUW31" s="71"/>
      <c r="NUX31" s="71"/>
      <c r="NUY31" s="71"/>
      <c r="NUZ31" s="71"/>
      <c r="NVA31" s="71"/>
      <c r="NVB31" s="71"/>
      <c r="NVC31" s="71"/>
      <c r="NVD31" s="71"/>
      <c r="NVE31" s="71"/>
      <c r="NVF31" s="71"/>
      <c r="NVG31" s="71"/>
      <c r="NVH31" s="71"/>
      <c r="NVI31" s="71"/>
      <c r="NVJ31" s="71"/>
      <c r="NVK31" s="71"/>
      <c r="NVL31" s="71"/>
      <c r="NVM31" s="71"/>
      <c r="NVN31" s="71"/>
      <c r="NVO31" s="71"/>
      <c r="NVP31" s="71"/>
      <c r="NVQ31" s="71"/>
      <c r="NVR31" s="71"/>
      <c r="NVS31" s="71"/>
      <c r="NVT31" s="71"/>
      <c r="NVU31" s="71"/>
      <c r="NVV31" s="71"/>
      <c r="NVW31" s="71"/>
      <c r="NVX31" s="71"/>
      <c r="NVY31" s="71"/>
      <c r="NVZ31" s="71"/>
      <c r="NWA31" s="71"/>
      <c r="NWB31" s="71"/>
      <c r="NWC31" s="71"/>
      <c r="NWD31" s="71"/>
      <c r="NWE31" s="71"/>
      <c r="NWF31" s="71"/>
      <c r="NWG31" s="71"/>
      <c r="NWH31" s="71"/>
      <c r="NWI31" s="71"/>
      <c r="NWJ31" s="71"/>
      <c r="NWK31" s="71"/>
      <c r="NWL31" s="71"/>
      <c r="NWM31" s="71"/>
      <c r="NWN31" s="71"/>
      <c r="NWO31" s="71"/>
      <c r="NWP31" s="71"/>
      <c r="NWQ31" s="71"/>
      <c r="NWR31" s="71"/>
      <c r="NWS31" s="71"/>
      <c r="NWT31" s="71"/>
      <c r="NWU31" s="71"/>
      <c r="NWV31" s="71"/>
      <c r="NWW31" s="71"/>
      <c r="NWX31" s="71"/>
      <c r="NWY31" s="71"/>
      <c r="NWZ31" s="71"/>
      <c r="NXA31" s="71"/>
      <c r="NXB31" s="71"/>
      <c r="NXC31" s="71"/>
      <c r="NXD31" s="71"/>
      <c r="NXE31" s="71"/>
      <c r="NXF31" s="71"/>
      <c r="NXG31" s="71"/>
      <c r="NXH31" s="71"/>
      <c r="NXI31" s="71"/>
      <c r="NXJ31" s="71"/>
      <c r="NXK31" s="71"/>
      <c r="NXL31" s="71"/>
      <c r="NXM31" s="71"/>
      <c r="NXN31" s="71"/>
      <c r="NXO31" s="71"/>
      <c r="NXP31" s="71"/>
      <c r="NXQ31" s="71"/>
      <c r="NXR31" s="71"/>
      <c r="NXS31" s="71"/>
      <c r="NXT31" s="71"/>
      <c r="NXU31" s="71"/>
      <c r="NXV31" s="71"/>
      <c r="NXW31" s="71"/>
      <c r="NXX31" s="71"/>
      <c r="NXY31" s="71"/>
      <c r="NXZ31" s="71"/>
      <c r="NYA31" s="71"/>
      <c r="NYB31" s="71"/>
      <c r="NYC31" s="71"/>
      <c r="NYD31" s="71"/>
      <c r="NYE31" s="71"/>
      <c r="NYF31" s="71"/>
      <c r="NYG31" s="71"/>
      <c r="NYH31" s="71"/>
      <c r="NYI31" s="71"/>
      <c r="NYJ31" s="71"/>
      <c r="NYK31" s="71"/>
      <c r="NYL31" s="71"/>
      <c r="NYM31" s="71"/>
      <c r="NYN31" s="71"/>
      <c r="NYO31" s="71"/>
      <c r="NYP31" s="71"/>
      <c r="NYQ31" s="71"/>
      <c r="NYR31" s="71"/>
      <c r="NYS31" s="71"/>
      <c r="NYT31" s="71"/>
      <c r="NYU31" s="71"/>
      <c r="NYV31" s="71"/>
      <c r="NYW31" s="71"/>
      <c r="NYX31" s="71"/>
      <c r="NYY31" s="71"/>
      <c r="NYZ31" s="71"/>
      <c r="NZA31" s="71"/>
      <c r="NZB31" s="71"/>
      <c r="NZC31" s="71"/>
      <c r="NZD31" s="71"/>
      <c r="NZE31" s="71"/>
      <c r="NZF31" s="71"/>
      <c r="NZG31" s="71"/>
      <c r="NZH31" s="71"/>
      <c r="NZI31" s="71"/>
      <c r="NZJ31" s="71"/>
      <c r="NZK31" s="71"/>
      <c r="NZL31" s="71"/>
      <c r="NZM31" s="71"/>
      <c r="NZN31" s="71"/>
      <c r="NZO31" s="71"/>
      <c r="NZP31" s="71"/>
      <c r="NZQ31" s="71"/>
      <c r="NZR31" s="71"/>
      <c r="NZS31" s="71"/>
      <c r="NZT31" s="71"/>
      <c r="NZU31" s="71"/>
      <c r="NZV31" s="71"/>
      <c r="NZW31" s="71"/>
      <c r="NZX31" s="71"/>
      <c r="NZY31" s="71"/>
      <c r="NZZ31" s="71"/>
      <c r="OAA31" s="71"/>
      <c r="OAB31" s="71"/>
      <c r="OAC31" s="71"/>
      <c r="OAD31" s="71"/>
      <c r="OAE31" s="71"/>
      <c r="OAF31" s="71"/>
      <c r="OAG31" s="71"/>
      <c r="OAH31" s="71"/>
      <c r="OAI31" s="71"/>
      <c r="OAJ31" s="71"/>
      <c r="OAK31" s="71"/>
      <c r="OAL31" s="71"/>
      <c r="OAM31" s="71"/>
      <c r="OAN31" s="71"/>
      <c r="OAO31" s="71"/>
      <c r="OAP31" s="71"/>
      <c r="OAQ31" s="71"/>
      <c r="OAR31" s="71"/>
      <c r="OAS31" s="71"/>
      <c r="OAT31" s="71"/>
      <c r="OAU31" s="71"/>
      <c r="OAV31" s="71"/>
      <c r="OAW31" s="71"/>
      <c r="OAX31" s="71"/>
      <c r="OAY31" s="71"/>
      <c r="OAZ31" s="71"/>
      <c r="OBA31" s="71"/>
      <c r="OBB31" s="71"/>
      <c r="OBC31" s="71"/>
      <c r="OBD31" s="71"/>
      <c r="OBE31" s="71"/>
      <c r="OBF31" s="71"/>
      <c r="OBG31" s="71"/>
      <c r="OBH31" s="71"/>
      <c r="OBI31" s="71"/>
      <c r="OBJ31" s="71"/>
      <c r="OBK31" s="71"/>
      <c r="OBL31" s="71"/>
      <c r="OBM31" s="71"/>
      <c r="OBN31" s="71"/>
      <c r="OBO31" s="71"/>
      <c r="OBP31" s="71"/>
      <c r="OBQ31" s="71"/>
      <c r="OBR31" s="71"/>
      <c r="OBS31" s="71"/>
      <c r="OBT31" s="71"/>
      <c r="OBU31" s="71"/>
      <c r="OBV31" s="71"/>
      <c r="OBW31" s="71"/>
      <c r="OBX31" s="71"/>
      <c r="OBY31" s="71"/>
      <c r="OBZ31" s="71"/>
      <c r="OCA31" s="71"/>
      <c r="OCB31" s="71"/>
      <c r="OCC31" s="71"/>
      <c r="OCD31" s="71"/>
      <c r="OCE31" s="71"/>
      <c r="OCF31" s="71"/>
      <c r="OCG31" s="71"/>
      <c r="OCH31" s="71"/>
      <c r="OCI31" s="71"/>
      <c r="OCJ31" s="71"/>
      <c r="OCK31" s="71"/>
      <c r="OCL31" s="71"/>
      <c r="OCM31" s="71"/>
      <c r="OCN31" s="71"/>
      <c r="OCO31" s="71"/>
      <c r="OCP31" s="71"/>
      <c r="OCQ31" s="71"/>
      <c r="OCR31" s="71"/>
      <c r="OCS31" s="71"/>
      <c r="OCT31" s="71"/>
      <c r="OCU31" s="71"/>
      <c r="OCV31" s="71"/>
      <c r="OCW31" s="71"/>
      <c r="OCX31" s="71"/>
      <c r="OCY31" s="71"/>
      <c r="OCZ31" s="71"/>
      <c r="ODA31" s="71"/>
      <c r="ODB31" s="71"/>
      <c r="ODC31" s="71"/>
      <c r="ODD31" s="71"/>
      <c r="ODE31" s="71"/>
      <c r="ODF31" s="71"/>
      <c r="ODG31" s="71"/>
      <c r="ODH31" s="71"/>
      <c r="ODI31" s="71"/>
      <c r="ODJ31" s="71"/>
      <c r="ODK31" s="71"/>
      <c r="ODL31" s="71"/>
      <c r="ODM31" s="71"/>
      <c r="ODN31" s="71"/>
      <c r="ODO31" s="71"/>
      <c r="ODP31" s="71"/>
      <c r="ODQ31" s="71"/>
      <c r="ODR31" s="71"/>
      <c r="ODS31" s="71"/>
      <c r="ODT31" s="71"/>
      <c r="ODU31" s="71"/>
      <c r="ODV31" s="71"/>
      <c r="ODW31" s="71"/>
      <c r="ODX31" s="71"/>
      <c r="ODY31" s="71"/>
      <c r="ODZ31" s="71"/>
      <c r="OEA31" s="71"/>
      <c r="OEB31" s="71"/>
      <c r="OEC31" s="71"/>
      <c r="OED31" s="71"/>
      <c r="OEE31" s="71"/>
      <c r="OEF31" s="71"/>
      <c r="OEG31" s="71"/>
      <c r="OEH31" s="71"/>
      <c r="OEI31" s="71"/>
      <c r="OEJ31" s="71"/>
      <c r="OEK31" s="71"/>
      <c r="OEL31" s="71"/>
      <c r="OEM31" s="71"/>
      <c r="OEN31" s="71"/>
      <c r="OEO31" s="71"/>
      <c r="OEP31" s="71"/>
      <c r="OEQ31" s="71"/>
      <c r="OER31" s="71"/>
      <c r="OES31" s="71"/>
      <c r="OET31" s="71"/>
      <c r="OEU31" s="71"/>
      <c r="OEV31" s="71"/>
      <c r="OEW31" s="71"/>
      <c r="OEX31" s="71"/>
      <c r="OEY31" s="71"/>
      <c r="OEZ31" s="71"/>
      <c r="OFA31" s="71"/>
      <c r="OFB31" s="71"/>
      <c r="OFC31" s="71"/>
      <c r="OFD31" s="71"/>
      <c r="OFE31" s="71"/>
      <c r="OFF31" s="71"/>
      <c r="OFG31" s="71"/>
      <c r="OFH31" s="71"/>
      <c r="OFI31" s="71"/>
      <c r="OFJ31" s="71"/>
      <c r="OFK31" s="71"/>
      <c r="OFL31" s="71"/>
      <c r="OFM31" s="71"/>
      <c r="OFN31" s="71"/>
      <c r="OFO31" s="71"/>
      <c r="OFP31" s="71"/>
      <c r="OFQ31" s="71"/>
      <c r="OFR31" s="71"/>
      <c r="OFS31" s="71"/>
      <c r="OFT31" s="71"/>
      <c r="OFU31" s="71"/>
      <c r="OFV31" s="71"/>
      <c r="OFW31" s="71"/>
      <c r="OFX31" s="71"/>
      <c r="OFY31" s="71"/>
      <c r="OFZ31" s="71"/>
      <c r="OGA31" s="71"/>
      <c r="OGB31" s="71"/>
      <c r="OGC31" s="71"/>
      <c r="OGD31" s="71"/>
      <c r="OGE31" s="71"/>
      <c r="OGF31" s="71"/>
      <c r="OGG31" s="71"/>
      <c r="OGH31" s="71"/>
      <c r="OGI31" s="71"/>
      <c r="OGJ31" s="71"/>
      <c r="OGK31" s="71"/>
      <c r="OGL31" s="71"/>
      <c r="OGM31" s="71"/>
      <c r="OGN31" s="71"/>
      <c r="OGO31" s="71"/>
      <c r="OGP31" s="71"/>
      <c r="OGQ31" s="71"/>
      <c r="OGR31" s="71"/>
      <c r="OGS31" s="71"/>
      <c r="OGT31" s="71"/>
      <c r="OGU31" s="71"/>
      <c r="OGV31" s="71"/>
      <c r="OGW31" s="71"/>
      <c r="OGX31" s="71"/>
      <c r="OGY31" s="71"/>
      <c r="OGZ31" s="71"/>
      <c r="OHA31" s="71"/>
      <c r="OHB31" s="71"/>
      <c r="OHC31" s="71"/>
      <c r="OHD31" s="71"/>
      <c r="OHE31" s="71"/>
      <c r="OHF31" s="71"/>
      <c r="OHG31" s="71"/>
      <c r="OHH31" s="71"/>
      <c r="OHI31" s="71"/>
      <c r="OHJ31" s="71"/>
      <c r="OHK31" s="71"/>
      <c r="OHL31" s="71"/>
      <c r="OHM31" s="71"/>
      <c r="OHN31" s="71"/>
      <c r="OHO31" s="71"/>
      <c r="OHP31" s="71"/>
      <c r="OHQ31" s="71"/>
      <c r="OHR31" s="71"/>
      <c r="OHS31" s="71"/>
      <c r="OHT31" s="71"/>
      <c r="OHU31" s="71"/>
      <c r="OHV31" s="71"/>
      <c r="OHW31" s="71"/>
      <c r="OHX31" s="71"/>
      <c r="OHY31" s="71"/>
      <c r="OHZ31" s="71"/>
      <c r="OIA31" s="71"/>
      <c r="OIB31" s="71"/>
      <c r="OIC31" s="71"/>
      <c r="OID31" s="71"/>
      <c r="OIE31" s="71"/>
      <c r="OIF31" s="71"/>
      <c r="OIG31" s="71"/>
      <c r="OIH31" s="71"/>
      <c r="OII31" s="71"/>
      <c r="OIJ31" s="71"/>
      <c r="OIK31" s="71"/>
      <c r="OIL31" s="71"/>
      <c r="OIM31" s="71"/>
      <c r="OIN31" s="71"/>
      <c r="OIO31" s="71"/>
      <c r="OIP31" s="71"/>
      <c r="OIQ31" s="71"/>
      <c r="OIR31" s="71"/>
      <c r="OIS31" s="71"/>
      <c r="OIT31" s="71"/>
      <c r="OIU31" s="71"/>
      <c r="OIV31" s="71"/>
      <c r="OIW31" s="71"/>
      <c r="OIX31" s="71"/>
      <c r="OIY31" s="71"/>
      <c r="OIZ31" s="71"/>
      <c r="OJA31" s="71"/>
      <c r="OJB31" s="71"/>
      <c r="OJC31" s="71"/>
      <c r="OJD31" s="71"/>
      <c r="OJE31" s="71"/>
      <c r="OJF31" s="71"/>
      <c r="OJG31" s="71"/>
      <c r="OJH31" s="71"/>
      <c r="OJI31" s="71"/>
      <c r="OJJ31" s="71"/>
      <c r="OJK31" s="71"/>
      <c r="OJL31" s="71"/>
      <c r="OJM31" s="71"/>
      <c r="OJN31" s="71"/>
      <c r="OJO31" s="71"/>
      <c r="OJP31" s="71"/>
      <c r="OJQ31" s="71"/>
      <c r="OJR31" s="71"/>
      <c r="OJS31" s="71"/>
      <c r="OJT31" s="71"/>
      <c r="OJU31" s="71"/>
      <c r="OJV31" s="71"/>
      <c r="OJW31" s="71"/>
      <c r="OJX31" s="71"/>
      <c r="OJY31" s="71"/>
      <c r="OJZ31" s="71"/>
      <c r="OKA31" s="71"/>
      <c r="OKB31" s="71"/>
      <c r="OKC31" s="71"/>
      <c r="OKD31" s="71"/>
      <c r="OKE31" s="71"/>
      <c r="OKF31" s="71"/>
      <c r="OKG31" s="71"/>
      <c r="OKH31" s="71"/>
      <c r="OKI31" s="71"/>
      <c r="OKJ31" s="71"/>
      <c r="OKK31" s="71"/>
      <c r="OKL31" s="71"/>
      <c r="OKM31" s="71"/>
      <c r="OKN31" s="71"/>
      <c r="OKO31" s="71"/>
      <c r="OKP31" s="71"/>
      <c r="OKQ31" s="71"/>
      <c r="OKR31" s="71"/>
      <c r="OKS31" s="71"/>
      <c r="OKT31" s="71"/>
      <c r="OKU31" s="71"/>
      <c r="OKV31" s="71"/>
      <c r="OKW31" s="71"/>
      <c r="OKX31" s="71"/>
      <c r="OKY31" s="71"/>
      <c r="OKZ31" s="71"/>
      <c r="OLA31" s="71"/>
      <c r="OLB31" s="71"/>
      <c r="OLC31" s="71"/>
      <c r="OLD31" s="71"/>
      <c r="OLE31" s="71"/>
      <c r="OLF31" s="71"/>
      <c r="OLG31" s="71"/>
      <c r="OLH31" s="71"/>
      <c r="OLI31" s="71"/>
      <c r="OLJ31" s="71"/>
      <c r="OLK31" s="71"/>
      <c r="OLL31" s="71"/>
      <c r="OLM31" s="71"/>
      <c r="OLN31" s="71"/>
      <c r="OLO31" s="71"/>
      <c r="OLP31" s="71"/>
      <c r="OLQ31" s="71"/>
      <c r="OLR31" s="71"/>
      <c r="OLS31" s="71"/>
      <c r="OLT31" s="71"/>
      <c r="OLU31" s="71"/>
      <c r="OLV31" s="71"/>
      <c r="OLW31" s="71"/>
      <c r="OLX31" s="71"/>
      <c r="OLY31" s="71"/>
      <c r="OLZ31" s="71"/>
      <c r="OMA31" s="71"/>
      <c r="OMB31" s="71"/>
      <c r="OMC31" s="71"/>
      <c r="OMD31" s="71"/>
      <c r="OME31" s="71"/>
      <c r="OMF31" s="71"/>
      <c r="OMG31" s="71"/>
      <c r="OMH31" s="71"/>
      <c r="OMI31" s="71"/>
      <c r="OMJ31" s="71"/>
      <c r="OMK31" s="71"/>
      <c r="OML31" s="71"/>
      <c r="OMM31" s="71"/>
      <c r="OMN31" s="71"/>
      <c r="OMO31" s="71"/>
      <c r="OMP31" s="71"/>
      <c r="OMQ31" s="71"/>
      <c r="OMR31" s="71"/>
      <c r="OMS31" s="71"/>
      <c r="OMT31" s="71"/>
      <c r="OMU31" s="71"/>
      <c r="OMV31" s="71"/>
      <c r="OMW31" s="71"/>
      <c r="OMX31" s="71"/>
      <c r="OMY31" s="71"/>
      <c r="OMZ31" s="71"/>
      <c r="ONA31" s="71"/>
      <c r="ONB31" s="71"/>
      <c r="ONC31" s="71"/>
      <c r="OND31" s="71"/>
      <c r="ONE31" s="71"/>
      <c r="ONF31" s="71"/>
      <c r="ONG31" s="71"/>
      <c r="ONH31" s="71"/>
      <c r="ONI31" s="71"/>
      <c r="ONJ31" s="71"/>
      <c r="ONK31" s="71"/>
      <c r="ONL31" s="71"/>
      <c r="ONM31" s="71"/>
      <c r="ONN31" s="71"/>
      <c r="ONO31" s="71"/>
      <c r="ONP31" s="71"/>
      <c r="ONQ31" s="71"/>
      <c r="ONR31" s="71"/>
      <c r="ONS31" s="71"/>
      <c r="ONT31" s="71"/>
      <c r="ONU31" s="71"/>
      <c r="ONV31" s="71"/>
      <c r="ONW31" s="71"/>
      <c r="ONX31" s="71"/>
      <c r="ONY31" s="71"/>
      <c r="ONZ31" s="71"/>
      <c r="OOA31" s="71"/>
      <c r="OOB31" s="71"/>
      <c r="OOC31" s="71"/>
      <c r="OOD31" s="71"/>
      <c r="OOE31" s="71"/>
      <c r="OOF31" s="71"/>
      <c r="OOG31" s="71"/>
      <c r="OOH31" s="71"/>
      <c r="OOI31" s="71"/>
      <c r="OOJ31" s="71"/>
      <c r="OOK31" s="71"/>
      <c r="OOL31" s="71"/>
      <c r="OOM31" s="71"/>
      <c r="OON31" s="71"/>
      <c r="OOO31" s="71"/>
      <c r="OOP31" s="71"/>
      <c r="OOQ31" s="71"/>
      <c r="OOR31" s="71"/>
      <c r="OOS31" s="71"/>
      <c r="OOT31" s="71"/>
      <c r="OOU31" s="71"/>
      <c r="OOV31" s="71"/>
      <c r="OOW31" s="71"/>
      <c r="OOX31" s="71"/>
      <c r="OOY31" s="71"/>
      <c r="OOZ31" s="71"/>
      <c r="OPA31" s="71"/>
      <c r="OPB31" s="71"/>
      <c r="OPC31" s="71"/>
      <c r="OPD31" s="71"/>
      <c r="OPE31" s="71"/>
      <c r="OPF31" s="71"/>
      <c r="OPG31" s="71"/>
      <c r="OPH31" s="71"/>
      <c r="OPI31" s="71"/>
      <c r="OPJ31" s="71"/>
      <c r="OPK31" s="71"/>
      <c r="OPL31" s="71"/>
      <c r="OPM31" s="71"/>
      <c r="OPN31" s="71"/>
      <c r="OPO31" s="71"/>
      <c r="OPP31" s="71"/>
      <c r="OPQ31" s="71"/>
      <c r="OPR31" s="71"/>
      <c r="OPS31" s="71"/>
      <c r="OPT31" s="71"/>
      <c r="OPU31" s="71"/>
      <c r="OPV31" s="71"/>
      <c r="OPW31" s="71"/>
      <c r="OPX31" s="71"/>
      <c r="OPY31" s="71"/>
      <c r="OPZ31" s="71"/>
      <c r="OQA31" s="71"/>
      <c r="OQB31" s="71"/>
      <c r="OQC31" s="71"/>
      <c r="OQD31" s="71"/>
      <c r="OQE31" s="71"/>
      <c r="OQF31" s="71"/>
      <c r="OQG31" s="71"/>
      <c r="OQH31" s="71"/>
      <c r="OQI31" s="71"/>
      <c r="OQJ31" s="71"/>
      <c r="OQK31" s="71"/>
      <c r="OQL31" s="71"/>
      <c r="OQM31" s="71"/>
      <c r="OQN31" s="71"/>
      <c r="OQO31" s="71"/>
      <c r="OQP31" s="71"/>
      <c r="OQQ31" s="71"/>
      <c r="OQR31" s="71"/>
      <c r="OQS31" s="71"/>
      <c r="OQT31" s="71"/>
      <c r="OQU31" s="71"/>
      <c r="OQV31" s="71"/>
      <c r="OQW31" s="71"/>
      <c r="OQX31" s="71"/>
      <c r="OQY31" s="71"/>
      <c r="OQZ31" s="71"/>
      <c r="ORA31" s="71"/>
      <c r="ORB31" s="71"/>
      <c r="ORC31" s="71"/>
      <c r="ORD31" s="71"/>
      <c r="ORE31" s="71"/>
      <c r="ORF31" s="71"/>
      <c r="ORG31" s="71"/>
      <c r="ORH31" s="71"/>
      <c r="ORI31" s="71"/>
      <c r="ORJ31" s="71"/>
      <c r="ORK31" s="71"/>
      <c r="ORL31" s="71"/>
      <c r="ORM31" s="71"/>
      <c r="ORN31" s="71"/>
      <c r="ORO31" s="71"/>
      <c r="ORP31" s="71"/>
      <c r="ORQ31" s="71"/>
      <c r="ORR31" s="71"/>
      <c r="ORS31" s="71"/>
      <c r="ORT31" s="71"/>
      <c r="ORU31" s="71"/>
      <c r="ORV31" s="71"/>
      <c r="ORW31" s="71"/>
      <c r="ORX31" s="71"/>
      <c r="ORY31" s="71"/>
      <c r="ORZ31" s="71"/>
      <c r="OSA31" s="71"/>
      <c r="OSB31" s="71"/>
      <c r="OSC31" s="71"/>
      <c r="OSD31" s="71"/>
      <c r="OSE31" s="71"/>
      <c r="OSF31" s="71"/>
      <c r="OSG31" s="71"/>
      <c r="OSH31" s="71"/>
      <c r="OSI31" s="71"/>
      <c r="OSJ31" s="71"/>
      <c r="OSK31" s="71"/>
      <c r="OSL31" s="71"/>
      <c r="OSM31" s="71"/>
      <c r="OSN31" s="71"/>
      <c r="OSO31" s="71"/>
      <c r="OSP31" s="71"/>
      <c r="OSQ31" s="71"/>
      <c r="OSR31" s="71"/>
      <c r="OSS31" s="71"/>
      <c r="OST31" s="71"/>
      <c r="OSU31" s="71"/>
      <c r="OSV31" s="71"/>
      <c r="OSW31" s="71"/>
      <c r="OSX31" s="71"/>
      <c r="OSY31" s="71"/>
      <c r="OSZ31" s="71"/>
      <c r="OTA31" s="71"/>
      <c r="OTB31" s="71"/>
      <c r="OTC31" s="71"/>
      <c r="OTD31" s="71"/>
      <c r="OTE31" s="71"/>
      <c r="OTF31" s="71"/>
      <c r="OTG31" s="71"/>
      <c r="OTH31" s="71"/>
      <c r="OTI31" s="71"/>
      <c r="OTJ31" s="71"/>
      <c r="OTK31" s="71"/>
      <c r="OTL31" s="71"/>
      <c r="OTM31" s="71"/>
      <c r="OTN31" s="71"/>
      <c r="OTO31" s="71"/>
      <c r="OTP31" s="71"/>
      <c r="OTQ31" s="71"/>
      <c r="OTR31" s="71"/>
      <c r="OTS31" s="71"/>
      <c r="OTT31" s="71"/>
      <c r="OTU31" s="71"/>
      <c r="OTV31" s="71"/>
      <c r="OTW31" s="71"/>
      <c r="OTX31" s="71"/>
      <c r="OTY31" s="71"/>
      <c r="OTZ31" s="71"/>
      <c r="OUA31" s="71"/>
      <c r="OUB31" s="71"/>
      <c r="OUC31" s="71"/>
      <c r="OUD31" s="71"/>
      <c r="OUE31" s="71"/>
      <c r="OUF31" s="71"/>
      <c r="OUG31" s="71"/>
      <c r="OUH31" s="71"/>
      <c r="OUI31" s="71"/>
      <c r="OUJ31" s="71"/>
      <c r="OUK31" s="71"/>
      <c r="OUL31" s="71"/>
      <c r="OUM31" s="71"/>
      <c r="OUN31" s="71"/>
      <c r="OUO31" s="71"/>
      <c r="OUP31" s="71"/>
      <c r="OUQ31" s="71"/>
      <c r="OUR31" s="71"/>
      <c r="OUS31" s="71"/>
      <c r="OUT31" s="71"/>
      <c r="OUU31" s="71"/>
      <c r="OUV31" s="71"/>
      <c r="OUW31" s="71"/>
      <c r="OUX31" s="71"/>
      <c r="OUY31" s="71"/>
      <c r="OUZ31" s="71"/>
      <c r="OVA31" s="71"/>
      <c r="OVB31" s="71"/>
      <c r="OVC31" s="71"/>
      <c r="OVD31" s="71"/>
      <c r="OVE31" s="71"/>
      <c r="OVF31" s="71"/>
      <c r="OVG31" s="71"/>
      <c r="OVH31" s="71"/>
      <c r="OVI31" s="71"/>
      <c r="OVJ31" s="71"/>
      <c r="OVK31" s="71"/>
      <c r="OVL31" s="71"/>
      <c r="OVM31" s="71"/>
      <c r="OVN31" s="71"/>
      <c r="OVO31" s="71"/>
      <c r="OVP31" s="71"/>
      <c r="OVQ31" s="71"/>
      <c r="OVR31" s="71"/>
      <c r="OVS31" s="71"/>
      <c r="OVT31" s="71"/>
      <c r="OVU31" s="71"/>
      <c r="OVV31" s="71"/>
      <c r="OVW31" s="71"/>
      <c r="OVX31" s="71"/>
      <c r="OVY31" s="71"/>
      <c r="OVZ31" s="71"/>
      <c r="OWA31" s="71"/>
      <c r="OWB31" s="71"/>
      <c r="OWC31" s="71"/>
      <c r="OWD31" s="71"/>
      <c r="OWE31" s="71"/>
      <c r="OWF31" s="71"/>
      <c r="OWG31" s="71"/>
      <c r="OWH31" s="71"/>
      <c r="OWI31" s="71"/>
      <c r="OWJ31" s="71"/>
      <c r="OWK31" s="71"/>
      <c r="OWL31" s="71"/>
      <c r="OWM31" s="71"/>
      <c r="OWN31" s="71"/>
      <c r="OWO31" s="71"/>
      <c r="OWP31" s="71"/>
      <c r="OWQ31" s="71"/>
      <c r="OWR31" s="71"/>
      <c r="OWS31" s="71"/>
      <c r="OWT31" s="71"/>
      <c r="OWU31" s="71"/>
      <c r="OWV31" s="71"/>
      <c r="OWW31" s="71"/>
      <c r="OWX31" s="71"/>
      <c r="OWY31" s="71"/>
      <c r="OWZ31" s="71"/>
      <c r="OXA31" s="71"/>
      <c r="OXB31" s="71"/>
      <c r="OXC31" s="71"/>
      <c r="OXD31" s="71"/>
      <c r="OXE31" s="71"/>
      <c r="OXF31" s="71"/>
      <c r="OXG31" s="71"/>
      <c r="OXH31" s="71"/>
      <c r="OXI31" s="71"/>
      <c r="OXJ31" s="71"/>
      <c r="OXK31" s="71"/>
      <c r="OXL31" s="71"/>
      <c r="OXM31" s="71"/>
      <c r="OXN31" s="71"/>
      <c r="OXO31" s="71"/>
      <c r="OXP31" s="71"/>
      <c r="OXQ31" s="71"/>
      <c r="OXR31" s="71"/>
      <c r="OXS31" s="71"/>
      <c r="OXT31" s="71"/>
      <c r="OXU31" s="71"/>
      <c r="OXV31" s="71"/>
      <c r="OXW31" s="71"/>
      <c r="OXX31" s="71"/>
      <c r="OXY31" s="71"/>
      <c r="OXZ31" s="71"/>
      <c r="OYA31" s="71"/>
      <c r="OYB31" s="71"/>
      <c r="OYC31" s="71"/>
      <c r="OYD31" s="71"/>
      <c r="OYE31" s="71"/>
      <c r="OYF31" s="71"/>
      <c r="OYG31" s="71"/>
      <c r="OYH31" s="71"/>
      <c r="OYI31" s="71"/>
      <c r="OYJ31" s="71"/>
      <c r="OYK31" s="71"/>
      <c r="OYL31" s="71"/>
      <c r="OYM31" s="71"/>
      <c r="OYN31" s="71"/>
      <c r="OYO31" s="71"/>
      <c r="OYP31" s="71"/>
      <c r="OYQ31" s="71"/>
      <c r="OYR31" s="71"/>
      <c r="OYS31" s="71"/>
      <c r="OYT31" s="71"/>
      <c r="OYU31" s="71"/>
      <c r="OYV31" s="71"/>
      <c r="OYW31" s="71"/>
      <c r="OYX31" s="71"/>
      <c r="OYY31" s="71"/>
      <c r="OYZ31" s="71"/>
      <c r="OZA31" s="71"/>
      <c r="OZB31" s="71"/>
      <c r="OZC31" s="71"/>
      <c r="OZD31" s="71"/>
      <c r="OZE31" s="71"/>
      <c r="OZF31" s="71"/>
      <c r="OZG31" s="71"/>
      <c r="OZH31" s="71"/>
      <c r="OZI31" s="71"/>
      <c r="OZJ31" s="71"/>
      <c r="OZK31" s="71"/>
      <c r="OZL31" s="71"/>
      <c r="OZM31" s="71"/>
      <c r="OZN31" s="71"/>
      <c r="OZO31" s="71"/>
      <c r="OZP31" s="71"/>
      <c r="OZQ31" s="71"/>
      <c r="OZR31" s="71"/>
      <c r="OZS31" s="71"/>
      <c r="OZT31" s="71"/>
      <c r="OZU31" s="71"/>
      <c r="OZV31" s="71"/>
      <c r="OZW31" s="71"/>
      <c r="OZX31" s="71"/>
      <c r="OZY31" s="71"/>
      <c r="OZZ31" s="71"/>
      <c r="PAA31" s="71"/>
      <c r="PAB31" s="71"/>
      <c r="PAC31" s="71"/>
      <c r="PAD31" s="71"/>
      <c r="PAE31" s="71"/>
      <c r="PAF31" s="71"/>
      <c r="PAG31" s="71"/>
      <c r="PAH31" s="71"/>
      <c r="PAI31" s="71"/>
      <c r="PAJ31" s="71"/>
      <c r="PAK31" s="71"/>
      <c r="PAL31" s="71"/>
      <c r="PAM31" s="71"/>
      <c r="PAN31" s="71"/>
      <c r="PAO31" s="71"/>
      <c r="PAP31" s="71"/>
      <c r="PAQ31" s="71"/>
      <c r="PAR31" s="71"/>
      <c r="PAS31" s="71"/>
      <c r="PAT31" s="71"/>
      <c r="PAU31" s="71"/>
      <c r="PAV31" s="71"/>
      <c r="PAW31" s="71"/>
      <c r="PAX31" s="71"/>
      <c r="PAY31" s="71"/>
      <c r="PAZ31" s="71"/>
      <c r="PBA31" s="71"/>
      <c r="PBB31" s="71"/>
      <c r="PBC31" s="71"/>
      <c r="PBD31" s="71"/>
      <c r="PBE31" s="71"/>
      <c r="PBF31" s="71"/>
      <c r="PBG31" s="71"/>
      <c r="PBH31" s="71"/>
      <c r="PBI31" s="71"/>
      <c r="PBJ31" s="71"/>
      <c r="PBK31" s="71"/>
      <c r="PBL31" s="71"/>
      <c r="PBM31" s="71"/>
      <c r="PBN31" s="71"/>
      <c r="PBO31" s="71"/>
      <c r="PBP31" s="71"/>
      <c r="PBQ31" s="71"/>
      <c r="PBR31" s="71"/>
      <c r="PBS31" s="71"/>
      <c r="PBT31" s="71"/>
      <c r="PBU31" s="71"/>
      <c r="PBV31" s="71"/>
      <c r="PBW31" s="71"/>
      <c r="PBX31" s="71"/>
      <c r="PBY31" s="71"/>
      <c r="PBZ31" s="71"/>
      <c r="PCA31" s="71"/>
      <c r="PCB31" s="71"/>
      <c r="PCC31" s="71"/>
      <c r="PCD31" s="71"/>
      <c r="PCE31" s="71"/>
      <c r="PCF31" s="71"/>
      <c r="PCG31" s="71"/>
      <c r="PCH31" s="71"/>
      <c r="PCI31" s="71"/>
      <c r="PCJ31" s="71"/>
      <c r="PCK31" s="71"/>
      <c r="PCL31" s="71"/>
      <c r="PCM31" s="71"/>
      <c r="PCN31" s="71"/>
      <c r="PCO31" s="71"/>
      <c r="PCP31" s="71"/>
      <c r="PCQ31" s="71"/>
      <c r="PCR31" s="71"/>
      <c r="PCS31" s="71"/>
      <c r="PCT31" s="71"/>
      <c r="PCU31" s="71"/>
      <c r="PCV31" s="71"/>
      <c r="PCW31" s="71"/>
      <c r="PCX31" s="71"/>
      <c r="PCY31" s="71"/>
      <c r="PCZ31" s="71"/>
      <c r="PDA31" s="71"/>
      <c r="PDB31" s="71"/>
      <c r="PDC31" s="71"/>
      <c r="PDD31" s="71"/>
      <c r="PDE31" s="71"/>
      <c r="PDF31" s="71"/>
      <c r="PDG31" s="71"/>
      <c r="PDH31" s="71"/>
      <c r="PDI31" s="71"/>
      <c r="PDJ31" s="71"/>
      <c r="PDK31" s="71"/>
      <c r="PDL31" s="71"/>
      <c r="PDM31" s="71"/>
      <c r="PDN31" s="71"/>
      <c r="PDO31" s="71"/>
      <c r="PDP31" s="71"/>
      <c r="PDQ31" s="71"/>
      <c r="PDR31" s="71"/>
      <c r="PDS31" s="71"/>
      <c r="PDT31" s="71"/>
      <c r="PDU31" s="71"/>
      <c r="PDV31" s="71"/>
      <c r="PDW31" s="71"/>
      <c r="PDX31" s="71"/>
      <c r="PDY31" s="71"/>
      <c r="PDZ31" s="71"/>
      <c r="PEA31" s="71"/>
      <c r="PEB31" s="71"/>
      <c r="PEC31" s="71"/>
      <c r="PED31" s="71"/>
      <c r="PEE31" s="71"/>
      <c r="PEF31" s="71"/>
      <c r="PEG31" s="71"/>
      <c r="PEH31" s="71"/>
      <c r="PEI31" s="71"/>
      <c r="PEJ31" s="71"/>
      <c r="PEK31" s="71"/>
      <c r="PEL31" s="71"/>
      <c r="PEM31" s="71"/>
      <c r="PEN31" s="71"/>
      <c r="PEO31" s="71"/>
      <c r="PEP31" s="71"/>
      <c r="PEQ31" s="71"/>
      <c r="PER31" s="71"/>
      <c r="PES31" s="71"/>
      <c r="PET31" s="71"/>
      <c r="PEU31" s="71"/>
      <c r="PEV31" s="71"/>
      <c r="PEW31" s="71"/>
      <c r="PEX31" s="71"/>
      <c r="PEY31" s="71"/>
      <c r="PEZ31" s="71"/>
      <c r="PFA31" s="71"/>
      <c r="PFB31" s="71"/>
      <c r="PFC31" s="71"/>
      <c r="PFD31" s="71"/>
      <c r="PFE31" s="71"/>
      <c r="PFF31" s="71"/>
      <c r="PFG31" s="71"/>
      <c r="PFH31" s="71"/>
      <c r="PFI31" s="71"/>
      <c r="PFJ31" s="71"/>
      <c r="PFK31" s="71"/>
      <c r="PFL31" s="71"/>
      <c r="PFM31" s="71"/>
      <c r="PFN31" s="71"/>
      <c r="PFO31" s="71"/>
      <c r="PFP31" s="71"/>
      <c r="PFQ31" s="71"/>
      <c r="PFR31" s="71"/>
      <c r="PFS31" s="71"/>
      <c r="PFT31" s="71"/>
      <c r="PFU31" s="71"/>
      <c r="PFV31" s="71"/>
      <c r="PFW31" s="71"/>
      <c r="PFX31" s="71"/>
      <c r="PFY31" s="71"/>
      <c r="PFZ31" s="71"/>
      <c r="PGA31" s="71"/>
      <c r="PGB31" s="71"/>
      <c r="PGC31" s="71"/>
      <c r="PGD31" s="71"/>
      <c r="PGE31" s="71"/>
      <c r="PGF31" s="71"/>
      <c r="PGG31" s="71"/>
      <c r="PGH31" s="71"/>
      <c r="PGI31" s="71"/>
      <c r="PGJ31" s="71"/>
      <c r="PGK31" s="71"/>
      <c r="PGL31" s="71"/>
      <c r="PGM31" s="71"/>
      <c r="PGN31" s="71"/>
      <c r="PGO31" s="71"/>
      <c r="PGP31" s="71"/>
      <c r="PGQ31" s="71"/>
      <c r="PGR31" s="71"/>
      <c r="PGS31" s="71"/>
      <c r="PGT31" s="71"/>
      <c r="PGU31" s="71"/>
      <c r="PGV31" s="71"/>
      <c r="PGW31" s="71"/>
      <c r="PGX31" s="71"/>
      <c r="PGY31" s="71"/>
      <c r="PGZ31" s="71"/>
      <c r="PHA31" s="71"/>
      <c r="PHB31" s="71"/>
      <c r="PHC31" s="71"/>
      <c r="PHD31" s="71"/>
      <c r="PHE31" s="71"/>
      <c r="PHF31" s="71"/>
      <c r="PHG31" s="71"/>
      <c r="PHH31" s="71"/>
      <c r="PHI31" s="71"/>
      <c r="PHJ31" s="71"/>
      <c r="PHK31" s="71"/>
      <c r="PHL31" s="71"/>
      <c r="PHM31" s="71"/>
      <c r="PHN31" s="71"/>
      <c r="PHO31" s="71"/>
      <c r="PHP31" s="71"/>
      <c r="PHQ31" s="71"/>
      <c r="PHR31" s="71"/>
      <c r="PHS31" s="71"/>
      <c r="PHT31" s="71"/>
      <c r="PHU31" s="71"/>
      <c r="PHV31" s="71"/>
      <c r="PHW31" s="71"/>
      <c r="PHX31" s="71"/>
      <c r="PHY31" s="71"/>
      <c r="PHZ31" s="71"/>
      <c r="PIA31" s="71"/>
      <c r="PIB31" s="71"/>
      <c r="PIC31" s="71"/>
      <c r="PID31" s="71"/>
      <c r="PIE31" s="71"/>
      <c r="PIF31" s="71"/>
      <c r="PIG31" s="71"/>
      <c r="PIH31" s="71"/>
      <c r="PII31" s="71"/>
      <c r="PIJ31" s="71"/>
      <c r="PIK31" s="71"/>
      <c r="PIL31" s="71"/>
      <c r="PIM31" s="71"/>
      <c r="PIN31" s="71"/>
      <c r="PIO31" s="71"/>
      <c r="PIP31" s="71"/>
      <c r="PIQ31" s="71"/>
      <c r="PIR31" s="71"/>
      <c r="PIS31" s="71"/>
      <c r="PIT31" s="71"/>
      <c r="PIU31" s="71"/>
      <c r="PIV31" s="71"/>
      <c r="PIW31" s="71"/>
      <c r="PIX31" s="71"/>
      <c r="PIY31" s="71"/>
      <c r="PIZ31" s="71"/>
      <c r="PJA31" s="71"/>
      <c r="PJB31" s="71"/>
      <c r="PJC31" s="71"/>
      <c r="PJD31" s="71"/>
      <c r="PJE31" s="71"/>
      <c r="PJF31" s="71"/>
      <c r="PJG31" s="71"/>
      <c r="PJH31" s="71"/>
      <c r="PJI31" s="71"/>
      <c r="PJJ31" s="71"/>
      <c r="PJK31" s="71"/>
      <c r="PJL31" s="71"/>
      <c r="PJM31" s="71"/>
      <c r="PJN31" s="71"/>
      <c r="PJO31" s="71"/>
      <c r="PJP31" s="71"/>
      <c r="PJQ31" s="71"/>
      <c r="PJR31" s="71"/>
      <c r="PJS31" s="71"/>
      <c r="PJT31" s="71"/>
      <c r="PJU31" s="71"/>
      <c r="PJV31" s="71"/>
      <c r="PJW31" s="71"/>
      <c r="PJX31" s="71"/>
      <c r="PJY31" s="71"/>
      <c r="PJZ31" s="71"/>
      <c r="PKA31" s="71"/>
      <c r="PKB31" s="71"/>
      <c r="PKC31" s="71"/>
      <c r="PKD31" s="71"/>
      <c r="PKE31" s="71"/>
      <c r="PKF31" s="71"/>
      <c r="PKG31" s="71"/>
      <c r="PKH31" s="71"/>
      <c r="PKI31" s="71"/>
      <c r="PKJ31" s="71"/>
      <c r="PKK31" s="71"/>
      <c r="PKL31" s="71"/>
      <c r="PKM31" s="71"/>
      <c r="PKN31" s="71"/>
      <c r="PKO31" s="71"/>
      <c r="PKP31" s="71"/>
      <c r="PKQ31" s="71"/>
      <c r="PKR31" s="71"/>
      <c r="PKS31" s="71"/>
      <c r="PKT31" s="71"/>
      <c r="PKU31" s="71"/>
      <c r="PKV31" s="71"/>
      <c r="PKW31" s="71"/>
      <c r="PKX31" s="71"/>
      <c r="PKY31" s="71"/>
      <c r="PKZ31" s="71"/>
      <c r="PLA31" s="71"/>
      <c r="PLB31" s="71"/>
      <c r="PLC31" s="71"/>
      <c r="PLD31" s="71"/>
      <c r="PLE31" s="71"/>
      <c r="PLF31" s="71"/>
      <c r="PLG31" s="71"/>
      <c r="PLH31" s="71"/>
      <c r="PLI31" s="71"/>
      <c r="PLJ31" s="71"/>
      <c r="PLK31" s="71"/>
      <c r="PLL31" s="71"/>
      <c r="PLM31" s="71"/>
      <c r="PLN31" s="71"/>
      <c r="PLO31" s="71"/>
      <c r="PLP31" s="71"/>
      <c r="PLQ31" s="71"/>
      <c r="PLR31" s="71"/>
      <c r="PLS31" s="71"/>
      <c r="PLT31" s="71"/>
      <c r="PLU31" s="71"/>
      <c r="PLV31" s="71"/>
      <c r="PLW31" s="71"/>
      <c r="PLX31" s="71"/>
      <c r="PLY31" s="71"/>
      <c r="PLZ31" s="71"/>
      <c r="PMA31" s="71"/>
      <c r="PMB31" s="71"/>
      <c r="PMC31" s="71"/>
      <c r="PMD31" s="71"/>
      <c r="PME31" s="71"/>
      <c r="PMF31" s="71"/>
      <c r="PMG31" s="71"/>
      <c r="PMH31" s="71"/>
      <c r="PMI31" s="71"/>
      <c r="PMJ31" s="71"/>
      <c r="PMK31" s="71"/>
      <c r="PML31" s="71"/>
      <c r="PMM31" s="71"/>
      <c r="PMN31" s="71"/>
      <c r="PMO31" s="71"/>
      <c r="PMP31" s="71"/>
      <c r="PMQ31" s="71"/>
      <c r="PMR31" s="71"/>
      <c r="PMS31" s="71"/>
      <c r="PMT31" s="71"/>
      <c r="PMU31" s="71"/>
      <c r="PMV31" s="71"/>
      <c r="PMW31" s="71"/>
      <c r="PMX31" s="71"/>
      <c r="PMY31" s="71"/>
      <c r="PMZ31" s="71"/>
      <c r="PNA31" s="71"/>
      <c r="PNB31" s="71"/>
      <c r="PNC31" s="71"/>
      <c r="PND31" s="71"/>
      <c r="PNE31" s="71"/>
      <c r="PNF31" s="71"/>
      <c r="PNG31" s="71"/>
      <c r="PNH31" s="71"/>
      <c r="PNI31" s="71"/>
      <c r="PNJ31" s="71"/>
      <c r="PNK31" s="71"/>
      <c r="PNL31" s="71"/>
      <c r="PNM31" s="71"/>
      <c r="PNN31" s="71"/>
      <c r="PNO31" s="71"/>
      <c r="PNP31" s="71"/>
      <c r="PNQ31" s="71"/>
      <c r="PNR31" s="71"/>
      <c r="PNS31" s="71"/>
      <c r="PNT31" s="71"/>
      <c r="PNU31" s="71"/>
      <c r="PNV31" s="71"/>
      <c r="PNW31" s="71"/>
      <c r="PNX31" s="71"/>
      <c r="PNY31" s="71"/>
      <c r="PNZ31" s="71"/>
      <c r="POA31" s="71"/>
      <c r="POB31" s="71"/>
      <c r="POC31" s="71"/>
      <c r="POD31" s="71"/>
      <c r="POE31" s="71"/>
      <c r="POF31" s="71"/>
      <c r="POG31" s="71"/>
      <c r="POH31" s="71"/>
      <c r="POI31" s="71"/>
      <c r="POJ31" s="71"/>
      <c r="POK31" s="71"/>
      <c r="POL31" s="71"/>
      <c r="POM31" s="71"/>
      <c r="PON31" s="71"/>
      <c r="POO31" s="71"/>
      <c r="POP31" s="71"/>
      <c r="POQ31" s="71"/>
      <c r="POR31" s="71"/>
      <c r="POS31" s="71"/>
      <c r="POT31" s="71"/>
      <c r="POU31" s="71"/>
      <c r="POV31" s="71"/>
      <c r="POW31" s="71"/>
      <c r="POX31" s="71"/>
      <c r="POY31" s="71"/>
      <c r="POZ31" s="71"/>
      <c r="PPA31" s="71"/>
      <c r="PPB31" s="71"/>
      <c r="PPC31" s="71"/>
      <c r="PPD31" s="71"/>
      <c r="PPE31" s="71"/>
      <c r="PPF31" s="71"/>
      <c r="PPG31" s="71"/>
      <c r="PPH31" s="71"/>
      <c r="PPI31" s="71"/>
      <c r="PPJ31" s="71"/>
      <c r="PPK31" s="71"/>
      <c r="PPL31" s="71"/>
      <c r="PPM31" s="71"/>
      <c r="PPN31" s="71"/>
      <c r="PPO31" s="71"/>
      <c r="PPP31" s="71"/>
      <c r="PPQ31" s="71"/>
      <c r="PPR31" s="71"/>
      <c r="PPS31" s="71"/>
      <c r="PPT31" s="71"/>
      <c r="PPU31" s="71"/>
      <c r="PPV31" s="71"/>
      <c r="PPW31" s="71"/>
      <c r="PPX31" s="71"/>
      <c r="PPY31" s="71"/>
      <c r="PPZ31" s="71"/>
      <c r="PQA31" s="71"/>
      <c r="PQB31" s="71"/>
      <c r="PQC31" s="71"/>
      <c r="PQD31" s="71"/>
      <c r="PQE31" s="71"/>
      <c r="PQF31" s="71"/>
      <c r="PQG31" s="71"/>
      <c r="PQH31" s="71"/>
      <c r="PQI31" s="71"/>
      <c r="PQJ31" s="71"/>
      <c r="PQK31" s="71"/>
      <c r="PQL31" s="71"/>
      <c r="PQM31" s="71"/>
      <c r="PQN31" s="71"/>
      <c r="PQO31" s="71"/>
      <c r="PQP31" s="71"/>
      <c r="PQQ31" s="71"/>
      <c r="PQR31" s="71"/>
      <c r="PQS31" s="71"/>
      <c r="PQT31" s="71"/>
      <c r="PQU31" s="71"/>
      <c r="PQV31" s="71"/>
      <c r="PQW31" s="71"/>
      <c r="PQX31" s="71"/>
      <c r="PQY31" s="71"/>
      <c r="PQZ31" s="71"/>
      <c r="PRA31" s="71"/>
      <c r="PRB31" s="71"/>
      <c r="PRC31" s="71"/>
      <c r="PRD31" s="71"/>
      <c r="PRE31" s="71"/>
      <c r="PRF31" s="71"/>
      <c r="PRG31" s="71"/>
      <c r="PRH31" s="71"/>
      <c r="PRI31" s="71"/>
      <c r="PRJ31" s="71"/>
      <c r="PRK31" s="71"/>
      <c r="PRL31" s="71"/>
      <c r="PRM31" s="71"/>
      <c r="PRN31" s="71"/>
      <c r="PRO31" s="71"/>
      <c r="PRP31" s="71"/>
      <c r="PRQ31" s="71"/>
      <c r="PRR31" s="71"/>
      <c r="PRS31" s="71"/>
      <c r="PRT31" s="71"/>
      <c r="PRU31" s="71"/>
      <c r="PRV31" s="71"/>
      <c r="PRW31" s="71"/>
      <c r="PRX31" s="71"/>
      <c r="PRY31" s="71"/>
      <c r="PRZ31" s="71"/>
      <c r="PSA31" s="71"/>
      <c r="PSB31" s="71"/>
      <c r="PSC31" s="71"/>
      <c r="PSD31" s="71"/>
      <c r="PSE31" s="71"/>
      <c r="PSF31" s="71"/>
      <c r="PSG31" s="71"/>
      <c r="PSH31" s="71"/>
      <c r="PSI31" s="71"/>
      <c r="PSJ31" s="71"/>
      <c r="PSK31" s="71"/>
      <c r="PSL31" s="71"/>
      <c r="PSM31" s="71"/>
      <c r="PSN31" s="71"/>
      <c r="PSO31" s="71"/>
      <c r="PSP31" s="71"/>
      <c r="PSQ31" s="71"/>
      <c r="PSR31" s="71"/>
      <c r="PSS31" s="71"/>
      <c r="PST31" s="71"/>
      <c r="PSU31" s="71"/>
      <c r="PSV31" s="71"/>
      <c r="PSW31" s="71"/>
      <c r="PSX31" s="71"/>
      <c r="PSY31" s="71"/>
      <c r="PSZ31" s="71"/>
      <c r="PTA31" s="71"/>
      <c r="PTB31" s="71"/>
      <c r="PTC31" s="71"/>
      <c r="PTD31" s="71"/>
      <c r="PTE31" s="71"/>
      <c r="PTF31" s="71"/>
      <c r="PTG31" s="71"/>
      <c r="PTH31" s="71"/>
      <c r="PTI31" s="71"/>
      <c r="PTJ31" s="71"/>
      <c r="PTK31" s="71"/>
      <c r="PTL31" s="71"/>
      <c r="PTM31" s="71"/>
      <c r="PTN31" s="71"/>
      <c r="PTO31" s="71"/>
      <c r="PTP31" s="71"/>
      <c r="PTQ31" s="71"/>
      <c r="PTR31" s="71"/>
      <c r="PTS31" s="71"/>
      <c r="PTT31" s="71"/>
      <c r="PTU31" s="71"/>
      <c r="PTV31" s="71"/>
      <c r="PTW31" s="71"/>
      <c r="PTX31" s="71"/>
      <c r="PTY31" s="71"/>
      <c r="PTZ31" s="71"/>
      <c r="PUA31" s="71"/>
      <c r="PUB31" s="71"/>
      <c r="PUC31" s="71"/>
      <c r="PUD31" s="71"/>
      <c r="PUE31" s="71"/>
      <c r="PUF31" s="71"/>
      <c r="PUG31" s="71"/>
      <c r="PUH31" s="71"/>
      <c r="PUI31" s="71"/>
      <c r="PUJ31" s="71"/>
      <c r="PUK31" s="71"/>
      <c r="PUL31" s="71"/>
      <c r="PUM31" s="71"/>
      <c r="PUN31" s="71"/>
      <c r="PUO31" s="71"/>
      <c r="PUP31" s="71"/>
      <c r="PUQ31" s="71"/>
      <c r="PUR31" s="71"/>
      <c r="PUS31" s="71"/>
      <c r="PUT31" s="71"/>
      <c r="PUU31" s="71"/>
      <c r="PUV31" s="71"/>
      <c r="PUW31" s="71"/>
      <c r="PUX31" s="71"/>
      <c r="PUY31" s="71"/>
      <c r="PUZ31" s="71"/>
      <c r="PVA31" s="71"/>
      <c r="PVB31" s="71"/>
      <c r="PVC31" s="71"/>
      <c r="PVD31" s="71"/>
      <c r="PVE31" s="71"/>
      <c r="PVF31" s="71"/>
      <c r="PVG31" s="71"/>
      <c r="PVH31" s="71"/>
      <c r="PVI31" s="71"/>
      <c r="PVJ31" s="71"/>
      <c r="PVK31" s="71"/>
      <c r="PVL31" s="71"/>
      <c r="PVM31" s="71"/>
      <c r="PVN31" s="71"/>
      <c r="PVO31" s="71"/>
      <c r="PVP31" s="71"/>
      <c r="PVQ31" s="71"/>
      <c r="PVR31" s="71"/>
      <c r="PVS31" s="71"/>
      <c r="PVT31" s="71"/>
      <c r="PVU31" s="71"/>
      <c r="PVV31" s="71"/>
      <c r="PVW31" s="71"/>
      <c r="PVX31" s="71"/>
      <c r="PVY31" s="71"/>
      <c r="PVZ31" s="71"/>
      <c r="PWA31" s="71"/>
      <c r="PWB31" s="71"/>
      <c r="PWC31" s="71"/>
      <c r="PWD31" s="71"/>
      <c r="PWE31" s="71"/>
      <c r="PWF31" s="71"/>
      <c r="PWG31" s="71"/>
      <c r="PWH31" s="71"/>
      <c r="PWI31" s="71"/>
      <c r="PWJ31" s="71"/>
      <c r="PWK31" s="71"/>
      <c r="PWL31" s="71"/>
      <c r="PWM31" s="71"/>
      <c r="PWN31" s="71"/>
      <c r="PWO31" s="71"/>
      <c r="PWP31" s="71"/>
      <c r="PWQ31" s="71"/>
      <c r="PWR31" s="71"/>
      <c r="PWS31" s="71"/>
      <c r="PWT31" s="71"/>
      <c r="PWU31" s="71"/>
      <c r="PWV31" s="71"/>
      <c r="PWW31" s="71"/>
      <c r="PWX31" s="71"/>
      <c r="PWY31" s="71"/>
      <c r="PWZ31" s="71"/>
      <c r="PXA31" s="71"/>
      <c r="PXB31" s="71"/>
      <c r="PXC31" s="71"/>
      <c r="PXD31" s="71"/>
      <c r="PXE31" s="71"/>
      <c r="PXF31" s="71"/>
      <c r="PXG31" s="71"/>
      <c r="PXH31" s="71"/>
      <c r="PXI31" s="71"/>
      <c r="PXJ31" s="71"/>
      <c r="PXK31" s="71"/>
      <c r="PXL31" s="71"/>
      <c r="PXM31" s="71"/>
      <c r="PXN31" s="71"/>
      <c r="PXO31" s="71"/>
      <c r="PXP31" s="71"/>
      <c r="PXQ31" s="71"/>
      <c r="PXR31" s="71"/>
      <c r="PXS31" s="71"/>
      <c r="PXT31" s="71"/>
      <c r="PXU31" s="71"/>
      <c r="PXV31" s="71"/>
      <c r="PXW31" s="71"/>
      <c r="PXX31" s="71"/>
      <c r="PXY31" s="71"/>
      <c r="PXZ31" s="71"/>
      <c r="PYA31" s="71"/>
      <c r="PYB31" s="71"/>
      <c r="PYC31" s="71"/>
      <c r="PYD31" s="71"/>
      <c r="PYE31" s="71"/>
      <c r="PYF31" s="71"/>
      <c r="PYG31" s="71"/>
      <c r="PYH31" s="71"/>
      <c r="PYI31" s="71"/>
      <c r="PYJ31" s="71"/>
      <c r="PYK31" s="71"/>
      <c r="PYL31" s="71"/>
      <c r="PYM31" s="71"/>
      <c r="PYN31" s="71"/>
      <c r="PYO31" s="71"/>
      <c r="PYP31" s="71"/>
      <c r="PYQ31" s="71"/>
      <c r="PYR31" s="71"/>
      <c r="PYS31" s="71"/>
      <c r="PYT31" s="71"/>
      <c r="PYU31" s="71"/>
      <c r="PYV31" s="71"/>
      <c r="PYW31" s="71"/>
      <c r="PYX31" s="71"/>
      <c r="PYY31" s="71"/>
      <c r="PYZ31" s="71"/>
      <c r="PZA31" s="71"/>
      <c r="PZB31" s="71"/>
      <c r="PZC31" s="71"/>
      <c r="PZD31" s="71"/>
      <c r="PZE31" s="71"/>
      <c r="PZF31" s="71"/>
      <c r="PZG31" s="71"/>
      <c r="PZH31" s="71"/>
      <c r="PZI31" s="71"/>
      <c r="PZJ31" s="71"/>
      <c r="PZK31" s="71"/>
      <c r="PZL31" s="71"/>
      <c r="PZM31" s="71"/>
      <c r="PZN31" s="71"/>
      <c r="PZO31" s="71"/>
      <c r="PZP31" s="71"/>
      <c r="PZQ31" s="71"/>
      <c r="PZR31" s="71"/>
      <c r="PZS31" s="71"/>
      <c r="PZT31" s="71"/>
      <c r="PZU31" s="71"/>
      <c r="PZV31" s="71"/>
      <c r="PZW31" s="71"/>
      <c r="PZX31" s="71"/>
      <c r="PZY31" s="71"/>
      <c r="PZZ31" s="71"/>
      <c r="QAA31" s="71"/>
      <c r="QAB31" s="71"/>
      <c r="QAC31" s="71"/>
      <c r="QAD31" s="71"/>
      <c r="QAE31" s="71"/>
      <c r="QAF31" s="71"/>
      <c r="QAG31" s="71"/>
      <c r="QAH31" s="71"/>
      <c r="QAI31" s="71"/>
      <c r="QAJ31" s="71"/>
      <c r="QAK31" s="71"/>
      <c r="QAL31" s="71"/>
      <c r="QAM31" s="71"/>
      <c r="QAN31" s="71"/>
      <c r="QAO31" s="71"/>
      <c r="QAP31" s="71"/>
      <c r="QAQ31" s="71"/>
      <c r="QAR31" s="71"/>
      <c r="QAS31" s="71"/>
      <c r="QAT31" s="71"/>
      <c r="QAU31" s="71"/>
      <c r="QAV31" s="71"/>
      <c r="QAW31" s="71"/>
      <c r="QAX31" s="71"/>
      <c r="QAY31" s="71"/>
      <c r="QAZ31" s="71"/>
      <c r="QBA31" s="71"/>
      <c r="QBB31" s="71"/>
      <c r="QBC31" s="71"/>
      <c r="QBD31" s="71"/>
      <c r="QBE31" s="71"/>
      <c r="QBF31" s="71"/>
      <c r="QBG31" s="71"/>
      <c r="QBH31" s="71"/>
      <c r="QBI31" s="71"/>
      <c r="QBJ31" s="71"/>
      <c r="QBK31" s="71"/>
      <c r="QBL31" s="71"/>
      <c r="QBM31" s="71"/>
      <c r="QBN31" s="71"/>
      <c r="QBO31" s="71"/>
      <c r="QBP31" s="71"/>
      <c r="QBQ31" s="71"/>
      <c r="QBR31" s="71"/>
      <c r="QBS31" s="71"/>
      <c r="QBT31" s="71"/>
      <c r="QBU31" s="71"/>
      <c r="QBV31" s="71"/>
      <c r="QBW31" s="71"/>
      <c r="QBX31" s="71"/>
      <c r="QBY31" s="71"/>
      <c r="QBZ31" s="71"/>
      <c r="QCA31" s="71"/>
      <c r="QCB31" s="71"/>
      <c r="QCC31" s="71"/>
      <c r="QCD31" s="71"/>
      <c r="QCE31" s="71"/>
      <c r="QCF31" s="71"/>
      <c r="QCG31" s="71"/>
      <c r="QCH31" s="71"/>
      <c r="QCI31" s="71"/>
      <c r="QCJ31" s="71"/>
      <c r="QCK31" s="71"/>
      <c r="QCL31" s="71"/>
      <c r="QCM31" s="71"/>
      <c r="QCN31" s="71"/>
      <c r="QCO31" s="71"/>
      <c r="QCP31" s="71"/>
      <c r="QCQ31" s="71"/>
      <c r="QCR31" s="71"/>
      <c r="QCS31" s="71"/>
      <c r="QCT31" s="71"/>
      <c r="QCU31" s="71"/>
      <c r="QCV31" s="71"/>
      <c r="QCW31" s="71"/>
      <c r="QCX31" s="71"/>
      <c r="QCY31" s="71"/>
      <c r="QCZ31" s="71"/>
      <c r="QDA31" s="71"/>
      <c r="QDB31" s="71"/>
      <c r="QDC31" s="71"/>
      <c r="QDD31" s="71"/>
      <c r="QDE31" s="71"/>
      <c r="QDF31" s="71"/>
      <c r="QDG31" s="71"/>
      <c r="QDH31" s="71"/>
      <c r="QDI31" s="71"/>
      <c r="QDJ31" s="71"/>
      <c r="QDK31" s="71"/>
      <c r="QDL31" s="71"/>
      <c r="QDM31" s="71"/>
      <c r="QDN31" s="71"/>
      <c r="QDO31" s="71"/>
      <c r="QDP31" s="71"/>
      <c r="QDQ31" s="71"/>
      <c r="QDR31" s="71"/>
      <c r="QDS31" s="71"/>
      <c r="QDT31" s="71"/>
      <c r="QDU31" s="71"/>
      <c r="QDV31" s="71"/>
      <c r="QDW31" s="71"/>
      <c r="QDX31" s="71"/>
      <c r="QDY31" s="71"/>
      <c r="QDZ31" s="71"/>
      <c r="QEA31" s="71"/>
      <c r="QEB31" s="71"/>
      <c r="QEC31" s="71"/>
      <c r="QED31" s="71"/>
      <c r="QEE31" s="71"/>
      <c r="QEF31" s="71"/>
      <c r="QEG31" s="71"/>
      <c r="QEH31" s="71"/>
      <c r="QEI31" s="71"/>
      <c r="QEJ31" s="71"/>
      <c r="QEK31" s="71"/>
      <c r="QEL31" s="71"/>
      <c r="QEM31" s="71"/>
      <c r="QEN31" s="71"/>
      <c r="QEO31" s="71"/>
      <c r="QEP31" s="71"/>
      <c r="QEQ31" s="71"/>
      <c r="QER31" s="71"/>
      <c r="QES31" s="71"/>
      <c r="QET31" s="71"/>
      <c r="QEU31" s="71"/>
      <c r="QEV31" s="71"/>
      <c r="QEW31" s="71"/>
      <c r="QEX31" s="71"/>
      <c r="QEY31" s="71"/>
      <c r="QEZ31" s="71"/>
      <c r="QFA31" s="71"/>
      <c r="QFB31" s="71"/>
      <c r="QFC31" s="71"/>
      <c r="QFD31" s="71"/>
      <c r="QFE31" s="71"/>
      <c r="QFF31" s="71"/>
      <c r="QFG31" s="71"/>
      <c r="QFH31" s="71"/>
      <c r="QFI31" s="71"/>
      <c r="QFJ31" s="71"/>
      <c r="QFK31" s="71"/>
      <c r="QFL31" s="71"/>
      <c r="QFM31" s="71"/>
      <c r="QFN31" s="71"/>
      <c r="QFO31" s="71"/>
      <c r="QFP31" s="71"/>
      <c r="QFQ31" s="71"/>
      <c r="QFR31" s="71"/>
      <c r="QFS31" s="71"/>
      <c r="QFT31" s="71"/>
      <c r="QFU31" s="71"/>
      <c r="QFV31" s="71"/>
      <c r="QFW31" s="71"/>
      <c r="QFX31" s="71"/>
      <c r="QFY31" s="71"/>
      <c r="QFZ31" s="71"/>
      <c r="QGA31" s="71"/>
      <c r="QGB31" s="71"/>
      <c r="QGC31" s="71"/>
      <c r="QGD31" s="71"/>
      <c r="QGE31" s="71"/>
      <c r="QGF31" s="71"/>
      <c r="QGG31" s="71"/>
      <c r="QGH31" s="71"/>
      <c r="QGI31" s="71"/>
      <c r="QGJ31" s="71"/>
      <c r="QGK31" s="71"/>
      <c r="QGL31" s="71"/>
      <c r="QGM31" s="71"/>
      <c r="QGN31" s="71"/>
      <c r="QGO31" s="71"/>
      <c r="QGP31" s="71"/>
      <c r="QGQ31" s="71"/>
      <c r="QGR31" s="71"/>
      <c r="QGS31" s="71"/>
      <c r="QGT31" s="71"/>
      <c r="QGU31" s="71"/>
      <c r="QGV31" s="71"/>
      <c r="QGW31" s="71"/>
      <c r="QGX31" s="71"/>
      <c r="QGY31" s="71"/>
      <c r="QGZ31" s="71"/>
      <c r="QHA31" s="71"/>
      <c r="QHB31" s="71"/>
      <c r="QHC31" s="71"/>
      <c r="QHD31" s="71"/>
      <c r="QHE31" s="71"/>
      <c r="QHF31" s="71"/>
      <c r="QHG31" s="71"/>
      <c r="QHH31" s="71"/>
      <c r="QHI31" s="71"/>
      <c r="QHJ31" s="71"/>
      <c r="QHK31" s="71"/>
      <c r="QHL31" s="71"/>
      <c r="QHM31" s="71"/>
      <c r="QHN31" s="71"/>
      <c r="QHO31" s="71"/>
      <c r="QHP31" s="71"/>
      <c r="QHQ31" s="71"/>
      <c r="QHR31" s="71"/>
      <c r="QHS31" s="71"/>
      <c r="QHT31" s="71"/>
      <c r="QHU31" s="71"/>
      <c r="QHV31" s="71"/>
      <c r="QHW31" s="71"/>
      <c r="QHX31" s="71"/>
      <c r="QHY31" s="71"/>
      <c r="QHZ31" s="71"/>
      <c r="QIA31" s="71"/>
      <c r="QIB31" s="71"/>
      <c r="QIC31" s="71"/>
      <c r="QID31" s="71"/>
      <c r="QIE31" s="71"/>
      <c r="QIF31" s="71"/>
      <c r="QIG31" s="71"/>
      <c r="QIH31" s="71"/>
      <c r="QII31" s="71"/>
      <c r="QIJ31" s="71"/>
      <c r="QIK31" s="71"/>
      <c r="QIL31" s="71"/>
      <c r="QIM31" s="71"/>
      <c r="QIN31" s="71"/>
      <c r="QIO31" s="71"/>
      <c r="QIP31" s="71"/>
      <c r="QIQ31" s="71"/>
      <c r="QIR31" s="71"/>
      <c r="QIS31" s="71"/>
      <c r="QIT31" s="71"/>
      <c r="QIU31" s="71"/>
      <c r="QIV31" s="71"/>
      <c r="QIW31" s="71"/>
      <c r="QIX31" s="71"/>
      <c r="QIY31" s="71"/>
      <c r="QIZ31" s="71"/>
      <c r="QJA31" s="71"/>
      <c r="QJB31" s="71"/>
      <c r="QJC31" s="71"/>
      <c r="QJD31" s="71"/>
      <c r="QJE31" s="71"/>
      <c r="QJF31" s="71"/>
      <c r="QJG31" s="71"/>
      <c r="QJH31" s="71"/>
      <c r="QJI31" s="71"/>
      <c r="QJJ31" s="71"/>
      <c r="QJK31" s="71"/>
      <c r="QJL31" s="71"/>
      <c r="QJM31" s="71"/>
      <c r="QJN31" s="71"/>
      <c r="QJO31" s="71"/>
      <c r="QJP31" s="71"/>
      <c r="QJQ31" s="71"/>
      <c r="QJR31" s="71"/>
      <c r="QJS31" s="71"/>
      <c r="QJT31" s="71"/>
      <c r="QJU31" s="71"/>
      <c r="QJV31" s="71"/>
      <c r="QJW31" s="71"/>
      <c r="QJX31" s="71"/>
      <c r="QJY31" s="71"/>
      <c r="QJZ31" s="71"/>
      <c r="QKA31" s="71"/>
      <c r="QKB31" s="71"/>
      <c r="QKC31" s="71"/>
      <c r="QKD31" s="71"/>
      <c r="QKE31" s="71"/>
      <c r="QKF31" s="71"/>
      <c r="QKG31" s="71"/>
      <c r="QKH31" s="71"/>
      <c r="QKI31" s="71"/>
      <c r="QKJ31" s="71"/>
      <c r="QKK31" s="71"/>
      <c r="QKL31" s="71"/>
      <c r="QKM31" s="71"/>
      <c r="QKN31" s="71"/>
      <c r="QKO31" s="71"/>
      <c r="QKP31" s="71"/>
      <c r="QKQ31" s="71"/>
      <c r="QKR31" s="71"/>
      <c r="QKS31" s="71"/>
      <c r="QKT31" s="71"/>
      <c r="QKU31" s="71"/>
      <c r="QKV31" s="71"/>
      <c r="QKW31" s="71"/>
      <c r="QKX31" s="71"/>
      <c r="QKY31" s="71"/>
      <c r="QKZ31" s="71"/>
      <c r="QLA31" s="71"/>
      <c r="QLB31" s="71"/>
      <c r="QLC31" s="71"/>
      <c r="QLD31" s="71"/>
      <c r="QLE31" s="71"/>
      <c r="QLF31" s="71"/>
      <c r="QLG31" s="71"/>
      <c r="QLH31" s="71"/>
      <c r="QLI31" s="71"/>
      <c r="QLJ31" s="71"/>
      <c r="QLK31" s="71"/>
      <c r="QLL31" s="71"/>
      <c r="QLM31" s="71"/>
      <c r="QLN31" s="71"/>
      <c r="QLO31" s="71"/>
      <c r="QLP31" s="71"/>
      <c r="QLQ31" s="71"/>
      <c r="QLR31" s="71"/>
      <c r="QLS31" s="71"/>
      <c r="QLT31" s="71"/>
      <c r="QLU31" s="71"/>
      <c r="QLV31" s="71"/>
      <c r="QLW31" s="71"/>
      <c r="QLX31" s="71"/>
      <c r="QLY31" s="71"/>
      <c r="QLZ31" s="71"/>
      <c r="QMA31" s="71"/>
      <c r="QMB31" s="71"/>
      <c r="QMC31" s="71"/>
      <c r="QMD31" s="71"/>
      <c r="QME31" s="71"/>
      <c r="QMF31" s="71"/>
      <c r="QMG31" s="71"/>
      <c r="QMH31" s="71"/>
      <c r="QMI31" s="71"/>
      <c r="QMJ31" s="71"/>
      <c r="QMK31" s="71"/>
      <c r="QML31" s="71"/>
      <c r="QMM31" s="71"/>
      <c r="QMN31" s="71"/>
      <c r="QMO31" s="71"/>
      <c r="QMP31" s="71"/>
      <c r="QMQ31" s="71"/>
      <c r="QMR31" s="71"/>
      <c r="QMS31" s="71"/>
      <c r="QMT31" s="71"/>
      <c r="QMU31" s="71"/>
      <c r="QMV31" s="71"/>
      <c r="QMW31" s="71"/>
      <c r="QMX31" s="71"/>
      <c r="QMY31" s="71"/>
      <c r="QMZ31" s="71"/>
      <c r="QNA31" s="71"/>
      <c r="QNB31" s="71"/>
      <c r="QNC31" s="71"/>
      <c r="QND31" s="71"/>
      <c r="QNE31" s="71"/>
      <c r="QNF31" s="71"/>
      <c r="QNG31" s="71"/>
      <c r="QNH31" s="71"/>
      <c r="QNI31" s="71"/>
      <c r="QNJ31" s="71"/>
      <c r="QNK31" s="71"/>
      <c r="QNL31" s="71"/>
      <c r="QNM31" s="71"/>
      <c r="QNN31" s="71"/>
      <c r="QNO31" s="71"/>
      <c r="QNP31" s="71"/>
      <c r="QNQ31" s="71"/>
      <c r="QNR31" s="71"/>
      <c r="QNS31" s="71"/>
      <c r="QNT31" s="71"/>
      <c r="QNU31" s="71"/>
      <c r="QNV31" s="71"/>
      <c r="QNW31" s="71"/>
      <c r="QNX31" s="71"/>
      <c r="QNY31" s="71"/>
      <c r="QNZ31" s="71"/>
      <c r="QOA31" s="71"/>
      <c r="QOB31" s="71"/>
      <c r="QOC31" s="71"/>
      <c r="QOD31" s="71"/>
      <c r="QOE31" s="71"/>
      <c r="QOF31" s="71"/>
      <c r="QOG31" s="71"/>
      <c r="QOH31" s="71"/>
      <c r="QOI31" s="71"/>
      <c r="QOJ31" s="71"/>
      <c r="QOK31" s="71"/>
      <c r="QOL31" s="71"/>
      <c r="QOM31" s="71"/>
      <c r="QON31" s="71"/>
      <c r="QOO31" s="71"/>
      <c r="QOP31" s="71"/>
      <c r="QOQ31" s="71"/>
      <c r="QOR31" s="71"/>
      <c r="QOS31" s="71"/>
      <c r="QOT31" s="71"/>
      <c r="QOU31" s="71"/>
      <c r="QOV31" s="71"/>
      <c r="QOW31" s="71"/>
      <c r="QOX31" s="71"/>
      <c r="QOY31" s="71"/>
      <c r="QOZ31" s="71"/>
      <c r="QPA31" s="71"/>
      <c r="QPB31" s="71"/>
      <c r="QPC31" s="71"/>
      <c r="QPD31" s="71"/>
      <c r="QPE31" s="71"/>
      <c r="QPF31" s="71"/>
      <c r="QPG31" s="71"/>
      <c r="QPH31" s="71"/>
      <c r="QPI31" s="71"/>
      <c r="QPJ31" s="71"/>
      <c r="QPK31" s="71"/>
      <c r="QPL31" s="71"/>
      <c r="QPM31" s="71"/>
      <c r="QPN31" s="71"/>
      <c r="QPO31" s="71"/>
      <c r="QPP31" s="71"/>
      <c r="QPQ31" s="71"/>
      <c r="QPR31" s="71"/>
      <c r="QPS31" s="71"/>
      <c r="QPT31" s="71"/>
      <c r="QPU31" s="71"/>
      <c r="QPV31" s="71"/>
      <c r="QPW31" s="71"/>
      <c r="QPX31" s="71"/>
      <c r="QPY31" s="71"/>
      <c r="QPZ31" s="71"/>
      <c r="QQA31" s="71"/>
      <c r="QQB31" s="71"/>
      <c r="QQC31" s="71"/>
      <c r="QQD31" s="71"/>
      <c r="QQE31" s="71"/>
      <c r="QQF31" s="71"/>
      <c r="QQG31" s="71"/>
      <c r="QQH31" s="71"/>
      <c r="QQI31" s="71"/>
      <c r="QQJ31" s="71"/>
      <c r="QQK31" s="71"/>
      <c r="QQL31" s="71"/>
      <c r="QQM31" s="71"/>
      <c r="QQN31" s="71"/>
      <c r="QQO31" s="71"/>
      <c r="QQP31" s="71"/>
      <c r="QQQ31" s="71"/>
      <c r="QQR31" s="71"/>
      <c r="QQS31" s="71"/>
      <c r="QQT31" s="71"/>
      <c r="QQU31" s="71"/>
      <c r="QQV31" s="71"/>
      <c r="QQW31" s="71"/>
      <c r="QQX31" s="71"/>
      <c r="QQY31" s="71"/>
      <c r="QQZ31" s="71"/>
      <c r="QRA31" s="71"/>
      <c r="QRB31" s="71"/>
      <c r="QRC31" s="71"/>
      <c r="QRD31" s="71"/>
      <c r="QRE31" s="71"/>
      <c r="QRF31" s="71"/>
      <c r="QRG31" s="71"/>
      <c r="QRH31" s="71"/>
      <c r="QRI31" s="71"/>
      <c r="QRJ31" s="71"/>
      <c r="QRK31" s="71"/>
      <c r="QRL31" s="71"/>
      <c r="QRM31" s="71"/>
      <c r="QRN31" s="71"/>
      <c r="QRO31" s="71"/>
      <c r="QRP31" s="71"/>
      <c r="QRQ31" s="71"/>
      <c r="QRR31" s="71"/>
      <c r="QRS31" s="71"/>
      <c r="QRT31" s="71"/>
      <c r="QRU31" s="71"/>
      <c r="QRV31" s="71"/>
      <c r="QRW31" s="71"/>
      <c r="QRX31" s="71"/>
      <c r="QRY31" s="71"/>
      <c r="QRZ31" s="71"/>
      <c r="QSA31" s="71"/>
      <c r="QSB31" s="71"/>
      <c r="QSC31" s="71"/>
      <c r="QSD31" s="71"/>
      <c r="QSE31" s="71"/>
      <c r="QSF31" s="71"/>
      <c r="QSG31" s="71"/>
      <c r="QSH31" s="71"/>
      <c r="QSI31" s="71"/>
      <c r="QSJ31" s="71"/>
      <c r="QSK31" s="71"/>
      <c r="QSL31" s="71"/>
      <c r="QSM31" s="71"/>
      <c r="QSN31" s="71"/>
      <c r="QSO31" s="71"/>
      <c r="QSP31" s="71"/>
      <c r="QSQ31" s="71"/>
      <c r="QSR31" s="71"/>
      <c r="QSS31" s="71"/>
      <c r="QST31" s="71"/>
      <c r="QSU31" s="71"/>
      <c r="QSV31" s="71"/>
      <c r="QSW31" s="71"/>
      <c r="QSX31" s="71"/>
      <c r="QSY31" s="71"/>
      <c r="QSZ31" s="71"/>
      <c r="QTA31" s="71"/>
      <c r="QTB31" s="71"/>
      <c r="QTC31" s="71"/>
      <c r="QTD31" s="71"/>
      <c r="QTE31" s="71"/>
      <c r="QTF31" s="71"/>
      <c r="QTG31" s="71"/>
      <c r="QTH31" s="71"/>
      <c r="QTI31" s="71"/>
      <c r="QTJ31" s="71"/>
      <c r="QTK31" s="71"/>
      <c r="QTL31" s="71"/>
      <c r="QTM31" s="71"/>
      <c r="QTN31" s="71"/>
      <c r="QTO31" s="71"/>
      <c r="QTP31" s="71"/>
      <c r="QTQ31" s="71"/>
      <c r="QTR31" s="71"/>
      <c r="QTS31" s="71"/>
      <c r="QTT31" s="71"/>
      <c r="QTU31" s="71"/>
      <c r="QTV31" s="71"/>
      <c r="QTW31" s="71"/>
      <c r="QTX31" s="71"/>
      <c r="QTY31" s="71"/>
      <c r="QTZ31" s="71"/>
      <c r="QUA31" s="71"/>
      <c r="QUB31" s="71"/>
      <c r="QUC31" s="71"/>
      <c r="QUD31" s="71"/>
      <c r="QUE31" s="71"/>
      <c r="QUF31" s="71"/>
      <c r="QUG31" s="71"/>
      <c r="QUH31" s="71"/>
      <c r="QUI31" s="71"/>
      <c r="QUJ31" s="71"/>
      <c r="QUK31" s="71"/>
      <c r="QUL31" s="71"/>
      <c r="QUM31" s="71"/>
      <c r="QUN31" s="71"/>
      <c r="QUO31" s="71"/>
      <c r="QUP31" s="71"/>
      <c r="QUQ31" s="71"/>
      <c r="QUR31" s="71"/>
      <c r="QUS31" s="71"/>
      <c r="QUT31" s="71"/>
      <c r="QUU31" s="71"/>
      <c r="QUV31" s="71"/>
      <c r="QUW31" s="71"/>
      <c r="QUX31" s="71"/>
      <c r="QUY31" s="71"/>
      <c r="QUZ31" s="71"/>
      <c r="QVA31" s="71"/>
      <c r="QVB31" s="71"/>
      <c r="QVC31" s="71"/>
      <c r="QVD31" s="71"/>
      <c r="QVE31" s="71"/>
      <c r="QVF31" s="71"/>
      <c r="QVG31" s="71"/>
      <c r="QVH31" s="71"/>
      <c r="QVI31" s="71"/>
      <c r="QVJ31" s="71"/>
      <c r="QVK31" s="71"/>
      <c r="QVL31" s="71"/>
      <c r="QVM31" s="71"/>
      <c r="QVN31" s="71"/>
      <c r="QVO31" s="71"/>
      <c r="QVP31" s="71"/>
      <c r="QVQ31" s="71"/>
      <c r="QVR31" s="71"/>
      <c r="QVS31" s="71"/>
      <c r="QVT31" s="71"/>
      <c r="QVU31" s="71"/>
      <c r="QVV31" s="71"/>
      <c r="QVW31" s="71"/>
      <c r="QVX31" s="71"/>
      <c r="QVY31" s="71"/>
      <c r="QVZ31" s="71"/>
      <c r="QWA31" s="71"/>
      <c r="QWB31" s="71"/>
      <c r="QWC31" s="71"/>
      <c r="QWD31" s="71"/>
      <c r="QWE31" s="71"/>
      <c r="QWF31" s="71"/>
      <c r="QWG31" s="71"/>
      <c r="QWH31" s="71"/>
      <c r="QWI31" s="71"/>
      <c r="QWJ31" s="71"/>
      <c r="QWK31" s="71"/>
      <c r="QWL31" s="71"/>
      <c r="QWM31" s="71"/>
      <c r="QWN31" s="71"/>
      <c r="QWO31" s="71"/>
      <c r="QWP31" s="71"/>
      <c r="QWQ31" s="71"/>
      <c r="QWR31" s="71"/>
      <c r="QWS31" s="71"/>
      <c r="QWT31" s="71"/>
      <c r="QWU31" s="71"/>
      <c r="QWV31" s="71"/>
      <c r="QWW31" s="71"/>
      <c r="QWX31" s="71"/>
      <c r="QWY31" s="71"/>
      <c r="QWZ31" s="71"/>
      <c r="QXA31" s="71"/>
      <c r="QXB31" s="71"/>
      <c r="QXC31" s="71"/>
      <c r="QXD31" s="71"/>
      <c r="QXE31" s="71"/>
      <c r="QXF31" s="71"/>
      <c r="QXG31" s="71"/>
      <c r="QXH31" s="71"/>
      <c r="QXI31" s="71"/>
      <c r="QXJ31" s="71"/>
      <c r="QXK31" s="71"/>
      <c r="QXL31" s="71"/>
      <c r="QXM31" s="71"/>
      <c r="QXN31" s="71"/>
      <c r="QXO31" s="71"/>
      <c r="QXP31" s="71"/>
      <c r="QXQ31" s="71"/>
      <c r="QXR31" s="71"/>
      <c r="QXS31" s="71"/>
      <c r="QXT31" s="71"/>
      <c r="QXU31" s="71"/>
      <c r="QXV31" s="71"/>
      <c r="QXW31" s="71"/>
      <c r="QXX31" s="71"/>
      <c r="QXY31" s="71"/>
      <c r="QXZ31" s="71"/>
      <c r="QYA31" s="71"/>
      <c r="QYB31" s="71"/>
      <c r="QYC31" s="71"/>
      <c r="QYD31" s="71"/>
      <c r="QYE31" s="71"/>
      <c r="QYF31" s="71"/>
      <c r="QYG31" s="71"/>
      <c r="QYH31" s="71"/>
      <c r="QYI31" s="71"/>
      <c r="QYJ31" s="71"/>
      <c r="QYK31" s="71"/>
      <c r="QYL31" s="71"/>
      <c r="QYM31" s="71"/>
      <c r="QYN31" s="71"/>
      <c r="QYO31" s="71"/>
      <c r="QYP31" s="71"/>
      <c r="QYQ31" s="71"/>
      <c r="QYR31" s="71"/>
      <c r="QYS31" s="71"/>
      <c r="QYT31" s="71"/>
      <c r="QYU31" s="71"/>
      <c r="QYV31" s="71"/>
      <c r="QYW31" s="71"/>
      <c r="QYX31" s="71"/>
      <c r="QYY31" s="71"/>
      <c r="QYZ31" s="71"/>
      <c r="QZA31" s="71"/>
      <c r="QZB31" s="71"/>
      <c r="QZC31" s="71"/>
      <c r="QZD31" s="71"/>
      <c r="QZE31" s="71"/>
      <c r="QZF31" s="71"/>
      <c r="QZG31" s="71"/>
      <c r="QZH31" s="71"/>
      <c r="QZI31" s="71"/>
      <c r="QZJ31" s="71"/>
      <c r="QZK31" s="71"/>
      <c r="QZL31" s="71"/>
      <c r="QZM31" s="71"/>
      <c r="QZN31" s="71"/>
      <c r="QZO31" s="71"/>
      <c r="QZP31" s="71"/>
      <c r="QZQ31" s="71"/>
      <c r="QZR31" s="71"/>
      <c r="QZS31" s="71"/>
      <c r="QZT31" s="71"/>
      <c r="QZU31" s="71"/>
      <c r="QZV31" s="71"/>
      <c r="QZW31" s="71"/>
      <c r="QZX31" s="71"/>
      <c r="QZY31" s="71"/>
      <c r="QZZ31" s="71"/>
      <c r="RAA31" s="71"/>
      <c r="RAB31" s="71"/>
      <c r="RAC31" s="71"/>
      <c r="RAD31" s="71"/>
      <c r="RAE31" s="71"/>
      <c r="RAF31" s="71"/>
      <c r="RAG31" s="71"/>
      <c r="RAH31" s="71"/>
      <c r="RAI31" s="71"/>
      <c r="RAJ31" s="71"/>
      <c r="RAK31" s="71"/>
      <c r="RAL31" s="71"/>
      <c r="RAM31" s="71"/>
      <c r="RAN31" s="71"/>
      <c r="RAO31" s="71"/>
      <c r="RAP31" s="71"/>
      <c r="RAQ31" s="71"/>
      <c r="RAR31" s="71"/>
      <c r="RAS31" s="71"/>
      <c r="RAT31" s="71"/>
      <c r="RAU31" s="71"/>
      <c r="RAV31" s="71"/>
      <c r="RAW31" s="71"/>
      <c r="RAX31" s="71"/>
      <c r="RAY31" s="71"/>
      <c r="RAZ31" s="71"/>
      <c r="RBA31" s="71"/>
      <c r="RBB31" s="71"/>
      <c r="RBC31" s="71"/>
      <c r="RBD31" s="71"/>
      <c r="RBE31" s="71"/>
      <c r="RBF31" s="71"/>
      <c r="RBG31" s="71"/>
      <c r="RBH31" s="71"/>
      <c r="RBI31" s="71"/>
      <c r="RBJ31" s="71"/>
      <c r="RBK31" s="71"/>
      <c r="RBL31" s="71"/>
      <c r="RBM31" s="71"/>
      <c r="RBN31" s="71"/>
      <c r="RBO31" s="71"/>
      <c r="RBP31" s="71"/>
      <c r="RBQ31" s="71"/>
      <c r="RBR31" s="71"/>
      <c r="RBS31" s="71"/>
      <c r="RBT31" s="71"/>
      <c r="RBU31" s="71"/>
      <c r="RBV31" s="71"/>
      <c r="RBW31" s="71"/>
      <c r="RBX31" s="71"/>
      <c r="RBY31" s="71"/>
      <c r="RBZ31" s="71"/>
      <c r="RCA31" s="71"/>
      <c r="RCB31" s="71"/>
      <c r="RCC31" s="71"/>
      <c r="RCD31" s="71"/>
      <c r="RCE31" s="71"/>
      <c r="RCF31" s="71"/>
      <c r="RCG31" s="71"/>
      <c r="RCH31" s="71"/>
      <c r="RCI31" s="71"/>
      <c r="RCJ31" s="71"/>
      <c r="RCK31" s="71"/>
      <c r="RCL31" s="71"/>
      <c r="RCM31" s="71"/>
      <c r="RCN31" s="71"/>
      <c r="RCO31" s="71"/>
      <c r="RCP31" s="71"/>
      <c r="RCQ31" s="71"/>
      <c r="RCR31" s="71"/>
      <c r="RCS31" s="71"/>
      <c r="RCT31" s="71"/>
      <c r="RCU31" s="71"/>
      <c r="RCV31" s="71"/>
      <c r="RCW31" s="71"/>
      <c r="RCX31" s="71"/>
      <c r="RCY31" s="71"/>
      <c r="RCZ31" s="71"/>
      <c r="RDA31" s="71"/>
      <c r="RDB31" s="71"/>
      <c r="RDC31" s="71"/>
      <c r="RDD31" s="71"/>
      <c r="RDE31" s="71"/>
      <c r="RDF31" s="71"/>
      <c r="RDG31" s="71"/>
      <c r="RDH31" s="71"/>
      <c r="RDI31" s="71"/>
      <c r="RDJ31" s="71"/>
      <c r="RDK31" s="71"/>
      <c r="RDL31" s="71"/>
      <c r="RDM31" s="71"/>
      <c r="RDN31" s="71"/>
      <c r="RDO31" s="71"/>
      <c r="RDP31" s="71"/>
      <c r="RDQ31" s="71"/>
      <c r="RDR31" s="71"/>
      <c r="RDS31" s="71"/>
      <c r="RDT31" s="71"/>
      <c r="RDU31" s="71"/>
      <c r="RDV31" s="71"/>
      <c r="RDW31" s="71"/>
      <c r="RDX31" s="71"/>
      <c r="RDY31" s="71"/>
      <c r="RDZ31" s="71"/>
      <c r="REA31" s="71"/>
      <c r="REB31" s="71"/>
      <c r="REC31" s="71"/>
      <c r="RED31" s="71"/>
      <c r="REE31" s="71"/>
      <c r="REF31" s="71"/>
      <c r="REG31" s="71"/>
      <c r="REH31" s="71"/>
      <c r="REI31" s="71"/>
      <c r="REJ31" s="71"/>
      <c r="REK31" s="71"/>
      <c r="REL31" s="71"/>
      <c r="REM31" s="71"/>
      <c r="REN31" s="71"/>
      <c r="REO31" s="71"/>
      <c r="REP31" s="71"/>
      <c r="REQ31" s="71"/>
      <c r="RER31" s="71"/>
      <c r="RES31" s="71"/>
      <c r="RET31" s="71"/>
      <c r="REU31" s="71"/>
      <c r="REV31" s="71"/>
      <c r="REW31" s="71"/>
      <c r="REX31" s="71"/>
      <c r="REY31" s="71"/>
      <c r="REZ31" s="71"/>
      <c r="RFA31" s="71"/>
      <c r="RFB31" s="71"/>
      <c r="RFC31" s="71"/>
      <c r="RFD31" s="71"/>
      <c r="RFE31" s="71"/>
      <c r="RFF31" s="71"/>
      <c r="RFG31" s="71"/>
      <c r="RFH31" s="71"/>
      <c r="RFI31" s="71"/>
      <c r="RFJ31" s="71"/>
      <c r="RFK31" s="71"/>
      <c r="RFL31" s="71"/>
      <c r="RFM31" s="71"/>
      <c r="RFN31" s="71"/>
      <c r="RFO31" s="71"/>
      <c r="RFP31" s="71"/>
      <c r="RFQ31" s="71"/>
      <c r="RFR31" s="71"/>
      <c r="RFS31" s="71"/>
      <c r="RFT31" s="71"/>
      <c r="RFU31" s="71"/>
      <c r="RFV31" s="71"/>
      <c r="RFW31" s="71"/>
      <c r="RFX31" s="71"/>
      <c r="RFY31" s="71"/>
      <c r="RFZ31" s="71"/>
      <c r="RGA31" s="71"/>
      <c r="RGB31" s="71"/>
      <c r="RGC31" s="71"/>
      <c r="RGD31" s="71"/>
      <c r="RGE31" s="71"/>
      <c r="RGF31" s="71"/>
      <c r="RGG31" s="71"/>
      <c r="RGH31" s="71"/>
      <c r="RGI31" s="71"/>
      <c r="RGJ31" s="71"/>
      <c r="RGK31" s="71"/>
      <c r="RGL31" s="71"/>
      <c r="RGM31" s="71"/>
      <c r="RGN31" s="71"/>
      <c r="RGO31" s="71"/>
      <c r="RGP31" s="71"/>
      <c r="RGQ31" s="71"/>
      <c r="RGR31" s="71"/>
      <c r="RGS31" s="71"/>
      <c r="RGT31" s="71"/>
      <c r="RGU31" s="71"/>
      <c r="RGV31" s="71"/>
      <c r="RGW31" s="71"/>
      <c r="RGX31" s="71"/>
      <c r="RGY31" s="71"/>
      <c r="RGZ31" s="71"/>
      <c r="RHA31" s="71"/>
      <c r="RHB31" s="71"/>
      <c r="RHC31" s="71"/>
      <c r="RHD31" s="71"/>
      <c r="RHE31" s="71"/>
      <c r="RHF31" s="71"/>
      <c r="RHG31" s="71"/>
      <c r="RHH31" s="71"/>
      <c r="RHI31" s="71"/>
      <c r="RHJ31" s="71"/>
      <c r="RHK31" s="71"/>
      <c r="RHL31" s="71"/>
      <c r="RHM31" s="71"/>
      <c r="RHN31" s="71"/>
      <c r="RHO31" s="71"/>
      <c r="RHP31" s="71"/>
      <c r="RHQ31" s="71"/>
      <c r="RHR31" s="71"/>
      <c r="RHS31" s="71"/>
      <c r="RHT31" s="71"/>
      <c r="RHU31" s="71"/>
      <c r="RHV31" s="71"/>
      <c r="RHW31" s="71"/>
      <c r="RHX31" s="71"/>
      <c r="RHY31" s="71"/>
      <c r="RHZ31" s="71"/>
      <c r="RIA31" s="71"/>
      <c r="RIB31" s="71"/>
      <c r="RIC31" s="71"/>
      <c r="RID31" s="71"/>
      <c r="RIE31" s="71"/>
      <c r="RIF31" s="71"/>
      <c r="RIG31" s="71"/>
      <c r="RIH31" s="71"/>
      <c r="RII31" s="71"/>
      <c r="RIJ31" s="71"/>
      <c r="RIK31" s="71"/>
      <c r="RIL31" s="71"/>
      <c r="RIM31" s="71"/>
      <c r="RIN31" s="71"/>
      <c r="RIO31" s="71"/>
      <c r="RIP31" s="71"/>
      <c r="RIQ31" s="71"/>
      <c r="RIR31" s="71"/>
      <c r="RIS31" s="71"/>
      <c r="RIT31" s="71"/>
      <c r="RIU31" s="71"/>
      <c r="RIV31" s="71"/>
      <c r="RIW31" s="71"/>
      <c r="RIX31" s="71"/>
      <c r="RIY31" s="71"/>
      <c r="RIZ31" s="71"/>
      <c r="RJA31" s="71"/>
      <c r="RJB31" s="71"/>
      <c r="RJC31" s="71"/>
      <c r="RJD31" s="71"/>
      <c r="RJE31" s="71"/>
      <c r="RJF31" s="71"/>
      <c r="RJG31" s="71"/>
      <c r="RJH31" s="71"/>
      <c r="RJI31" s="71"/>
      <c r="RJJ31" s="71"/>
      <c r="RJK31" s="71"/>
      <c r="RJL31" s="71"/>
      <c r="RJM31" s="71"/>
      <c r="RJN31" s="71"/>
      <c r="RJO31" s="71"/>
      <c r="RJP31" s="71"/>
      <c r="RJQ31" s="71"/>
      <c r="RJR31" s="71"/>
      <c r="RJS31" s="71"/>
      <c r="RJT31" s="71"/>
      <c r="RJU31" s="71"/>
      <c r="RJV31" s="71"/>
      <c r="RJW31" s="71"/>
      <c r="RJX31" s="71"/>
      <c r="RJY31" s="71"/>
      <c r="RJZ31" s="71"/>
      <c r="RKA31" s="71"/>
      <c r="RKB31" s="71"/>
      <c r="RKC31" s="71"/>
      <c r="RKD31" s="71"/>
      <c r="RKE31" s="71"/>
      <c r="RKF31" s="71"/>
      <c r="RKG31" s="71"/>
      <c r="RKH31" s="71"/>
      <c r="RKI31" s="71"/>
      <c r="RKJ31" s="71"/>
      <c r="RKK31" s="71"/>
      <c r="RKL31" s="71"/>
      <c r="RKM31" s="71"/>
      <c r="RKN31" s="71"/>
      <c r="RKO31" s="71"/>
      <c r="RKP31" s="71"/>
      <c r="RKQ31" s="71"/>
      <c r="RKR31" s="71"/>
      <c r="RKS31" s="71"/>
      <c r="RKT31" s="71"/>
      <c r="RKU31" s="71"/>
      <c r="RKV31" s="71"/>
      <c r="RKW31" s="71"/>
      <c r="RKX31" s="71"/>
      <c r="RKY31" s="71"/>
      <c r="RKZ31" s="71"/>
      <c r="RLA31" s="71"/>
      <c r="RLB31" s="71"/>
      <c r="RLC31" s="71"/>
      <c r="RLD31" s="71"/>
      <c r="RLE31" s="71"/>
      <c r="RLF31" s="71"/>
      <c r="RLG31" s="71"/>
      <c r="RLH31" s="71"/>
      <c r="RLI31" s="71"/>
      <c r="RLJ31" s="71"/>
      <c r="RLK31" s="71"/>
      <c r="RLL31" s="71"/>
      <c r="RLM31" s="71"/>
      <c r="RLN31" s="71"/>
      <c r="RLO31" s="71"/>
      <c r="RLP31" s="71"/>
      <c r="RLQ31" s="71"/>
      <c r="RLR31" s="71"/>
      <c r="RLS31" s="71"/>
      <c r="RLT31" s="71"/>
      <c r="RLU31" s="71"/>
      <c r="RLV31" s="71"/>
      <c r="RLW31" s="71"/>
      <c r="RLX31" s="71"/>
      <c r="RLY31" s="71"/>
      <c r="RLZ31" s="71"/>
      <c r="RMA31" s="71"/>
      <c r="RMB31" s="71"/>
      <c r="RMC31" s="71"/>
      <c r="RMD31" s="71"/>
      <c r="RME31" s="71"/>
      <c r="RMF31" s="71"/>
      <c r="RMG31" s="71"/>
      <c r="RMH31" s="71"/>
      <c r="RMI31" s="71"/>
      <c r="RMJ31" s="71"/>
      <c r="RMK31" s="71"/>
      <c r="RML31" s="71"/>
      <c r="RMM31" s="71"/>
      <c r="RMN31" s="71"/>
      <c r="RMO31" s="71"/>
      <c r="RMP31" s="71"/>
      <c r="RMQ31" s="71"/>
      <c r="RMR31" s="71"/>
      <c r="RMS31" s="71"/>
      <c r="RMT31" s="71"/>
      <c r="RMU31" s="71"/>
      <c r="RMV31" s="71"/>
      <c r="RMW31" s="71"/>
      <c r="RMX31" s="71"/>
      <c r="RMY31" s="71"/>
      <c r="RMZ31" s="71"/>
      <c r="RNA31" s="71"/>
      <c r="RNB31" s="71"/>
      <c r="RNC31" s="71"/>
      <c r="RND31" s="71"/>
      <c r="RNE31" s="71"/>
      <c r="RNF31" s="71"/>
      <c r="RNG31" s="71"/>
      <c r="RNH31" s="71"/>
      <c r="RNI31" s="71"/>
      <c r="RNJ31" s="71"/>
      <c r="RNK31" s="71"/>
      <c r="RNL31" s="71"/>
      <c r="RNM31" s="71"/>
      <c r="RNN31" s="71"/>
      <c r="RNO31" s="71"/>
      <c r="RNP31" s="71"/>
      <c r="RNQ31" s="71"/>
      <c r="RNR31" s="71"/>
      <c r="RNS31" s="71"/>
      <c r="RNT31" s="71"/>
      <c r="RNU31" s="71"/>
      <c r="RNV31" s="71"/>
      <c r="RNW31" s="71"/>
      <c r="RNX31" s="71"/>
      <c r="RNY31" s="71"/>
      <c r="RNZ31" s="71"/>
      <c r="ROA31" s="71"/>
      <c r="ROB31" s="71"/>
      <c r="ROC31" s="71"/>
      <c r="ROD31" s="71"/>
      <c r="ROE31" s="71"/>
      <c r="ROF31" s="71"/>
      <c r="ROG31" s="71"/>
      <c r="ROH31" s="71"/>
      <c r="ROI31" s="71"/>
      <c r="ROJ31" s="71"/>
      <c r="ROK31" s="71"/>
      <c r="ROL31" s="71"/>
      <c r="ROM31" s="71"/>
      <c r="RON31" s="71"/>
      <c r="ROO31" s="71"/>
      <c r="ROP31" s="71"/>
      <c r="ROQ31" s="71"/>
      <c r="ROR31" s="71"/>
      <c r="ROS31" s="71"/>
      <c r="ROT31" s="71"/>
      <c r="ROU31" s="71"/>
      <c r="ROV31" s="71"/>
      <c r="ROW31" s="71"/>
      <c r="ROX31" s="71"/>
      <c r="ROY31" s="71"/>
      <c r="ROZ31" s="71"/>
      <c r="RPA31" s="71"/>
      <c r="RPB31" s="71"/>
      <c r="RPC31" s="71"/>
      <c r="RPD31" s="71"/>
      <c r="RPE31" s="71"/>
      <c r="RPF31" s="71"/>
      <c r="RPG31" s="71"/>
      <c r="RPH31" s="71"/>
      <c r="RPI31" s="71"/>
      <c r="RPJ31" s="71"/>
      <c r="RPK31" s="71"/>
      <c r="RPL31" s="71"/>
      <c r="RPM31" s="71"/>
      <c r="RPN31" s="71"/>
      <c r="RPO31" s="71"/>
      <c r="RPP31" s="71"/>
      <c r="RPQ31" s="71"/>
      <c r="RPR31" s="71"/>
      <c r="RPS31" s="71"/>
      <c r="RPT31" s="71"/>
      <c r="RPU31" s="71"/>
      <c r="RPV31" s="71"/>
      <c r="RPW31" s="71"/>
      <c r="RPX31" s="71"/>
      <c r="RPY31" s="71"/>
      <c r="RPZ31" s="71"/>
      <c r="RQA31" s="71"/>
      <c r="RQB31" s="71"/>
      <c r="RQC31" s="71"/>
      <c r="RQD31" s="71"/>
      <c r="RQE31" s="71"/>
      <c r="RQF31" s="71"/>
      <c r="RQG31" s="71"/>
      <c r="RQH31" s="71"/>
      <c r="RQI31" s="71"/>
      <c r="RQJ31" s="71"/>
      <c r="RQK31" s="71"/>
      <c r="RQL31" s="71"/>
      <c r="RQM31" s="71"/>
      <c r="RQN31" s="71"/>
      <c r="RQO31" s="71"/>
      <c r="RQP31" s="71"/>
      <c r="RQQ31" s="71"/>
      <c r="RQR31" s="71"/>
      <c r="RQS31" s="71"/>
      <c r="RQT31" s="71"/>
      <c r="RQU31" s="71"/>
      <c r="RQV31" s="71"/>
      <c r="RQW31" s="71"/>
      <c r="RQX31" s="71"/>
      <c r="RQY31" s="71"/>
      <c r="RQZ31" s="71"/>
      <c r="RRA31" s="71"/>
      <c r="RRB31" s="71"/>
      <c r="RRC31" s="71"/>
      <c r="RRD31" s="71"/>
      <c r="RRE31" s="71"/>
      <c r="RRF31" s="71"/>
      <c r="RRG31" s="71"/>
      <c r="RRH31" s="71"/>
      <c r="RRI31" s="71"/>
      <c r="RRJ31" s="71"/>
      <c r="RRK31" s="71"/>
      <c r="RRL31" s="71"/>
      <c r="RRM31" s="71"/>
      <c r="RRN31" s="71"/>
      <c r="RRO31" s="71"/>
      <c r="RRP31" s="71"/>
      <c r="RRQ31" s="71"/>
      <c r="RRR31" s="71"/>
      <c r="RRS31" s="71"/>
      <c r="RRT31" s="71"/>
      <c r="RRU31" s="71"/>
      <c r="RRV31" s="71"/>
      <c r="RRW31" s="71"/>
      <c r="RRX31" s="71"/>
      <c r="RRY31" s="71"/>
      <c r="RRZ31" s="71"/>
      <c r="RSA31" s="71"/>
      <c r="RSB31" s="71"/>
      <c r="RSC31" s="71"/>
      <c r="RSD31" s="71"/>
      <c r="RSE31" s="71"/>
      <c r="RSF31" s="71"/>
      <c r="RSG31" s="71"/>
      <c r="RSH31" s="71"/>
      <c r="RSI31" s="71"/>
      <c r="RSJ31" s="71"/>
      <c r="RSK31" s="71"/>
      <c r="RSL31" s="71"/>
      <c r="RSM31" s="71"/>
      <c r="RSN31" s="71"/>
      <c r="RSO31" s="71"/>
      <c r="RSP31" s="71"/>
      <c r="RSQ31" s="71"/>
      <c r="RSR31" s="71"/>
      <c r="RSS31" s="71"/>
      <c r="RST31" s="71"/>
      <c r="RSU31" s="71"/>
      <c r="RSV31" s="71"/>
      <c r="RSW31" s="71"/>
      <c r="RSX31" s="71"/>
      <c r="RSY31" s="71"/>
      <c r="RSZ31" s="71"/>
      <c r="RTA31" s="71"/>
      <c r="RTB31" s="71"/>
      <c r="RTC31" s="71"/>
      <c r="RTD31" s="71"/>
      <c r="RTE31" s="71"/>
      <c r="RTF31" s="71"/>
      <c r="RTG31" s="71"/>
      <c r="RTH31" s="71"/>
      <c r="RTI31" s="71"/>
      <c r="RTJ31" s="71"/>
      <c r="RTK31" s="71"/>
      <c r="RTL31" s="71"/>
      <c r="RTM31" s="71"/>
      <c r="RTN31" s="71"/>
      <c r="RTO31" s="71"/>
      <c r="RTP31" s="71"/>
      <c r="RTQ31" s="71"/>
      <c r="RTR31" s="71"/>
      <c r="RTS31" s="71"/>
      <c r="RTT31" s="71"/>
      <c r="RTU31" s="71"/>
      <c r="RTV31" s="71"/>
      <c r="RTW31" s="71"/>
      <c r="RTX31" s="71"/>
      <c r="RTY31" s="71"/>
      <c r="RTZ31" s="71"/>
      <c r="RUA31" s="71"/>
      <c r="RUB31" s="71"/>
      <c r="RUC31" s="71"/>
      <c r="RUD31" s="71"/>
      <c r="RUE31" s="71"/>
      <c r="RUF31" s="71"/>
      <c r="RUG31" s="71"/>
      <c r="RUH31" s="71"/>
      <c r="RUI31" s="71"/>
      <c r="RUJ31" s="71"/>
      <c r="RUK31" s="71"/>
      <c r="RUL31" s="71"/>
      <c r="RUM31" s="71"/>
      <c r="RUN31" s="71"/>
      <c r="RUO31" s="71"/>
      <c r="RUP31" s="71"/>
      <c r="RUQ31" s="71"/>
      <c r="RUR31" s="71"/>
      <c r="RUS31" s="71"/>
      <c r="RUT31" s="71"/>
      <c r="RUU31" s="71"/>
      <c r="RUV31" s="71"/>
      <c r="RUW31" s="71"/>
      <c r="RUX31" s="71"/>
      <c r="RUY31" s="71"/>
      <c r="RUZ31" s="71"/>
      <c r="RVA31" s="71"/>
      <c r="RVB31" s="71"/>
      <c r="RVC31" s="71"/>
      <c r="RVD31" s="71"/>
      <c r="RVE31" s="71"/>
      <c r="RVF31" s="71"/>
      <c r="RVG31" s="71"/>
      <c r="RVH31" s="71"/>
      <c r="RVI31" s="71"/>
      <c r="RVJ31" s="71"/>
      <c r="RVK31" s="71"/>
      <c r="RVL31" s="71"/>
      <c r="RVM31" s="71"/>
      <c r="RVN31" s="71"/>
      <c r="RVO31" s="71"/>
      <c r="RVP31" s="71"/>
      <c r="RVQ31" s="71"/>
      <c r="RVR31" s="71"/>
      <c r="RVS31" s="71"/>
      <c r="RVT31" s="71"/>
      <c r="RVU31" s="71"/>
      <c r="RVV31" s="71"/>
      <c r="RVW31" s="71"/>
      <c r="RVX31" s="71"/>
      <c r="RVY31" s="71"/>
      <c r="RVZ31" s="71"/>
      <c r="RWA31" s="71"/>
      <c r="RWB31" s="71"/>
      <c r="RWC31" s="71"/>
      <c r="RWD31" s="71"/>
      <c r="RWE31" s="71"/>
      <c r="RWF31" s="71"/>
      <c r="RWG31" s="71"/>
      <c r="RWH31" s="71"/>
      <c r="RWI31" s="71"/>
      <c r="RWJ31" s="71"/>
      <c r="RWK31" s="71"/>
      <c r="RWL31" s="71"/>
      <c r="RWM31" s="71"/>
      <c r="RWN31" s="71"/>
      <c r="RWO31" s="71"/>
      <c r="RWP31" s="71"/>
      <c r="RWQ31" s="71"/>
      <c r="RWR31" s="71"/>
      <c r="RWS31" s="71"/>
      <c r="RWT31" s="71"/>
      <c r="RWU31" s="71"/>
      <c r="RWV31" s="71"/>
      <c r="RWW31" s="71"/>
      <c r="RWX31" s="71"/>
      <c r="RWY31" s="71"/>
      <c r="RWZ31" s="71"/>
      <c r="RXA31" s="71"/>
      <c r="RXB31" s="71"/>
      <c r="RXC31" s="71"/>
      <c r="RXD31" s="71"/>
      <c r="RXE31" s="71"/>
      <c r="RXF31" s="71"/>
      <c r="RXG31" s="71"/>
      <c r="RXH31" s="71"/>
      <c r="RXI31" s="71"/>
      <c r="RXJ31" s="71"/>
      <c r="RXK31" s="71"/>
      <c r="RXL31" s="71"/>
      <c r="RXM31" s="71"/>
      <c r="RXN31" s="71"/>
      <c r="RXO31" s="71"/>
      <c r="RXP31" s="71"/>
      <c r="RXQ31" s="71"/>
      <c r="RXR31" s="71"/>
      <c r="RXS31" s="71"/>
      <c r="RXT31" s="71"/>
      <c r="RXU31" s="71"/>
      <c r="RXV31" s="71"/>
      <c r="RXW31" s="71"/>
      <c r="RXX31" s="71"/>
      <c r="RXY31" s="71"/>
      <c r="RXZ31" s="71"/>
      <c r="RYA31" s="71"/>
      <c r="RYB31" s="71"/>
      <c r="RYC31" s="71"/>
      <c r="RYD31" s="71"/>
      <c r="RYE31" s="71"/>
      <c r="RYF31" s="71"/>
      <c r="RYG31" s="71"/>
      <c r="RYH31" s="71"/>
      <c r="RYI31" s="71"/>
      <c r="RYJ31" s="71"/>
      <c r="RYK31" s="71"/>
      <c r="RYL31" s="71"/>
      <c r="RYM31" s="71"/>
      <c r="RYN31" s="71"/>
      <c r="RYO31" s="71"/>
      <c r="RYP31" s="71"/>
      <c r="RYQ31" s="71"/>
      <c r="RYR31" s="71"/>
      <c r="RYS31" s="71"/>
      <c r="RYT31" s="71"/>
      <c r="RYU31" s="71"/>
      <c r="RYV31" s="71"/>
      <c r="RYW31" s="71"/>
      <c r="RYX31" s="71"/>
      <c r="RYY31" s="71"/>
      <c r="RYZ31" s="71"/>
      <c r="RZA31" s="71"/>
      <c r="RZB31" s="71"/>
      <c r="RZC31" s="71"/>
      <c r="RZD31" s="71"/>
      <c r="RZE31" s="71"/>
      <c r="RZF31" s="71"/>
      <c r="RZG31" s="71"/>
      <c r="RZH31" s="71"/>
      <c r="RZI31" s="71"/>
      <c r="RZJ31" s="71"/>
      <c r="RZK31" s="71"/>
      <c r="RZL31" s="71"/>
      <c r="RZM31" s="71"/>
      <c r="RZN31" s="71"/>
      <c r="RZO31" s="71"/>
      <c r="RZP31" s="71"/>
      <c r="RZQ31" s="71"/>
      <c r="RZR31" s="71"/>
      <c r="RZS31" s="71"/>
      <c r="RZT31" s="71"/>
      <c r="RZU31" s="71"/>
      <c r="RZV31" s="71"/>
      <c r="RZW31" s="71"/>
      <c r="RZX31" s="71"/>
      <c r="RZY31" s="71"/>
      <c r="RZZ31" s="71"/>
      <c r="SAA31" s="71"/>
      <c r="SAB31" s="71"/>
      <c r="SAC31" s="71"/>
      <c r="SAD31" s="71"/>
      <c r="SAE31" s="71"/>
      <c r="SAF31" s="71"/>
      <c r="SAG31" s="71"/>
      <c r="SAH31" s="71"/>
      <c r="SAI31" s="71"/>
      <c r="SAJ31" s="71"/>
      <c r="SAK31" s="71"/>
      <c r="SAL31" s="71"/>
      <c r="SAM31" s="71"/>
      <c r="SAN31" s="71"/>
      <c r="SAO31" s="71"/>
      <c r="SAP31" s="71"/>
      <c r="SAQ31" s="71"/>
      <c r="SAR31" s="71"/>
      <c r="SAS31" s="71"/>
      <c r="SAT31" s="71"/>
      <c r="SAU31" s="71"/>
      <c r="SAV31" s="71"/>
      <c r="SAW31" s="71"/>
      <c r="SAX31" s="71"/>
      <c r="SAY31" s="71"/>
      <c r="SAZ31" s="71"/>
      <c r="SBA31" s="71"/>
      <c r="SBB31" s="71"/>
      <c r="SBC31" s="71"/>
      <c r="SBD31" s="71"/>
      <c r="SBE31" s="71"/>
      <c r="SBF31" s="71"/>
      <c r="SBG31" s="71"/>
      <c r="SBH31" s="71"/>
      <c r="SBI31" s="71"/>
      <c r="SBJ31" s="71"/>
      <c r="SBK31" s="71"/>
      <c r="SBL31" s="71"/>
      <c r="SBM31" s="71"/>
      <c r="SBN31" s="71"/>
      <c r="SBO31" s="71"/>
      <c r="SBP31" s="71"/>
      <c r="SBQ31" s="71"/>
      <c r="SBR31" s="71"/>
      <c r="SBS31" s="71"/>
      <c r="SBT31" s="71"/>
      <c r="SBU31" s="71"/>
      <c r="SBV31" s="71"/>
      <c r="SBW31" s="71"/>
      <c r="SBX31" s="71"/>
      <c r="SBY31" s="71"/>
      <c r="SBZ31" s="71"/>
      <c r="SCA31" s="71"/>
      <c r="SCB31" s="71"/>
      <c r="SCC31" s="71"/>
      <c r="SCD31" s="71"/>
      <c r="SCE31" s="71"/>
      <c r="SCF31" s="71"/>
      <c r="SCG31" s="71"/>
      <c r="SCH31" s="71"/>
      <c r="SCI31" s="71"/>
      <c r="SCJ31" s="71"/>
      <c r="SCK31" s="71"/>
      <c r="SCL31" s="71"/>
      <c r="SCM31" s="71"/>
      <c r="SCN31" s="71"/>
      <c r="SCO31" s="71"/>
      <c r="SCP31" s="71"/>
      <c r="SCQ31" s="71"/>
      <c r="SCR31" s="71"/>
      <c r="SCS31" s="71"/>
      <c r="SCT31" s="71"/>
      <c r="SCU31" s="71"/>
      <c r="SCV31" s="71"/>
      <c r="SCW31" s="71"/>
      <c r="SCX31" s="71"/>
      <c r="SCY31" s="71"/>
      <c r="SCZ31" s="71"/>
      <c r="SDA31" s="71"/>
      <c r="SDB31" s="71"/>
      <c r="SDC31" s="71"/>
      <c r="SDD31" s="71"/>
      <c r="SDE31" s="71"/>
      <c r="SDF31" s="71"/>
      <c r="SDG31" s="71"/>
      <c r="SDH31" s="71"/>
      <c r="SDI31" s="71"/>
      <c r="SDJ31" s="71"/>
      <c r="SDK31" s="71"/>
      <c r="SDL31" s="71"/>
      <c r="SDM31" s="71"/>
      <c r="SDN31" s="71"/>
      <c r="SDO31" s="71"/>
      <c r="SDP31" s="71"/>
      <c r="SDQ31" s="71"/>
      <c r="SDR31" s="71"/>
      <c r="SDS31" s="71"/>
      <c r="SDT31" s="71"/>
      <c r="SDU31" s="71"/>
      <c r="SDV31" s="71"/>
      <c r="SDW31" s="71"/>
      <c r="SDX31" s="71"/>
      <c r="SDY31" s="71"/>
      <c r="SDZ31" s="71"/>
      <c r="SEA31" s="71"/>
      <c r="SEB31" s="71"/>
      <c r="SEC31" s="71"/>
      <c r="SED31" s="71"/>
      <c r="SEE31" s="71"/>
      <c r="SEF31" s="71"/>
      <c r="SEG31" s="71"/>
      <c r="SEH31" s="71"/>
      <c r="SEI31" s="71"/>
      <c r="SEJ31" s="71"/>
      <c r="SEK31" s="71"/>
      <c r="SEL31" s="71"/>
      <c r="SEM31" s="71"/>
      <c r="SEN31" s="71"/>
      <c r="SEO31" s="71"/>
      <c r="SEP31" s="71"/>
      <c r="SEQ31" s="71"/>
      <c r="SER31" s="71"/>
      <c r="SES31" s="71"/>
      <c r="SET31" s="71"/>
      <c r="SEU31" s="71"/>
      <c r="SEV31" s="71"/>
      <c r="SEW31" s="71"/>
      <c r="SEX31" s="71"/>
      <c r="SEY31" s="71"/>
      <c r="SEZ31" s="71"/>
      <c r="SFA31" s="71"/>
      <c r="SFB31" s="71"/>
      <c r="SFC31" s="71"/>
      <c r="SFD31" s="71"/>
      <c r="SFE31" s="71"/>
      <c r="SFF31" s="71"/>
      <c r="SFG31" s="71"/>
      <c r="SFH31" s="71"/>
      <c r="SFI31" s="71"/>
      <c r="SFJ31" s="71"/>
      <c r="SFK31" s="71"/>
      <c r="SFL31" s="71"/>
      <c r="SFM31" s="71"/>
      <c r="SFN31" s="71"/>
      <c r="SFO31" s="71"/>
      <c r="SFP31" s="71"/>
      <c r="SFQ31" s="71"/>
      <c r="SFR31" s="71"/>
      <c r="SFS31" s="71"/>
      <c r="SFT31" s="71"/>
      <c r="SFU31" s="71"/>
      <c r="SFV31" s="71"/>
      <c r="SFW31" s="71"/>
      <c r="SFX31" s="71"/>
      <c r="SFY31" s="71"/>
      <c r="SFZ31" s="71"/>
      <c r="SGA31" s="71"/>
      <c r="SGB31" s="71"/>
      <c r="SGC31" s="71"/>
      <c r="SGD31" s="71"/>
      <c r="SGE31" s="71"/>
      <c r="SGF31" s="71"/>
      <c r="SGG31" s="71"/>
      <c r="SGH31" s="71"/>
      <c r="SGI31" s="71"/>
      <c r="SGJ31" s="71"/>
      <c r="SGK31" s="71"/>
      <c r="SGL31" s="71"/>
      <c r="SGM31" s="71"/>
      <c r="SGN31" s="71"/>
      <c r="SGO31" s="71"/>
      <c r="SGP31" s="71"/>
      <c r="SGQ31" s="71"/>
      <c r="SGR31" s="71"/>
      <c r="SGS31" s="71"/>
      <c r="SGT31" s="71"/>
      <c r="SGU31" s="71"/>
      <c r="SGV31" s="71"/>
      <c r="SGW31" s="71"/>
      <c r="SGX31" s="71"/>
      <c r="SGY31" s="71"/>
      <c r="SGZ31" s="71"/>
      <c r="SHA31" s="71"/>
      <c r="SHB31" s="71"/>
      <c r="SHC31" s="71"/>
      <c r="SHD31" s="71"/>
      <c r="SHE31" s="71"/>
      <c r="SHF31" s="71"/>
      <c r="SHG31" s="71"/>
      <c r="SHH31" s="71"/>
      <c r="SHI31" s="71"/>
      <c r="SHJ31" s="71"/>
      <c r="SHK31" s="71"/>
      <c r="SHL31" s="71"/>
      <c r="SHM31" s="71"/>
      <c r="SHN31" s="71"/>
      <c r="SHO31" s="71"/>
      <c r="SHP31" s="71"/>
      <c r="SHQ31" s="71"/>
      <c r="SHR31" s="71"/>
      <c r="SHS31" s="71"/>
      <c r="SHT31" s="71"/>
      <c r="SHU31" s="71"/>
      <c r="SHV31" s="71"/>
      <c r="SHW31" s="71"/>
      <c r="SHX31" s="71"/>
      <c r="SHY31" s="71"/>
      <c r="SHZ31" s="71"/>
      <c r="SIA31" s="71"/>
      <c r="SIB31" s="71"/>
      <c r="SIC31" s="71"/>
      <c r="SID31" s="71"/>
      <c r="SIE31" s="71"/>
      <c r="SIF31" s="71"/>
      <c r="SIG31" s="71"/>
      <c r="SIH31" s="71"/>
      <c r="SII31" s="71"/>
      <c r="SIJ31" s="71"/>
      <c r="SIK31" s="71"/>
      <c r="SIL31" s="71"/>
      <c r="SIM31" s="71"/>
      <c r="SIN31" s="71"/>
      <c r="SIO31" s="71"/>
      <c r="SIP31" s="71"/>
      <c r="SIQ31" s="71"/>
      <c r="SIR31" s="71"/>
      <c r="SIS31" s="71"/>
      <c r="SIT31" s="71"/>
      <c r="SIU31" s="71"/>
      <c r="SIV31" s="71"/>
      <c r="SIW31" s="71"/>
      <c r="SIX31" s="71"/>
      <c r="SIY31" s="71"/>
      <c r="SIZ31" s="71"/>
      <c r="SJA31" s="71"/>
      <c r="SJB31" s="71"/>
      <c r="SJC31" s="71"/>
      <c r="SJD31" s="71"/>
      <c r="SJE31" s="71"/>
      <c r="SJF31" s="71"/>
      <c r="SJG31" s="71"/>
      <c r="SJH31" s="71"/>
      <c r="SJI31" s="71"/>
      <c r="SJJ31" s="71"/>
      <c r="SJK31" s="71"/>
      <c r="SJL31" s="71"/>
      <c r="SJM31" s="71"/>
      <c r="SJN31" s="71"/>
      <c r="SJO31" s="71"/>
      <c r="SJP31" s="71"/>
      <c r="SJQ31" s="71"/>
      <c r="SJR31" s="71"/>
      <c r="SJS31" s="71"/>
      <c r="SJT31" s="71"/>
      <c r="SJU31" s="71"/>
      <c r="SJV31" s="71"/>
      <c r="SJW31" s="71"/>
      <c r="SJX31" s="71"/>
      <c r="SJY31" s="71"/>
      <c r="SJZ31" s="71"/>
      <c r="SKA31" s="71"/>
      <c r="SKB31" s="71"/>
      <c r="SKC31" s="71"/>
      <c r="SKD31" s="71"/>
      <c r="SKE31" s="71"/>
      <c r="SKF31" s="71"/>
      <c r="SKG31" s="71"/>
      <c r="SKH31" s="71"/>
      <c r="SKI31" s="71"/>
      <c r="SKJ31" s="71"/>
      <c r="SKK31" s="71"/>
      <c r="SKL31" s="71"/>
      <c r="SKM31" s="71"/>
      <c r="SKN31" s="71"/>
      <c r="SKO31" s="71"/>
      <c r="SKP31" s="71"/>
      <c r="SKQ31" s="71"/>
      <c r="SKR31" s="71"/>
      <c r="SKS31" s="71"/>
      <c r="SKT31" s="71"/>
      <c r="SKU31" s="71"/>
      <c r="SKV31" s="71"/>
      <c r="SKW31" s="71"/>
      <c r="SKX31" s="71"/>
      <c r="SKY31" s="71"/>
      <c r="SKZ31" s="71"/>
      <c r="SLA31" s="71"/>
      <c r="SLB31" s="71"/>
      <c r="SLC31" s="71"/>
      <c r="SLD31" s="71"/>
      <c r="SLE31" s="71"/>
      <c r="SLF31" s="71"/>
      <c r="SLG31" s="71"/>
      <c r="SLH31" s="71"/>
      <c r="SLI31" s="71"/>
      <c r="SLJ31" s="71"/>
      <c r="SLK31" s="71"/>
      <c r="SLL31" s="71"/>
      <c r="SLM31" s="71"/>
      <c r="SLN31" s="71"/>
      <c r="SLO31" s="71"/>
      <c r="SLP31" s="71"/>
      <c r="SLQ31" s="71"/>
      <c r="SLR31" s="71"/>
      <c r="SLS31" s="71"/>
      <c r="SLT31" s="71"/>
      <c r="SLU31" s="71"/>
      <c r="SLV31" s="71"/>
      <c r="SLW31" s="71"/>
      <c r="SLX31" s="71"/>
      <c r="SLY31" s="71"/>
      <c r="SLZ31" s="71"/>
      <c r="SMA31" s="71"/>
      <c r="SMB31" s="71"/>
      <c r="SMC31" s="71"/>
      <c r="SMD31" s="71"/>
      <c r="SME31" s="71"/>
      <c r="SMF31" s="71"/>
      <c r="SMG31" s="71"/>
      <c r="SMH31" s="71"/>
      <c r="SMI31" s="71"/>
      <c r="SMJ31" s="71"/>
      <c r="SMK31" s="71"/>
      <c r="SML31" s="71"/>
      <c r="SMM31" s="71"/>
      <c r="SMN31" s="71"/>
      <c r="SMO31" s="71"/>
      <c r="SMP31" s="71"/>
      <c r="SMQ31" s="71"/>
      <c r="SMR31" s="71"/>
      <c r="SMS31" s="71"/>
      <c r="SMT31" s="71"/>
      <c r="SMU31" s="71"/>
      <c r="SMV31" s="71"/>
      <c r="SMW31" s="71"/>
      <c r="SMX31" s="71"/>
      <c r="SMY31" s="71"/>
      <c r="SMZ31" s="71"/>
      <c r="SNA31" s="71"/>
      <c r="SNB31" s="71"/>
      <c r="SNC31" s="71"/>
      <c r="SND31" s="71"/>
      <c r="SNE31" s="71"/>
      <c r="SNF31" s="71"/>
      <c r="SNG31" s="71"/>
      <c r="SNH31" s="71"/>
      <c r="SNI31" s="71"/>
      <c r="SNJ31" s="71"/>
      <c r="SNK31" s="71"/>
      <c r="SNL31" s="71"/>
      <c r="SNM31" s="71"/>
      <c r="SNN31" s="71"/>
      <c r="SNO31" s="71"/>
      <c r="SNP31" s="71"/>
      <c r="SNQ31" s="71"/>
      <c r="SNR31" s="71"/>
      <c r="SNS31" s="71"/>
      <c r="SNT31" s="71"/>
      <c r="SNU31" s="71"/>
      <c r="SNV31" s="71"/>
      <c r="SNW31" s="71"/>
      <c r="SNX31" s="71"/>
      <c r="SNY31" s="71"/>
      <c r="SNZ31" s="71"/>
      <c r="SOA31" s="71"/>
      <c r="SOB31" s="71"/>
      <c r="SOC31" s="71"/>
      <c r="SOD31" s="71"/>
      <c r="SOE31" s="71"/>
      <c r="SOF31" s="71"/>
      <c r="SOG31" s="71"/>
      <c r="SOH31" s="71"/>
      <c r="SOI31" s="71"/>
      <c r="SOJ31" s="71"/>
      <c r="SOK31" s="71"/>
      <c r="SOL31" s="71"/>
      <c r="SOM31" s="71"/>
      <c r="SON31" s="71"/>
      <c r="SOO31" s="71"/>
      <c r="SOP31" s="71"/>
      <c r="SOQ31" s="71"/>
      <c r="SOR31" s="71"/>
      <c r="SOS31" s="71"/>
      <c r="SOT31" s="71"/>
      <c r="SOU31" s="71"/>
      <c r="SOV31" s="71"/>
      <c r="SOW31" s="71"/>
      <c r="SOX31" s="71"/>
      <c r="SOY31" s="71"/>
      <c r="SOZ31" s="71"/>
      <c r="SPA31" s="71"/>
      <c r="SPB31" s="71"/>
      <c r="SPC31" s="71"/>
      <c r="SPD31" s="71"/>
      <c r="SPE31" s="71"/>
      <c r="SPF31" s="71"/>
      <c r="SPG31" s="71"/>
      <c r="SPH31" s="71"/>
      <c r="SPI31" s="71"/>
      <c r="SPJ31" s="71"/>
      <c r="SPK31" s="71"/>
      <c r="SPL31" s="71"/>
      <c r="SPM31" s="71"/>
      <c r="SPN31" s="71"/>
      <c r="SPO31" s="71"/>
      <c r="SPP31" s="71"/>
      <c r="SPQ31" s="71"/>
      <c r="SPR31" s="71"/>
      <c r="SPS31" s="71"/>
      <c r="SPT31" s="71"/>
      <c r="SPU31" s="71"/>
      <c r="SPV31" s="71"/>
      <c r="SPW31" s="71"/>
      <c r="SPX31" s="71"/>
      <c r="SPY31" s="71"/>
      <c r="SPZ31" s="71"/>
      <c r="SQA31" s="71"/>
      <c r="SQB31" s="71"/>
      <c r="SQC31" s="71"/>
      <c r="SQD31" s="71"/>
      <c r="SQE31" s="71"/>
      <c r="SQF31" s="71"/>
      <c r="SQG31" s="71"/>
      <c r="SQH31" s="71"/>
      <c r="SQI31" s="71"/>
      <c r="SQJ31" s="71"/>
      <c r="SQK31" s="71"/>
      <c r="SQL31" s="71"/>
      <c r="SQM31" s="71"/>
      <c r="SQN31" s="71"/>
      <c r="SQO31" s="71"/>
      <c r="SQP31" s="71"/>
      <c r="SQQ31" s="71"/>
      <c r="SQR31" s="71"/>
      <c r="SQS31" s="71"/>
      <c r="SQT31" s="71"/>
      <c r="SQU31" s="71"/>
      <c r="SQV31" s="71"/>
      <c r="SQW31" s="71"/>
      <c r="SQX31" s="71"/>
      <c r="SQY31" s="71"/>
      <c r="SQZ31" s="71"/>
      <c r="SRA31" s="71"/>
      <c r="SRB31" s="71"/>
      <c r="SRC31" s="71"/>
      <c r="SRD31" s="71"/>
      <c r="SRE31" s="71"/>
      <c r="SRF31" s="71"/>
      <c r="SRG31" s="71"/>
      <c r="SRH31" s="71"/>
      <c r="SRI31" s="71"/>
      <c r="SRJ31" s="71"/>
      <c r="SRK31" s="71"/>
      <c r="SRL31" s="71"/>
      <c r="SRM31" s="71"/>
      <c r="SRN31" s="71"/>
      <c r="SRO31" s="71"/>
      <c r="SRP31" s="71"/>
      <c r="SRQ31" s="71"/>
      <c r="SRR31" s="71"/>
      <c r="SRS31" s="71"/>
      <c r="SRT31" s="71"/>
      <c r="SRU31" s="71"/>
      <c r="SRV31" s="71"/>
      <c r="SRW31" s="71"/>
      <c r="SRX31" s="71"/>
      <c r="SRY31" s="71"/>
      <c r="SRZ31" s="71"/>
      <c r="SSA31" s="71"/>
      <c r="SSB31" s="71"/>
      <c r="SSC31" s="71"/>
      <c r="SSD31" s="71"/>
      <c r="SSE31" s="71"/>
      <c r="SSF31" s="71"/>
      <c r="SSG31" s="71"/>
      <c r="SSH31" s="71"/>
      <c r="SSI31" s="71"/>
      <c r="SSJ31" s="71"/>
      <c r="SSK31" s="71"/>
      <c r="SSL31" s="71"/>
      <c r="SSM31" s="71"/>
      <c r="SSN31" s="71"/>
      <c r="SSO31" s="71"/>
      <c r="SSP31" s="71"/>
      <c r="SSQ31" s="71"/>
      <c r="SSR31" s="71"/>
      <c r="SSS31" s="71"/>
      <c r="SST31" s="71"/>
      <c r="SSU31" s="71"/>
      <c r="SSV31" s="71"/>
      <c r="SSW31" s="71"/>
      <c r="SSX31" s="71"/>
      <c r="SSY31" s="71"/>
      <c r="SSZ31" s="71"/>
      <c r="STA31" s="71"/>
      <c r="STB31" s="71"/>
      <c r="STC31" s="71"/>
      <c r="STD31" s="71"/>
      <c r="STE31" s="71"/>
      <c r="STF31" s="71"/>
      <c r="STG31" s="71"/>
      <c r="STH31" s="71"/>
      <c r="STI31" s="71"/>
      <c r="STJ31" s="71"/>
      <c r="STK31" s="71"/>
      <c r="STL31" s="71"/>
      <c r="STM31" s="71"/>
      <c r="STN31" s="71"/>
      <c r="STO31" s="71"/>
      <c r="STP31" s="71"/>
      <c r="STQ31" s="71"/>
      <c r="STR31" s="71"/>
      <c r="STS31" s="71"/>
      <c r="STT31" s="71"/>
      <c r="STU31" s="71"/>
      <c r="STV31" s="71"/>
      <c r="STW31" s="71"/>
      <c r="STX31" s="71"/>
      <c r="STY31" s="71"/>
      <c r="STZ31" s="71"/>
      <c r="SUA31" s="71"/>
      <c r="SUB31" s="71"/>
      <c r="SUC31" s="71"/>
      <c r="SUD31" s="71"/>
      <c r="SUE31" s="71"/>
      <c r="SUF31" s="71"/>
      <c r="SUG31" s="71"/>
      <c r="SUH31" s="71"/>
      <c r="SUI31" s="71"/>
      <c r="SUJ31" s="71"/>
      <c r="SUK31" s="71"/>
      <c r="SUL31" s="71"/>
      <c r="SUM31" s="71"/>
      <c r="SUN31" s="71"/>
      <c r="SUO31" s="71"/>
      <c r="SUP31" s="71"/>
      <c r="SUQ31" s="71"/>
      <c r="SUR31" s="71"/>
      <c r="SUS31" s="71"/>
      <c r="SUT31" s="71"/>
      <c r="SUU31" s="71"/>
      <c r="SUV31" s="71"/>
      <c r="SUW31" s="71"/>
      <c r="SUX31" s="71"/>
      <c r="SUY31" s="71"/>
      <c r="SUZ31" s="71"/>
      <c r="SVA31" s="71"/>
      <c r="SVB31" s="71"/>
      <c r="SVC31" s="71"/>
      <c r="SVD31" s="71"/>
      <c r="SVE31" s="71"/>
      <c r="SVF31" s="71"/>
      <c r="SVG31" s="71"/>
      <c r="SVH31" s="71"/>
      <c r="SVI31" s="71"/>
      <c r="SVJ31" s="71"/>
      <c r="SVK31" s="71"/>
      <c r="SVL31" s="71"/>
      <c r="SVM31" s="71"/>
      <c r="SVN31" s="71"/>
      <c r="SVO31" s="71"/>
      <c r="SVP31" s="71"/>
      <c r="SVQ31" s="71"/>
      <c r="SVR31" s="71"/>
      <c r="SVS31" s="71"/>
      <c r="SVT31" s="71"/>
      <c r="SVU31" s="71"/>
      <c r="SVV31" s="71"/>
      <c r="SVW31" s="71"/>
      <c r="SVX31" s="71"/>
      <c r="SVY31" s="71"/>
      <c r="SVZ31" s="71"/>
      <c r="SWA31" s="71"/>
      <c r="SWB31" s="71"/>
      <c r="SWC31" s="71"/>
      <c r="SWD31" s="71"/>
      <c r="SWE31" s="71"/>
      <c r="SWF31" s="71"/>
      <c r="SWG31" s="71"/>
      <c r="SWH31" s="71"/>
      <c r="SWI31" s="71"/>
      <c r="SWJ31" s="71"/>
      <c r="SWK31" s="71"/>
      <c r="SWL31" s="71"/>
      <c r="SWM31" s="71"/>
      <c r="SWN31" s="71"/>
      <c r="SWO31" s="71"/>
      <c r="SWP31" s="71"/>
      <c r="SWQ31" s="71"/>
      <c r="SWR31" s="71"/>
      <c r="SWS31" s="71"/>
      <c r="SWT31" s="71"/>
      <c r="SWU31" s="71"/>
      <c r="SWV31" s="71"/>
      <c r="SWW31" s="71"/>
      <c r="SWX31" s="71"/>
      <c r="SWY31" s="71"/>
      <c r="SWZ31" s="71"/>
      <c r="SXA31" s="71"/>
      <c r="SXB31" s="71"/>
      <c r="SXC31" s="71"/>
      <c r="SXD31" s="71"/>
      <c r="SXE31" s="71"/>
      <c r="SXF31" s="71"/>
      <c r="SXG31" s="71"/>
      <c r="SXH31" s="71"/>
      <c r="SXI31" s="71"/>
      <c r="SXJ31" s="71"/>
      <c r="SXK31" s="71"/>
      <c r="SXL31" s="71"/>
      <c r="SXM31" s="71"/>
      <c r="SXN31" s="71"/>
      <c r="SXO31" s="71"/>
      <c r="SXP31" s="71"/>
      <c r="SXQ31" s="71"/>
      <c r="SXR31" s="71"/>
      <c r="SXS31" s="71"/>
      <c r="SXT31" s="71"/>
      <c r="SXU31" s="71"/>
      <c r="SXV31" s="71"/>
      <c r="SXW31" s="71"/>
      <c r="SXX31" s="71"/>
      <c r="SXY31" s="71"/>
      <c r="SXZ31" s="71"/>
      <c r="SYA31" s="71"/>
      <c r="SYB31" s="71"/>
      <c r="SYC31" s="71"/>
      <c r="SYD31" s="71"/>
      <c r="SYE31" s="71"/>
      <c r="SYF31" s="71"/>
      <c r="SYG31" s="71"/>
      <c r="SYH31" s="71"/>
      <c r="SYI31" s="71"/>
      <c r="SYJ31" s="71"/>
      <c r="SYK31" s="71"/>
      <c r="SYL31" s="71"/>
      <c r="SYM31" s="71"/>
      <c r="SYN31" s="71"/>
      <c r="SYO31" s="71"/>
      <c r="SYP31" s="71"/>
      <c r="SYQ31" s="71"/>
      <c r="SYR31" s="71"/>
      <c r="SYS31" s="71"/>
      <c r="SYT31" s="71"/>
      <c r="SYU31" s="71"/>
      <c r="SYV31" s="71"/>
      <c r="SYW31" s="71"/>
      <c r="SYX31" s="71"/>
      <c r="SYY31" s="71"/>
      <c r="SYZ31" s="71"/>
      <c r="SZA31" s="71"/>
      <c r="SZB31" s="71"/>
      <c r="SZC31" s="71"/>
      <c r="SZD31" s="71"/>
      <c r="SZE31" s="71"/>
      <c r="SZF31" s="71"/>
      <c r="SZG31" s="71"/>
      <c r="SZH31" s="71"/>
      <c r="SZI31" s="71"/>
      <c r="SZJ31" s="71"/>
      <c r="SZK31" s="71"/>
      <c r="SZL31" s="71"/>
      <c r="SZM31" s="71"/>
      <c r="SZN31" s="71"/>
      <c r="SZO31" s="71"/>
      <c r="SZP31" s="71"/>
      <c r="SZQ31" s="71"/>
      <c r="SZR31" s="71"/>
      <c r="SZS31" s="71"/>
      <c r="SZT31" s="71"/>
      <c r="SZU31" s="71"/>
      <c r="SZV31" s="71"/>
      <c r="SZW31" s="71"/>
      <c r="SZX31" s="71"/>
      <c r="SZY31" s="71"/>
      <c r="SZZ31" s="71"/>
      <c r="TAA31" s="71"/>
      <c r="TAB31" s="71"/>
      <c r="TAC31" s="71"/>
      <c r="TAD31" s="71"/>
      <c r="TAE31" s="71"/>
      <c r="TAF31" s="71"/>
      <c r="TAG31" s="71"/>
      <c r="TAH31" s="71"/>
      <c r="TAI31" s="71"/>
      <c r="TAJ31" s="71"/>
      <c r="TAK31" s="71"/>
      <c r="TAL31" s="71"/>
      <c r="TAM31" s="71"/>
      <c r="TAN31" s="71"/>
      <c r="TAO31" s="71"/>
      <c r="TAP31" s="71"/>
      <c r="TAQ31" s="71"/>
      <c r="TAR31" s="71"/>
      <c r="TAS31" s="71"/>
      <c r="TAT31" s="71"/>
      <c r="TAU31" s="71"/>
      <c r="TAV31" s="71"/>
      <c r="TAW31" s="71"/>
      <c r="TAX31" s="71"/>
      <c r="TAY31" s="71"/>
      <c r="TAZ31" s="71"/>
      <c r="TBA31" s="71"/>
      <c r="TBB31" s="71"/>
      <c r="TBC31" s="71"/>
      <c r="TBD31" s="71"/>
      <c r="TBE31" s="71"/>
      <c r="TBF31" s="71"/>
      <c r="TBG31" s="71"/>
      <c r="TBH31" s="71"/>
      <c r="TBI31" s="71"/>
      <c r="TBJ31" s="71"/>
      <c r="TBK31" s="71"/>
      <c r="TBL31" s="71"/>
      <c r="TBM31" s="71"/>
      <c r="TBN31" s="71"/>
      <c r="TBO31" s="71"/>
      <c r="TBP31" s="71"/>
      <c r="TBQ31" s="71"/>
      <c r="TBR31" s="71"/>
      <c r="TBS31" s="71"/>
      <c r="TBT31" s="71"/>
      <c r="TBU31" s="71"/>
      <c r="TBV31" s="71"/>
      <c r="TBW31" s="71"/>
      <c r="TBX31" s="71"/>
      <c r="TBY31" s="71"/>
      <c r="TBZ31" s="71"/>
      <c r="TCA31" s="71"/>
      <c r="TCB31" s="71"/>
      <c r="TCC31" s="71"/>
      <c r="TCD31" s="71"/>
      <c r="TCE31" s="71"/>
      <c r="TCF31" s="71"/>
      <c r="TCG31" s="71"/>
      <c r="TCH31" s="71"/>
      <c r="TCI31" s="71"/>
      <c r="TCJ31" s="71"/>
      <c r="TCK31" s="71"/>
      <c r="TCL31" s="71"/>
      <c r="TCM31" s="71"/>
      <c r="TCN31" s="71"/>
      <c r="TCO31" s="71"/>
      <c r="TCP31" s="71"/>
      <c r="TCQ31" s="71"/>
      <c r="TCR31" s="71"/>
      <c r="TCS31" s="71"/>
      <c r="TCT31" s="71"/>
      <c r="TCU31" s="71"/>
      <c r="TCV31" s="71"/>
      <c r="TCW31" s="71"/>
      <c r="TCX31" s="71"/>
      <c r="TCY31" s="71"/>
      <c r="TCZ31" s="71"/>
      <c r="TDA31" s="71"/>
      <c r="TDB31" s="71"/>
      <c r="TDC31" s="71"/>
      <c r="TDD31" s="71"/>
      <c r="TDE31" s="71"/>
      <c r="TDF31" s="71"/>
      <c r="TDG31" s="71"/>
      <c r="TDH31" s="71"/>
      <c r="TDI31" s="71"/>
      <c r="TDJ31" s="71"/>
      <c r="TDK31" s="71"/>
      <c r="TDL31" s="71"/>
      <c r="TDM31" s="71"/>
      <c r="TDN31" s="71"/>
      <c r="TDO31" s="71"/>
      <c r="TDP31" s="71"/>
      <c r="TDQ31" s="71"/>
      <c r="TDR31" s="71"/>
      <c r="TDS31" s="71"/>
      <c r="TDT31" s="71"/>
      <c r="TDU31" s="71"/>
      <c r="TDV31" s="71"/>
      <c r="TDW31" s="71"/>
      <c r="TDX31" s="71"/>
      <c r="TDY31" s="71"/>
      <c r="TDZ31" s="71"/>
      <c r="TEA31" s="71"/>
      <c r="TEB31" s="71"/>
      <c r="TEC31" s="71"/>
      <c r="TED31" s="71"/>
      <c r="TEE31" s="71"/>
      <c r="TEF31" s="71"/>
      <c r="TEG31" s="71"/>
      <c r="TEH31" s="71"/>
      <c r="TEI31" s="71"/>
      <c r="TEJ31" s="71"/>
      <c r="TEK31" s="71"/>
      <c r="TEL31" s="71"/>
      <c r="TEM31" s="71"/>
      <c r="TEN31" s="71"/>
      <c r="TEO31" s="71"/>
      <c r="TEP31" s="71"/>
      <c r="TEQ31" s="71"/>
      <c r="TER31" s="71"/>
      <c r="TES31" s="71"/>
      <c r="TET31" s="71"/>
      <c r="TEU31" s="71"/>
      <c r="TEV31" s="71"/>
      <c r="TEW31" s="71"/>
      <c r="TEX31" s="71"/>
      <c r="TEY31" s="71"/>
      <c r="TEZ31" s="71"/>
      <c r="TFA31" s="71"/>
      <c r="TFB31" s="71"/>
      <c r="TFC31" s="71"/>
      <c r="TFD31" s="71"/>
      <c r="TFE31" s="71"/>
      <c r="TFF31" s="71"/>
      <c r="TFG31" s="71"/>
      <c r="TFH31" s="71"/>
      <c r="TFI31" s="71"/>
      <c r="TFJ31" s="71"/>
      <c r="TFK31" s="71"/>
      <c r="TFL31" s="71"/>
      <c r="TFM31" s="71"/>
      <c r="TFN31" s="71"/>
      <c r="TFO31" s="71"/>
      <c r="TFP31" s="71"/>
      <c r="TFQ31" s="71"/>
      <c r="TFR31" s="71"/>
      <c r="TFS31" s="71"/>
      <c r="TFT31" s="71"/>
      <c r="TFU31" s="71"/>
      <c r="TFV31" s="71"/>
      <c r="TFW31" s="71"/>
      <c r="TFX31" s="71"/>
      <c r="TFY31" s="71"/>
      <c r="TFZ31" s="71"/>
      <c r="TGA31" s="71"/>
      <c r="TGB31" s="71"/>
      <c r="TGC31" s="71"/>
      <c r="TGD31" s="71"/>
      <c r="TGE31" s="71"/>
      <c r="TGF31" s="71"/>
      <c r="TGG31" s="71"/>
      <c r="TGH31" s="71"/>
      <c r="TGI31" s="71"/>
      <c r="TGJ31" s="71"/>
      <c r="TGK31" s="71"/>
      <c r="TGL31" s="71"/>
      <c r="TGM31" s="71"/>
      <c r="TGN31" s="71"/>
      <c r="TGO31" s="71"/>
      <c r="TGP31" s="71"/>
      <c r="TGQ31" s="71"/>
      <c r="TGR31" s="71"/>
      <c r="TGS31" s="71"/>
      <c r="TGT31" s="71"/>
      <c r="TGU31" s="71"/>
      <c r="TGV31" s="71"/>
      <c r="TGW31" s="71"/>
      <c r="TGX31" s="71"/>
      <c r="TGY31" s="71"/>
      <c r="TGZ31" s="71"/>
      <c r="THA31" s="71"/>
      <c r="THB31" s="71"/>
      <c r="THC31" s="71"/>
      <c r="THD31" s="71"/>
      <c r="THE31" s="71"/>
      <c r="THF31" s="71"/>
      <c r="THG31" s="71"/>
      <c r="THH31" s="71"/>
      <c r="THI31" s="71"/>
      <c r="THJ31" s="71"/>
      <c r="THK31" s="71"/>
      <c r="THL31" s="71"/>
      <c r="THM31" s="71"/>
      <c r="THN31" s="71"/>
      <c r="THO31" s="71"/>
      <c r="THP31" s="71"/>
      <c r="THQ31" s="71"/>
      <c r="THR31" s="71"/>
      <c r="THS31" s="71"/>
      <c r="THT31" s="71"/>
      <c r="THU31" s="71"/>
      <c r="THV31" s="71"/>
      <c r="THW31" s="71"/>
      <c r="THX31" s="71"/>
      <c r="THY31" s="71"/>
      <c r="THZ31" s="71"/>
      <c r="TIA31" s="71"/>
      <c r="TIB31" s="71"/>
      <c r="TIC31" s="71"/>
      <c r="TID31" s="71"/>
      <c r="TIE31" s="71"/>
      <c r="TIF31" s="71"/>
      <c r="TIG31" s="71"/>
      <c r="TIH31" s="71"/>
      <c r="TII31" s="71"/>
      <c r="TIJ31" s="71"/>
      <c r="TIK31" s="71"/>
      <c r="TIL31" s="71"/>
      <c r="TIM31" s="71"/>
      <c r="TIN31" s="71"/>
      <c r="TIO31" s="71"/>
      <c r="TIP31" s="71"/>
      <c r="TIQ31" s="71"/>
      <c r="TIR31" s="71"/>
      <c r="TIS31" s="71"/>
      <c r="TIT31" s="71"/>
      <c r="TIU31" s="71"/>
      <c r="TIV31" s="71"/>
      <c r="TIW31" s="71"/>
      <c r="TIX31" s="71"/>
      <c r="TIY31" s="71"/>
      <c r="TIZ31" s="71"/>
      <c r="TJA31" s="71"/>
      <c r="TJB31" s="71"/>
      <c r="TJC31" s="71"/>
      <c r="TJD31" s="71"/>
      <c r="TJE31" s="71"/>
      <c r="TJF31" s="71"/>
      <c r="TJG31" s="71"/>
      <c r="TJH31" s="71"/>
      <c r="TJI31" s="71"/>
      <c r="TJJ31" s="71"/>
      <c r="TJK31" s="71"/>
      <c r="TJL31" s="71"/>
      <c r="TJM31" s="71"/>
      <c r="TJN31" s="71"/>
      <c r="TJO31" s="71"/>
      <c r="TJP31" s="71"/>
      <c r="TJQ31" s="71"/>
      <c r="TJR31" s="71"/>
      <c r="TJS31" s="71"/>
      <c r="TJT31" s="71"/>
      <c r="TJU31" s="71"/>
      <c r="TJV31" s="71"/>
      <c r="TJW31" s="71"/>
      <c r="TJX31" s="71"/>
      <c r="TJY31" s="71"/>
      <c r="TJZ31" s="71"/>
      <c r="TKA31" s="71"/>
      <c r="TKB31" s="71"/>
      <c r="TKC31" s="71"/>
      <c r="TKD31" s="71"/>
      <c r="TKE31" s="71"/>
      <c r="TKF31" s="71"/>
      <c r="TKG31" s="71"/>
      <c r="TKH31" s="71"/>
      <c r="TKI31" s="71"/>
      <c r="TKJ31" s="71"/>
      <c r="TKK31" s="71"/>
      <c r="TKL31" s="71"/>
      <c r="TKM31" s="71"/>
      <c r="TKN31" s="71"/>
      <c r="TKO31" s="71"/>
      <c r="TKP31" s="71"/>
      <c r="TKQ31" s="71"/>
      <c r="TKR31" s="71"/>
      <c r="TKS31" s="71"/>
      <c r="TKT31" s="71"/>
      <c r="TKU31" s="71"/>
      <c r="TKV31" s="71"/>
      <c r="TKW31" s="71"/>
      <c r="TKX31" s="71"/>
      <c r="TKY31" s="71"/>
      <c r="TKZ31" s="71"/>
      <c r="TLA31" s="71"/>
      <c r="TLB31" s="71"/>
      <c r="TLC31" s="71"/>
      <c r="TLD31" s="71"/>
      <c r="TLE31" s="71"/>
      <c r="TLF31" s="71"/>
      <c r="TLG31" s="71"/>
      <c r="TLH31" s="71"/>
      <c r="TLI31" s="71"/>
      <c r="TLJ31" s="71"/>
      <c r="TLK31" s="71"/>
      <c r="TLL31" s="71"/>
      <c r="TLM31" s="71"/>
      <c r="TLN31" s="71"/>
      <c r="TLO31" s="71"/>
      <c r="TLP31" s="71"/>
      <c r="TLQ31" s="71"/>
      <c r="TLR31" s="71"/>
      <c r="TLS31" s="71"/>
      <c r="TLT31" s="71"/>
      <c r="TLU31" s="71"/>
      <c r="TLV31" s="71"/>
      <c r="TLW31" s="71"/>
      <c r="TLX31" s="71"/>
      <c r="TLY31" s="71"/>
      <c r="TLZ31" s="71"/>
      <c r="TMA31" s="71"/>
      <c r="TMB31" s="71"/>
      <c r="TMC31" s="71"/>
      <c r="TMD31" s="71"/>
      <c r="TME31" s="71"/>
      <c r="TMF31" s="71"/>
      <c r="TMG31" s="71"/>
      <c r="TMH31" s="71"/>
      <c r="TMI31" s="71"/>
      <c r="TMJ31" s="71"/>
      <c r="TMK31" s="71"/>
      <c r="TML31" s="71"/>
      <c r="TMM31" s="71"/>
      <c r="TMN31" s="71"/>
      <c r="TMO31" s="71"/>
      <c r="TMP31" s="71"/>
      <c r="TMQ31" s="71"/>
      <c r="TMR31" s="71"/>
      <c r="TMS31" s="71"/>
      <c r="TMT31" s="71"/>
      <c r="TMU31" s="71"/>
      <c r="TMV31" s="71"/>
      <c r="TMW31" s="71"/>
      <c r="TMX31" s="71"/>
      <c r="TMY31" s="71"/>
      <c r="TMZ31" s="71"/>
      <c r="TNA31" s="71"/>
      <c r="TNB31" s="71"/>
      <c r="TNC31" s="71"/>
      <c r="TND31" s="71"/>
      <c r="TNE31" s="71"/>
      <c r="TNF31" s="71"/>
      <c r="TNG31" s="71"/>
      <c r="TNH31" s="71"/>
      <c r="TNI31" s="71"/>
      <c r="TNJ31" s="71"/>
      <c r="TNK31" s="71"/>
      <c r="TNL31" s="71"/>
      <c r="TNM31" s="71"/>
      <c r="TNN31" s="71"/>
      <c r="TNO31" s="71"/>
      <c r="TNP31" s="71"/>
      <c r="TNQ31" s="71"/>
      <c r="TNR31" s="71"/>
      <c r="TNS31" s="71"/>
      <c r="TNT31" s="71"/>
      <c r="TNU31" s="71"/>
      <c r="TNV31" s="71"/>
      <c r="TNW31" s="71"/>
      <c r="TNX31" s="71"/>
      <c r="TNY31" s="71"/>
      <c r="TNZ31" s="71"/>
      <c r="TOA31" s="71"/>
      <c r="TOB31" s="71"/>
      <c r="TOC31" s="71"/>
      <c r="TOD31" s="71"/>
      <c r="TOE31" s="71"/>
      <c r="TOF31" s="71"/>
      <c r="TOG31" s="71"/>
      <c r="TOH31" s="71"/>
      <c r="TOI31" s="71"/>
      <c r="TOJ31" s="71"/>
      <c r="TOK31" s="71"/>
      <c r="TOL31" s="71"/>
      <c r="TOM31" s="71"/>
      <c r="TON31" s="71"/>
      <c r="TOO31" s="71"/>
      <c r="TOP31" s="71"/>
      <c r="TOQ31" s="71"/>
      <c r="TOR31" s="71"/>
      <c r="TOS31" s="71"/>
      <c r="TOT31" s="71"/>
      <c r="TOU31" s="71"/>
      <c r="TOV31" s="71"/>
      <c r="TOW31" s="71"/>
      <c r="TOX31" s="71"/>
      <c r="TOY31" s="71"/>
      <c r="TOZ31" s="71"/>
      <c r="TPA31" s="71"/>
      <c r="TPB31" s="71"/>
      <c r="TPC31" s="71"/>
      <c r="TPD31" s="71"/>
      <c r="TPE31" s="71"/>
      <c r="TPF31" s="71"/>
      <c r="TPG31" s="71"/>
      <c r="TPH31" s="71"/>
      <c r="TPI31" s="71"/>
      <c r="TPJ31" s="71"/>
      <c r="TPK31" s="71"/>
      <c r="TPL31" s="71"/>
      <c r="TPM31" s="71"/>
      <c r="TPN31" s="71"/>
      <c r="TPO31" s="71"/>
      <c r="TPP31" s="71"/>
      <c r="TPQ31" s="71"/>
      <c r="TPR31" s="71"/>
      <c r="TPS31" s="71"/>
      <c r="TPT31" s="71"/>
      <c r="TPU31" s="71"/>
      <c r="TPV31" s="71"/>
      <c r="TPW31" s="71"/>
      <c r="TPX31" s="71"/>
      <c r="TPY31" s="71"/>
      <c r="TPZ31" s="71"/>
      <c r="TQA31" s="71"/>
      <c r="TQB31" s="71"/>
      <c r="TQC31" s="71"/>
      <c r="TQD31" s="71"/>
      <c r="TQE31" s="71"/>
      <c r="TQF31" s="71"/>
      <c r="TQG31" s="71"/>
      <c r="TQH31" s="71"/>
      <c r="TQI31" s="71"/>
      <c r="TQJ31" s="71"/>
      <c r="TQK31" s="71"/>
      <c r="TQL31" s="71"/>
      <c r="TQM31" s="71"/>
      <c r="TQN31" s="71"/>
      <c r="TQO31" s="71"/>
      <c r="TQP31" s="71"/>
      <c r="TQQ31" s="71"/>
      <c r="TQR31" s="71"/>
      <c r="TQS31" s="71"/>
      <c r="TQT31" s="71"/>
      <c r="TQU31" s="71"/>
      <c r="TQV31" s="71"/>
      <c r="TQW31" s="71"/>
      <c r="TQX31" s="71"/>
      <c r="TQY31" s="71"/>
      <c r="TQZ31" s="71"/>
      <c r="TRA31" s="71"/>
      <c r="TRB31" s="71"/>
      <c r="TRC31" s="71"/>
      <c r="TRD31" s="71"/>
      <c r="TRE31" s="71"/>
      <c r="TRF31" s="71"/>
      <c r="TRG31" s="71"/>
      <c r="TRH31" s="71"/>
      <c r="TRI31" s="71"/>
      <c r="TRJ31" s="71"/>
      <c r="TRK31" s="71"/>
      <c r="TRL31" s="71"/>
      <c r="TRM31" s="71"/>
      <c r="TRN31" s="71"/>
      <c r="TRO31" s="71"/>
      <c r="TRP31" s="71"/>
      <c r="TRQ31" s="71"/>
      <c r="TRR31" s="71"/>
      <c r="TRS31" s="71"/>
      <c r="TRT31" s="71"/>
      <c r="TRU31" s="71"/>
      <c r="TRV31" s="71"/>
      <c r="TRW31" s="71"/>
      <c r="TRX31" s="71"/>
      <c r="TRY31" s="71"/>
      <c r="TRZ31" s="71"/>
      <c r="TSA31" s="71"/>
      <c r="TSB31" s="71"/>
      <c r="TSC31" s="71"/>
      <c r="TSD31" s="71"/>
      <c r="TSE31" s="71"/>
      <c r="TSF31" s="71"/>
      <c r="TSG31" s="71"/>
      <c r="TSH31" s="71"/>
      <c r="TSI31" s="71"/>
      <c r="TSJ31" s="71"/>
      <c r="TSK31" s="71"/>
      <c r="TSL31" s="71"/>
      <c r="TSM31" s="71"/>
      <c r="TSN31" s="71"/>
      <c r="TSO31" s="71"/>
      <c r="TSP31" s="71"/>
      <c r="TSQ31" s="71"/>
      <c r="TSR31" s="71"/>
      <c r="TSS31" s="71"/>
      <c r="TST31" s="71"/>
      <c r="TSU31" s="71"/>
      <c r="TSV31" s="71"/>
      <c r="TSW31" s="71"/>
      <c r="TSX31" s="71"/>
      <c r="TSY31" s="71"/>
      <c r="TSZ31" s="71"/>
      <c r="TTA31" s="71"/>
      <c r="TTB31" s="71"/>
      <c r="TTC31" s="71"/>
      <c r="TTD31" s="71"/>
      <c r="TTE31" s="71"/>
      <c r="TTF31" s="71"/>
      <c r="TTG31" s="71"/>
      <c r="TTH31" s="71"/>
      <c r="TTI31" s="71"/>
      <c r="TTJ31" s="71"/>
      <c r="TTK31" s="71"/>
      <c r="TTL31" s="71"/>
      <c r="TTM31" s="71"/>
      <c r="TTN31" s="71"/>
      <c r="TTO31" s="71"/>
      <c r="TTP31" s="71"/>
      <c r="TTQ31" s="71"/>
      <c r="TTR31" s="71"/>
      <c r="TTS31" s="71"/>
      <c r="TTT31" s="71"/>
      <c r="TTU31" s="71"/>
      <c r="TTV31" s="71"/>
      <c r="TTW31" s="71"/>
      <c r="TTX31" s="71"/>
      <c r="TTY31" s="71"/>
      <c r="TTZ31" s="71"/>
      <c r="TUA31" s="71"/>
      <c r="TUB31" s="71"/>
      <c r="TUC31" s="71"/>
      <c r="TUD31" s="71"/>
      <c r="TUE31" s="71"/>
      <c r="TUF31" s="71"/>
      <c r="TUG31" s="71"/>
      <c r="TUH31" s="71"/>
      <c r="TUI31" s="71"/>
      <c r="TUJ31" s="71"/>
      <c r="TUK31" s="71"/>
      <c r="TUL31" s="71"/>
      <c r="TUM31" s="71"/>
      <c r="TUN31" s="71"/>
      <c r="TUO31" s="71"/>
      <c r="TUP31" s="71"/>
      <c r="TUQ31" s="71"/>
      <c r="TUR31" s="71"/>
      <c r="TUS31" s="71"/>
      <c r="TUT31" s="71"/>
      <c r="TUU31" s="71"/>
      <c r="TUV31" s="71"/>
      <c r="TUW31" s="71"/>
      <c r="TUX31" s="71"/>
      <c r="TUY31" s="71"/>
      <c r="TUZ31" s="71"/>
      <c r="TVA31" s="71"/>
      <c r="TVB31" s="71"/>
      <c r="TVC31" s="71"/>
      <c r="TVD31" s="71"/>
      <c r="TVE31" s="71"/>
      <c r="TVF31" s="71"/>
      <c r="TVG31" s="71"/>
      <c r="TVH31" s="71"/>
      <c r="TVI31" s="71"/>
      <c r="TVJ31" s="71"/>
      <c r="TVK31" s="71"/>
      <c r="TVL31" s="71"/>
      <c r="TVM31" s="71"/>
      <c r="TVN31" s="71"/>
      <c r="TVO31" s="71"/>
      <c r="TVP31" s="71"/>
      <c r="TVQ31" s="71"/>
      <c r="TVR31" s="71"/>
      <c r="TVS31" s="71"/>
      <c r="TVT31" s="71"/>
      <c r="TVU31" s="71"/>
      <c r="TVV31" s="71"/>
      <c r="TVW31" s="71"/>
      <c r="TVX31" s="71"/>
      <c r="TVY31" s="71"/>
      <c r="TVZ31" s="71"/>
      <c r="TWA31" s="71"/>
      <c r="TWB31" s="71"/>
      <c r="TWC31" s="71"/>
      <c r="TWD31" s="71"/>
      <c r="TWE31" s="71"/>
      <c r="TWF31" s="71"/>
      <c r="TWG31" s="71"/>
      <c r="TWH31" s="71"/>
      <c r="TWI31" s="71"/>
      <c r="TWJ31" s="71"/>
      <c r="TWK31" s="71"/>
      <c r="TWL31" s="71"/>
      <c r="TWM31" s="71"/>
      <c r="TWN31" s="71"/>
      <c r="TWO31" s="71"/>
      <c r="TWP31" s="71"/>
      <c r="TWQ31" s="71"/>
      <c r="TWR31" s="71"/>
      <c r="TWS31" s="71"/>
      <c r="TWT31" s="71"/>
      <c r="TWU31" s="71"/>
      <c r="TWV31" s="71"/>
      <c r="TWW31" s="71"/>
      <c r="TWX31" s="71"/>
      <c r="TWY31" s="71"/>
      <c r="TWZ31" s="71"/>
      <c r="TXA31" s="71"/>
      <c r="TXB31" s="71"/>
      <c r="TXC31" s="71"/>
      <c r="TXD31" s="71"/>
      <c r="TXE31" s="71"/>
      <c r="TXF31" s="71"/>
      <c r="TXG31" s="71"/>
      <c r="TXH31" s="71"/>
      <c r="TXI31" s="71"/>
      <c r="TXJ31" s="71"/>
      <c r="TXK31" s="71"/>
      <c r="TXL31" s="71"/>
      <c r="TXM31" s="71"/>
      <c r="TXN31" s="71"/>
      <c r="TXO31" s="71"/>
      <c r="TXP31" s="71"/>
      <c r="TXQ31" s="71"/>
      <c r="TXR31" s="71"/>
      <c r="TXS31" s="71"/>
      <c r="TXT31" s="71"/>
      <c r="TXU31" s="71"/>
      <c r="TXV31" s="71"/>
      <c r="TXW31" s="71"/>
      <c r="TXX31" s="71"/>
      <c r="TXY31" s="71"/>
      <c r="TXZ31" s="71"/>
      <c r="TYA31" s="71"/>
      <c r="TYB31" s="71"/>
      <c r="TYC31" s="71"/>
      <c r="TYD31" s="71"/>
      <c r="TYE31" s="71"/>
      <c r="TYF31" s="71"/>
      <c r="TYG31" s="71"/>
      <c r="TYH31" s="71"/>
      <c r="TYI31" s="71"/>
      <c r="TYJ31" s="71"/>
      <c r="TYK31" s="71"/>
      <c r="TYL31" s="71"/>
      <c r="TYM31" s="71"/>
      <c r="TYN31" s="71"/>
      <c r="TYO31" s="71"/>
      <c r="TYP31" s="71"/>
      <c r="TYQ31" s="71"/>
      <c r="TYR31" s="71"/>
      <c r="TYS31" s="71"/>
      <c r="TYT31" s="71"/>
      <c r="TYU31" s="71"/>
      <c r="TYV31" s="71"/>
      <c r="TYW31" s="71"/>
      <c r="TYX31" s="71"/>
      <c r="TYY31" s="71"/>
      <c r="TYZ31" s="71"/>
      <c r="TZA31" s="71"/>
      <c r="TZB31" s="71"/>
      <c r="TZC31" s="71"/>
      <c r="TZD31" s="71"/>
      <c r="TZE31" s="71"/>
      <c r="TZF31" s="71"/>
      <c r="TZG31" s="71"/>
      <c r="TZH31" s="71"/>
      <c r="TZI31" s="71"/>
      <c r="TZJ31" s="71"/>
      <c r="TZK31" s="71"/>
      <c r="TZL31" s="71"/>
      <c r="TZM31" s="71"/>
      <c r="TZN31" s="71"/>
      <c r="TZO31" s="71"/>
      <c r="TZP31" s="71"/>
      <c r="TZQ31" s="71"/>
      <c r="TZR31" s="71"/>
      <c r="TZS31" s="71"/>
      <c r="TZT31" s="71"/>
      <c r="TZU31" s="71"/>
      <c r="TZV31" s="71"/>
      <c r="TZW31" s="71"/>
      <c r="TZX31" s="71"/>
      <c r="TZY31" s="71"/>
      <c r="TZZ31" s="71"/>
      <c r="UAA31" s="71"/>
      <c r="UAB31" s="71"/>
      <c r="UAC31" s="71"/>
      <c r="UAD31" s="71"/>
      <c r="UAE31" s="71"/>
      <c r="UAF31" s="71"/>
      <c r="UAG31" s="71"/>
      <c r="UAH31" s="71"/>
      <c r="UAI31" s="71"/>
      <c r="UAJ31" s="71"/>
      <c r="UAK31" s="71"/>
      <c r="UAL31" s="71"/>
      <c r="UAM31" s="71"/>
      <c r="UAN31" s="71"/>
      <c r="UAO31" s="71"/>
      <c r="UAP31" s="71"/>
      <c r="UAQ31" s="71"/>
      <c r="UAR31" s="71"/>
      <c r="UAS31" s="71"/>
      <c r="UAT31" s="71"/>
      <c r="UAU31" s="71"/>
      <c r="UAV31" s="71"/>
      <c r="UAW31" s="71"/>
      <c r="UAX31" s="71"/>
      <c r="UAY31" s="71"/>
      <c r="UAZ31" s="71"/>
      <c r="UBA31" s="71"/>
      <c r="UBB31" s="71"/>
      <c r="UBC31" s="71"/>
      <c r="UBD31" s="71"/>
      <c r="UBE31" s="71"/>
      <c r="UBF31" s="71"/>
      <c r="UBG31" s="71"/>
      <c r="UBH31" s="71"/>
      <c r="UBI31" s="71"/>
      <c r="UBJ31" s="71"/>
      <c r="UBK31" s="71"/>
      <c r="UBL31" s="71"/>
      <c r="UBM31" s="71"/>
      <c r="UBN31" s="71"/>
      <c r="UBO31" s="71"/>
      <c r="UBP31" s="71"/>
      <c r="UBQ31" s="71"/>
      <c r="UBR31" s="71"/>
      <c r="UBS31" s="71"/>
      <c r="UBT31" s="71"/>
      <c r="UBU31" s="71"/>
      <c r="UBV31" s="71"/>
      <c r="UBW31" s="71"/>
      <c r="UBX31" s="71"/>
      <c r="UBY31" s="71"/>
      <c r="UBZ31" s="71"/>
      <c r="UCA31" s="71"/>
      <c r="UCB31" s="71"/>
      <c r="UCC31" s="71"/>
      <c r="UCD31" s="71"/>
      <c r="UCE31" s="71"/>
      <c r="UCF31" s="71"/>
      <c r="UCG31" s="71"/>
      <c r="UCH31" s="71"/>
      <c r="UCI31" s="71"/>
      <c r="UCJ31" s="71"/>
      <c r="UCK31" s="71"/>
      <c r="UCL31" s="71"/>
      <c r="UCM31" s="71"/>
      <c r="UCN31" s="71"/>
      <c r="UCO31" s="71"/>
      <c r="UCP31" s="71"/>
      <c r="UCQ31" s="71"/>
      <c r="UCR31" s="71"/>
      <c r="UCS31" s="71"/>
      <c r="UCT31" s="71"/>
      <c r="UCU31" s="71"/>
      <c r="UCV31" s="71"/>
      <c r="UCW31" s="71"/>
      <c r="UCX31" s="71"/>
      <c r="UCY31" s="71"/>
      <c r="UCZ31" s="71"/>
      <c r="UDA31" s="71"/>
      <c r="UDB31" s="71"/>
      <c r="UDC31" s="71"/>
      <c r="UDD31" s="71"/>
      <c r="UDE31" s="71"/>
      <c r="UDF31" s="71"/>
      <c r="UDG31" s="71"/>
      <c r="UDH31" s="71"/>
      <c r="UDI31" s="71"/>
      <c r="UDJ31" s="71"/>
      <c r="UDK31" s="71"/>
      <c r="UDL31" s="71"/>
      <c r="UDM31" s="71"/>
      <c r="UDN31" s="71"/>
      <c r="UDO31" s="71"/>
      <c r="UDP31" s="71"/>
      <c r="UDQ31" s="71"/>
      <c r="UDR31" s="71"/>
      <c r="UDS31" s="71"/>
      <c r="UDT31" s="71"/>
      <c r="UDU31" s="71"/>
      <c r="UDV31" s="71"/>
      <c r="UDW31" s="71"/>
      <c r="UDX31" s="71"/>
      <c r="UDY31" s="71"/>
      <c r="UDZ31" s="71"/>
      <c r="UEA31" s="71"/>
      <c r="UEB31" s="71"/>
      <c r="UEC31" s="71"/>
      <c r="UED31" s="71"/>
      <c r="UEE31" s="71"/>
      <c r="UEF31" s="71"/>
      <c r="UEG31" s="71"/>
      <c r="UEH31" s="71"/>
      <c r="UEI31" s="71"/>
      <c r="UEJ31" s="71"/>
      <c r="UEK31" s="71"/>
      <c r="UEL31" s="71"/>
      <c r="UEM31" s="71"/>
      <c r="UEN31" s="71"/>
      <c r="UEO31" s="71"/>
      <c r="UEP31" s="71"/>
      <c r="UEQ31" s="71"/>
      <c r="UER31" s="71"/>
      <c r="UES31" s="71"/>
      <c r="UET31" s="71"/>
      <c r="UEU31" s="71"/>
      <c r="UEV31" s="71"/>
      <c r="UEW31" s="71"/>
      <c r="UEX31" s="71"/>
      <c r="UEY31" s="71"/>
      <c r="UEZ31" s="71"/>
      <c r="UFA31" s="71"/>
      <c r="UFB31" s="71"/>
      <c r="UFC31" s="71"/>
      <c r="UFD31" s="71"/>
      <c r="UFE31" s="71"/>
      <c r="UFF31" s="71"/>
      <c r="UFG31" s="71"/>
      <c r="UFH31" s="71"/>
      <c r="UFI31" s="71"/>
      <c r="UFJ31" s="71"/>
      <c r="UFK31" s="71"/>
      <c r="UFL31" s="71"/>
      <c r="UFM31" s="71"/>
      <c r="UFN31" s="71"/>
      <c r="UFO31" s="71"/>
      <c r="UFP31" s="71"/>
      <c r="UFQ31" s="71"/>
      <c r="UFR31" s="71"/>
      <c r="UFS31" s="71"/>
      <c r="UFT31" s="71"/>
      <c r="UFU31" s="71"/>
      <c r="UFV31" s="71"/>
      <c r="UFW31" s="71"/>
      <c r="UFX31" s="71"/>
      <c r="UFY31" s="71"/>
      <c r="UFZ31" s="71"/>
      <c r="UGA31" s="71"/>
      <c r="UGB31" s="71"/>
      <c r="UGC31" s="71"/>
      <c r="UGD31" s="71"/>
      <c r="UGE31" s="71"/>
      <c r="UGF31" s="71"/>
      <c r="UGG31" s="71"/>
      <c r="UGH31" s="71"/>
      <c r="UGI31" s="71"/>
      <c r="UGJ31" s="71"/>
      <c r="UGK31" s="71"/>
      <c r="UGL31" s="71"/>
      <c r="UGM31" s="71"/>
      <c r="UGN31" s="71"/>
      <c r="UGO31" s="71"/>
      <c r="UGP31" s="71"/>
      <c r="UGQ31" s="71"/>
      <c r="UGR31" s="71"/>
      <c r="UGS31" s="71"/>
      <c r="UGT31" s="71"/>
      <c r="UGU31" s="71"/>
      <c r="UGV31" s="71"/>
      <c r="UGW31" s="71"/>
      <c r="UGX31" s="71"/>
      <c r="UGY31" s="71"/>
      <c r="UGZ31" s="71"/>
      <c r="UHA31" s="71"/>
      <c r="UHB31" s="71"/>
      <c r="UHC31" s="71"/>
      <c r="UHD31" s="71"/>
      <c r="UHE31" s="71"/>
      <c r="UHF31" s="71"/>
      <c r="UHG31" s="71"/>
      <c r="UHH31" s="71"/>
      <c r="UHI31" s="71"/>
      <c r="UHJ31" s="71"/>
      <c r="UHK31" s="71"/>
      <c r="UHL31" s="71"/>
      <c r="UHM31" s="71"/>
      <c r="UHN31" s="71"/>
      <c r="UHO31" s="71"/>
      <c r="UHP31" s="71"/>
      <c r="UHQ31" s="71"/>
      <c r="UHR31" s="71"/>
      <c r="UHS31" s="71"/>
      <c r="UHT31" s="71"/>
      <c r="UHU31" s="71"/>
      <c r="UHV31" s="71"/>
      <c r="UHW31" s="71"/>
      <c r="UHX31" s="71"/>
      <c r="UHY31" s="71"/>
      <c r="UHZ31" s="71"/>
      <c r="UIA31" s="71"/>
      <c r="UIB31" s="71"/>
      <c r="UIC31" s="71"/>
      <c r="UID31" s="71"/>
      <c r="UIE31" s="71"/>
      <c r="UIF31" s="71"/>
      <c r="UIG31" s="71"/>
      <c r="UIH31" s="71"/>
      <c r="UII31" s="71"/>
      <c r="UIJ31" s="71"/>
      <c r="UIK31" s="71"/>
      <c r="UIL31" s="71"/>
      <c r="UIM31" s="71"/>
      <c r="UIN31" s="71"/>
      <c r="UIO31" s="71"/>
      <c r="UIP31" s="71"/>
      <c r="UIQ31" s="71"/>
      <c r="UIR31" s="71"/>
      <c r="UIS31" s="71"/>
      <c r="UIT31" s="71"/>
      <c r="UIU31" s="71"/>
      <c r="UIV31" s="71"/>
      <c r="UIW31" s="71"/>
      <c r="UIX31" s="71"/>
      <c r="UIY31" s="71"/>
      <c r="UIZ31" s="71"/>
      <c r="UJA31" s="71"/>
      <c r="UJB31" s="71"/>
      <c r="UJC31" s="71"/>
      <c r="UJD31" s="71"/>
      <c r="UJE31" s="71"/>
      <c r="UJF31" s="71"/>
      <c r="UJG31" s="71"/>
      <c r="UJH31" s="71"/>
      <c r="UJI31" s="71"/>
      <c r="UJJ31" s="71"/>
      <c r="UJK31" s="71"/>
      <c r="UJL31" s="71"/>
      <c r="UJM31" s="71"/>
      <c r="UJN31" s="71"/>
      <c r="UJO31" s="71"/>
      <c r="UJP31" s="71"/>
      <c r="UJQ31" s="71"/>
      <c r="UJR31" s="71"/>
      <c r="UJS31" s="71"/>
      <c r="UJT31" s="71"/>
      <c r="UJU31" s="71"/>
      <c r="UJV31" s="71"/>
      <c r="UJW31" s="71"/>
      <c r="UJX31" s="71"/>
      <c r="UJY31" s="71"/>
      <c r="UJZ31" s="71"/>
      <c r="UKA31" s="71"/>
      <c r="UKB31" s="71"/>
      <c r="UKC31" s="71"/>
      <c r="UKD31" s="71"/>
      <c r="UKE31" s="71"/>
      <c r="UKF31" s="71"/>
      <c r="UKG31" s="71"/>
      <c r="UKH31" s="71"/>
      <c r="UKI31" s="71"/>
      <c r="UKJ31" s="71"/>
      <c r="UKK31" s="71"/>
      <c r="UKL31" s="71"/>
      <c r="UKM31" s="71"/>
      <c r="UKN31" s="71"/>
      <c r="UKO31" s="71"/>
      <c r="UKP31" s="71"/>
      <c r="UKQ31" s="71"/>
      <c r="UKR31" s="71"/>
      <c r="UKS31" s="71"/>
      <c r="UKT31" s="71"/>
      <c r="UKU31" s="71"/>
      <c r="UKV31" s="71"/>
      <c r="UKW31" s="71"/>
      <c r="UKX31" s="71"/>
      <c r="UKY31" s="71"/>
      <c r="UKZ31" s="71"/>
      <c r="ULA31" s="71"/>
      <c r="ULB31" s="71"/>
      <c r="ULC31" s="71"/>
      <c r="ULD31" s="71"/>
      <c r="ULE31" s="71"/>
      <c r="ULF31" s="71"/>
      <c r="ULG31" s="71"/>
      <c r="ULH31" s="71"/>
      <c r="ULI31" s="71"/>
      <c r="ULJ31" s="71"/>
      <c r="ULK31" s="71"/>
      <c r="ULL31" s="71"/>
      <c r="ULM31" s="71"/>
      <c r="ULN31" s="71"/>
      <c r="ULO31" s="71"/>
      <c r="ULP31" s="71"/>
      <c r="ULQ31" s="71"/>
      <c r="ULR31" s="71"/>
      <c r="ULS31" s="71"/>
      <c r="ULT31" s="71"/>
      <c r="ULU31" s="71"/>
      <c r="ULV31" s="71"/>
      <c r="ULW31" s="71"/>
      <c r="ULX31" s="71"/>
      <c r="ULY31" s="71"/>
      <c r="ULZ31" s="71"/>
      <c r="UMA31" s="71"/>
      <c r="UMB31" s="71"/>
      <c r="UMC31" s="71"/>
      <c r="UMD31" s="71"/>
      <c r="UME31" s="71"/>
      <c r="UMF31" s="71"/>
      <c r="UMG31" s="71"/>
      <c r="UMH31" s="71"/>
      <c r="UMI31" s="71"/>
      <c r="UMJ31" s="71"/>
      <c r="UMK31" s="71"/>
      <c r="UML31" s="71"/>
      <c r="UMM31" s="71"/>
      <c r="UMN31" s="71"/>
      <c r="UMO31" s="71"/>
      <c r="UMP31" s="71"/>
      <c r="UMQ31" s="71"/>
      <c r="UMR31" s="71"/>
      <c r="UMS31" s="71"/>
      <c r="UMT31" s="71"/>
      <c r="UMU31" s="71"/>
      <c r="UMV31" s="71"/>
      <c r="UMW31" s="71"/>
      <c r="UMX31" s="71"/>
      <c r="UMY31" s="71"/>
      <c r="UMZ31" s="71"/>
      <c r="UNA31" s="71"/>
      <c r="UNB31" s="71"/>
      <c r="UNC31" s="71"/>
      <c r="UND31" s="71"/>
      <c r="UNE31" s="71"/>
      <c r="UNF31" s="71"/>
      <c r="UNG31" s="71"/>
      <c r="UNH31" s="71"/>
      <c r="UNI31" s="71"/>
      <c r="UNJ31" s="71"/>
      <c r="UNK31" s="71"/>
      <c r="UNL31" s="71"/>
      <c r="UNM31" s="71"/>
      <c r="UNN31" s="71"/>
      <c r="UNO31" s="71"/>
      <c r="UNP31" s="71"/>
      <c r="UNQ31" s="71"/>
      <c r="UNR31" s="71"/>
      <c r="UNS31" s="71"/>
      <c r="UNT31" s="71"/>
      <c r="UNU31" s="71"/>
      <c r="UNV31" s="71"/>
      <c r="UNW31" s="71"/>
      <c r="UNX31" s="71"/>
      <c r="UNY31" s="71"/>
      <c r="UNZ31" s="71"/>
      <c r="UOA31" s="71"/>
      <c r="UOB31" s="71"/>
      <c r="UOC31" s="71"/>
      <c r="UOD31" s="71"/>
      <c r="UOE31" s="71"/>
      <c r="UOF31" s="71"/>
      <c r="UOG31" s="71"/>
      <c r="UOH31" s="71"/>
      <c r="UOI31" s="71"/>
      <c r="UOJ31" s="71"/>
      <c r="UOK31" s="71"/>
      <c r="UOL31" s="71"/>
      <c r="UOM31" s="71"/>
      <c r="UON31" s="71"/>
      <c r="UOO31" s="71"/>
      <c r="UOP31" s="71"/>
      <c r="UOQ31" s="71"/>
      <c r="UOR31" s="71"/>
      <c r="UOS31" s="71"/>
      <c r="UOT31" s="71"/>
      <c r="UOU31" s="71"/>
      <c r="UOV31" s="71"/>
      <c r="UOW31" s="71"/>
      <c r="UOX31" s="71"/>
      <c r="UOY31" s="71"/>
      <c r="UOZ31" s="71"/>
      <c r="UPA31" s="71"/>
      <c r="UPB31" s="71"/>
      <c r="UPC31" s="71"/>
      <c r="UPD31" s="71"/>
      <c r="UPE31" s="71"/>
      <c r="UPF31" s="71"/>
      <c r="UPG31" s="71"/>
      <c r="UPH31" s="71"/>
      <c r="UPI31" s="71"/>
      <c r="UPJ31" s="71"/>
      <c r="UPK31" s="71"/>
      <c r="UPL31" s="71"/>
      <c r="UPM31" s="71"/>
      <c r="UPN31" s="71"/>
      <c r="UPO31" s="71"/>
      <c r="UPP31" s="71"/>
      <c r="UPQ31" s="71"/>
      <c r="UPR31" s="71"/>
      <c r="UPS31" s="71"/>
      <c r="UPT31" s="71"/>
      <c r="UPU31" s="71"/>
      <c r="UPV31" s="71"/>
      <c r="UPW31" s="71"/>
      <c r="UPX31" s="71"/>
      <c r="UPY31" s="71"/>
      <c r="UPZ31" s="71"/>
      <c r="UQA31" s="71"/>
      <c r="UQB31" s="71"/>
      <c r="UQC31" s="71"/>
      <c r="UQD31" s="71"/>
      <c r="UQE31" s="71"/>
      <c r="UQF31" s="71"/>
      <c r="UQG31" s="71"/>
      <c r="UQH31" s="71"/>
      <c r="UQI31" s="71"/>
      <c r="UQJ31" s="71"/>
      <c r="UQK31" s="71"/>
      <c r="UQL31" s="71"/>
      <c r="UQM31" s="71"/>
      <c r="UQN31" s="71"/>
      <c r="UQO31" s="71"/>
      <c r="UQP31" s="71"/>
      <c r="UQQ31" s="71"/>
      <c r="UQR31" s="71"/>
      <c r="UQS31" s="71"/>
      <c r="UQT31" s="71"/>
      <c r="UQU31" s="71"/>
      <c r="UQV31" s="71"/>
      <c r="UQW31" s="71"/>
      <c r="UQX31" s="71"/>
      <c r="UQY31" s="71"/>
      <c r="UQZ31" s="71"/>
      <c r="URA31" s="71"/>
      <c r="URB31" s="71"/>
      <c r="URC31" s="71"/>
      <c r="URD31" s="71"/>
      <c r="URE31" s="71"/>
      <c r="URF31" s="71"/>
      <c r="URG31" s="71"/>
      <c r="URH31" s="71"/>
      <c r="URI31" s="71"/>
      <c r="URJ31" s="71"/>
      <c r="URK31" s="71"/>
      <c r="URL31" s="71"/>
      <c r="URM31" s="71"/>
      <c r="URN31" s="71"/>
      <c r="URO31" s="71"/>
      <c r="URP31" s="71"/>
      <c r="URQ31" s="71"/>
      <c r="URR31" s="71"/>
      <c r="URS31" s="71"/>
      <c r="URT31" s="71"/>
      <c r="URU31" s="71"/>
      <c r="URV31" s="71"/>
      <c r="URW31" s="71"/>
      <c r="URX31" s="71"/>
      <c r="URY31" s="71"/>
      <c r="URZ31" s="71"/>
      <c r="USA31" s="71"/>
      <c r="USB31" s="71"/>
      <c r="USC31" s="71"/>
      <c r="USD31" s="71"/>
      <c r="USE31" s="71"/>
      <c r="USF31" s="71"/>
      <c r="USG31" s="71"/>
      <c r="USH31" s="71"/>
      <c r="USI31" s="71"/>
      <c r="USJ31" s="71"/>
      <c r="USK31" s="71"/>
      <c r="USL31" s="71"/>
      <c r="USM31" s="71"/>
      <c r="USN31" s="71"/>
      <c r="USO31" s="71"/>
      <c r="USP31" s="71"/>
      <c r="USQ31" s="71"/>
      <c r="USR31" s="71"/>
      <c r="USS31" s="71"/>
      <c r="UST31" s="71"/>
      <c r="USU31" s="71"/>
      <c r="USV31" s="71"/>
      <c r="USW31" s="71"/>
      <c r="USX31" s="71"/>
      <c r="USY31" s="71"/>
      <c r="USZ31" s="71"/>
      <c r="UTA31" s="71"/>
      <c r="UTB31" s="71"/>
      <c r="UTC31" s="71"/>
      <c r="UTD31" s="71"/>
      <c r="UTE31" s="71"/>
      <c r="UTF31" s="71"/>
      <c r="UTG31" s="71"/>
      <c r="UTH31" s="71"/>
      <c r="UTI31" s="71"/>
      <c r="UTJ31" s="71"/>
      <c r="UTK31" s="71"/>
      <c r="UTL31" s="71"/>
      <c r="UTM31" s="71"/>
      <c r="UTN31" s="71"/>
      <c r="UTO31" s="71"/>
      <c r="UTP31" s="71"/>
      <c r="UTQ31" s="71"/>
      <c r="UTR31" s="71"/>
      <c r="UTS31" s="71"/>
      <c r="UTT31" s="71"/>
      <c r="UTU31" s="71"/>
      <c r="UTV31" s="71"/>
      <c r="UTW31" s="71"/>
      <c r="UTX31" s="71"/>
      <c r="UTY31" s="71"/>
      <c r="UTZ31" s="71"/>
      <c r="UUA31" s="71"/>
      <c r="UUB31" s="71"/>
      <c r="UUC31" s="71"/>
      <c r="UUD31" s="71"/>
      <c r="UUE31" s="71"/>
      <c r="UUF31" s="71"/>
      <c r="UUG31" s="71"/>
      <c r="UUH31" s="71"/>
      <c r="UUI31" s="71"/>
      <c r="UUJ31" s="71"/>
      <c r="UUK31" s="71"/>
      <c r="UUL31" s="71"/>
      <c r="UUM31" s="71"/>
      <c r="UUN31" s="71"/>
      <c r="UUO31" s="71"/>
      <c r="UUP31" s="71"/>
      <c r="UUQ31" s="71"/>
      <c r="UUR31" s="71"/>
      <c r="UUS31" s="71"/>
      <c r="UUT31" s="71"/>
      <c r="UUU31" s="71"/>
      <c r="UUV31" s="71"/>
      <c r="UUW31" s="71"/>
      <c r="UUX31" s="71"/>
      <c r="UUY31" s="71"/>
      <c r="UUZ31" s="71"/>
      <c r="UVA31" s="71"/>
      <c r="UVB31" s="71"/>
      <c r="UVC31" s="71"/>
      <c r="UVD31" s="71"/>
      <c r="UVE31" s="71"/>
      <c r="UVF31" s="71"/>
      <c r="UVG31" s="71"/>
      <c r="UVH31" s="71"/>
      <c r="UVI31" s="71"/>
      <c r="UVJ31" s="71"/>
      <c r="UVK31" s="71"/>
      <c r="UVL31" s="71"/>
      <c r="UVM31" s="71"/>
      <c r="UVN31" s="71"/>
      <c r="UVO31" s="71"/>
      <c r="UVP31" s="71"/>
      <c r="UVQ31" s="71"/>
      <c r="UVR31" s="71"/>
      <c r="UVS31" s="71"/>
      <c r="UVT31" s="71"/>
      <c r="UVU31" s="71"/>
      <c r="UVV31" s="71"/>
      <c r="UVW31" s="71"/>
      <c r="UVX31" s="71"/>
      <c r="UVY31" s="71"/>
      <c r="UVZ31" s="71"/>
      <c r="UWA31" s="71"/>
      <c r="UWB31" s="71"/>
      <c r="UWC31" s="71"/>
      <c r="UWD31" s="71"/>
      <c r="UWE31" s="71"/>
      <c r="UWF31" s="71"/>
      <c r="UWG31" s="71"/>
      <c r="UWH31" s="71"/>
      <c r="UWI31" s="71"/>
      <c r="UWJ31" s="71"/>
      <c r="UWK31" s="71"/>
      <c r="UWL31" s="71"/>
      <c r="UWM31" s="71"/>
      <c r="UWN31" s="71"/>
      <c r="UWO31" s="71"/>
      <c r="UWP31" s="71"/>
      <c r="UWQ31" s="71"/>
      <c r="UWR31" s="71"/>
      <c r="UWS31" s="71"/>
      <c r="UWT31" s="71"/>
      <c r="UWU31" s="71"/>
      <c r="UWV31" s="71"/>
      <c r="UWW31" s="71"/>
      <c r="UWX31" s="71"/>
      <c r="UWY31" s="71"/>
      <c r="UWZ31" s="71"/>
      <c r="UXA31" s="71"/>
      <c r="UXB31" s="71"/>
      <c r="UXC31" s="71"/>
      <c r="UXD31" s="71"/>
      <c r="UXE31" s="71"/>
      <c r="UXF31" s="71"/>
      <c r="UXG31" s="71"/>
      <c r="UXH31" s="71"/>
      <c r="UXI31" s="71"/>
      <c r="UXJ31" s="71"/>
      <c r="UXK31" s="71"/>
      <c r="UXL31" s="71"/>
      <c r="UXM31" s="71"/>
      <c r="UXN31" s="71"/>
      <c r="UXO31" s="71"/>
      <c r="UXP31" s="71"/>
      <c r="UXQ31" s="71"/>
      <c r="UXR31" s="71"/>
      <c r="UXS31" s="71"/>
      <c r="UXT31" s="71"/>
      <c r="UXU31" s="71"/>
      <c r="UXV31" s="71"/>
      <c r="UXW31" s="71"/>
      <c r="UXX31" s="71"/>
      <c r="UXY31" s="71"/>
      <c r="UXZ31" s="71"/>
      <c r="UYA31" s="71"/>
      <c r="UYB31" s="71"/>
      <c r="UYC31" s="71"/>
      <c r="UYD31" s="71"/>
      <c r="UYE31" s="71"/>
      <c r="UYF31" s="71"/>
      <c r="UYG31" s="71"/>
      <c r="UYH31" s="71"/>
      <c r="UYI31" s="71"/>
      <c r="UYJ31" s="71"/>
      <c r="UYK31" s="71"/>
      <c r="UYL31" s="71"/>
      <c r="UYM31" s="71"/>
      <c r="UYN31" s="71"/>
      <c r="UYO31" s="71"/>
      <c r="UYP31" s="71"/>
      <c r="UYQ31" s="71"/>
      <c r="UYR31" s="71"/>
      <c r="UYS31" s="71"/>
      <c r="UYT31" s="71"/>
      <c r="UYU31" s="71"/>
      <c r="UYV31" s="71"/>
      <c r="UYW31" s="71"/>
      <c r="UYX31" s="71"/>
      <c r="UYY31" s="71"/>
      <c r="UYZ31" s="71"/>
      <c r="UZA31" s="71"/>
      <c r="UZB31" s="71"/>
      <c r="UZC31" s="71"/>
      <c r="UZD31" s="71"/>
      <c r="UZE31" s="71"/>
      <c r="UZF31" s="71"/>
      <c r="UZG31" s="71"/>
      <c r="UZH31" s="71"/>
      <c r="UZI31" s="71"/>
      <c r="UZJ31" s="71"/>
      <c r="UZK31" s="71"/>
      <c r="UZL31" s="71"/>
      <c r="UZM31" s="71"/>
      <c r="UZN31" s="71"/>
      <c r="UZO31" s="71"/>
      <c r="UZP31" s="71"/>
      <c r="UZQ31" s="71"/>
      <c r="UZR31" s="71"/>
      <c r="UZS31" s="71"/>
      <c r="UZT31" s="71"/>
      <c r="UZU31" s="71"/>
      <c r="UZV31" s="71"/>
      <c r="UZW31" s="71"/>
      <c r="UZX31" s="71"/>
      <c r="UZY31" s="71"/>
      <c r="UZZ31" s="71"/>
      <c r="VAA31" s="71"/>
      <c r="VAB31" s="71"/>
      <c r="VAC31" s="71"/>
      <c r="VAD31" s="71"/>
      <c r="VAE31" s="71"/>
      <c r="VAF31" s="71"/>
      <c r="VAG31" s="71"/>
      <c r="VAH31" s="71"/>
      <c r="VAI31" s="71"/>
      <c r="VAJ31" s="71"/>
      <c r="VAK31" s="71"/>
      <c r="VAL31" s="71"/>
      <c r="VAM31" s="71"/>
      <c r="VAN31" s="71"/>
      <c r="VAO31" s="71"/>
      <c r="VAP31" s="71"/>
      <c r="VAQ31" s="71"/>
      <c r="VAR31" s="71"/>
      <c r="VAS31" s="71"/>
      <c r="VAT31" s="71"/>
      <c r="VAU31" s="71"/>
      <c r="VAV31" s="71"/>
      <c r="VAW31" s="71"/>
      <c r="VAX31" s="71"/>
      <c r="VAY31" s="71"/>
      <c r="VAZ31" s="71"/>
      <c r="VBA31" s="71"/>
      <c r="VBB31" s="71"/>
      <c r="VBC31" s="71"/>
      <c r="VBD31" s="71"/>
      <c r="VBE31" s="71"/>
      <c r="VBF31" s="71"/>
      <c r="VBG31" s="71"/>
      <c r="VBH31" s="71"/>
      <c r="VBI31" s="71"/>
      <c r="VBJ31" s="71"/>
      <c r="VBK31" s="71"/>
      <c r="VBL31" s="71"/>
      <c r="VBM31" s="71"/>
      <c r="VBN31" s="71"/>
      <c r="VBO31" s="71"/>
      <c r="VBP31" s="71"/>
      <c r="VBQ31" s="71"/>
      <c r="VBR31" s="71"/>
      <c r="VBS31" s="71"/>
      <c r="VBT31" s="71"/>
      <c r="VBU31" s="71"/>
      <c r="VBV31" s="71"/>
      <c r="VBW31" s="71"/>
      <c r="VBX31" s="71"/>
      <c r="VBY31" s="71"/>
      <c r="VBZ31" s="71"/>
      <c r="VCA31" s="71"/>
      <c r="VCB31" s="71"/>
      <c r="VCC31" s="71"/>
      <c r="VCD31" s="71"/>
      <c r="VCE31" s="71"/>
      <c r="VCF31" s="71"/>
      <c r="VCG31" s="71"/>
      <c r="VCH31" s="71"/>
      <c r="VCI31" s="71"/>
      <c r="VCJ31" s="71"/>
      <c r="VCK31" s="71"/>
      <c r="VCL31" s="71"/>
      <c r="VCM31" s="71"/>
      <c r="VCN31" s="71"/>
      <c r="VCO31" s="71"/>
      <c r="VCP31" s="71"/>
      <c r="VCQ31" s="71"/>
      <c r="VCR31" s="71"/>
      <c r="VCS31" s="71"/>
      <c r="VCT31" s="71"/>
      <c r="VCU31" s="71"/>
      <c r="VCV31" s="71"/>
      <c r="VCW31" s="71"/>
      <c r="VCX31" s="71"/>
      <c r="VCY31" s="71"/>
      <c r="VCZ31" s="71"/>
      <c r="VDA31" s="71"/>
      <c r="VDB31" s="71"/>
      <c r="VDC31" s="71"/>
      <c r="VDD31" s="71"/>
      <c r="VDE31" s="71"/>
      <c r="VDF31" s="71"/>
      <c r="VDG31" s="71"/>
      <c r="VDH31" s="71"/>
      <c r="VDI31" s="71"/>
      <c r="VDJ31" s="71"/>
      <c r="VDK31" s="71"/>
      <c r="VDL31" s="71"/>
      <c r="VDM31" s="71"/>
      <c r="VDN31" s="71"/>
      <c r="VDO31" s="71"/>
      <c r="VDP31" s="71"/>
      <c r="VDQ31" s="71"/>
      <c r="VDR31" s="71"/>
      <c r="VDS31" s="71"/>
      <c r="VDT31" s="71"/>
      <c r="VDU31" s="71"/>
      <c r="VDV31" s="71"/>
      <c r="VDW31" s="71"/>
      <c r="VDX31" s="71"/>
      <c r="VDY31" s="71"/>
      <c r="VDZ31" s="71"/>
      <c r="VEA31" s="71"/>
      <c r="VEB31" s="71"/>
      <c r="VEC31" s="71"/>
      <c r="VED31" s="71"/>
      <c r="VEE31" s="71"/>
      <c r="VEF31" s="71"/>
      <c r="VEG31" s="71"/>
      <c r="VEH31" s="71"/>
      <c r="VEI31" s="71"/>
      <c r="VEJ31" s="71"/>
      <c r="VEK31" s="71"/>
      <c r="VEL31" s="71"/>
      <c r="VEM31" s="71"/>
      <c r="VEN31" s="71"/>
      <c r="VEO31" s="71"/>
      <c r="VEP31" s="71"/>
      <c r="VEQ31" s="71"/>
      <c r="VER31" s="71"/>
      <c r="VES31" s="71"/>
      <c r="VET31" s="71"/>
      <c r="VEU31" s="71"/>
      <c r="VEV31" s="71"/>
      <c r="VEW31" s="71"/>
      <c r="VEX31" s="71"/>
      <c r="VEY31" s="71"/>
      <c r="VEZ31" s="71"/>
      <c r="VFA31" s="71"/>
      <c r="VFB31" s="71"/>
      <c r="VFC31" s="71"/>
      <c r="VFD31" s="71"/>
      <c r="VFE31" s="71"/>
      <c r="VFF31" s="71"/>
      <c r="VFG31" s="71"/>
      <c r="VFH31" s="71"/>
      <c r="VFI31" s="71"/>
      <c r="VFJ31" s="71"/>
      <c r="VFK31" s="71"/>
      <c r="VFL31" s="71"/>
      <c r="VFM31" s="71"/>
      <c r="VFN31" s="71"/>
      <c r="VFO31" s="71"/>
      <c r="VFP31" s="71"/>
      <c r="VFQ31" s="71"/>
      <c r="VFR31" s="71"/>
      <c r="VFS31" s="71"/>
      <c r="VFT31" s="71"/>
      <c r="VFU31" s="71"/>
      <c r="VFV31" s="71"/>
      <c r="VFW31" s="71"/>
      <c r="VFX31" s="71"/>
      <c r="VFY31" s="71"/>
      <c r="VFZ31" s="71"/>
      <c r="VGA31" s="71"/>
      <c r="VGB31" s="71"/>
      <c r="VGC31" s="71"/>
      <c r="VGD31" s="71"/>
      <c r="VGE31" s="71"/>
      <c r="VGF31" s="71"/>
      <c r="VGG31" s="71"/>
      <c r="VGH31" s="71"/>
      <c r="VGI31" s="71"/>
      <c r="VGJ31" s="71"/>
      <c r="VGK31" s="71"/>
    </row>
    <row r="32" spans="1:15113" x14ac:dyDescent="0.25">
      <c r="B32" s="15"/>
      <c r="C32" s="14" t="s">
        <v>75</v>
      </c>
      <c r="D32" s="241">
        <f>D33+D34</f>
        <v>21429000</v>
      </c>
      <c r="E32" s="20" t="s">
        <v>14</v>
      </c>
      <c r="F32" s="33">
        <f>F33+F34</f>
        <v>636794</v>
      </c>
      <c r="G32" s="33">
        <f t="shared" ref="G32:AJ32" si="6">G33+G34</f>
        <v>705632</v>
      </c>
      <c r="H32" s="33">
        <f t="shared" si="6"/>
        <v>727663</v>
      </c>
      <c r="I32" s="33">
        <f t="shared" si="6"/>
        <v>1053776</v>
      </c>
      <c r="J32" s="33">
        <f t="shared" si="6"/>
        <v>585552</v>
      </c>
      <c r="K32" s="33">
        <f t="shared" si="6"/>
        <v>632355</v>
      </c>
      <c r="L32" s="33">
        <f t="shared" si="6"/>
        <v>315146</v>
      </c>
      <c r="M32" s="33">
        <f t="shared" si="6"/>
        <v>0</v>
      </c>
      <c r="N32" s="33">
        <f t="shared" si="6"/>
        <v>392076</v>
      </c>
      <c r="O32" s="33">
        <f t="shared" si="6"/>
        <v>0</v>
      </c>
      <c r="P32" s="33">
        <f t="shared" si="6"/>
        <v>648324</v>
      </c>
      <c r="Q32" s="33">
        <f t="shared" si="6"/>
        <v>320475</v>
      </c>
      <c r="R32" s="33">
        <f t="shared" si="6"/>
        <v>328980</v>
      </c>
      <c r="S32" s="33">
        <f t="shared" si="6"/>
        <v>619503</v>
      </c>
      <c r="T32" s="33">
        <f t="shared" si="6"/>
        <v>349683</v>
      </c>
      <c r="U32" s="33">
        <f t="shared" si="6"/>
        <v>0</v>
      </c>
      <c r="V32" s="33">
        <f t="shared" si="6"/>
        <v>0</v>
      </c>
      <c r="W32" s="33">
        <f t="shared" si="6"/>
        <v>0</v>
      </c>
      <c r="X32" s="33">
        <f t="shared" si="6"/>
        <v>0</v>
      </c>
      <c r="Y32" s="33">
        <f t="shared" si="6"/>
        <v>0</v>
      </c>
      <c r="Z32" s="33">
        <f t="shared" si="6"/>
        <v>0</v>
      </c>
      <c r="AA32" s="33">
        <f t="shared" si="6"/>
        <v>0</v>
      </c>
      <c r="AB32" s="33">
        <f t="shared" si="6"/>
        <v>0</v>
      </c>
      <c r="AC32" s="33">
        <f t="shared" si="6"/>
        <v>0</v>
      </c>
      <c r="AD32" s="33">
        <f t="shared" si="6"/>
        <v>284037</v>
      </c>
      <c r="AE32" s="33">
        <f t="shared" si="6"/>
        <v>696626</v>
      </c>
      <c r="AF32" s="33">
        <f t="shared" si="6"/>
        <v>691200</v>
      </c>
      <c r="AG32" s="33">
        <f t="shared" si="6"/>
        <v>663200</v>
      </c>
      <c r="AH32" s="33">
        <f t="shared" si="6"/>
        <v>638187</v>
      </c>
      <c r="AI32" s="33">
        <f t="shared" si="6"/>
        <v>914752</v>
      </c>
      <c r="AJ32" s="33">
        <f t="shared" si="6"/>
        <v>913966</v>
      </c>
      <c r="AL32" s="63">
        <f>SUM(F32:AJ32)</f>
        <v>12117927</v>
      </c>
      <c r="AR32" s="323"/>
    </row>
    <row r="33" spans="1:15065" x14ac:dyDescent="0.25">
      <c r="B33" s="15"/>
      <c r="C33" s="73" t="s">
        <v>113</v>
      </c>
      <c r="D33" s="76">
        <v>15000000</v>
      </c>
      <c r="E33" s="74" t="s">
        <v>14</v>
      </c>
      <c r="F33" s="284">
        <f>'[1]01 '!$P$21</f>
        <v>437978</v>
      </c>
      <c r="G33" s="284">
        <f>'[1]02'!$P$21</f>
        <v>502403</v>
      </c>
      <c r="H33" s="284">
        <f>'[1]03'!$P$21</f>
        <v>540182</v>
      </c>
      <c r="I33" s="284">
        <f>'[1]04'!$P$21</f>
        <v>762960</v>
      </c>
      <c r="J33" s="284">
        <f>'[1]05'!$P$21</f>
        <v>360256</v>
      </c>
      <c r="K33" s="284">
        <f>'[1]06'!$P$21</f>
        <v>449507</v>
      </c>
      <c r="L33" s="284">
        <f>'[1]07'!$P$21</f>
        <v>208841</v>
      </c>
      <c r="M33" s="284">
        <v>0</v>
      </c>
      <c r="N33" s="284">
        <f>'[1]09'!$P$21</f>
        <v>295995</v>
      </c>
      <c r="O33" s="284">
        <v>0</v>
      </c>
      <c r="P33" s="284">
        <f>'[3]11'!$P$21</f>
        <v>478550</v>
      </c>
      <c r="Q33" s="284">
        <f>'[4]12'!$P$21</f>
        <v>209348</v>
      </c>
      <c r="R33" s="284">
        <f>'[4]13'!$P$21</f>
        <v>245921</v>
      </c>
      <c r="S33" s="284">
        <f>'[4]14'!$P$21</f>
        <v>428023</v>
      </c>
      <c r="T33" s="284">
        <f>'[5]15'!$P$21</f>
        <v>212137</v>
      </c>
      <c r="U33" s="284">
        <v>0</v>
      </c>
      <c r="V33" s="284">
        <v>0</v>
      </c>
      <c r="W33" s="284">
        <v>0</v>
      </c>
      <c r="X33" s="284">
        <v>0</v>
      </c>
      <c r="Y33" s="284">
        <v>0</v>
      </c>
      <c r="Z33" s="284">
        <v>0</v>
      </c>
      <c r="AA33" s="284">
        <v>0</v>
      </c>
      <c r="AB33" s="284">
        <v>0</v>
      </c>
      <c r="AC33" s="284">
        <v>0</v>
      </c>
      <c r="AD33" s="284">
        <f>'[13]25'!$P$21</f>
        <v>202447</v>
      </c>
      <c r="AE33" s="284">
        <f>'[8]26'!$P$21</f>
        <v>500561</v>
      </c>
      <c r="AF33" s="284">
        <f>'[8]27'!$P$21</f>
        <v>492337</v>
      </c>
      <c r="AG33" s="284">
        <f>'[8]28'!$P$21</f>
        <v>482763</v>
      </c>
      <c r="AH33" s="284">
        <f>'[9]29'!$P$21</f>
        <v>458502</v>
      </c>
      <c r="AI33" s="284">
        <f>'[10]30'!$P$21</f>
        <v>687238</v>
      </c>
      <c r="AJ33" s="284">
        <f>'[11]31 Stock Opname'!$P$21</f>
        <v>668717</v>
      </c>
      <c r="AL33" s="66">
        <f>SUM(F33:AJ33)</f>
        <v>8624666</v>
      </c>
    </row>
    <row r="34" spans="1:15065" x14ac:dyDescent="0.25">
      <c r="B34" s="15"/>
      <c r="C34" s="73" t="s">
        <v>73</v>
      </c>
      <c r="D34" s="76">
        <v>6429000</v>
      </c>
      <c r="E34" s="74" t="s">
        <v>14</v>
      </c>
      <c r="F34" s="284">
        <f>'[1]01 '!$P$29</f>
        <v>198816</v>
      </c>
      <c r="G34" s="284">
        <f>'[1]02'!$P$29</f>
        <v>203229</v>
      </c>
      <c r="H34" s="284">
        <f>'[1]03'!$P$28</f>
        <v>187481</v>
      </c>
      <c r="I34" s="284">
        <f>'[1]04'!$P$30</f>
        <v>290816</v>
      </c>
      <c r="J34" s="284">
        <f>'[1]05'!$P$28</f>
        <v>225296</v>
      </c>
      <c r="K34" s="284">
        <f>'[1]06'!$P$28</f>
        <v>182848</v>
      </c>
      <c r="L34" s="284">
        <f>'[1]07'!$P$28</f>
        <v>106305</v>
      </c>
      <c r="M34" s="284">
        <v>0</v>
      </c>
      <c r="N34" s="284">
        <f>'[1]09'!$P$28</f>
        <v>96081</v>
      </c>
      <c r="O34" s="284">
        <v>0</v>
      </c>
      <c r="P34" s="284">
        <f>'[3]11'!$P$28</f>
        <v>169774</v>
      </c>
      <c r="Q34" s="284">
        <f>'[4]12'!$P$28</f>
        <v>111127</v>
      </c>
      <c r="R34" s="284">
        <f>'[4]13'!$P$30</f>
        <v>83059</v>
      </c>
      <c r="S34" s="284">
        <f>'[4]14'!$P$30</f>
        <v>191480</v>
      </c>
      <c r="T34" s="284">
        <f>'[5]15'!$P$29</f>
        <v>137546</v>
      </c>
      <c r="U34" s="284">
        <v>0</v>
      </c>
      <c r="V34" s="284">
        <v>0</v>
      </c>
      <c r="W34" s="284">
        <v>0</v>
      </c>
      <c r="X34" s="284">
        <v>0</v>
      </c>
      <c r="Y34" s="284">
        <v>0</v>
      </c>
      <c r="Z34" s="284">
        <v>0</v>
      </c>
      <c r="AA34" s="284">
        <v>0</v>
      </c>
      <c r="AB34" s="284">
        <v>0</v>
      </c>
      <c r="AC34" s="284">
        <v>0</v>
      </c>
      <c r="AD34" s="284">
        <f>'[13]25'!$P$27-AD21</f>
        <v>81590</v>
      </c>
      <c r="AE34" s="284">
        <f>'[8]26'!$P$27</f>
        <v>196065</v>
      </c>
      <c r="AF34" s="284">
        <f>'[8]27'!$P$27</f>
        <v>198863</v>
      </c>
      <c r="AG34" s="284">
        <f>'[8]28'!$P$27</f>
        <v>180437</v>
      </c>
      <c r="AH34" s="284">
        <f>'[9]29'!$P$27</f>
        <v>179685</v>
      </c>
      <c r="AI34" s="284">
        <f>'[10]30'!$P$30</f>
        <v>227514</v>
      </c>
      <c r="AJ34" s="284">
        <f>'[11]31 Stock Opname'!$P$27</f>
        <v>245249</v>
      </c>
      <c r="AL34" s="66">
        <f>SUM(F34:AJ34)</f>
        <v>3493261</v>
      </c>
    </row>
    <row r="35" spans="1:15065" x14ac:dyDescent="0.25">
      <c r="B35" s="15"/>
      <c r="C35" s="242" t="s">
        <v>72</v>
      </c>
      <c r="D35" s="245"/>
      <c r="E35" s="244"/>
      <c r="F35" s="103"/>
      <c r="G35" s="103"/>
      <c r="H35" s="103"/>
      <c r="I35" s="287"/>
      <c r="J35" s="287"/>
      <c r="K35" s="287"/>
      <c r="L35" s="287"/>
      <c r="M35" s="287"/>
      <c r="N35" s="287"/>
      <c r="O35" s="287"/>
      <c r="P35" s="287"/>
      <c r="Q35" s="287"/>
      <c r="R35" s="287"/>
      <c r="S35" s="287"/>
      <c r="T35" s="287"/>
      <c r="U35" s="287"/>
      <c r="V35" s="287"/>
      <c r="W35" s="287"/>
      <c r="X35" s="287"/>
      <c r="Y35" s="287"/>
      <c r="Z35" s="287"/>
      <c r="AA35" s="287"/>
      <c r="AB35" s="287"/>
      <c r="AC35" s="287"/>
      <c r="AD35" s="287"/>
      <c r="AE35" s="287"/>
      <c r="AF35" s="287"/>
      <c r="AG35" s="287"/>
      <c r="AH35" s="287"/>
      <c r="AI35" s="287"/>
      <c r="AJ35" s="287"/>
      <c r="AL35" s="75" t="s">
        <v>61</v>
      </c>
    </row>
    <row r="36" spans="1:15065" s="82" customFormat="1" x14ac:dyDescent="0.2">
      <c r="A36" s="16"/>
      <c r="B36" s="17"/>
      <c r="C36" s="11" t="s">
        <v>71</v>
      </c>
      <c r="D36" s="268"/>
      <c r="E36" s="12" t="s">
        <v>14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16"/>
      <c r="AL36" s="63">
        <f>SUM(F36:AJ36)</f>
        <v>0</v>
      </c>
      <c r="AM36" s="154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49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54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6"/>
      <c r="AIM36" s="16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  <c r="VBO36" s="16"/>
      <c r="VBP36" s="16"/>
      <c r="VBQ36" s="16"/>
      <c r="VBR36" s="16"/>
      <c r="VBS36" s="16"/>
      <c r="VBT36" s="16"/>
      <c r="VBU36" s="16"/>
      <c r="VBV36" s="16"/>
      <c r="VBW36" s="16"/>
      <c r="VBX36" s="16"/>
      <c r="VBY36" s="16"/>
      <c r="VBZ36" s="16"/>
      <c r="VCA36" s="16"/>
      <c r="VCB36" s="16"/>
      <c r="VCC36" s="16"/>
      <c r="VCD36" s="16"/>
      <c r="VCE36" s="16"/>
      <c r="VCF36" s="16"/>
      <c r="VCG36" s="16"/>
      <c r="VCH36" s="16"/>
      <c r="VCI36" s="16"/>
      <c r="VCJ36" s="16"/>
      <c r="VCK36" s="16"/>
      <c r="VCL36" s="16"/>
      <c r="VCM36" s="16"/>
      <c r="VCN36" s="16"/>
      <c r="VCO36" s="16"/>
      <c r="VCP36" s="16"/>
      <c r="VCQ36" s="16"/>
      <c r="VCR36" s="16"/>
      <c r="VCS36" s="16"/>
      <c r="VCT36" s="16"/>
      <c r="VCU36" s="16"/>
      <c r="VCV36" s="16"/>
      <c r="VCW36" s="16"/>
      <c r="VCX36" s="16"/>
      <c r="VCY36" s="16"/>
      <c r="VCZ36" s="16"/>
      <c r="VDA36" s="16"/>
      <c r="VDB36" s="16"/>
      <c r="VDC36" s="16"/>
      <c r="VDD36" s="16"/>
      <c r="VDE36" s="16"/>
      <c r="VDF36" s="16"/>
      <c r="VDG36" s="16"/>
      <c r="VDH36" s="16"/>
      <c r="VDI36" s="16"/>
      <c r="VDJ36" s="16"/>
      <c r="VDK36" s="16"/>
      <c r="VDL36" s="16"/>
      <c r="VDM36" s="16"/>
      <c r="VDN36" s="16"/>
      <c r="VDO36" s="16"/>
      <c r="VDP36" s="16"/>
      <c r="VDQ36" s="16"/>
      <c r="VDR36" s="16"/>
      <c r="VDS36" s="16"/>
      <c r="VDT36" s="16"/>
      <c r="VDU36" s="16"/>
      <c r="VDV36" s="16"/>
      <c r="VDW36" s="16"/>
      <c r="VDX36" s="16"/>
      <c r="VDY36" s="16"/>
      <c r="VDZ36" s="16"/>
      <c r="VEA36" s="16"/>
      <c r="VEB36" s="16"/>
      <c r="VEC36" s="16"/>
      <c r="VED36" s="16"/>
      <c r="VEE36" s="16"/>
      <c r="VEF36" s="16"/>
      <c r="VEG36" s="16"/>
      <c r="VEH36" s="16"/>
      <c r="VEI36" s="16"/>
      <c r="VEJ36" s="16"/>
      <c r="VEK36" s="16"/>
      <c r="VEL36" s="16"/>
      <c r="VEM36" s="16"/>
      <c r="VEN36" s="16"/>
      <c r="VEO36" s="16"/>
      <c r="VEP36" s="16"/>
      <c r="VEQ36" s="16"/>
      <c r="VER36" s="16"/>
      <c r="VES36" s="16"/>
      <c r="VET36" s="16"/>
      <c r="VEU36" s="16"/>
      <c r="VEV36" s="16"/>
      <c r="VEW36" s="16"/>
      <c r="VEX36" s="16"/>
      <c r="VEY36" s="16"/>
      <c r="VEZ36" s="16"/>
      <c r="VFA36" s="16"/>
      <c r="VFB36" s="16"/>
      <c r="VFC36" s="16"/>
      <c r="VFD36" s="16"/>
      <c r="VFE36" s="16"/>
      <c r="VFF36" s="16"/>
      <c r="VFG36" s="16"/>
      <c r="VFH36" s="16"/>
      <c r="VFI36" s="16"/>
      <c r="VFJ36" s="16"/>
      <c r="VFK36" s="16"/>
      <c r="VFL36" s="16"/>
      <c r="VFM36" s="16"/>
      <c r="VFN36" s="16"/>
      <c r="VFO36" s="16"/>
      <c r="VFP36" s="16"/>
      <c r="VFQ36" s="16"/>
      <c r="VFR36" s="16"/>
      <c r="VFS36" s="16"/>
      <c r="VFT36" s="16"/>
      <c r="VFU36" s="16"/>
      <c r="VFV36" s="16"/>
      <c r="VFW36" s="16"/>
      <c r="VFX36" s="16"/>
      <c r="VFY36" s="16"/>
      <c r="VFZ36" s="16"/>
      <c r="VGA36" s="16"/>
      <c r="VGB36" s="16"/>
      <c r="VGC36" s="16"/>
      <c r="VGD36" s="16"/>
      <c r="VGE36" s="16"/>
      <c r="VGF36" s="16"/>
      <c r="VGG36" s="16"/>
      <c r="VGH36" s="16"/>
      <c r="VGI36" s="16"/>
      <c r="VGJ36" s="16"/>
      <c r="VGK36" s="16"/>
    </row>
    <row r="37" spans="1:15065" s="1" customFormat="1" x14ac:dyDescent="0.25">
      <c r="B37" s="15"/>
      <c r="C37" s="14" t="s">
        <v>70</v>
      </c>
      <c r="D37" s="267"/>
      <c r="E37" s="20" t="s">
        <v>14</v>
      </c>
      <c r="F37" s="33">
        <f>F39+F40</f>
        <v>0</v>
      </c>
      <c r="G37" s="33">
        <f t="shared" ref="G37:AJ37" si="7">G39+G40</f>
        <v>0</v>
      </c>
      <c r="H37" s="33">
        <f t="shared" si="7"/>
        <v>0</v>
      </c>
      <c r="I37" s="33">
        <f t="shared" si="7"/>
        <v>0</v>
      </c>
      <c r="J37" s="33">
        <f t="shared" si="7"/>
        <v>0</v>
      </c>
      <c r="K37" s="33">
        <f t="shared" si="7"/>
        <v>0</v>
      </c>
      <c r="L37" s="33">
        <f t="shared" si="7"/>
        <v>0</v>
      </c>
      <c r="M37" s="33">
        <f t="shared" si="7"/>
        <v>0</v>
      </c>
      <c r="N37" s="33">
        <f t="shared" si="7"/>
        <v>0</v>
      </c>
      <c r="O37" s="33">
        <f t="shared" si="7"/>
        <v>0</v>
      </c>
      <c r="P37" s="33">
        <f t="shared" si="7"/>
        <v>0</v>
      </c>
      <c r="Q37" s="33">
        <f t="shared" si="7"/>
        <v>0</v>
      </c>
      <c r="R37" s="33">
        <f t="shared" si="7"/>
        <v>0</v>
      </c>
      <c r="S37" s="33">
        <f t="shared" si="7"/>
        <v>0</v>
      </c>
      <c r="T37" s="33">
        <f t="shared" si="7"/>
        <v>0</v>
      </c>
      <c r="U37" s="33">
        <f t="shared" si="7"/>
        <v>0</v>
      </c>
      <c r="V37" s="33">
        <f t="shared" si="7"/>
        <v>0</v>
      </c>
      <c r="W37" s="33">
        <f t="shared" si="7"/>
        <v>0</v>
      </c>
      <c r="X37" s="33">
        <f t="shared" si="7"/>
        <v>0</v>
      </c>
      <c r="Y37" s="33">
        <f t="shared" si="7"/>
        <v>0</v>
      </c>
      <c r="Z37" s="33">
        <f t="shared" si="7"/>
        <v>0</v>
      </c>
      <c r="AA37" s="33">
        <f t="shared" si="7"/>
        <v>0</v>
      </c>
      <c r="AB37" s="33">
        <f t="shared" si="7"/>
        <v>0</v>
      </c>
      <c r="AC37" s="33">
        <f t="shared" si="7"/>
        <v>0</v>
      </c>
      <c r="AD37" s="33">
        <f t="shared" si="7"/>
        <v>0</v>
      </c>
      <c r="AE37" s="33">
        <f t="shared" si="7"/>
        <v>0</v>
      </c>
      <c r="AF37" s="33">
        <f t="shared" si="7"/>
        <v>0</v>
      </c>
      <c r="AG37" s="33">
        <f t="shared" si="7"/>
        <v>0</v>
      </c>
      <c r="AH37" s="33">
        <f t="shared" si="7"/>
        <v>0</v>
      </c>
      <c r="AI37" s="33">
        <f t="shared" si="7"/>
        <v>0</v>
      </c>
      <c r="AJ37" s="33">
        <f t="shared" si="7"/>
        <v>0</v>
      </c>
      <c r="AL37" s="63">
        <f>SUM(F37:AJ37)</f>
        <v>0</v>
      </c>
      <c r="AM37" s="154"/>
      <c r="BO37" s="155"/>
      <c r="CV37" s="152"/>
    </row>
    <row r="38" spans="1:15065" s="1" customFormat="1" x14ac:dyDescent="0.25">
      <c r="B38" s="15"/>
      <c r="C38" s="73" t="s">
        <v>69</v>
      </c>
      <c r="D38" s="267"/>
      <c r="E38" s="74" t="s">
        <v>14</v>
      </c>
      <c r="F38" s="284">
        <v>0</v>
      </c>
      <c r="G38" s="284">
        <v>0</v>
      </c>
      <c r="H38" s="284">
        <v>0</v>
      </c>
      <c r="I38" s="284">
        <v>0</v>
      </c>
      <c r="J38" s="284">
        <v>0</v>
      </c>
      <c r="K38" s="284">
        <v>0</v>
      </c>
      <c r="L38" s="284">
        <v>0</v>
      </c>
      <c r="M38" s="284">
        <v>0</v>
      </c>
      <c r="N38" s="284">
        <v>0</v>
      </c>
      <c r="O38" s="284">
        <v>0</v>
      </c>
      <c r="P38" s="284">
        <v>0</v>
      </c>
      <c r="Q38" s="284">
        <v>0</v>
      </c>
      <c r="R38" s="284">
        <v>0</v>
      </c>
      <c r="S38" s="284">
        <v>0</v>
      </c>
      <c r="T38" s="284">
        <v>0</v>
      </c>
      <c r="U38" s="284">
        <v>0</v>
      </c>
      <c r="V38" s="284">
        <v>0</v>
      </c>
      <c r="W38" s="284">
        <v>0</v>
      </c>
      <c r="X38" s="284">
        <v>0</v>
      </c>
      <c r="Y38" s="284">
        <v>0</v>
      </c>
      <c r="Z38" s="284">
        <v>0</v>
      </c>
      <c r="AA38" s="284">
        <v>0</v>
      </c>
      <c r="AB38" s="284">
        <v>0</v>
      </c>
      <c r="AC38" s="284">
        <v>0</v>
      </c>
      <c r="AD38" s="284">
        <v>0</v>
      </c>
      <c r="AE38" s="284">
        <v>0</v>
      </c>
      <c r="AF38" s="284">
        <v>0</v>
      </c>
      <c r="AG38" s="284">
        <v>0</v>
      </c>
      <c r="AH38" s="284">
        <v>0</v>
      </c>
      <c r="AI38" s="284">
        <v>0</v>
      </c>
      <c r="AJ38" s="284">
        <v>0</v>
      </c>
      <c r="AL38" s="66">
        <f>SUM(F38:AJ38)</f>
        <v>0</v>
      </c>
      <c r="AM38" s="152"/>
      <c r="CV38" s="152"/>
    </row>
    <row r="39" spans="1:15065" s="1" customFormat="1" x14ac:dyDescent="0.25">
      <c r="B39" s="15"/>
      <c r="C39" s="73" t="s">
        <v>68</v>
      </c>
      <c r="D39" s="267"/>
      <c r="E39" s="74" t="s">
        <v>14</v>
      </c>
      <c r="F39" s="284">
        <v>0</v>
      </c>
      <c r="G39" s="284">
        <v>0</v>
      </c>
      <c r="H39" s="284">
        <v>0</v>
      </c>
      <c r="I39" s="284">
        <v>0</v>
      </c>
      <c r="J39" s="284">
        <v>0</v>
      </c>
      <c r="K39" s="284">
        <v>0</v>
      </c>
      <c r="L39" s="284">
        <v>0</v>
      </c>
      <c r="M39" s="284">
        <v>0</v>
      </c>
      <c r="N39" s="284">
        <v>0</v>
      </c>
      <c r="O39" s="284">
        <v>0</v>
      </c>
      <c r="P39" s="284">
        <v>0</v>
      </c>
      <c r="Q39" s="284">
        <v>0</v>
      </c>
      <c r="R39" s="284">
        <v>0</v>
      </c>
      <c r="S39" s="284">
        <v>0</v>
      </c>
      <c r="T39" s="284">
        <v>0</v>
      </c>
      <c r="U39" s="284">
        <v>0</v>
      </c>
      <c r="V39" s="284">
        <v>0</v>
      </c>
      <c r="W39" s="284">
        <v>0</v>
      </c>
      <c r="X39" s="284">
        <v>0</v>
      </c>
      <c r="Y39" s="284">
        <v>0</v>
      </c>
      <c r="Z39" s="284">
        <v>0</v>
      </c>
      <c r="AA39" s="284">
        <v>0</v>
      </c>
      <c r="AB39" s="284">
        <v>0</v>
      </c>
      <c r="AC39" s="284">
        <v>0</v>
      </c>
      <c r="AD39" s="284">
        <v>0</v>
      </c>
      <c r="AE39" s="284">
        <v>0</v>
      </c>
      <c r="AF39" s="284">
        <v>0</v>
      </c>
      <c r="AG39" s="284">
        <v>0</v>
      </c>
      <c r="AH39" s="284">
        <v>0</v>
      </c>
      <c r="AI39" s="284">
        <v>0</v>
      </c>
      <c r="AJ39" s="284">
        <v>0</v>
      </c>
      <c r="AL39" s="66">
        <f t="shared" ref="AL39:AL41" si="8">SUM(F39:AJ39)</f>
        <v>0</v>
      </c>
      <c r="AM39" s="156"/>
      <c r="BO39" s="152"/>
      <c r="CV39" s="152"/>
    </row>
    <row r="40" spans="1:15065" s="1" customFormat="1" x14ac:dyDescent="0.25">
      <c r="B40" s="15"/>
      <c r="C40" s="73" t="s">
        <v>67</v>
      </c>
      <c r="D40" s="267"/>
      <c r="E40" s="74" t="s">
        <v>14</v>
      </c>
      <c r="F40" s="284">
        <v>0</v>
      </c>
      <c r="G40" s="284">
        <v>0</v>
      </c>
      <c r="H40" s="284">
        <v>0</v>
      </c>
      <c r="I40" s="284">
        <v>0</v>
      </c>
      <c r="J40" s="284">
        <v>0</v>
      </c>
      <c r="K40" s="284">
        <v>0</v>
      </c>
      <c r="L40" s="284">
        <v>0</v>
      </c>
      <c r="M40" s="284">
        <v>0</v>
      </c>
      <c r="N40" s="284">
        <v>0</v>
      </c>
      <c r="O40" s="284">
        <v>0</v>
      </c>
      <c r="P40" s="284">
        <v>0</v>
      </c>
      <c r="Q40" s="284">
        <v>0</v>
      </c>
      <c r="R40" s="284">
        <v>0</v>
      </c>
      <c r="S40" s="284">
        <v>0</v>
      </c>
      <c r="T40" s="284">
        <v>0</v>
      </c>
      <c r="U40" s="284">
        <v>0</v>
      </c>
      <c r="V40" s="284">
        <v>0</v>
      </c>
      <c r="W40" s="284">
        <v>0</v>
      </c>
      <c r="X40" s="284">
        <v>0</v>
      </c>
      <c r="Y40" s="284">
        <v>0</v>
      </c>
      <c r="Z40" s="284">
        <v>0</v>
      </c>
      <c r="AA40" s="284">
        <v>0</v>
      </c>
      <c r="AB40" s="284">
        <v>0</v>
      </c>
      <c r="AC40" s="284">
        <v>0</v>
      </c>
      <c r="AD40" s="284">
        <v>0</v>
      </c>
      <c r="AE40" s="284">
        <v>0</v>
      </c>
      <c r="AF40" s="284">
        <v>0</v>
      </c>
      <c r="AG40" s="284">
        <v>0</v>
      </c>
      <c r="AH40" s="284">
        <v>0</v>
      </c>
      <c r="AI40" s="284">
        <v>0</v>
      </c>
      <c r="AJ40" s="284">
        <v>0</v>
      </c>
      <c r="AL40" s="66">
        <f t="shared" si="8"/>
        <v>0</v>
      </c>
      <c r="CV40" s="152"/>
    </row>
    <row r="41" spans="1:15065" s="1" customFormat="1" x14ac:dyDescent="0.25">
      <c r="B41" s="15"/>
      <c r="C41" s="83" t="s">
        <v>114</v>
      </c>
      <c r="D41" s="267"/>
      <c r="E41" s="13" t="s">
        <v>25</v>
      </c>
      <c r="F41" s="288">
        <v>0</v>
      </c>
      <c r="G41" s="288"/>
      <c r="H41" s="288"/>
      <c r="I41" s="288"/>
      <c r="J41" s="288"/>
      <c r="K41" s="288"/>
      <c r="L41" s="288"/>
      <c r="M41" s="288"/>
      <c r="N41" s="288"/>
      <c r="O41" s="288"/>
      <c r="P41" s="288"/>
      <c r="Q41" s="288"/>
      <c r="R41" s="288"/>
      <c r="S41" s="288"/>
      <c r="T41" s="288"/>
      <c r="U41" s="288"/>
      <c r="V41" s="288"/>
      <c r="W41" s="288"/>
      <c r="X41" s="288"/>
      <c r="Y41" s="288"/>
      <c r="Z41" s="288"/>
      <c r="AA41" s="288"/>
      <c r="AB41" s="288"/>
      <c r="AC41" s="288"/>
      <c r="AD41" s="288"/>
      <c r="AE41" s="288"/>
      <c r="AF41" s="288"/>
      <c r="AG41" s="288"/>
      <c r="AH41" s="288"/>
      <c r="AI41" s="288"/>
      <c r="AJ41" s="288"/>
      <c r="AK41" s="71"/>
      <c r="AL41" s="66">
        <f t="shared" si="8"/>
        <v>0</v>
      </c>
      <c r="CV41" s="152"/>
    </row>
    <row r="42" spans="1:15065" x14ac:dyDescent="0.25">
      <c r="B42" s="8"/>
      <c r="C42" s="84" t="s">
        <v>66</v>
      </c>
      <c r="D42" s="85"/>
      <c r="E42" s="86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L42" s="87" t="s">
        <v>129</v>
      </c>
    </row>
    <row r="43" spans="1:15065" x14ac:dyDescent="0.25">
      <c r="B43" s="15"/>
      <c r="C43" s="83" t="s">
        <v>65</v>
      </c>
      <c r="D43" s="136">
        <v>94.2</v>
      </c>
      <c r="E43" s="78" t="s">
        <v>25</v>
      </c>
      <c r="F43" s="289">
        <f>(F16/(F9))*100</f>
        <v>95.754734711192015</v>
      </c>
      <c r="G43" s="289">
        <f t="shared" ref="G43:AJ43" si="9">(G16/(G9))*100</f>
        <v>95.164871796250395</v>
      </c>
      <c r="H43" s="289">
        <f t="shared" si="9"/>
        <v>94.722133465593956</v>
      </c>
      <c r="I43" s="289">
        <f t="shared" si="9"/>
        <v>94.723726948093017</v>
      </c>
      <c r="J43" s="289">
        <f t="shared" si="9"/>
        <v>95.524451286846201</v>
      </c>
      <c r="K43" s="289">
        <f t="shared" si="9"/>
        <v>95.800234262601592</v>
      </c>
      <c r="L43" s="289">
        <f t="shared" si="9"/>
        <v>95.039743491283318</v>
      </c>
      <c r="M43" s="289">
        <f t="shared" si="9"/>
        <v>95.046228346530299</v>
      </c>
      <c r="N43" s="289">
        <f t="shared" si="9"/>
        <v>96.787866154472269</v>
      </c>
      <c r="O43" s="289">
        <f>(O16/(O9))*100</f>
        <v>95.222053381761711</v>
      </c>
      <c r="P43" s="289">
        <f t="shared" si="9"/>
        <v>94.620508588322778</v>
      </c>
      <c r="Q43" s="289">
        <f t="shared" si="9"/>
        <v>94.074450097518707</v>
      </c>
      <c r="R43" s="289">
        <f t="shared" si="9"/>
        <v>94.289514707279565</v>
      </c>
      <c r="S43" s="289">
        <f t="shared" si="9"/>
        <v>94.103678782119346</v>
      </c>
      <c r="T43" s="289" t="e">
        <f t="shared" si="9"/>
        <v>#DIV/0!</v>
      </c>
      <c r="U43" s="289" t="e">
        <f t="shared" si="9"/>
        <v>#DIV/0!</v>
      </c>
      <c r="V43" s="289" t="e">
        <f t="shared" si="9"/>
        <v>#DIV/0!</v>
      </c>
      <c r="W43" s="289" t="e">
        <f t="shared" si="9"/>
        <v>#DIV/0!</v>
      </c>
      <c r="X43" s="289" t="e">
        <f t="shared" si="9"/>
        <v>#DIV/0!</v>
      </c>
      <c r="Y43" s="289" t="e">
        <f t="shared" si="9"/>
        <v>#DIV/0!</v>
      </c>
      <c r="Z43" s="289" t="e">
        <f t="shared" si="9"/>
        <v>#DIV/0!</v>
      </c>
      <c r="AA43" s="289" t="e">
        <f t="shared" si="9"/>
        <v>#DIV/0!</v>
      </c>
      <c r="AB43" s="289" t="e">
        <f t="shared" si="9"/>
        <v>#DIV/0!</v>
      </c>
      <c r="AC43" s="289">
        <f t="shared" si="9"/>
        <v>0</v>
      </c>
      <c r="AD43" s="289">
        <f t="shared" si="9"/>
        <v>96.543361946187304</v>
      </c>
      <c r="AE43" s="289">
        <f t="shared" si="9"/>
        <v>96.521574374892026</v>
      </c>
      <c r="AF43" s="289">
        <f t="shared" si="9"/>
        <v>95.115369619924152</v>
      </c>
      <c r="AG43" s="289">
        <f t="shared" si="9"/>
        <v>95.069222478336059</v>
      </c>
      <c r="AH43" s="289">
        <f t="shared" si="9"/>
        <v>95.486438021494394</v>
      </c>
      <c r="AI43" s="289">
        <f t="shared" ref="AI43" si="10">(AI16/(AI9))*100</f>
        <v>96.704412437224406</v>
      </c>
      <c r="AJ43" s="289">
        <f t="shared" si="9"/>
        <v>91.544657745993902</v>
      </c>
      <c r="AK43" s="71"/>
      <c r="AL43" s="318">
        <f>(AL16/(AL9))*100</f>
        <v>95.102746237219208</v>
      </c>
    </row>
    <row r="44" spans="1:15065" x14ac:dyDescent="0.25">
      <c r="B44" s="15"/>
      <c r="C44" s="83" t="s">
        <v>64</v>
      </c>
      <c r="D44" s="136">
        <v>5</v>
      </c>
      <c r="E44" s="78" t="s">
        <v>25</v>
      </c>
      <c r="F44" s="289">
        <f>(F17/(F9))*100</f>
        <v>3.444512460331524</v>
      </c>
      <c r="G44" s="289">
        <f t="shared" ref="G44:AJ44" si="11">(G17/(G9))*100</f>
        <v>5.0104036173404376</v>
      </c>
      <c r="H44" s="289">
        <f t="shared" si="11"/>
        <v>4.4769585143571131</v>
      </c>
      <c r="I44" s="289">
        <f t="shared" si="11"/>
        <v>4.3654541850216315</v>
      </c>
      <c r="J44" s="289">
        <f t="shared" si="11"/>
        <v>3.2523798392752066</v>
      </c>
      <c r="K44" s="289">
        <f t="shared" si="11"/>
        <v>3.8471745815100165</v>
      </c>
      <c r="L44" s="289">
        <f t="shared" si="11"/>
        <v>3.1046002611166577</v>
      </c>
      <c r="M44" s="289">
        <f t="shared" si="11"/>
        <v>5.6972892457939528</v>
      </c>
      <c r="N44" s="289">
        <f t="shared" si="11"/>
        <v>5.0931578372690902</v>
      </c>
      <c r="O44" s="289">
        <f t="shared" si="11"/>
        <v>3.9844181278735658</v>
      </c>
      <c r="P44" s="289">
        <f t="shared" si="11"/>
        <v>5.2770119529138624</v>
      </c>
      <c r="Q44" s="289">
        <f t="shared" si="11"/>
        <v>5.277651612016748</v>
      </c>
      <c r="R44" s="289">
        <f t="shared" si="11"/>
        <v>4.5399202615253067</v>
      </c>
      <c r="S44" s="289">
        <f t="shared" si="11"/>
        <v>6.0966060777858067</v>
      </c>
      <c r="T44" s="289" t="e">
        <f t="shared" si="11"/>
        <v>#DIV/0!</v>
      </c>
      <c r="U44" s="289" t="e">
        <f t="shared" si="11"/>
        <v>#DIV/0!</v>
      </c>
      <c r="V44" s="289" t="e">
        <f t="shared" si="11"/>
        <v>#DIV/0!</v>
      </c>
      <c r="W44" s="289" t="e">
        <f t="shared" si="11"/>
        <v>#DIV/0!</v>
      </c>
      <c r="X44" s="289" t="e">
        <f t="shared" si="11"/>
        <v>#DIV/0!</v>
      </c>
      <c r="Y44" s="289" t="e">
        <f t="shared" si="11"/>
        <v>#DIV/0!</v>
      </c>
      <c r="Z44" s="289" t="e">
        <f t="shared" si="11"/>
        <v>#DIV/0!</v>
      </c>
      <c r="AA44" s="289" t="e">
        <f t="shared" si="11"/>
        <v>#DIV/0!</v>
      </c>
      <c r="AB44" s="289" t="e">
        <f t="shared" si="11"/>
        <v>#DIV/0!</v>
      </c>
      <c r="AC44" s="289">
        <f>(AC17/(AC9))*100</f>
        <v>14.479435553261055</v>
      </c>
      <c r="AD44" s="289">
        <f t="shared" si="11"/>
        <v>3.8410055764643651</v>
      </c>
      <c r="AE44" s="289">
        <f t="shared" si="11"/>
        <v>3.7279672776109085</v>
      </c>
      <c r="AF44" s="289">
        <f t="shared" si="11"/>
        <v>4.4374081906719747</v>
      </c>
      <c r="AG44" s="289">
        <f t="shared" si="11"/>
        <v>4.17892257193812</v>
      </c>
      <c r="AH44" s="289">
        <f t="shared" si="11"/>
        <v>3.6799115710306252</v>
      </c>
      <c r="AI44" s="289">
        <f t="shared" ref="AI44" si="12">(AI17/(AI9))*100</f>
        <v>3.5902535078113744</v>
      </c>
      <c r="AJ44" s="289">
        <f t="shared" si="11"/>
        <v>4.3786379007799452</v>
      </c>
      <c r="AK44" s="71"/>
      <c r="AL44" s="318">
        <f>(AL17/(AL9))*100</f>
        <v>4.3471747125641436</v>
      </c>
      <c r="BK44" s="3"/>
    </row>
    <row r="45" spans="1:15065" x14ac:dyDescent="0.25">
      <c r="B45" s="15"/>
      <c r="C45" s="83" t="s">
        <v>63</v>
      </c>
      <c r="D45" s="136">
        <v>82</v>
      </c>
      <c r="E45" s="78" t="s">
        <v>25</v>
      </c>
      <c r="F45" s="289" t="e">
        <f>(F20/F19)*100</f>
        <v>#DIV/0!</v>
      </c>
      <c r="G45" s="289" t="e">
        <f t="shared" ref="G45:AJ45" si="13">(G20/G19)*100</f>
        <v>#DIV/0!</v>
      </c>
      <c r="H45" s="289" t="e">
        <f t="shared" si="13"/>
        <v>#DIV/0!</v>
      </c>
      <c r="I45" s="289" t="e">
        <f t="shared" si="13"/>
        <v>#DIV/0!</v>
      </c>
      <c r="J45" s="289" t="e">
        <f t="shared" si="13"/>
        <v>#DIV/0!</v>
      </c>
      <c r="K45" s="289" t="e">
        <f t="shared" si="13"/>
        <v>#DIV/0!</v>
      </c>
      <c r="L45" s="289" t="e">
        <f t="shared" si="13"/>
        <v>#DIV/0!</v>
      </c>
      <c r="M45" s="289" t="e">
        <f t="shared" si="13"/>
        <v>#DIV/0!</v>
      </c>
      <c r="N45" s="289" t="e">
        <f t="shared" si="13"/>
        <v>#DIV/0!</v>
      </c>
      <c r="O45" s="289" t="e">
        <f t="shared" si="13"/>
        <v>#DIV/0!</v>
      </c>
      <c r="P45" s="289" t="e">
        <f t="shared" si="13"/>
        <v>#DIV/0!</v>
      </c>
      <c r="Q45" s="289" t="e">
        <f t="shared" si="13"/>
        <v>#DIV/0!</v>
      </c>
      <c r="R45" s="289" t="e">
        <f t="shared" si="13"/>
        <v>#DIV/0!</v>
      </c>
      <c r="S45" s="289" t="e">
        <f t="shared" si="13"/>
        <v>#DIV/0!</v>
      </c>
      <c r="T45" s="289" t="e">
        <f t="shared" si="13"/>
        <v>#DIV/0!</v>
      </c>
      <c r="U45" s="289" t="e">
        <f t="shared" si="13"/>
        <v>#DIV/0!</v>
      </c>
      <c r="V45" s="289" t="e">
        <f t="shared" si="13"/>
        <v>#DIV/0!</v>
      </c>
      <c r="W45" s="289" t="e">
        <f t="shared" si="13"/>
        <v>#DIV/0!</v>
      </c>
      <c r="X45" s="289" t="e">
        <f t="shared" si="13"/>
        <v>#DIV/0!</v>
      </c>
      <c r="Y45" s="289" t="e">
        <f t="shared" si="13"/>
        <v>#DIV/0!</v>
      </c>
      <c r="Z45" s="289" t="e">
        <f t="shared" si="13"/>
        <v>#DIV/0!</v>
      </c>
      <c r="AA45" s="289" t="e">
        <f t="shared" si="13"/>
        <v>#DIV/0!</v>
      </c>
      <c r="AB45" s="289" t="e">
        <f t="shared" si="13"/>
        <v>#DIV/0!</v>
      </c>
      <c r="AC45" s="289" t="e">
        <f t="shared" si="13"/>
        <v>#DIV/0!</v>
      </c>
      <c r="AD45" s="289">
        <f t="shared" si="13"/>
        <v>84.35162094763092</v>
      </c>
      <c r="AE45" s="289" t="e">
        <f t="shared" si="13"/>
        <v>#DIV/0!</v>
      </c>
      <c r="AF45" s="289" t="e">
        <f t="shared" si="13"/>
        <v>#DIV/0!</v>
      </c>
      <c r="AG45" s="289" t="e">
        <f t="shared" si="13"/>
        <v>#DIV/0!</v>
      </c>
      <c r="AH45" s="289" t="e">
        <f t="shared" si="13"/>
        <v>#DIV/0!</v>
      </c>
      <c r="AI45" s="289" t="e">
        <f t="shared" ref="AI45" si="14">(AI20/AI19)*100</f>
        <v>#DIV/0!</v>
      </c>
      <c r="AJ45" s="289" t="e">
        <f t="shared" si="13"/>
        <v>#DIV/0!</v>
      </c>
      <c r="AK45" s="71"/>
      <c r="AL45" s="318">
        <f>AL20/AL19*100</f>
        <v>84.35162094763092</v>
      </c>
    </row>
    <row r="46" spans="1:15065" x14ac:dyDescent="0.25">
      <c r="B46" s="15"/>
      <c r="C46" s="83" t="s">
        <v>62</v>
      </c>
      <c r="D46" s="136">
        <v>18</v>
      </c>
      <c r="E46" s="78" t="s">
        <v>25</v>
      </c>
      <c r="F46" s="289" t="e">
        <f>(F21/F19)*100</f>
        <v>#DIV/0!</v>
      </c>
      <c r="G46" s="289" t="e">
        <f t="shared" ref="G46:AJ46" si="15">(G21/G19)*100</f>
        <v>#DIV/0!</v>
      </c>
      <c r="H46" s="289" t="e">
        <f t="shared" si="15"/>
        <v>#DIV/0!</v>
      </c>
      <c r="I46" s="289" t="e">
        <f t="shared" si="15"/>
        <v>#DIV/0!</v>
      </c>
      <c r="J46" s="289" t="e">
        <f t="shared" si="15"/>
        <v>#DIV/0!</v>
      </c>
      <c r="K46" s="289" t="e">
        <f t="shared" si="15"/>
        <v>#DIV/0!</v>
      </c>
      <c r="L46" s="289" t="e">
        <f t="shared" si="15"/>
        <v>#DIV/0!</v>
      </c>
      <c r="M46" s="289" t="e">
        <f t="shared" si="15"/>
        <v>#DIV/0!</v>
      </c>
      <c r="N46" s="289" t="e">
        <f t="shared" si="15"/>
        <v>#DIV/0!</v>
      </c>
      <c r="O46" s="289" t="e">
        <f t="shared" si="15"/>
        <v>#DIV/0!</v>
      </c>
      <c r="P46" s="289" t="e">
        <f t="shared" si="15"/>
        <v>#DIV/0!</v>
      </c>
      <c r="Q46" s="289" t="e">
        <f t="shared" si="15"/>
        <v>#DIV/0!</v>
      </c>
      <c r="R46" s="289" t="e">
        <f t="shared" si="15"/>
        <v>#DIV/0!</v>
      </c>
      <c r="S46" s="289" t="e">
        <f t="shared" si="15"/>
        <v>#DIV/0!</v>
      </c>
      <c r="T46" s="289" t="e">
        <f t="shared" si="15"/>
        <v>#DIV/0!</v>
      </c>
      <c r="U46" s="289" t="e">
        <f t="shared" si="15"/>
        <v>#DIV/0!</v>
      </c>
      <c r="V46" s="289" t="e">
        <f t="shared" si="15"/>
        <v>#DIV/0!</v>
      </c>
      <c r="W46" s="289" t="e">
        <f t="shared" si="15"/>
        <v>#DIV/0!</v>
      </c>
      <c r="X46" s="289" t="e">
        <f t="shared" si="15"/>
        <v>#DIV/0!</v>
      </c>
      <c r="Y46" s="289" t="e">
        <f t="shared" si="15"/>
        <v>#DIV/0!</v>
      </c>
      <c r="Z46" s="289" t="e">
        <f t="shared" si="15"/>
        <v>#DIV/0!</v>
      </c>
      <c r="AA46" s="289" t="e">
        <f t="shared" si="15"/>
        <v>#DIV/0!</v>
      </c>
      <c r="AB46" s="289" t="e">
        <f t="shared" si="15"/>
        <v>#DIV/0!</v>
      </c>
      <c r="AC46" s="289" t="e">
        <f t="shared" si="15"/>
        <v>#DIV/0!</v>
      </c>
      <c r="AD46" s="289">
        <f t="shared" si="15"/>
        <v>15.648379052369076</v>
      </c>
      <c r="AE46" s="289" t="e">
        <f t="shared" si="15"/>
        <v>#DIV/0!</v>
      </c>
      <c r="AF46" s="289" t="e">
        <f t="shared" si="15"/>
        <v>#DIV/0!</v>
      </c>
      <c r="AG46" s="289" t="e">
        <f t="shared" si="15"/>
        <v>#DIV/0!</v>
      </c>
      <c r="AH46" s="289" t="e">
        <f t="shared" si="15"/>
        <v>#DIV/0!</v>
      </c>
      <c r="AI46" s="289" t="e">
        <f t="shared" ref="AI46" si="16">(AI21/AI19)*100</f>
        <v>#DIV/0!</v>
      </c>
      <c r="AJ46" s="289" t="e">
        <f t="shared" si="15"/>
        <v>#DIV/0!</v>
      </c>
      <c r="AK46" s="71"/>
      <c r="AL46" s="318">
        <f>AL21/AL19*100</f>
        <v>15.648379052369076</v>
      </c>
    </row>
    <row r="47" spans="1:15065" x14ac:dyDescent="0.25">
      <c r="B47" s="15"/>
      <c r="C47" s="83" t="s">
        <v>107</v>
      </c>
      <c r="D47" s="136">
        <v>75</v>
      </c>
      <c r="E47" s="88"/>
      <c r="F47" s="289" t="e">
        <f>(F24/F23)*100</f>
        <v>#DIV/0!</v>
      </c>
      <c r="G47" s="289" t="e">
        <f t="shared" ref="G47:AJ47" si="17">(G24/G23)*100</f>
        <v>#DIV/0!</v>
      </c>
      <c r="H47" s="289" t="e">
        <f t="shared" si="17"/>
        <v>#DIV/0!</v>
      </c>
      <c r="I47" s="289" t="e">
        <f t="shared" si="17"/>
        <v>#DIV/0!</v>
      </c>
      <c r="J47" s="289" t="e">
        <f t="shared" si="17"/>
        <v>#DIV/0!</v>
      </c>
      <c r="K47" s="289" t="e">
        <f t="shared" si="17"/>
        <v>#DIV/0!</v>
      </c>
      <c r="L47" s="289" t="e">
        <f t="shared" si="17"/>
        <v>#DIV/0!</v>
      </c>
      <c r="M47" s="289" t="e">
        <f t="shared" si="17"/>
        <v>#DIV/0!</v>
      </c>
      <c r="N47" s="289" t="e">
        <f t="shared" si="17"/>
        <v>#DIV/0!</v>
      </c>
      <c r="O47" s="289" t="e">
        <f t="shared" si="17"/>
        <v>#DIV/0!</v>
      </c>
      <c r="P47" s="289" t="e">
        <f t="shared" si="17"/>
        <v>#DIV/0!</v>
      </c>
      <c r="Q47" s="289" t="e">
        <f t="shared" si="17"/>
        <v>#DIV/0!</v>
      </c>
      <c r="R47" s="289" t="e">
        <f t="shared" si="17"/>
        <v>#DIV/0!</v>
      </c>
      <c r="S47" s="289" t="e">
        <f t="shared" si="17"/>
        <v>#DIV/0!</v>
      </c>
      <c r="T47" s="289" t="e">
        <f t="shared" si="17"/>
        <v>#DIV/0!</v>
      </c>
      <c r="U47" s="289" t="e">
        <f t="shared" si="17"/>
        <v>#DIV/0!</v>
      </c>
      <c r="V47" s="289" t="e">
        <f t="shared" si="17"/>
        <v>#DIV/0!</v>
      </c>
      <c r="W47" s="289" t="e">
        <f t="shared" si="17"/>
        <v>#DIV/0!</v>
      </c>
      <c r="X47" s="289" t="e">
        <f t="shared" si="17"/>
        <v>#DIV/0!</v>
      </c>
      <c r="Y47" s="289" t="e">
        <f t="shared" si="17"/>
        <v>#DIV/0!</v>
      </c>
      <c r="Z47" s="289" t="e">
        <f t="shared" si="17"/>
        <v>#DIV/0!</v>
      </c>
      <c r="AA47" s="289" t="e">
        <f t="shared" si="17"/>
        <v>#DIV/0!</v>
      </c>
      <c r="AB47" s="289" t="e">
        <f t="shared" si="17"/>
        <v>#DIV/0!</v>
      </c>
      <c r="AC47" s="289" t="e">
        <f t="shared" si="17"/>
        <v>#DIV/0!</v>
      </c>
      <c r="AD47" s="289" t="e">
        <f t="shared" si="17"/>
        <v>#DIV/0!</v>
      </c>
      <c r="AE47" s="289" t="e">
        <f t="shared" si="17"/>
        <v>#DIV/0!</v>
      </c>
      <c r="AF47" s="289" t="e">
        <f t="shared" si="17"/>
        <v>#DIV/0!</v>
      </c>
      <c r="AG47" s="289" t="e">
        <f t="shared" si="17"/>
        <v>#DIV/0!</v>
      </c>
      <c r="AH47" s="289" t="e">
        <f t="shared" si="17"/>
        <v>#DIV/0!</v>
      </c>
      <c r="AI47" s="289" t="e">
        <f t="shared" ref="AI47" si="18">(AI24/AI23)*100</f>
        <v>#DIV/0!</v>
      </c>
      <c r="AJ47" s="289" t="e">
        <f t="shared" si="17"/>
        <v>#DIV/0!</v>
      </c>
      <c r="AK47" s="71"/>
      <c r="AL47" s="318" t="e">
        <f>(AL29/AL28)*100</f>
        <v>#DIV/0!</v>
      </c>
    </row>
    <row r="48" spans="1:15065" x14ac:dyDescent="0.25">
      <c r="B48" s="15"/>
      <c r="C48" s="83" t="s">
        <v>62</v>
      </c>
      <c r="D48" s="136">
        <v>25</v>
      </c>
      <c r="E48" s="88"/>
      <c r="F48" s="289" t="e">
        <f>(F25/F23)*100</f>
        <v>#DIV/0!</v>
      </c>
      <c r="G48" s="289" t="e">
        <f t="shared" ref="G48:AJ48" si="19">(G25/G23)*100</f>
        <v>#DIV/0!</v>
      </c>
      <c r="H48" s="289" t="e">
        <f t="shared" si="19"/>
        <v>#DIV/0!</v>
      </c>
      <c r="I48" s="289" t="e">
        <f t="shared" si="19"/>
        <v>#DIV/0!</v>
      </c>
      <c r="J48" s="289" t="e">
        <f t="shared" si="19"/>
        <v>#DIV/0!</v>
      </c>
      <c r="K48" s="289" t="e">
        <f t="shared" si="19"/>
        <v>#DIV/0!</v>
      </c>
      <c r="L48" s="289" t="e">
        <f t="shared" si="19"/>
        <v>#DIV/0!</v>
      </c>
      <c r="M48" s="289" t="e">
        <f t="shared" si="19"/>
        <v>#DIV/0!</v>
      </c>
      <c r="N48" s="289" t="e">
        <f t="shared" si="19"/>
        <v>#DIV/0!</v>
      </c>
      <c r="O48" s="289" t="e">
        <f t="shared" si="19"/>
        <v>#DIV/0!</v>
      </c>
      <c r="P48" s="289" t="e">
        <f t="shared" si="19"/>
        <v>#DIV/0!</v>
      </c>
      <c r="Q48" s="289" t="e">
        <f t="shared" si="19"/>
        <v>#DIV/0!</v>
      </c>
      <c r="R48" s="289" t="e">
        <f t="shared" si="19"/>
        <v>#DIV/0!</v>
      </c>
      <c r="S48" s="289" t="e">
        <f t="shared" si="19"/>
        <v>#DIV/0!</v>
      </c>
      <c r="T48" s="289" t="e">
        <f t="shared" si="19"/>
        <v>#DIV/0!</v>
      </c>
      <c r="U48" s="289" t="e">
        <f t="shared" si="19"/>
        <v>#DIV/0!</v>
      </c>
      <c r="V48" s="289" t="e">
        <f t="shared" si="19"/>
        <v>#DIV/0!</v>
      </c>
      <c r="W48" s="289" t="e">
        <f t="shared" si="19"/>
        <v>#DIV/0!</v>
      </c>
      <c r="X48" s="289" t="e">
        <f t="shared" si="19"/>
        <v>#DIV/0!</v>
      </c>
      <c r="Y48" s="289" t="e">
        <f t="shared" si="19"/>
        <v>#DIV/0!</v>
      </c>
      <c r="Z48" s="289" t="e">
        <f t="shared" si="19"/>
        <v>#DIV/0!</v>
      </c>
      <c r="AA48" s="289" t="e">
        <f t="shared" si="19"/>
        <v>#DIV/0!</v>
      </c>
      <c r="AB48" s="289" t="e">
        <f t="shared" si="19"/>
        <v>#DIV/0!</v>
      </c>
      <c r="AC48" s="289" t="e">
        <f t="shared" si="19"/>
        <v>#DIV/0!</v>
      </c>
      <c r="AD48" s="289" t="e">
        <f t="shared" si="19"/>
        <v>#DIV/0!</v>
      </c>
      <c r="AE48" s="289" t="e">
        <f t="shared" si="19"/>
        <v>#DIV/0!</v>
      </c>
      <c r="AF48" s="289" t="e">
        <f t="shared" si="19"/>
        <v>#DIV/0!</v>
      </c>
      <c r="AG48" s="289" t="e">
        <f t="shared" si="19"/>
        <v>#DIV/0!</v>
      </c>
      <c r="AH48" s="289" t="e">
        <f t="shared" si="19"/>
        <v>#DIV/0!</v>
      </c>
      <c r="AI48" s="289" t="e">
        <f t="shared" ref="AI48" si="20">(AI25/AI23)*100</f>
        <v>#DIV/0!</v>
      </c>
      <c r="AJ48" s="289" t="e">
        <f t="shared" si="19"/>
        <v>#DIV/0!</v>
      </c>
      <c r="AK48" s="71"/>
      <c r="AL48" s="318" t="e">
        <f>(AL30/AL28)*100</f>
        <v>#DIV/0!</v>
      </c>
    </row>
    <row r="49" spans="2:100 15066:15079" x14ac:dyDescent="0.25">
      <c r="B49" s="15"/>
      <c r="C49" s="83" t="s">
        <v>109</v>
      </c>
      <c r="D49" s="136">
        <v>75</v>
      </c>
      <c r="E49" s="78" t="s">
        <v>25</v>
      </c>
      <c r="F49" s="289" t="e">
        <f>F29/F28*100</f>
        <v>#DIV/0!</v>
      </c>
      <c r="G49" s="289" t="e">
        <f t="shared" ref="G49:AJ49" si="21">G29/G28*100</f>
        <v>#DIV/0!</v>
      </c>
      <c r="H49" s="289" t="e">
        <f t="shared" si="21"/>
        <v>#DIV/0!</v>
      </c>
      <c r="I49" s="289" t="e">
        <f t="shared" si="21"/>
        <v>#DIV/0!</v>
      </c>
      <c r="J49" s="289" t="e">
        <f t="shared" si="21"/>
        <v>#DIV/0!</v>
      </c>
      <c r="K49" s="289" t="e">
        <f t="shared" si="21"/>
        <v>#DIV/0!</v>
      </c>
      <c r="L49" s="289" t="e">
        <f t="shared" si="21"/>
        <v>#DIV/0!</v>
      </c>
      <c r="M49" s="289" t="e">
        <f t="shared" si="21"/>
        <v>#DIV/0!</v>
      </c>
      <c r="N49" s="289" t="e">
        <f t="shared" si="21"/>
        <v>#DIV/0!</v>
      </c>
      <c r="O49" s="289" t="e">
        <f t="shared" si="21"/>
        <v>#DIV/0!</v>
      </c>
      <c r="P49" s="289" t="e">
        <f t="shared" si="21"/>
        <v>#DIV/0!</v>
      </c>
      <c r="Q49" s="289" t="e">
        <f t="shared" si="21"/>
        <v>#DIV/0!</v>
      </c>
      <c r="R49" s="289" t="e">
        <f t="shared" si="21"/>
        <v>#DIV/0!</v>
      </c>
      <c r="S49" s="289" t="e">
        <f t="shared" si="21"/>
        <v>#DIV/0!</v>
      </c>
      <c r="T49" s="289" t="e">
        <f t="shared" si="21"/>
        <v>#DIV/0!</v>
      </c>
      <c r="U49" s="289" t="e">
        <f t="shared" si="21"/>
        <v>#DIV/0!</v>
      </c>
      <c r="V49" s="289" t="e">
        <f t="shared" si="21"/>
        <v>#DIV/0!</v>
      </c>
      <c r="W49" s="289" t="e">
        <f t="shared" si="21"/>
        <v>#DIV/0!</v>
      </c>
      <c r="X49" s="289" t="e">
        <f t="shared" si="21"/>
        <v>#DIV/0!</v>
      </c>
      <c r="Y49" s="289" t="e">
        <f t="shared" si="21"/>
        <v>#DIV/0!</v>
      </c>
      <c r="Z49" s="289" t="e">
        <f t="shared" si="21"/>
        <v>#DIV/0!</v>
      </c>
      <c r="AA49" s="289" t="e">
        <f t="shared" si="21"/>
        <v>#DIV/0!</v>
      </c>
      <c r="AB49" s="289" t="e">
        <f t="shared" si="21"/>
        <v>#DIV/0!</v>
      </c>
      <c r="AC49" s="289" t="e">
        <f t="shared" si="21"/>
        <v>#DIV/0!</v>
      </c>
      <c r="AD49" s="289" t="e">
        <f t="shared" si="21"/>
        <v>#DIV/0!</v>
      </c>
      <c r="AE49" s="289" t="e">
        <f t="shared" si="21"/>
        <v>#DIV/0!</v>
      </c>
      <c r="AF49" s="289" t="e">
        <f t="shared" si="21"/>
        <v>#DIV/0!</v>
      </c>
      <c r="AG49" s="289" t="e">
        <f t="shared" si="21"/>
        <v>#DIV/0!</v>
      </c>
      <c r="AH49" s="289" t="e">
        <f t="shared" si="21"/>
        <v>#DIV/0!</v>
      </c>
      <c r="AI49" s="289" t="e">
        <f t="shared" ref="AI49" si="22">AI29/AI28*100</f>
        <v>#DIV/0!</v>
      </c>
      <c r="AJ49" s="289" t="e">
        <f t="shared" si="21"/>
        <v>#DIV/0!</v>
      </c>
      <c r="AK49" s="71"/>
      <c r="AL49" s="318" t="e">
        <f>AL29/AL28*100</f>
        <v>#DIV/0!</v>
      </c>
      <c r="BK49" s="3"/>
    </row>
    <row r="50" spans="2:100 15066:15079" x14ac:dyDescent="0.25">
      <c r="B50" s="15"/>
      <c r="C50" s="83" t="s">
        <v>62</v>
      </c>
      <c r="D50" s="136">
        <v>25</v>
      </c>
      <c r="E50" s="78" t="s">
        <v>25</v>
      </c>
      <c r="F50" s="289" t="e">
        <f>F30/F28*100</f>
        <v>#DIV/0!</v>
      </c>
      <c r="G50" s="289" t="e">
        <f t="shared" ref="G50:AJ50" si="23">G30/G28*100</f>
        <v>#DIV/0!</v>
      </c>
      <c r="H50" s="289" t="e">
        <f t="shared" si="23"/>
        <v>#DIV/0!</v>
      </c>
      <c r="I50" s="289" t="e">
        <f t="shared" si="23"/>
        <v>#DIV/0!</v>
      </c>
      <c r="J50" s="289" t="e">
        <f t="shared" si="23"/>
        <v>#DIV/0!</v>
      </c>
      <c r="K50" s="289" t="e">
        <f t="shared" si="23"/>
        <v>#DIV/0!</v>
      </c>
      <c r="L50" s="289" t="e">
        <f t="shared" si="23"/>
        <v>#DIV/0!</v>
      </c>
      <c r="M50" s="289" t="e">
        <f t="shared" si="23"/>
        <v>#DIV/0!</v>
      </c>
      <c r="N50" s="289" t="e">
        <f t="shared" si="23"/>
        <v>#DIV/0!</v>
      </c>
      <c r="O50" s="289" t="e">
        <f t="shared" si="23"/>
        <v>#DIV/0!</v>
      </c>
      <c r="P50" s="289" t="e">
        <f t="shared" si="23"/>
        <v>#DIV/0!</v>
      </c>
      <c r="Q50" s="289" t="e">
        <f t="shared" si="23"/>
        <v>#DIV/0!</v>
      </c>
      <c r="R50" s="289" t="e">
        <f t="shared" si="23"/>
        <v>#DIV/0!</v>
      </c>
      <c r="S50" s="289" t="e">
        <f t="shared" si="23"/>
        <v>#DIV/0!</v>
      </c>
      <c r="T50" s="289" t="e">
        <f t="shared" si="23"/>
        <v>#DIV/0!</v>
      </c>
      <c r="U50" s="289" t="e">
        <f t="shared" si="23"/>
        <v>#DIV/0!</v>
      </c>
      <c r="V50" s="289" t="e">
        <f t="shared" si="23"/>
        <v>#DIV/0!</v>
      </c>
      <c r="W50" s="289" t="e">
        <f t="shared" si="23"/>
        <v>#DIV/0!</v>
      </c>
      <c r="X50" s="289" t="e">
        <f t="shared" si="23"/>
        <v>#DIV/0!</v>
      </c>
      <c r="Y50" s="289" t="e">
        <f t="shared" si="23"/>
        <v>#DIV/0!</v>
      </c>
      <c r="Z50" s="289" t="e">
        <f t="shared" si="23"/>
        <v>#DIV/0!</v>
      </c>
      <c r="AA50" s="289" t="e">
        <f t="shared" si="23"/>
        <v>#DIV/0!</v>
      </c>
      <c r="AB50" s="289" t="e">
        <f t="shared" si="23"/>
        <v>#DIV/0!</v>
      </c>
      <c r="AC50" s="289" t="e">
        <f t="shared" si="23"/>
        <v>#DIV/0!</v>
      </c>
      <c r="AD50" s="289" t="e">
        <f t="shared" si="23"/>
        <v>#DIV/0!</v>
      </c>
      <c r="AE50" s="289" t="e">
        <f t="shared" si="23"/>
        <v>#DIV/0!</v>
      </c>
      <c r="AF50" s="289" t="e">
        <f t="shared" si="23"/>
        <v>#DIV/0!</v>
      </c>
      <c r="AG50" s="289" t="e">
        <f t="shared" si="23"/>
        <v>#DIV/0!</v>
      </c>
      <c r="AH50" s="289" t="e">
        <f t="shared" si="23"/>
        <v>#DIV/0!</v>
      </c>
      <c r="AI50" s="289" t="e">
        <f t="shared" ref="AI50" si="24">AI30/AI28*100</f>
        <v>#DIV/0!</v>
      </c>
      <c r="AJ50" s="289" t="e">
        <f t="shared" si="23"/>
        <v>#DIV/0!</v>
      </c>
      <c r="AK50" s="18"/>
      <c r="AL50" s="318" t="e">
        <f>AL30/AL28*100</f>
        <v>#DIV/0!</v>
      </c>
    </row>
    <row r="51" spans="2:100 15066:15079" x14ac:dyDescent="0.25">
      <c r="B51" s="15"/>
      <c r="C51" s="83" t="s">
        <v>112</v>
      </c>
      <c r="D51" s="136">
        <v>70</v>
      </c>
      <c r="E51" s="78" t="s">
        <v>25</v>
      </c>
      <c r="F51" s="289">
        <f>F33/F32*100</f>
        <v>68.778600300882232</v>
      </c>
      <c r="G51" s="289">
        <f>G33/G32*100</f>
        <v>71.199010248968293</v>
      </c>
      <c r="H51" s="289">
        <f t="shared" ref="H51:AJ51" si="25">H33/H32*100</f>
        <v>74.235188541948688</v>
      </c>
      <c r="I51" s="289">
        <f t="shared" si="25"/>
        <v>72.402484019374143</v>
      </c>
      <c r="J51" s="289">
        <f t="shared" si="25"/>
        <v>61.524168647703362</v>
      </c>
      <c r="K51" s="289">
        <f t="shared" si="25"/>
        <v>71.084596468755677</v>
      </c>
      <c r="L51" s="289">
        <f t="shared" si="25"/>
        <v>66.268015459501299</v>
      </c>
      <c r="M51" s="289" t="e">
        <f t="shared" si="25"/>
        <v>#DIV/0!</v>
      </c>
      <c r="N51" s="289">
        <f t="shared" si="25"/>
        <v>75.49429192299452</v>
      </c>
      <c r="O51" s="289" t="e">
        <f t="shared" si="25"/>
        <v>#DIV/0!</v>
      </c>
      <c r="P51" s="289">
        <f t="shared" si="25"/>
        <v>73.813401941004813</v>
      </c>
      <c r="Q51" s="289">
        <f t="shared" si="25"/>
        <v>65.324284265543326</v>
      </c>
      <c r="R51" s="289">
        <f t="shared" si="25"/>
        <v>74.752568545200319</v>
      </c>
      <c r="S51" s="289">
        <f t="shared" si="25"/>
        <v>69.09135226140954</v>
      </c>
      <c r="T51" s="289">
        <f t="shared" si="25"/>
        <v>60.665517054017492</v>
      </c>
      <c r="U51" s="289" t="e">
        <f t="shared" si="25"/>
        <v>#DIV/0!</v>
      </c>
      <c r="V51" s="289" t="e">
        <f t="shared" si="25"/>
        <v>#DIV/0!</v>
      </c>
      <c r="W51" s="289" t="e">
        <f t="shared" si="25"/>
        <v>#DIV/0!</v>
      </c>
      <c r="X51" s="289" t="e">
        <f t="shared" si="25"/>
        <v>#DIV/0!</v>
      </c>
      <c r="Y51" s="289" t="e">
        <f t="shared" si="25"/>
        <v>#DIV/0!</v>
      </c>
      <c r="Z51" s="289" t="e">
        <f t="shared" si="25"/>
        <v>#DIV/0!</v>
      </c>
      <c r="AA51" s="289" t="e">
        <f t="shared" si="25"/>
        <v>#DIV/0!</v>
      </c>
      <c r="AB51" s="289" t="e">
        <f t="shared" si="25"/>
        <v>#DIV/0!</v>
      </c>
      <c r="AC51" s="289" t="e">
        <f t="shared" si="25"/>
        <v>#DIV/0!</v>
      </c>
      <c r="AD51" s="289">
        <f t="shared" si="25"/>
        <v>71.274869119164052</v>
      </c>
      <c r="AE51" s="289">
        <f t="shared" si="25"/>
        <v>71.855055653966403</v>
      </c>
      <c r="AF51" s="289">
        <f t="shared" si="25"/>
        <v>71.229311342592595</v>
      </c>
      <c r="AG51" s="289">
        <f t="shared" si="25"/>
        <v>72.792973462002408</v>
      </c>
      <c r="AH51" s="289">
        <f t="shared" si="25"/>
        <v>71.844459382594763</v>
      </c>
      <c r="AI51" s="289">
        <f t="shared" ref="AI51" si="26">AI33/AI32*100</f>
        <v>75.128340796193939</v>
      </c>
      <c r="AJ51" s="289">
        <f t="shared" si="25"/>
        <v>73.166507288017286</v>
      </c>
      <c r="AK51" s="18"/>
      <c r="AL51" s="318">
        <f>AL33/AL32*100</f>
        <v>71.172783925831538</v>
      </c>
    </row>
    <row r="52" spans="2:100 15066:15079" x14ac:dyDescent="0.25">
      <c r="B52" s="15"/>
      <c r="C52" s="83" t="s">
        <v>62</v>
      </c>
      <c r="D52" s="136">
        <v>30</v>
      </c>
      <c r="E52" s="78" t="s">
        <v>25</v>
      </c>
      <c r="F52" s="289">
        <f>F34/F32*100</f>
        <v>31.221399699117768</v>
      </c>
      <c r="G52" s="289">
        <f t="shared" ref="G52:AJ52" si="27">G34/G32*100</f>
        <v>28.800989751031697</v>
      </c>
      <c r="H52" s="289">
        <f t="shared" si="27"/>
        <v>25.764811458051323</v>
      </c>
      <c r="I52" s="289">
        <f t="shared" si="27"/>
        <v>27.597515980625865</v>
      </c>
      <c r="J52" s="289">
        <f t="shared" si="27"/>
        <v>38.475831352296638</v>
      </c>
      <c r="K52" s="289">
        <f t="shared" si="27"/>
        <v>28.915403531244316</v>
      </c>
      <c r="L52" s="289">
        <f t="shared" si="27"/>
        <v>33.731984540498686</v>
      </c>
      <c r="M52" s="289" t="e">
        <f t="shared" si="27"/>
        <v>#DIV/0!</v>
      </c>
      <c r="N52" s="289">
        <f t="shared" si="27"/>
        <v>24.50570807700548</v>
      </c>
      <c r="O52" s="289" t="e">
        <f t="shared" si="27"/>
        <v>#DIV/0!</v>
      </c>
      <c r="P52" s="289">
        <f t="shared" si="27"/>
        <v>26.186598058995191</v>
      </c>
      <c r="Q52" s="289">
        <f t="shared" si="27"/>
        <v>34.675715734456666</v>
      </c>
      <c r="R52" s="289">
        <f t="shared" si="27"/>
        <v>25.247431454799685</v>
      </c>
      <c r="S52" s="289">
        <f t="shared" si="27"/>
        <v>30.908647738590449</v>
      </c>
      <c r="T52" s="289">
        <f t="shared" si="27"/>
        <v>39.334482945982501</v>
      </c>
      <c r="U52" s="289" t="e">
        <f t="shared" si="27"/>
        <v>#DIV/0!</v>
      </c>
      <c r="V52" s="289" t="e">
        <f t="shared" si="27"/>
        <v>#DIV/0!</v>
      </c>
      <c r="W52" s="289" t="e">
        <f t="shared" si="27"/>
        <v>#DIV/0!</v>
      </c>
      <c r="X52" s="289" t="e">
        <f t="shared" si="27"/>
        <v>#DIV/0!</v>
      </c>
      <c r="Y52" s="289" t="e">
        <f t="shared" si="27"/>
        <v>#DIV/0!</v>
      </c>
      <c r="Z52" s="289" t="e">
        <f t="shared" si="27"/>
        <v>#DIV/0!</v>
      </c>
      <c r="AA52" s="289" t="e">
        <f t="shared" si="27"/>
        <v>#DIV/0!</v>
      </c>
      <c r="AB52" s="289" t="e">
        <f t="shared" si="27"/>
        <v>#DIV/0!</v>
      </c>
      <c r="AC52" s="289" t="e">
        <f t="shared" si="27"/>
        <v>#DIV/0!</v>
      </c>
      <c r="AD52" s="289">
        <f t="shared" si="27"/>
        <v>28.725130880835948</v>
      </c>
      <c r="AE52" s="289">
        <f t="shared" si="27"/>
        <v>28.144944346033597</v>
      </c>
      <c r="AF52" s="289">
        <f t="shared" si="27"/>
        <v>28.770688657407405</v>
      </c>
      <c r="AG52" s="289">
        <f t="shared" si="27"/>
        <v>27.207026537997585</v>
      </c>
      <c r="AH52" s="289">
        <f t="shared" si="27"/>
        <v>28.155540617405244</v>
      </c>
      <c r="AI52" s="289">
        <f t="shared" ref="AI52" si="28">AI34/AI32*100</f>
        <v>24.871659203806061</v>
      </c>
      <c r="AJ52" s="289">
        <f t="shared" si="27"/>
        <v>26.833492711982721</v>
      </c>
      <c r="AK52" s="18"/>
      <c r="AL52" s="318">
        <f>AL34/AL32*100</f>
        <v>28.827216074168462</v>
      </c>
    </row>
    <row r="53" spans="2:100 15066:15079" x14ac:dyDescent="0.25">
      <c r="B53" s="15"/>
      <c r="C53" s="83" t="s">
        <v>61</v>
      </c>
      <c r="D53" s="136">
        <v>60</v>
      </c>
      <c r="E53" s="78" t="s">
        <v>25</v>
      </c>
      <c r="F53" s="289" t="e">
        <f>F38/F37*100</f>
        <v>#DIV/0!</v>
      </c>
      <c r="G53" s="289" t="e">
        <f t="shared" ref="G53:AJ53" si="29">G38/G37*100</f>
        <v>#DIV/0!</v>
      </c>
      <c r="H53" s="289" t="e">
        <f t="shared" si="29"/>
        <v>#DIV/0!</v>
      </c>
      <c r="I53" s="289" t="e">
        <f t="shared" si="29"/>
        <v>#DIV/0!</v>
      </c>
      <c r="J53" s="289" t="e">
        <f t="shared" si="29"/>
        <v>#DIV/0!</v>
      </c>
      <c r="K53" s="289" t="e">
        <f t="shared" si="29"/>
        <v>#DIV/0!</v>
      </c>
      <c r="L53" s="289" t="e">
        <f t="shared" si="29"/>
        <v>#DIV/0!</v>
      </c>
      <c r="M53" s="289" t="e">
        <f t="shared" si="29"/>
        <v>#DIV/0!</v>
      </c>
      <c r="N53" s="289" t="e">
        <f t="shared" si="29"/>
        <v>#DIV/0!</v>
      </c>
      <c r="O53" s="289" t="e">
        <f t="shared" si="29"/>
        <v>#DIV/0!</v>
      </c>
      <c r="P53" s="289" t="e">
        <f t="shared" si="29"/>
        <v>#DIV/0!</v>
      </c>
      <c r="Q53" s="289" t="e">
        <f t="shared" si="29"/>
        <v>#DIV/0!</v>
      </c>
      <c r="R53" s="289" t="e">
        <f t="shared" si="29"/>
        <v>#DIV/0!</v>
      </c>
      <c r="S53" s="289" t="e">
        <f t="shared" si="29"/>
        <v>#DIV/0!</v>
      </c>
      <c r="T53" s="289" t="e">
        <f t="shared" si="29"/>
        <v>#DIV/0!</v>
      </c>
      <c r="U53" s="289" t="e">
        <f t="shared" si="29"/>
        <v>#DIV/0!</v>
      </c>
      <c r="V53" s="289" t="e">
        <f t="shared" si="29"/>
        <v>#DIV/0!</v>
      </c>
      <c r="W53" s="289" t="e">
        <f t="shared" si="29"/>
        <v>#DIV/0!</v>
      </c>
      <c r="X53" s="289" t="e">
        <f t="shared" si="29"/>
        <v>#DIV/0!</v>
      </c>
      <c r="Y53" s="289" t="e">
        <f t="shared" si="29"/>
        <v>#DIV/0!</v>
      </c>
      <c r="Z53" s="289" t="e">
        <f t="shared" si="29"/>
        <v>#DIV/0!</v>
      </c>
      <c r="AA53" s="289" t="e">
        <f t="shared" si="29"/>
        <v>#DIV/0!</v>
      </c>
      <c r="AB53" s="289" t="e">
        <f t="shared" si="29"/>
        <v>#DIV/0!</v>
      </c>
      <c r="AC53" s="289" t="e">
        <f t="shared" si="29"/>
        <v>#DIV/0!</v>
      </c>
      <c r="AD53" s="289" t="e">
        <f t="shared" si="29"/>
        <v>#DIV/0!</v>
      </c>
      <c r="AE53" s="289" t="e">
        <f t="shared" si="29"/>
        <v>#DIV/0!</v>
      </c>
      <c r="AF53" s="289" t="e">
        <f t="shared" si="29"/>
        <v>#DIV/0!</v>
      </c>
      <c r="AG53" s="289" t="e">
        <f t="shared" si="29"/>
        <v>#DIV/0!</v>
      </c>
      <c r="AH53" s="289" t="e">
        <f t="shared" si="29"/>
        <v>#DIV/0!</v>
      </c>
      <c r="AI53" s="289" t="e">
        <f t="shared" ref="AI53" si="30">AI38/AI37*100</f>
        <v>#DIV/0!</v>
      </c>
      <c r="AJ53" s="289" t="e">
        <f t="shared" si="29"/>
        <v>#DIV/0!</v>
      </c>
      <c r="AK53" s="71"/>
      <c r="AL53" s="318" t="e">
        <f>(AL39+AL38)/AL37*100</f>
        <v>#DIV/0!</v>
      </c>
    </row>
    <row r="54" spans="2:100 15066:15079" ht="15.75" thickBot="1" x14ac:dyDescent="0.3">
      <c r="B54" s="19"/>
      <c r="C54" s="83" t="s">
        <v>60</v>
      </c>
      <c r="D54" s="136">
        <v>40</v>
      </c>
      <c r="E54" s="78" t="s">
        <v>25</v>
      </c>
      <c r="F54" s="289" t="e">
        <f>F40/F37*100</f>
        <v>#DIV/0!</v>
      </c>
      <c r="G54" s="289" t="e">
        <f t="shared" ref="G54:AJ54" si="31">G40/G37*100</f>
        <v>#DIV/0!</v>
      </c>
      <c r="H54" s="289" t="e">
        <f t="shared" si="31"/>
        <v>#DIV/0!</v>
      </c>
      <c r="I54" s="289" t="e">
        <f t="shared" si="31"/>
        <v>#DIV/0!</v>
      </c>
      <c r="J54" s="289" t="e">
        <f t="shared" si="31"/>
        <v>#DIV/0!</v>
      </c>
      <c r="K54" s="289" t="e">
        <f t="shared" si="31"/>
        <v>#DIV/0!</v>
      </c>
      <c r="L54" s="289" t="e">
        <f t="shared" si="31"/>
        <v>#DIV/0!</v>
      </c>
      <c r="M54" s="289" t="e">
        <f t="shared" si="31"/>
        <v>#DIV/0!</v>
      </c>
      <c r="N54" s="289" t="e">
        <f t="shared" si="31"/>
        <v>#DIV/0!</v>
      </c>
      <c r="O54" s="289" t="e">
        <f t="shared" si="31"/>
        <v>#DIV/0!</v>
      </c>
      <c r="P54" s="289" t="e">
        <f t="shared" si="31"/>
        <v>#DIV/0!</v>
      </c>
      <c r="Q54" s="289" t="e">
        <f t="shared" si="31"/>
        <v>#DIV/0!</v>
      </c>
      <c r="R54" s="289" t="e">
        <f t="shared" si="31"/>
        <v>#DIV/0!</v>
      </c>
      <c r="S54" s="289" t="e">
        <f t="shared" si="31"/>
        <v>#DIV/0!</v>
      </c>
      <c r="T54" s="289" t="e">
        <f t="shared" si="31"/>
        <v>#DIV/0!</v>
      </c>
      <c r="U54" s="289" t="e">
        <f t="shared" si="31"/>
        <v>#DIV/0!</v>
      </c>
      <c r="V54" s="289" t="e">
        <f t="shared" si="31"/>
        <v>#DIV/0!</v>
      </c>
      <c r="W54" s="289" t="e">
        <f t="shared" si="31"/>
        <v>#DIV/0!</v>
      </c>
      <c r="X54" s="289" t="e">
        <f t="shared" si="31"/>
        <v>#DIV/0!</v>
      </c>
      <c r="Y54" s="289" t="e">
        <f t="shared" si="31"/>
        <v>#DIV/0!</v>
      </c>
      <c r="Z54" s="289" t="e">
        <f t="shared" si="31"/>
        <v>#DIV/0!</v>
      </c>
      <c r="AA54" s="289" t="e">
        <f t="shared" si="31"/>
        <v>#DIV/0!</v>
      </c>
      <c r="AB54" s="289" t="e">
        <f t="shared" si="31"/>
        <v>#DIV/0!</v>
      </c>
      <c r="AC54" s="289" t="e">
        <f t="shared" si="31"/>
        <v>#DIV/0!</v>
      </c>
      <c r="AD54" s="289" t="e">
        <f t="shared" si="31"/>
        <v>#DIV/0!</v>
      </c>
      <c r="AE54" s="289" t="e">
        <f t="shared" si="31"/>
        <v>#DIV/0!</v>
      </c>
      <c r="AF54" s="289" t="e">
        <f t="shared" si="31"/>
        <v>#DIV/0!</v>
      </c>
      <c r="AG54" s="289" t="e">
        <f t="shared" si="31"/>
        <v>#DIV/0!</v>
      </c>
      <c r="AH54" s="289" t="e">
        <f t="shared" si="31"/>
        <v>#DIV/0!</v>
      </c>
      <c r="AI54" s="289" t="e">
        <f t="shared" ref="AI54" si="32">AI40/AI37*100</f>
        <v>#DIV/0!</v>
      </c>
      <c r="AJ54" s="289" t="e">
        <f t="shared" si="31"/>
        <v>#DIV/0!</v>
      </c>
      <c r="AK54" s="18"/>
      <c r="AL54" s="318" t="e">
        <f>AL40/AL37*100</f>
        <v>#DIV/0!</v>
      </c>
    </row>
    <row r="55" spans="2:100 15066:15079" x14ac:dyDescent="0.25">
      <c r="B55" s="8">
        <v>2</v>
      </c>
      <c r="C55" s="89" t="s">
        <v>59</v>
      </c>
      <c r="D55" s="85"/>
      <c r="E55" s="86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L55" s="90" t="s">
        <v>130</v>
      </c>
    </row>
    <row r="56" spans="2:100 15066:15079" x14ac:dyDescent="0.25">
      <c r="B56" s="8"/>
      <c r="C56" s="247" t="s">
        <v>58</v>
      </c>
      <c r="D56" s="264">
        <v>8</v>
      </c>
      <c r="E56" s="248" t="s">
        <v>56</v>
      </c>
      <c r="F56" s="290">
        <v>7096</v>
      </c>
      <c r="G56" s="290">
        <v>10494</v>
      </c>
      <c r="H56" s="290">
        <v>9008</v>
      </c>
      <c r="I56" s="290">
        <v>9356</v>
      </c>
      <c r="J56" s="290">
        <v>280</v>
      </c>
      <c r="K56" s="290">
        <v>5099</v>
      </c>
      <c r="L56" s="290">
        <v>1205</v>
      </c>
      <c r="M56" s="290">
        <v>2788</v>
      </c>
      <c r="N56" s="290">
        <v>2079</v>
      </c>
      <c r="O56" s="290">
        <v>5395</v>
      </c>
      <c r="P56" s="290">
        <v>4274</v>
      </c>
      <c r="Q56" s="290">
        <v>7474</v>
      </c>
      <c r="R56" s="290">
        <v>8184</v>
      </c>
      <c r="S56" s="290">
        <v>6386</v>
      </c>
      <c r="T56" s="290">
        <v>0</v>
      </c>
      <c r="U56" s="290">
        <v>0</v>
      </c>
      <c r="V56" s="290"/>
      <c r="W56" s="290"/>
      <c r="X56" s="290"/>
      <c r="Y56" s="290"/>
      <c r="Z56" s="290"/>
      <c r="AA56" s="290"/>
      <c r="AB56" s="290"/>
      <c r="AC56" s="290">
        <v>0</v>
      </c>
      <c r="AD56" s="290">
        <f>17375+2805</f>
        <v>20180</v>
      </c>
      <c r="AE56" s="290">
        <v>16136</v>
      </c>
      <c r="AF56" s="290">
        <v>13332</v>
      </c>
      <c r="AG56" s="290">
        <v>9538</v>
      </c>
      <c r="AH56" s="290">
        <v>10328</v>
      </c>
      <c r="AI56" s="290">
        <v>6881</v>
      </c>
      <c r="AJ56" s="290">
        <v>6963</v>
      </c>
      <c r="AL56" s="91">
        <f>SUM(F56:AJ56)</f>
        <v>162476</v>
      </c>
      <c r="AM56" s="3"/>
    </row>
    <row r="57" spans="2:100 15066:15079" x14ac:dyDescent="0.25">
      <c r="B57" s="15"/>
      <c r="C57" s="21"/>
      <c r="D57" s="266"/>
      <c r="E57" s="20" t="s">
        <v>25</v>
      </c>
      <c r="F57" s="291">
        <f>F56/(F10)*100</f>
        <v>0.95258039746336542</v>
      </c>
      <c r="G57" s="291">
        <f t="shared" ref="G57:AJ57" si="33">G56/(G10)*100</f>
        <v>1.410536955691881</v>
      </c>
      <c r="H57" s="291">
        <f t="shared" si="33"/>
        <v>0.85918535722290834</v>
      </c>
      <c r="I57" s="291">
        <f t="shared" si="33"/>
        <v>0.83923786868026351</v>
      </c>
      <c r="J57" s="291">
        <f t="shared" si="33"/>
        <v>0.11284589281252268</v>
      </c>
      <c r="K57" s="291">
        <f t="shared" si="33"/>
        <v>1.0174659331493554</v>
      </c>
      <c r="L57" s="291">
        <f t="shared" si="33"/>
        <v>1.1567851931495277</v>
      </c>
      <c r="M57" s="291">
        <f t="shared" si="33"/>
        <v>0.86878753034368217</v>
      </c>
      <c r="N57" s="291">
        <f t="shared" si="33"/>
        <v>2.0636669545278581</v>
      </c>
      <c r="O57" s="291">
        <f t="shared" si="33"/>
        <v>1.0523810731360956</v>
      </c>
      <c r="P57" s="291">
        <f t="shared" si="33"/>
        <v>0.96902036892605148</v>
      </c>
      <c r="Q57" s="291">
        <f t="shared" si="33"/>
        <v>1.4263304338533058</v>
      </c>
      <c r="R57" s="291">
        <f t="shared" si="33"/>
        <v>1.4399375041787044</v>
      </c>
      <c r="S57" s="291">
        <f t="shared" si="33"/>
        <v>1.4837808762811144</v>
      </c>
      <c r="T57" s="291" t="e">
        <f t="shared" si="33"/>
        <v>#DIV/0!</v>
      </c>
      <c r="U57" s="291" t="e">
        <f t="shared" si="33"/>
        <v>#DIV/0!</v>
      </c>
      <c r="V57" s="291" t="e">
        <f t="shared" si="33"/>
        <v>#DIV/0!</v>
      </c>
      <c r="W57" s="291" t="e">
        <f t="shared" si="33"/>
        <v>#DIV/0!</v>
      </c>
      <c r="X57" s="291" t="e">
        <f t="shared" si="33"/>
        <v>#DIV/0!</v>
      </c>
      <c r="Y57" s="291" t="e">
        <f t="shared" si="33"/>
        <v>#DIV/0!</v>
      </c>
      <c r="Z57" s="291" t="e">
        <f t="shared" si="33"/>
        <v>#DIV/0!</v>
      </c>
      <c r="AA57" s="291" t="e">
        <f t="shared" si="33"/>
        <v>#DIV/0!</v>
      </c>
      <c r="AB57" s="291" t="e">
        <f t="shared" si="33"/>
        <v>#DIV/0!</v>
      </c>
      <c r="AC57" s="291">
        <f t="shared" si="33"/>
        <v>0</v>
      </c>
      <c r="AD57" s="291">
        <f t="shared" si="33"/>
        <v>1.2528729780505099</v>
      </c>
      <c r="AE57" s="291">
        <f t="shared" si="33"/>
        <v>0.89919698633037803</v>
      </c>
      <c r="AF57" s="291">
        <f t="shared" si="33"/>
        <v>1.0500821115062442</v>
      </c>
      <c r="AG57" s="291">
        <f t="shared" si="33"/>
        <v>0.80502834648460542</v>
      </c>
      <c r="AH57" s="291">
        <f t="shared" si="33"/>
        <v>0.95612897372589423</v>
      </c>
      <c r="AI57" s="291">
        <f t="shared" si="33"/>
        <v>0.96231436534941062</v>
      </c>
      <c r="AJ57" s="291">
        <f t="shared" si="33"/>
        <v>1.0469936711239958</v>
      </c>
      <c r="AL57" s="319">
        <f>AL56/(AL10)*100</f>
        <v>1.0314204376471381</v>
      </c>
      <c r="AM57" s="150">
        <f>AL57*10</f>
        <v>10.31420437647138</v>
      </c>
      <c r="AN57" s="150">
        <f>AI57*10</f>
        <v>9.6231436534941057</v>
      </c>
      <c r="AO57" s="150">
        <f>AD57*10</f>
        <v>12.528729780505099</v>
      </c>
      <c r="BJ57" s="150" t="e">
        <v>#DIV/0!</v>
      </c>
      <c r="BK57" s="150" t="e">
        <v>#DIV/0!</v>
      </c>
    </row>
    <row r="58" spans="2:100 15066:15079" s="1" customFormat="1" x14ac:dyDescent="0.25">
      <c r="B58" s="8"/>
      <c r="C58" s="249" t="s">
        <v>57</v>
      </c>
      <c r="D58" s="269">
        <v>18</v>
      </c>
      <c r="E58" s="250" t="s">
        <v>56</v>
      </c>
      <c r="F58" s="292">
        <v>0</v>
      </c>
      <c r="G58" s="292">
        <v>0</v>
      </c>
      <c r="H58" s="292">
        <v>0</v>
      </c>
      <c r="I58" s="292">
        <v>0</v>
      </c>
      <c r="J58" s="292">
        <v>0</v>
      </c>
      <c r="K58" s="292">
        <v>0</v>
      </c>
      <c r="L58" s="292">
        <v>0</v>
      </c>
      <c r="M58" s="292">
        <v>0</v>
      </c>
      <c r="N58" s="292">
        <v>0</v>
      </c>
      <c r="O58" s="292">
        <v>0</v>
      </c>
      <c r="P58" s="292">
        <v>0</v>
      </c>
      <c r="Q58" s="292">
        <v>0</v>
      </c>
      <c r="R58" s="292">
        <v>0</v>
      </c>
      <c r="S58" s="292">
        <v>0</v>
      </c>
      <c r="T58" s="292">
        <v>0</v>
      </c>
      <c r="U58" s="292">
        <v>0</v>
      </c>
      <c r="V58" s="292">
        <v>0</v>
      </c>
      <c r="W58" s="292">
        <v>0</v>
      </c>
      <c r="X58" s="292">
        <v>0</v>
      </c>
      <c r="Y58" s="292">
        <v>0</v>
      </c>
      <c r="Z58" s="292">
        <v>0</v>
      </c>
      <c r="AA58" s="292">
        <v>0</v>
      </c>
      <c r="AB58" s="292">
        <v>0</v>
      </c>
      <c r="AC58" s="292">
        <v>0</v>
      </c>
      <c r="AD58" s="292">
        <v>0</v>
      </c>
      <c r="AE58" s="292">
        <v>0</v>
      </c>
      <c r="AF58" s="292">
        <v>0</v>
      </c>
      <c r="AG58" s="292">
        <v>0</v>
      </c>
      <c r="AH58" s="292">
        <v>0</v>
      </c>
      <c r="AI58" s="292">
        <v>0</v>
      </c>
      <c r="AJ58" s="292">
        <v>0</v>
      </c>
      <c r="AL58" s="91">
        <f>SUM(F58:AJ58)</f>
        <v>0</v>
      </c>
      <c r="CV58" s="151"/>
      <c r="VGL58" s="50"/>
      <c r="VGM58" s="50"/>
      <c r="VGN58" s="50"/>
      <c r="VGO58" s="50"/>
      <c r="VGP58" s="50"/>
      <c r="VGQ58" s="50"/>
      <c r="VGR58" s="50"/>
      <c r="VGS58" s="50"/>
      <c r="VGT58" s="50"/>
      <c r="VGU58" s="50"/>
      <c r="VGV58" s="50"/>
      <c r="VGW58" s="50"/>
      <c r="VGX58" s="50"/>
      <c r="VGY58" s="50"/>
    </row>
    <row r="59" spans="2:100 15066:15079" s="1" customFormat="1" x14ac:dyDescent="0.25">
      <c r="B59" s="15"/>
      <c r="C59" s="22"/>
      <c r="D59" s="270"/>
      <c r="E59" s="23" t="s">
        <v>25</v>
      </c>
      <c r="F59" s="293" t="e">
        <f>F58/(F11)*100</f>
        <v>#DIV/0!</v>
      </c>
      <c r="G59" s="293" t="e">
        <f t="shared" ref="G59:AJ59" si="34">G58/(G11)*100</f>
        <v>#DIV/0!</v>
      </c>
      <c r="H59" s="293" t="e">
        <f t="shared" si="34"/>
        <v>#DIV/0!</v>
      </c>
      <c r="I59" s="293" t="e">
        <f t="shared" si="34"/>
        <v>#DIV/0!</v>
      </c>
      <c r="J59" s="293" t="e">
        <f t="shared" si="34"/>
        <v>#DIV/0!</v>
      </c>
      <c r="K59" s="293" t="e">
        <f t="shared" si="34"/>
        <v>#DIV/0!</v>
      </c>
      <c r="L59" s="293" t="e">
        <f t="shared" si="34"/>
        <v>#DIV/0!</v>
      </c>
      <c r="M59" s="293" t="e">
        <f t="shared" si="34"/>
        <v>#DIV/0!</v>
      </c>
      <c r="N59" s="293" t="e">
        <f t="shared" si="34"/>
        <v>#DIV/0!</v>
      </c>
      <c r="O59" s="293" t="e">
        <f t="shared" si="34"/>
        <v>#DIV/0!</v>
      </c>
      <c r="P59" s="293" t="e">
        <f t="shared" si="34"/>
        <v>#DIV/0!</v>
      </c>
      <c r="Q59" s="293" t="e">
        <f t="shared" si="34"/>
        <v>#DIV/0!</v>
      </c>
      <c r="R59" s="293" t="e">
        <f t="shared" si="34"/>
        <v>#DIV/0!</v>
      </c>
      <c r="S59" s="293" t="e">
        <f t="shared" si="34"/>
        <v>#DIV/0!</v>
      </c>
      <c r="T59" s="293" t="e">
        <f t="shared" si="34"/>
        <v>#DIV/0!</v>
      </c>
      <c r="U59" s="293" t="e">
        <f t="shared" si="34"/>
        <v>#DIV/0!</v>
      </c>
      <c r="V59" s="293" t="e">
        <f t="shared" si="34"/>
        <v>#DIV/0!</v>
      </c>
      <c r="W59" s="293" t="e">
        <f t="shared" si="34"/>
        <v>#DIV/0!</v>
      </c>
      <c r="X59" s="293" t="e">
        <f t="shared" si="34"/>
        <v>#DIV/0!</v>
      </c>
      <c r="Y59" s="293" t="e">
        <f t="shared" si="34"/>
        <v>#DIV/0!</v>
      </c>
      <c r="Z59" s="293" t="e">
        <f t="shared" si="34"/>
        <v>#DIV/0!</v>
      </c>
      <c r="AA59" s="293" t="e">
        <f t="shared" si="34"/>
        <v>#DIV/0!</v>
      </c>
      <c r="AB59" s="293" t="e">
        <f t="shared" si="34"/>
        <v>#DIV/0!</v>
      </c>
      <c r="AC59" s="293" t="e">
        <f t="shared" si="34"/>
        <v>#DIV/0!</v>
      </c>
      <c r="AD59" s="293" t="e">
        <f t="shared" si="34"/>
        <v>#DIV/0!</v>
      </c>
      <c r="AE59" s="293" t="e">
        <f t="shared" si="34"/>
        <v>#DIV/0!</v>
      </c>
      <c r="AF59" s="293" t="e">
        <f t="shared" si="34"/>
        <v>#DIV/0!</v>
      </c>
      <c r="AG59" s="293" t="e">
        <f t="shared" si="34"/>
        <v>#DIV/0!</v>
      </c>
      <c r="AH59" s="293" t="e">
        <f t="shared" si="34"/>
        <v>#DIV/0!</v>
      </c>
      <c r="AI59" s="293" t="e">
        <f t="shared" si="34"/>
        <v>#DIV/0!</v>
      </c>
      <c r="AJ59" s="293" t="e">
        <f t="shared" si="34"/>
        <v>#DIV/0!</v>
      </c>
      <c r="AL59" s="319" t="e">
        <f>AL58/(AL11)*100</f>
        <v>#DIV/0!</v>
      </c>
      <c r="CV59" s="151"/>
      <c r="VGL59" s="50"/>
      <c r="VGM59" s="50"/>
      <c r="VGN59" s="50"/>
      <c r="VGO59" s="50"/>
      <c r="VGP59" s="50"/>
      <c r="VGQ59" s="50"/>
      <c r="VGR59" s="50"/>
      <c r="VGS59" s="50"/>
      <c r="VGT59" s="50"/>
      <c r="VGU59" s="50"/>
      <c r="VGV59" s="50"/>
      <c r="VGW59" s="50"/>
      <c r="VGX59" s="50"/>
      <c r="VGY59" s="50"/>
    </row>
    <row r="60" spans="2:100 15066:15079" x14ac:dyDescent="0.25">
      <c r="B60" s="15"/>
      <c r="C60" s="247" t="s">
        <v>55</v>
      </c>
      <c r="D60" s="264">
        <v>0.6</v>
      </c>
      <c r="E60" s="248" t="s">
        <v>14</v>
      </c>
      <c r="F60" s="257">
        <v>315.98599999999999</v>
      </c>
      <c r="G60" s="257">
        <v>398.73200000000003</v>
      </c>
      <c r="H60" s="257">
        <v>486.214</v>
      </c>
      <c r="I60" s="257">
        <v>494.38400000000001</v>
      </c>
      <c r="J60" s="257">
        <v>17.489999999999998</v>
      </c>
      <c r="K60" s="257">
        <v>277.50799999999998</v>
      </c>
      <c r="L60" s="257">
        <v>61.798000000000002</v>
      </c>
      <c r="M60" s="257">
        <v>129.422</v>
      </c>
      <c r="N60" s="257">
        <v>80.45</v>
      </c>
      <c r="O60" s="257">
        <v>227.37</v>
      </c>
      <c r="P60" s="257">
        <v>186.56</v>
      </c>
      <c r="Q60" s="257">
        <v>286.83600000000001</v>
      </c>
      <c r="R60" s="257">
        <v>281.00599999999997</v>
      </c>
      <c r="S60" s="257">
        <v>228.536</v>
      </c>
      <c r="T60" s="257">
        <v>0</v>
      </c>
      <c r="U60" s="257"/>
      <c r="V60" s="257"/>
      <c r="W60" s="257"/>
      <c r="X60" s="257"/>
      <c r="Y60" s="257"/>
      <c r="Z60" s="257"/>
      <c r="AA60" s="257"/>
      <c r="AB60" s="257"/>
      <c r="AC60" s="257"/>
      <c r="AD60" s="257">
        <f>811.536+114.268</f>
        <v>925.80399999999997</v>
      </c>
      <c r="AE60" s="257">
        <v>902.48400000000004</v>
      </c>
      <c r="AF60" s="257">
        <v>647.13</v>
      </c>
      <c r="AG60" s="257">
        <v>613.31399999999996</v>
      </c>
      <c r="AH60" s="257">
        <v>559.67399999999998</v>
      </c>
      <c r="AI60" s="257">
        <v>373.11399999999998</v>
      </c>
      <c r="AJ60" s="257">
        <v>329.97</v>
      </c>
      <c r="AK60" s="324"/>
      <c r="AL60" s="325">
        <f>SUM(F60:AJ60)</f>
        <v>7823.7820000000002</v>
      </c>
      <c r="AM60" s="324"/>
      <c r="AN60" s="324"/>
      <c r="AO60" s="324"/>
      <c r="AP60" s="324"/>
      <c r="AQ60" s="324"/>
      <c r="AR60" s="324"/>
      <c r="AS60" s="324"/>
      <c r="AT60" s="324"/>
      <c r="AU60" s="324"/>
      <c r="AV60" s="324"/>
      <c r="AW60" s="324"/>
      <c r="AX60" s="324"/>
      <c r="AY60" s="324"/>
      <c r="AZ60" s="324"/>
      <c r="BA60" s="324"/>
      <c r="BB60" s="324"/>
      <c r="BC60" s="324"/>
      <c r="BD60" s="324"/>
      <c r="BE60" s="324"/>
      <c r="BF60" s="324"/>
    </row>
    <row r="61" spans="2:100 15066:15079" ht="15.75" thickBot="1" x14ac:dyDescent="0.3">
      <c r="B61" s="19"/>
      <c r="C61" s="24"/>
      <c r="D61" s="266"/>
      <c r="E61" s="25" t="s">
        <v>25</v>
      </c>
      <c r="F61" s="294">
        <f>F60/(F9)*100</f>
        <v>4.241855544995194E-2</v>
      </c>
      <c r="G61" s="294">
        <f>G60/(G9)*100</f>
        <v>5.3595027769862309E-2</v>
      </c>
      <c r="H61" s="294">
        <f>H60/(H9)*100</f>
        <v>4.6375216393958613E-2</v>
      </c>
      <c r="I61" s="294">
        <f t="shared" ref="I61:AJ61" si="35">I60/(I9)*100</f>
        <v>4.4346491499532216E-2</v>
      </c>
      <c r="J61" s="294">
        <f t="shared" si="35"/>
        <v>7.0488380903250764E-3</v>
      </c>
      <c r="K61" s="294">
        <f t="shared" si="35"/>
        <v>5.5374570734734507E-2</v>
      </c>
      <c r="L61" s="294">
        <f t="shared" si="35"/>
        <v>5.9325320635895865E-2</v>
      </c>
      <c r="M61" s="294">
        <f t="shared" si="35"/>
        <v>4.0330064473507898E-2</v>
      </c>
      <c r="N61" s="294">
        <f t="shared" si="35"/>
        <v>7.9856664979204517E-2</v>
      </c>
      <c r="O61" s="294">
        <f t="shared" si="35"/>
        <v>4.4352156552169425E-2</v>
      </c>
      <c r="P61" s="294">
        <f>P60/(P9)*100</f>
        <v>4.2297716431175525E-2</v>
      </c>
      <c r="Q61" s="294">
        <f t="shared" si="35"/>
        <v>5.4739485727153717E-2</v>
      </c>
      <c r="R61" s="294">
        <f t="shared" si="35"/>
        <v>4.9441725109877925E-2</v>
      </c>
      <c r="S61" s="294">
        <f t="shared" si="35"/>
        <v>5.3100116871559785E-2</v>
      </c>
      <c r="T61" s="294" t="e">
        <f t="shared" si="35"/>
        <v>#DIV/0!</v>
      </c>
      <c r="U61" s="294" t="e">
        <f t="shared" si="35"/>
        <v>#DIV/0!</v>
      </c>
      <c r="V61" s="294" t="e">
        <f t="shared" si="35"/>
        <v>#DIV/0!</v>
      </c>
      <c r="W61" s="294" t="e">
        <f t="shared" si="35"/>
        <v>#DIV/0!</v>
      </c>
      <c r="X61" s="294" t="e">
        <f t="shared" si="35"/>
        <v>#DIV/0!</v>
      </c>
      <c r="Y61" s="294" t="e">
        <f t="shared" si="35"/>
        <v>#DIV/0!</v>
      </c>
      <c r="Z61" s="294" t="e">
        <f t="shared" si="35"/>
        <v>#DIV/0!</v>
      </c>
      <c r="AA61" s="294" t="e">
        <f t="shared" si="35"/>
        <v>#DIV/0!</v>
      </c>
      <c r="AB61" s="294" t="e">
        <f t="shared" si="35"/>
        <v>#DIV/0!</v>
      </c>
      <c r="AC61" s="294">
        <f t="shared" si="35"/>
        <v>0</v>
      </c>
      <c r="AD61" s="294">
        <f t="shared" si="35"/>
        <v>5.747843481521675E-2</v>
      </c>
      <c r="AE61" s="294">
        <f t="shared" si="35"/>
        <v>5.0291949244632178E-2</v>
      </c>
      <c r="AF61" s="294">
        <f t="shared" si="35"/>
        <v>5.0970569818409521E-2</v>
      </c>
      <c r="AG61" s="294">
        <f t="shared" si="35"/>
        <v>5.1765061364631923E-2</v>
      </c>
      <c r="AH61" s="294">
        <f t="shared" si="35"/>
        <v>5.181259946176086E-2</v>
      </c>
      <c r="AI61" s="294">
        <f t="shared" si="35"/>
        <v>5.2180346187033856E-2</v>
      </c>
      <c r="AJ61" s="294">
        <f t="shared" si="35"/>
        <v>4.961604217446286E-2</v>
      </c>
      <c r="AL61" s="320">
        <f>AL60/(AL9)*100</f>
        <v>4.9666465536422615E-2</v>
      </c>
      <c r="AM61" s="150">
        <f>AL61*10</f>
        <v>0.49666465536422616</v>
      </c>
      <c r="AN61" s="150">
        <f>AI61*10</f>
        <v>0.52180346187033855</v>
      </c>
      <c r="AO61" s="150">
        <f>AD61*10</f>
        <v>0.5747843481521675</v>
      </c>
    </row>
    <row r="62" spans="2:100 15066:15079" s="147" customFormat="1" x14ac:dyDescent="0.25">
      <c r="B62" s="148">
        <v>3</v>
      </c>
      <c r="C62" s="251" t="s">
        <v>171</v>
      </c>
      <c r="D62" s="252">
        <v>0.8</v>
      </c>
      <c r="E62" s="253" t="s">
        <v>25</v>
      </c>
      <c r="F62" s="295">
        <f>((SUM(F16:F17))-(SUM(F9)))/(SUM(F9))*100</f>
        <v>-0.80075282847646201</v>
      </c>
      <c r="G62" s="295">
        <f t="shared" ref="G62:I62" si="36">((SUM(G16:G17))-(SUM(G9)))/(SUM(G9))*100</f>
        <v>0.17527541359083407</v>
      </c>
      <c r="H62" s="295">
        <f t="shared" si="36"/>
        <v>-0.80090802004893002</v>
      </c>
      <c r="I62" s="295">
        <f t="shared" si="36"/>
        <v>-0.9108188668853564</v>
      </c>
      <c r="J62" s="295">
        <f t="shared" ref="J62:AJ62" si="37">((SUM(J16:J17))-(SUM(J9)))/(SUM(J9))*100</f>
        <v>-1.223168873878594</v>
      </c>
      <c r="K62" s="295">
        <f t="shared" si="37"/>
        <v>-0.35259115588839202</v>
      </c>
      <c r="L62" s="295">
        <f t="shared" si="37"/>
        <v>-1.8556562476000307</v>
      </c>
      <c r="M62" s="295">
        <f t="shared" si="37"/>
        <v>0.74351759232425596</v>
      </c>
      <c r="N62" s="295">
        <f t="shared" si="37"/>
        <v>1.8810239917413616</v>
      </c>
      <c r="O62" s="295">
        <f t="shared" si="37"/>
        <v>-0.79352849036471496</v>
      </c>
      <c r="P62" s="295">
        <f>((SUM(P16:P17))-(SUM(P9)))/(SUM(P9))*100</f>
        <v>-0.10247945876335407</v>
      </c>
      <c r="Q62" s="295">
        <f t="shared" ref="Q62:S62" si="38">((SUM(Q16:Q17))-(SUM(Q9)))/(SUM(Q9))*100</f>
        <v>-0.64789829046454028</v>
      </c>
      <c r="R62" s="295">
        <f t="shared" si="38"/>
        <v>-1.170565031195127</v>
      </c>
      <c r="S62" s="295">
        <f t="shared" si="38"/>
        <v>0.20028485990515513</v>
      </c>
      <c r="T62" s="295" t="e">
        <f t="shared" si="37"/>
        <v>#DIV/0!</v>
      </c>
      <c r="U62" s="295" t="e">
        <f t="shared" si="37"/>
        <v>#DIV/0!</v>
      </c>
      <c r="V62" s="295" t="e">
        <f t="shared" si="37"/>
        <v>#DIV/0!</v>
      </c>
      <c r="W62" s="295" t="e">
        <f t="shared" si="37"/>
        <v>#DIV/0!</v>
      </c>
      <c r="X62" s="295" t="e">
        <f t="shared" si="37"/>
        <v>#DIV/0!</v>
      </c>
      <c r="Y62" s="295" t="e">
        <f t="shared" si="37"/>
        <v>#DIV/0!</v>
      </c>
      <c r="Z62" s="295" t="e">
        <f t="shared" si="37"/>
        <v>#DIV/0!</v>
      </c>
      <c r="AA62" s="295" t="e">
        <f t="shared" si="37"/>
        <v>#DIV/0!</v>
      </c>
      <c r="AB62" s="295" t="e">
        <f t="shared" si="37"/>
        <v>#DIV/0!</v>
      </c>
      <c r="AC62" s="295">
        <f t="shared" si="37"/>
        <v>-85.520564446738945</v>
      </c>
      <c r="AD62" s="295">
        <f t="shared" si="37"/>
        <v>0.38436752265167023</v>
      </c>
      <c r="AE62" s="295">
        <f t="shared" si="37"/>
        <v>0.24954165250293958</v>
      </c>
      <c r="AF62" s="295">
        <f t="shared" si="37"/>
        <v>-0.44722218940387443</v>
      </c>
      <c r="AG62" s="295">
        <f t="shared" si="37"/>
        <v>-0.75185494972581945</v>
      </c>
      <c r="AH62" s="295">
        <f t="shared" si="37"/>
        <v>-0.8336504074749882</v>
      </c>
      <c r="AI62" s="295">
        <f t="shared" si="37"/>
        <v>0.29466594503578086</v>
      </c>
      <c r="AJ62" s="295">
        <f t="shared" si="37"/>
        <v>-4.0767043532261624</v>
      </c>
      <c r="AL62" s="321">
        <f>((SUM(AL16:AL17))-(SUM(AL9)))/(SUM(AL9))*100</f>
        <v>-0.55007905021664616</v>
      </c>
      <c r="CV62" s="157"/>
    </row>
    <row r="63" spans="2:100 15066:15079" s="147" customFormat="1" x14ac:dyDescent="0.25">
      <c r="B63" s="148"/>
      <c r="C63" s="330"/>
      <c r="D63" s="331"/>
      <c r="E63" s="332" t="s">
        <v>14</v>
      </c>
      <c r="F63" s="333">
        <f t="shared" ref="F63:O63" si="39">F62%*F9</f>
        <v>-5965</v>
      </c>
      <c r="G63" s="333">
        <f t="shared" si="39"/>
        <v>1304</v>
      </c>
      <c r="H63" s="333">
        <f t="shared" si="39"/>
        <v>-8397</v>
      </c>
      <c r="I63" s="333">
        <f t="shared" si="39"/>
        <v>-10154</v>
      </c>
      <c r="J63" s="333">
        <f t="shared" si="39"/>
        <v>-3035</v>
      </c>
      <c r="K63" s="333">
        <f t="shared" si="39"/>
        <v>-1767</v>
      </c>
      <c r="L63" s="333">
        <f t="shared" si="39"/>
        <v>-1933</v>
      </c>
      <c r="M63" s="333">
        <f t="shared" si="39"/>
        <v>2386</v>
      </c>
      <c r="N63" s="333">
        <f t="shared" si="39"/>
        <v>1895</v>
      </c>
      <c r="O63" s="333">
        <f t="shared" si="39"/>
        <v>-4068</v>
      </c>
      <c r="P63" s="333">
        <f>P62%*P9</f>
        <v>-452</v>
      </c>
      <c r="Q63" s="333">
        <f t="shared" ref="Q63:R63" si="40">Q62%*Q9</f>
        <v>-3395.0000000000005</v>
      </c>
      <c r="R63" s="333">
        <f t="shared" si="40"/>
        <v>-6653</v>
      </c>
      <c r="S63" s="333">
        <f>S62%*S9</f>
        <v>862</v>
      </c>
      <c r="T63" s="333" t="e">
        <f>T62%*T9</f>
        <v>#DIV/0!</v>
      </c>
      <c r="U63" s="333" t="e">
        <f t="shared" ref="U63:AJ63" si="41">U62%*U9</f>
        <v>#DIV/0!</v>
      </c>
      <c r="V63" s="333" t="e">
        <f t="shared" si="41"/>
        <v>#DIV/0!</v>
      </c>
      <c r="W63" s="333" t="e">
        <f t="shared" si="41"/>
        <v>#DIV/0!</v>
      </c>
      <c r="X63" s="333" t="e">
        <f t="shared" si="41"/>
        <v>#DIV/0!</v>
      </c>
      <c r="Y63" s="333" t="e">
        <f t="shared" si="41"/>
        <v>#DIV/0!</v>
      </c>
      <c r="Z63" s="333" t="e">
        <f t="shared" si="41"/>
        <v>#DIV/0!</v>
      </c>
      <c r="AA63" s="333" t="e">
        <f t="shared" si="41"/>
        <v>#DIV/0!</v>
      </c>
      <c r="AB63" s="333" t="e">
        <f t="shared" si="41"/>
        <v>#DIV/0!</v>
      </c>
      <c r="AC63" s="333">
        <f t="shared" si="41"/>
        <v>-24848</v>
      </c>
      <c r="AD63" s="333">
        <f t="shared" si="41"/>
        <v>6191</v>
      </c>
      <c r="AE63" s="333">
        <f t="shared" si="41"/>
        <v>4478</v>
      </c>
      <c r="AF63" s="333">
        <f t="shared" si="41"/>
        <v>-5678</v>
      </c>
      <c r="AG63" s="333">
        <f t="shared" si="41"/>
        <v>-8908.0000000000018</v>
      </c>
      <c r="AH63" s="333">
        <f t="shared" si="41"/>
        <v>-9005</v>
      </c>
      <c r="AI63" s="333">
        <f t="shared" si="41"/>
        <v>2107</v>
      </c>
      <c r="AJ63" s="333">
        <f t="shared" si="41"/>
        <v>-27111.999999999996</v>
      </c>
      <c r="AL63" s="334">
        <f>AL62%*AL9</f>
        <v>-86652</v>
      </c>
      <c r="CV63" s="157"/>
    </row>
    <row r="64" spans="2:100 15066:15079" s="71" customFormat="1" x14ac:dyDescent="0.25">
      <c r="B64" s="77"/>
      <c r="C64" s="247" t="s">
        <v>54</v>
      </c>
      <c r="D64" s="271">
        <v>22</v>
      </c>
      <c r="E64" s="248" t="s">
        <v>25</v>
      </c>
      <c r="F64" s="296">
        <v>21.85</v>
      </c>
      <c r="G64" s="257">
        <v>21.96</v>
      </c>
      <c r="H64" s="257">
        <v>21.92</v>
      </c>
      <c r="I64" s="257">
        <v>21.87</v>
      </c>
      <c r="J64" s="257">
        <v>21.9</v>
      </c>
      <c r="K64" s="257">
        <v>21.9</v>
      </c>
      <c r="L64" s="257">
        <v>21.9</v>
      </c>
      <c r="M64" s="257">
        <v>21.87</v>
      </c>
      <c r="N64" s="257">
        <v>22</v>
      </c>
      <c r="O64" s="257">
        <v>22.17</v>
      </c>
      <c r="P64" s="257">
        <v>22.21</v>
      </c>
      <c r="Q64" s="257">
        <v>21.99</v>
      </c>
      <c r="R64" s="257">
        <v>22.17</v>
      </c>
      <c r="S64" s="257">
        <v>22.03</v>
      </c>
      <c r="T64" s="257">
        <v>0</v>
      </c>
      <c r="U64" s="257">
        <v>0</v>
      </c>
      <c r="V64" s="257">
        <v>0</v>
      </c>
      <c r="W64" s="257"/>
      <c r="X64" s="257"/>
      <c r="Y64" s="257"/>
      <c r="Z64" s="257"/>
      <c r="AA64" s="257"/>
      <c r="AB64" s="257"/>
      <c r="AC64" s="257">
        <v>21.97</v>
      </c>
      <c r="AD64" s="257">
        <v>21.86</v>
      </c>
      <c r="AE64" s="257">
        <v>21.99</v>
      </c>
      <c r="AF64" s="257">
        <v>21.48</v>
      </c>
      <c r="AG64" s="257">
        <v>21.62</v>
      </c>
      <c r="AH64" s="257">
        <v>21.72</v>
      </c>
      <c r="AI64" s="257">
        <v>21.84</v>
      </c>
      <c r="AJ64" s="257">
        <v>21.86</v>
      </c>
      <c r="AL64" s="93">
        <f>SUM(F64:AJ64)/AL6</f>
        <v>21.912727272727277</v>
      </c>
      <c r="CV64" s="153"/>
    </row>
    <row r="65" spans="2:100 15066:15458" s="71" customFormat="1" ht="15.75" thickBot="1" x14ac:dyDescent="0.3">
      <c r="B65" s="94"/>
      <c r="C65" s="95" t="s">
        <v>53</v>
      </c>
      <c r="D65" s="266"/>
      <c r="E65" s="96" t="s">
        <v>14</v>
      </c>
      <c r="F65" s="291">
        <f>SUM(F56,F58)+(F64%*SUM(F56,F58))</f>
        <v>8646.4760000000006</v>
      </c>
      <c r="G65" s="291">
        <f>SUM(G56,G58)+(G64%*SUM(G56,G58))</f>
        <v>12798.482400000001</v>
      </c>
      <c r="H65" s="291">
        <f t="shared" ref="H65:AJ65" si="42">SUM(H56,H58)+(H64%*SUM(H56,H58))</f>
        <v>10982.553599999999</v>
      </c>
      <c r="I65" s="291">
        <f t="shared" si="42"/>
        <v>11402.1572</v>
      </c>
      <c r="J65" s="291">
        <f t="shared" si="42"/>
        <v>341.32</v>
      </c>
      <c r="K65" s="291">
        <f t="shared" si="42"/>
        <v>6215.6809999999996</v>
      </c>
      <c r="L65" s="291">
        <f t="shared" si="42"/>
        <v>1468.895</v>
      </c>
      <c r="M65" s="291">
        <f t="shared" si="42"/>
        <v>3397.7356</v>
      </c>
      <c r="N65" s="291">
        <f t="shared" si="42"/>
        <v>2536.38</v>
      </c>
      <c r="O65" s="291">
        <f t="shared" si="42"/>
        <v>6591.0715</v>
      </c>
      <c r="P65" s="291">
        <f t="shared" si="42"/>
        <v>5223.2554</v>
      </c>
      <c r="Q65" s="291">
        <f t="shared" si="42"/>
        <v>9117.5326000000005</v>
      </c>
      <c r="R65" s="291">
        <f t="shared" si="42"/>
        <v>9998.3927999999996</v>
      </c>
      <c r="S65" s="291">
        <f t="shared" si="42"/>
        <v>7792.8357999999998</v>
      </c>
      <c r="T65" s="291">
        <f t="shared" si="42"/>
        <v>0</v>
      </c>
      <c r="U65" s="291">
        <f t="shared" si="42"/>
        <v>0</v>
      </c>
      <c r="V65" s="291">
        <f t="shared" si="42"/>
        <v>0</v>
      </c>
      <c r="W65" s="291">
        <f t="shared" si="42"/>
        <v>0</v>
      </c>
      <c r="X65" s="291">
        <f t="shared" si="42"/>
        <v>0</v>
      </c>
      <c r="Y65" s="291">
        <f t="shared" si="42"/>
        <v>0</v>
      </c>
      <c r="Z65" s="291">
        <f t="shared" si="42"/>
        <v>0</v>
      </c>
      <c r="AA65" s="291">
        <f t="shared" si="42"/>
        <v>0</v>
      </c>
      <c r="AB65" s="291">
        <f t="shared" si="42"/>
        <v>0</v>
      </c>
      <c r="AC65" s="291">
        <f t="shared" si="42"/>
        <v>0</v>
      </c>
      <c r="AD65" s="291">
        <f t="shared" si="42"/>
        <v>24591.347999999998</v>
      </c>
      <c r="AE65" s="291">
        <f>SUM(AE56,AE58)+(AE64%*SUM(AE56,AE58))</f>
        <v>19684.306400000001</v>
      </c>
      <c r="AF65" s="291">
        <f t="shared" si="42"/>
        <v>16195.713599999999</v>
      </c>
      <c r="AG65" s="291">
        <f t="shared" si="42"/>
        <v>11600.115600000001</v>
      </c>
      <c r="AH65" s="291">
        <f t="shared" si="42"/>
        <v>12571.241599999999</v>
      </c>
      <c r="AI65" s="291">
        <f t="shared" si="42"/>
        <v>8383.8104000000003</v>
      </c>
      <c r="AJ65" s="291">
        <f t="shared" si="42"/>
        <v>8485.1118000000006</v>
      </c>
      <c r="AL65" s="93">
        <f>SUM(AL56,AL58)+(AL64%*SUM(AL56,AL58))</f>
        <v>198078.92276363636</v>
      </c>
      <c r="CV65" s="153"/>
    </row>
    <row r="66" spans="2:100 15066:15458" hidden="1" x14ac:dyDescent="0.25">
      <c r="B66" s="8">
        <v>4</v>
      </c>
      <c r="C66" s="53" t="s">
        <v>52</v>
      </c>
      <c r="D66" s="54"/>
      <c r="E66" s="55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3"/>
      <c r="AL66" s="87" t="s">
        <v>131</v>
      </c>
    </row>
    <row r="67" spans="2:100 15066:15458" s="2" customFormat="1" hidden="1" x14ac:dyDescent="0.25">
      <c r="B67" s="8"/>
      <c r="C67" s="26" t="s">
        <v>51</v>
      </c>
      <c r="D67" s="97"/>
      <c r="E67" s="12" t="s">
        <v>14</v>
      </c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297"/>
      <c r="AB67" s="297"/>
      <c r="AC67" s="297"/>
      <c r="AD67" s="297"/>
      <c r="AE67" s="297"/>
      <c r="AF67" s="297"/>
      <c r="AG67" s="297"/>
      <c r="AH67" s="297"/>
      <c r="AI67" s="297"/>
      <c r="AJ67" s="297"/>
      <c r="AK67" s="27"/>
      <c r="AL67" s="98">
        <v>0</v>
      </c>
      <c r="BB67" s="27"/>
      <c r="CV67" s="156"/>
    </row>
    <row r="68" spans="2:100 15066:15458" s="1" customFormat="1" hidden="1" x14ac:dyDescent="0.25">
      <c r="B68" s="15"/>
      <c r="C68" s="28" t="s">
        <v>46</v>
      </c>
      <c r="D68" s="99"/>
      <c r="E68" s="20" t="s">
        <v>14</v>
      </c>
      <c r="F68" s="298"/>
      <c r="G68" s="29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"/>
      <c r="AL68" s="98">
        <v>0</v>
      </c>
      <c r="CV68" s="152"/>
    </row>
    <row r="69" spans="2:100 15066:15458" s="1" customFormat="1" hidden="1" x14ac:dyDescent="0.25">
      <c r="B69" s="15"/>
      <c r="C69" s="30" t="s">
        <v>39</v>
      </c>
      <c r="D69" s="69"/>
      <c r="E69" s="20" t="s">
        <v>14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>
        <v>0</v>
      </c>
      <c r="X69" s="34">
        <v>0</v>
      </c>
      <c r="Y69" s="34">
        <v>0</v>
      </c>
      <c r="Z69" s="34">
        <v>0</v>
      </c>
      <c r="AA69" s="34">
        <v>0</v>
      </c>
      <c r="AB69" s="34">
        <v>0</v>
      </c>
      <c r="AC69" s="34">
        <v>0</v>
      </c>
      <c r="AD69" s="34">
        <v>0</v>
      </c>
      <c r="AE69" s="34">
        <v>0</v>
      </c>
      <c r="AF69" s="34">
        <v>0</v>
      </c>
      <c r="AG69" s="34">
        <v>0</v>
      </c>
      <c r="AH69" s="34">
        <v>0</v>
      </c>
      <c r="AI69" s="34"/>
      <c r="AJ69" s="34">
        <v>0</v>
      </c>
      <c r="AL69" s="67">
        <v>0</v>
      </c>
      <c r="CV69" s="152"/>
    </row>
    <row r="70" spans="2:100 15066:15458" s="1" customFormat="1" hidden="1" x14ac:dyDescent="0.25">
      <c r="B70" s="15"/>
      <c r="C70" s="30" t="s">
        <v>38</v>
      </c>
      <c r="D70" s="69"/>
      <c r="E70" s="20" t="s">
        <v>14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  <c r="X70" s="34">
        <v>0</v>
      </c>
      <c r="Y70" s="34">
        <v>0</v>
      </c>
      <c r="Z70" s="34">
        <v>0</v>
      </c>
      <c r="AA70" s="34">
        <v>0</v>
      </c>
      <c r="AB70" s="34">
        <v>0</v>
      </c>
      <c r="AC70" s="34">
        <v>0</v>
      </c>
      <c r="AD70" s="34">
        <v>0</v>
      </c>
      <c r="AE70" s="34">
        <v>0</v>
      </c>
      <c r="AF70" s="34">
        <v>0</v>
      </c>
      <c r="AG70" s="34">
        <v>0</v>
      </c>
      <c r="AH70" s="34">
        <v>0</v>
      </c>
      <c r="AI70" s="34"/>
      <c r="AJ70" s="34">
        <v>0</v>
      </c>
      <c r="AL70" s="67">
        <v>0</v>
      </c>
      <c r="CV70" s="152"/>
    </row>
    <row r="71" spans="2:100 15066:15458" s="1" customFormat="1" hidden="1" x14ac:dyDescent="0.25">
      <c r="B71" s="15"/>
      <c r="C71" s="30" t="s">
        <v>50</v>
      </c>
      <c r="D71" s="69"/>
      <c r="E71" s="13" t="s">
        <v>14</v>
      </c>
      <c r="F71" s="34">
        <v>0</v>
      </c>
      <c r="G71" s="34"/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  <c r="U71" s="34">
        <v>0</v>
      </c>
      <c r="V71" s="34">
        <v>0</v>
      </c>
      <c r="W71" s="34">
        <v>0</v>
      </c>
      <c r="X71" s="34">
        <v>0</v>
      </c>
      <c r="Y71" s="34">
        <v>0</v>
      </c>
      <c r="Z71" s="34">
        <v>0</v>
      </c>
      <c r="AA71" s="34">
        <v>0</v>
      </c>
      <c r="AB71" s="34">
        <v>0</v>
      </c>
      <c r="AC71" s="34">
        <v>0</v>
      </c>
      <c r="AD71" s="34">
        <v>0</v>
      </c>
      <c r="AE71" s="34">
        <v>0</v>
      </c>
      <c r="AF71" s="34">
        <v>0</v>
      </c>
      <c r="AG71" s="34">
        <v>0</v>
      </c>
      <c r="AH71" s="34">
        <v>0</v>
      </c>
      <c r="AI71" s="34"/>
      <c r="AJ71" s="34">
        <v>0</v>
      </c>
      <c r="AL71" s="67">
        <v>0</v>
      </c>
      <c r="CV71" s="152"/>
    </row>
    <row r="72" spans="2:100 15066:15458" s="1" customFormat="1" hidden="1" x14ac:dyDescent="0.25">
      <c r="B72" s="15"/>
      <c r="C72" s="30" t="s">
        <v>29</v>
      </c>
      <c r="D72" s="69"/>
      <c r="E72" s="1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L72" s="72" t="s">
        <v>29</v>
      </c>
      <c r="CV72" s="152"/>
    </row>
    <row r="73" spans="2:100 15066:15458" s="16" customFormat="1" hidden="1" x14ac:dyDescent="0.2">
      <c r="B73" s="17"/>
      <c r="C73" s="31" t="s">
        <v>49</v>
      </c>
      <c r="D73" s="62"/>
      <c r="E73" s="32" t="s">
        <v>31</v>
      </c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L73" s="63">
        <v>0</v>
      </c>
      <c r="CV73" s="158"/>
    </row>
    <row r="74" spans="2:100 15066:15458" s="16" customFormat="1" hidden="1" x14ac:dyDescent="0.2">
      <c r="B74" s="17"/>
      <c r="C74" s="31" t="s">
        <v>48</v>
      </c>
      <c r="D74" s="62"/>
      <c r="E74" s="32" t="s">
        <v>31</v>
      </c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L74" s="63">
        <v>0</v>
      </c>
      <c r="CV74" s="158"/>
    </row>
    <row r="75" spans="2:100 15066:15458" s="1" customFormat="1" hidden="1" x14ac:dyDescent="0.25">
      <c r="B75" s="15"/>
      <c r="C75" s="30" t="s">
        <v>28</v>
      </c>
      <c r="D75" s="69"/>
      <c r="E75" s="1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L75" s="72" t="s">
        <v>28</v>
      </c>
      <c r="CV75" s="152"/>
    </row>
    <row r="76" spans="2:100 15066:15458" s="1" customFormat="1" hidden="1" x14ac:dyDescent="0.25">
      <c r="B76" s="15"/>
      <c r="C76" s="14" t="s">
        <v>49</v>
      </c>
      <c r="D76" s="69"/>
      <c r="E76" s="20" t="s">
        <v>28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  <c r="AA76" s="33">
        <v>0</v>
      </c>
      <c r="AB76" s="33">
        <v>0</v>
      </c>
      <c r="AC76" s="33">
        <v>0</v>
      </c>
      <c r="AD76" s="33">
        <v>0</v>
      </c>
      <c r="AE76" s="33">
        <v>0</v>
      </c>
      <c r="AF76" s="33">
        <v>0</v>
      </c>
      <c r="AG76" s="33">
        <v>0</v>
      </c>
      <c r="AH76" s="33">
        <v>0</v>
      </c>
      <c r="AI76" s="33"/>
      <c r="AJ76" s="33">
        <v>0</v>
      </c>
      <c r="AL76" s="63">
        <v>0</v>
      </c>
      <c r="CV76" s="152"/>
    </row>
    <row r="77" spans="2:100 15066:15458" s="1" customFormat="1" hidden="1" x14ac:dyDescent="0.25">
      <c r="B77" s="15"/>
      <c r="C77" s="14" t="s">
        <v>48</v>
      </c>
      <c r="D77" s="69"/>
      <c r="E77" s="20" t="s">
        <v>28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  <c r="AC77" s="33">
        <v>0</v>
      </c>
      <c r="AD77" s="33">
        <v>0</v>
      </c>
      <c r="AE77" s="33">
        <v>0</v>
      </c>
      <c r="AF77" s="33">
        <v>0</v>
      </c>
      <c r="AG77" s="33">
        <v>0</v>
      </c>
      <c r="AH77" s="33">
        <v>0</v>
      </c>
      <c r="AI77" s="33"/>
      <c r="AJ77" s="33">
        <v>0</v>
      </c>
      <c r="AL77" s="63">
        <v>0</v>
      </c>
      <c r="CV77" s="152"/>
    </row>
    <row r="78" spans="2:100 15066:15458" s="1" customFormat="1" hidden="1" x14ac:dyDescent="0.25">
      <c r="B78" s="15"/>
      <c r="C78" s="30" t="s">
        <v>36</v>
      </c>
      <c r="D78" s="69"/>
      <c r="E78" s="20" t="s">
        <v>35</v>
      </c>
      <c r="F78" s="300">
        <v>0</v>
      </c>
      <c r="G78" s="301">
        <v>0</v>
      </c>
      <c r="H78" s="301">
        <v>0</v>
      </c>
      <c r="I78" s="301">
        <v>0</v>
      </c>
      <c r="J78" s="301">
        <v>0</v>
      </c>
      <c r="K78" s="301">
        <v>0</v>
      </c>
      <c r="L78" s="301">
        <v>0</v>
      </c>
      <c r="M78" s="301">
        <v>0</v>
      </c>
      <c r="N78" s="301">
        <v>0</v>
      </c>
      <c r="O78" s="301">
        <v>0</v>
      </c>
      <c r="P78" s="301">
        <v>0</v>
      </c>
      <c r="Q78" s="301">
        <v>0</v>
      </c>
      <c r="R78" s="301">
        <v>0</v>
      </c>
      <c r="S78" s="301">
        <v>0</v>
      </c>
      <c r="T78" s="301">
        <v>0</v>
      </c>
      <c r="U78" s="301">
        <v>0</v>
      </c>
      <c r="V78" s="301">
        <v>0</v>
      </c>
      <c r="W78" s="301">
        <v>0</v>
      </c>
      <c r="X78" s="301">
        <v>0</v>
      </c>
      <c r="Y78" s="301">
        <v>0</v>
      </c>
      <c r="Z78" s="301">
        <v>0</v>
      </c>
      <c r="AA78" s="301">
        <v>0</v>
      </c>
      <c r="AB78" s="301">
        <v>0</v>
      </c>
      <c r="AC78" s="301">
        <v>0</v>
      </c>
      <c r="AD78" s="301">
        <v>0</v>
      </c>
      <c r="AE78" s="301">
        <v>0</v>
      </c>
      <c r="AF78" s="301">
        <v>0</v>
      </c>
      <c r="AG78" s="301">
        <v>0</v>
      </c>
      <c r="AH78" s="301">
        <v>0</v>
      </c>
      <c r="AI78" s="301"/>
      <c r="AJ78" s="301">
        <v>0</v>
      </c>
      <c r="AL78" s="63">
        <v>0</v>
      </c>
      <c r="CV78" s="152"/>
    </row>
    <row r="79" spans="2:100 15066:15458" s="1" customFormat="1" hidden="1" x14ac:dyDescent="0.25">
      <c r="B79" s="15"/>
      <c r="C79" s="30" t="s">
        <v>34</v>
      </c>
      <c r="D79" s="69"/>
      <c r="E79" s="20" t="s">
        <v>33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Z79" s="33">
        <v>0</v>
      </c>
      <c r="AA79" s="33">
        <v>0</v>
      </c>
      <c r="AB79" s="33">
        <v>0</v>
      </c>
      <c r="AC79" s="33">
        <v>0</v>
      </c>
      <c r="AD79" s="33">
        <v>0</v>
      </c>
      <c r="AE79" s="33">
        <v>0</v>
      </c>
      <c r="AF79" s="33">
        <v>0</v>
      </c>
      <c r="AG79" s="33">
        <v>0</v>
      </c>
      <c r="AH79" s="33">
        <v>0</v>
      </c>
      <c r="AI79" s="33"/>
      <c r="AJ79" s="33">
        <v>0</v>
      </c>
      <c r="AL79" s="63">
        <v>0</v>
      </c>
      <c r="CV79" s="152"/>
    </row>
    <row r="80" spans="2:100 15066:15458" s="1" customFormat="1" hidden="1" x14ac:dyDescent="0.25">
      <c r="B80" s="8"/>
      <c r="C80" s="53" t="s">
        <v>32</v>
      </c>
      <c r="D80" s="54"/>
      <c r="E80" s="55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3"/>
      <c r="AL80" s="87" t="s">
        <v>132</v>
      </c>
      <c r="CV80" s="151"/>
      <c r="VGL80" s="50"/>
      <c r="VGM80" s="50"/>
      <c r="VGN80" s="50"/>
      <c r="VGO80" s="50"/>
      <c r="VGP80" s="50"/>
      <c r="VGQ80" s="50"/>
      <c r="VGR80" s="50"/>
      <c r="VGS80" s="50"/>
      <c r="VGT80" s="50"/>
      <c r="VGU80" s="50"/>
      <c r="VGV80" s="50"/>
      <c r="VGW80" s="50"/>
      <c r="VGX80" s="50"/>
      <c r="VGY80" s="50"/>
      <c r="VGZ80" s="50"/>
      <c r="VHA80" s="50"/>
      <c r="VHB80" s="50"/>
      <c r="VHC80" s="50"/>
      <c r="VHD80" s="50"/>
      <c r="VHE80" s="50"/>
      <c r="VHF80" s="50"/>
      <c r="VHG80" s="50"/>
      <c r="VHH80" s="50"/>
      <c r="VHI80" s="50"/>
      <c r="VHJ80" s="50"/>
      <c r="VHK80" s="50"/>
      <c r="VHL80" s="50"/>
      <c r="VHM80" s="50"/>
      <c r="VHN80" s="50"/>
      <c r="VHO80" s="50"/>
      <c r="VHP80" s="50"/>
      <c r="VHQ80" s="50"/>
      <c r="VHR80" s="50"/>
      <c r="VHS80" s="50"/>
      <c r="VHT80" s="50"/>
      <c r="VHU80" s="50"/>
      <c r="VHV80" s="50"/>
      <c r="VHW80" s="50"/>
      <c r="VHX80" s="50"/>
      <c r="VHY80" s="50"/>
      <c r="VHZ80" s="50"/>
      <c r="VIA80" s="50"/>
      <c r="VIB80" s="50"/>
      <c r="VIC80" s="50"/>
      <c r="VID80" s="50"/>
      <c r="VIE80" s="50"/>
      <c r="VIF80" s="50"/>
      <c r="VIG80" s="50"/>
      <c r="VIH80" s="50"/>
      <c r="VII80" s="50"/>
      <c r="VIJ80" s="50"/>
      <c r="VIK80" s="50"/>
      <c r="VIL80" s="50"/>
      <c r="VIM80" s="50"/>
      <c r="VIN80" s="50"/>
      <c r="VIO80" s="50"/>
      <c r="VIP80" s="50"/>
      <c r="VIQ80" s="50"/>
      <c r="VIR80" s="50"/>
      <c r="VIS80" s="50"/>
      <c r="VIT80" s="50"/>
      <c r="VIU80" s="50"/>
      <c r="VIV80" s="50"/>
      <c r="VIW80" s="50"/>
      <c r="VIX80" s="50"/>
      <c r="VIY80" s="50"/>
      <c r="VIZ80" s="50"/>
      <c r="VJA80" s="50"/>
      <c r="VJB80" s="50"/>
      <c r="VJC80" s="50"/>
      <c r="VJD80" s="50"/>
      <c r="VJE80" s="50"/>
      <c r="VJF80" s="50"/>
      <c r="VJG80" s="50"/>
      <c r="VJH80" s="50"/>
      <c r="VJI80" s="50"/>
      <c r="VJJ80" s="50"/>
      <c r="VJK80" s="50"/>
      <c r="VJL80" s="50"/>
      <c r="VJM80" s="50"/>
      <c r="VJN80" s="50"/>
      <c r="VJO80" s="50"/>
      <c r="VJP80" s="50"/>
      <c r="VJQ80" s="50"/>
      <c r="VJR80" s="50"/>
      <c r="VJS80" s="50"/>
      <c r="VJT80" s="50"/>
      <c r="VJU80" s="50"/>
      <c r="VJV80" s="50"/>
      <c r="VJW80" s="50"/>
      <c r="VJX80" s="50"/>
      <c r="VJY80" s="50"/>
      <c r="VJZ80" s="50"/>
      <c r="VKA80" s="50"/>
      <c r="VKB80" s="50"/>
      <c r="VKC80" s="50"/>
      <c r="VKD80" s="50"/>
      <c r="VKE80" s="50"/>
      <c r="VKF80" s="50"/>
      <c r="VKG80" s="50"/>
      <c r="VKH80" s="50"/>
      <c r="VKI80" s="50"/>
      <c r="VKJ80" s="50"/>
      <c r="VKK80" s="50"/>
      <c r="VKL80" s="50"/>
      <c r="VKM80" s="50"/>
      <c r="VKN80" s="50"/>
      <c r="VKO80" s="50"/>
      <c r="VKP80" s="50"/>
      <c r="VKQ80" s="50"/>
      <c r="VKR80" s="50"/>
      <c r="VKS80" s="50"/>
      <c r="VKT80" s="50"/>
      <c r="VKU80" s="50"/>
      <c r="VKV80" s="50"/>
      <c r="VKW80" s="50"/>
      <c r="VKX80" s="50"/>
      <c r="VKY80" s="50"/>
      <c r="VKZ80" s="50"/>
      <c r="VLA80" s="50"/>
      <c r="VLB80" s="50"/>
      <c r="VLC80" s="50"/>
      <c r="VLD80" s="50"/>
      <c r="VLE80" s="50"/>
      <c r="VLF80" s="50"/>
      <c r="VLG80" s="50"/>
      <c r="VLH80" s="50"/>
      <c r="VLI80" s="50"/>
      <c r="VLJ80" s="50"/>
      <c r="VLK80" s="50"/>
      <c r="VLL80" s="50"/>
      <c r="VLM80" s="50"/>
      <c r="VLN80" s="50"/>
      <c r="VLO80" s="50"/>
      <c r="VLP80" s="50"/>
      <c r="VLQ80" s="50"/>
      <c r="VLR80" s="50"/>
      <c r="VLS80" s="50"/>
      <c r="VLT80" s="50"/>
      <c r="VLU80" s="50"/>
      <c r="VLV80" s="50"/>
      <c r="VLW80" s="50"/>
      <c r="VLX80" s="50"/>
      <c r="VLY80" s="50"/>
      <c r="VLZ80" s="50"/>
      <c r="VMA80" s="50"/>
      <c r="VMB80" s="50"/>
      <c r="VMC80" s="50"/>
      <c r="VMD80" s="50"/>
      <c r="VME80" s="50"/>
      <c r="VMF80" s="50"/>
      <c r="VMG80" s="50"/>
      <c r="VMH80" s="50"/>
      <c r="VMI80" s="50"/>
      <c r="VMJ80" s="50"/>
      <c r="VMK80" s="50"/>
      <c r="VML80" s="50"/>
      <c r="VMM80" s="50"/>
      <c r="VMN80" s="50"/>
      <c r="VMO80" s="50"/>
      <c r="VMP80" s="50"/>
      <c r="VMQ80" s="50"/>
      <c r="VMR80" s="50"/>
      <c r="VMS80" s="50"/>
      <c r="VMT80" s="50"/>
      <c r="VMU80" s="50"/>
      <c r="VMV80" s="50"/>
      <c r="VMW80" s="50"/>
      <c r="VMX80" s="50"/>
      <c r="VMY80" s="50"/>
      <c r="VMZ80" s="50"/>
      <c r="VNA80" s="50"/>
      <c r="VNB80" s="50"/>
      <c r="VNC80" s="50"/>
      <c r="VND80" s="50"/>
      <c r="VNE80" s="50"/>
      <c r="VNF80" s="50"/>
      <c r="VNG80" s="50"/>
      <c r="VNH80" s="50"/>
      <c r="VNI80" s="50"/>
      <c r="VNJ80" s="50"/>
      <c r="VNK80" s="50"/>
      <c r="VNL80" s="50"/>
      <c r="VNM80" s="50"/>
      <c r="VNN80" s="50"/>
      <c r="VNO80" s="50"/>
      <c r="VNP80" s="50"/>
      <c r="VNQ80" s="50"/>
      <c r="VNR80" s="50"/>
      <c r="VNS80" s="50"/>
      <c r="VNT80" s="50"/>
      <c r="VNU80" s="50"/>
      <c r="VNV80" s="50"/>
      <c r="VNW80" s="50"/>
      <c r="VNX80" s="50"/>
      <c r="VNY80" s="50"/>
      <c r="VNZ80" s="50"/>
      <c r="VOA80" s="50"/>
      <c r="VOB80" s="50"/>
      <c r="VOC80" s="50"/>
      <c r="VOD80" s="50"/>
      <c r="VOE80" s="50"/>
      <c r="VOF80" s="50"/>
      <c r="VOG80" s="50"/>
      <c r="VOH80" s="50"/>
      <c r="VOI80" s="50"/>
      <c r="VOJ80" s="50"/>
      <c r="VOK80" s="50"/>
      <c r="VOL80" s="50"/>
      <c r="VOM80" s="50"/>
      <c r="VON80" s="50"/>
      <c r="VOO80" s="50"/>
      <c r="VOP80" s="50"/>
      <c r="VOQ80" s="50"/>
      <c r="VOR80" s="50"/>
      <c r="VOS80" s="50"/>
      <c r="VOT80" s="50"/>
      <c r="VOU80" s="50"/>
      <c r="VOV80" s="50"/>
      <c r="VOW80" s="50"/>
      <c r="VOX80" s="50"/>
      <c r="VOY80" s="50"/>
      <c r="VOZ80" s="50"/>
      <c r="VPA80" s="50"/>
      <c r="VPB80" s="50"/>
      <c r="VPC80" s="50"/>
      <c r="VPD80" s="50"/>
      <c r="VPE80" s="50"/>
      <c r="VPF80" s="50"/>
      <c r="VPG80" s="50"/>
      <c r="VPH80" s="50"/>
      <c r="VPI80" s="50"/>
      <c r="VPJ80" s="50"/>
      <c r="VPK80" s="50"/>
      <c r="VPL80" s="50"/>
      <c r="VPM80" s="50"/>
      <c r="VPN80" s="50"/>
      <c r="VPO80" s="50"/>
      <c r="VPP80" s="50"/>
      <c r="VPQ80" s="50"/>
      <c r="VPR80" s="50"/>
      <c r="VPS80" s="50"/>
      <c r="VPT80" s="50"/>
      <c r="VPU80" s="50"/>
      <c r="VPV80" s="50"/>
      <c r="VPW80" s="50"/>
      <c r="VPX80" s="50"/>
      <c r="VPY80" s="50"/>
      <c r="VPZ80" s="50"/>
      <c r="VQA80" s="50"/>
      <c r="VQB80" s="50"/>
      <c r="VQC80" s="50"/>
      <c r="VQD80" s="50"/>
      <c r="VQE80" s="50"/>
      <c r="VQF80" s="50"/>
      <c r="VQG80" s="50"/>
      <c r="VQH80" s="50"/>
      <c r="VQI80" s="50"/>
      <c r="VQJ80" s="50"/>
      <c r="VQK80" s="50"/>
      <c r="VQL80" s="50"/>
      <c r="VQM80" s="50"/>
      <c r="VQN80" s="50"/>
      <c r="VQO80" s="50"/>
      <c r="VQP80" s="50"/>
      <c r="VQQ80" s="50"/>
      <c r="VQR80" s="50"/>
      <c r="VQS80" s="50"/>
      <c r="VQT80" s="50"/>
      <c r="VQU80" s="50"/>
      <c r="VQV80" s="50"/>
      <c r="VQW80" s="50"/>
      <c r="VQX80" s="50"/>
      <c r="VQY80" s="50"/>
      <c r="VQZ80" s="50"/>
      <c r="VRA80" s="50"/>
      <c r="VRB80" s="50"/>
      <c r="VRC80" s="50"/>
      <c r="VRD80" s="50"/>
      <c r="VRE80" s="50"/>
      <c r="VRF80" s="50"/>
      <c r="VRG80" s="50"/>
      <c r="VRH80" s="50"/>
      <c r="VRI80" s="50"/>
      <c r="VRJ80" s="50"/>
      <c r="VRK80" s="50"/>
      <c r="VRL80" s="50"/>
      <c r="VRM80" s="50"/>
      <c r="VRN80" s="50"/>
      <c r="VRO80" s="50"/>
      <c r="VRP80" s="50"/>
      <c r="VRQ80" s="50"/>
      <c r="VRR80" s="50"/>
      <c r="VRS80" s="50"/>
      <c r="VRT80" s="50"/>
      <c r="VRU80" s="50"/>
      <c r="VRV80" s="50"/>
      <c r="VRW80" s="50"/>
      <c r="VRX80" s="50"/>
      <c r="VRY80" s="50"/>
      <c r="VRZ80" s="50"/>
      <c r="VSA80" s="50"/>
      <c r="VSB80" s="50"/>
      <c r="VSC80" s="50"/>
      <c r="VSD80" s="50"/>
      <c r="VSE80" s="50"/>
      <c r="VSF80" s="50"/>
      <c r="VSG80" s="50"/>
      <c r="VSH80" s="50"/>
      <c r="VSI80" s="50"/>
      <c r="VSJ80" s="50"/>
      <c r="VSK80" s="50"/>
      <c r="VSL80" s="50"/>
      <c r="VSM80" s="50"/>
      <c r="VSN80" s="50"/>
      <c r="VSO80" s="50"/>
      <c r="VSP80" s="50"/>
      <c r="VSQ80" s="50"/>
      <c r="VSR80" s="50"/>
      <c r="VSS80" s="50"/>
      <c r="VST80" s="50"/>
      <c r="VSU80" s="50"/>
      <c r="VSV80" s="50"/>
      <c r="VSW80" s="50"/>
      <c r="VSX80" s="50"/>
      <c r="VSY80" s="50"/>
      <c r="VSZ80" s="50"/>
      <c r="VTA80" s="50"/>
      <c r="VTB80" s="50"/>
      <c r="VTC80" s="50"/>
      <c r="VTD80" s="50"/>
      <c r="VTE80" s="50"/>
      <c r="VTF80" s="50"/>
      <c r="VTG80" s="50"/>
      <c r="VTH80" s="50"/>
      <c r="VTI80" s="50"/>
      <c r="VTJ80" s="50"/>
      <c r="VTK80" s="50"/>
      <c r="VTL80" s="50"/>
      <c r="VTM80" s="50"/>
      <c r="VTN80" s="50"/>
      <c r="VTO80" s="50"/>
      <c r="VTP80" s="50"/>
      <c r="VTQ80" s="50"/>
      <c r="VTR80" s="50"/>
      <c r="VTS80" s="50"/>
      <c r="VTT80" s="50"/>
      <c r="VTU80" s="50"/>
      <c r="VTV80" s="50"/>
      <c r="VTW80" s="50"/>
      <c r="VTX80" s="50"/>
      <c r="VTY80" s="50"/>
      <c r="VTZ80" s="50"/>
      <c r="VUA80" s="50"/>
      <c r="VUB80" s="50"/>
      <c r="VUC80" s="50"/>
      <c r="VUD80" s="50"/>
      <c r="VUE80" s="50"/>
      <c r="VUF80" s="50"/>
      <c r="VUG80" s="50"/>
      <c r="VUH80" s="50"/>
      <c r="VUI80" s="50"/>
      <c r="VUJ80" s="50"/>
      <c r="VUK80" s="50"/>
      <c r="VUL80" s="50"/>
      <c r="VUM80" s="50"/>
      <c r="VUN80" s="50"/>
      <c r="VUO80" s="50"/>
      <c r="VUP80" s="50"/>
      <c r="VUQ80" s="50"/>
      <c r="VUR80" s="50"/>
      <c r="VUS80" s="50"/>
      <c r="VUT80" s="50"/>
      <c r="VUU80" s="50"/>
      <c r="VUV80" s="50"/>
      <c r="VUW80" s="50"/>
      <c r="VUX80" s="50"/>
      <c r="VUY80" s="50"/>
      <c r="VUZ80" s="50"/>
      <c r="VVA80" s="50"/>
      <c r="VVB80" s="50"/>
      <c r="VVC80" s="50"/>
      <c r="VVD80" s="50"/>
      <c r="VVE80" s="50"/>
      <c r="VVF80" s="50"/>
      <c r="VVG80" s="50"/>
      <c r="VVH80" s="50"/>
      <c r="VVI80" s="50"/>
      <c r="VVJ80" s="50"/>
      <c r="VVK80" s="50"/>
      <c r="VVL80" s="50"/>
      <c r="VVM80" s="50"/>
      <c r="VVN80" s="50"/>
    </row>
    <row r="81" spans="2:100 15066:15458" s="1" customFormat="1" hidden="1" x14ac:dyDescent="0.25">
      <c r="B81" s="15"/>
      <c r="C81" s="30" t="s">
        <v>29</v>
      </c>
      <c r="D81" s="69"/>
      <c r="E81" s="1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L81" s="72" t="s">
        <v>29</v>
      </c>
      <c r="CV81" s="152"/>
    </row>
    <row r="82" spans="2:100 15066:15458" s="1" customFormat="1" hidden="1" x14ac:dyDescent="0.25">
      <c r="B82" s="15"/>
      <c r="C82" s="14" t="s">
        <v>49</v>
      </c>
      <c r="D82" s="69"/>
      <c r="E82" s="20" t="s">
        <v>31</v>
      </c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L82" s="63">
        <v>0</v>
      </c>
      <c r="CV82" s="152"/>
    </row>
    <row r="83" spans="2:100 15066:15458" s="1" customFormat="1" hidden="1" x14ac:dyDescent="0.25">
      <c r="B83" s="15"/>
      <c r="C83" s="14" t="s">
        <v>48</v>
      </c>
      <c r="D83" s="69"/>
      <c r="E83" s="20" t="s">
        <v>31</v>
      </c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L83" s="63">
        <v>0</v>
      </c>
      <c r="CV83" s="152"/>
    </row>
    <row r="84" spans="2:100 15066:15458" s="1" customFormat="1" hidden="1" x14ac:dyDescent="0.25">
      <c r="B84" s="15"/>
      <c r="C84" s="30" t="s">
        <v>28</v>
      </c>
      <c r="D84" s="69"/>
      <c r="E84" s="1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L84" s="72" t="s">
        <v>28</v>
      </c>
      <c r="CD84" s="152"/>
      <c r="CE84" s="152"/>
      <c r="CF84" s="152"/>
      <c r="CG84" s="152"/>
      <c r="CH84" s="152"/>
      <c r="CI84" s="152"/>
      <c r="CJ84" s="152"/>
      <c r="CK84" s="152"/>
      <c r="CL84" s="152"/>
      <c r="CM84" s="152"/>
      <c r="CV84" s="152"/>
    </row>
    <row r="85" spans="2:100 15066:15458" s="1" customFormat="1" hidden="1" x14ac:dyDescent="0.25">
      <c r="B85" s="15"/>
      <c r="C85" s="14" t="s">
        <v>49</v>
      </c>
      <c r="D85" s="69"/>
      <c r="E85" s="20" t="s">
        <v>28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0</v>
      </c>
      <c r="AG85" s="33">
        <v>0</v>
      </c>
      <c r="AH85" s="33">
        <v>0</v>
      </c>
      <c r="AI85" s="33"/>
      <c r="AJ85" s="33">
        <v>0</v>
      </c>
      <c r="AL85" s="63">
        <v>0</v>
      </c>
      <c r="CD85" s="156"/>
      <c r="CE85" s="152"/>
      <c r="CF85" s="152"/>
      <c r="CG85" s="152"/>
      <c r="CH85" s="159"/>
      <c r="CI85" s="152"/>
      <c r="CJ85" s="152"/>
      <c r="CK85" s="152"/>
      <c r="CL85" s="152"/>
      <c r="CM85" s="152"/>
      <c r="CV85" s="152"/>
    </row>
    <row r="86" spans="2:100 15066:15458" s="1" customFormat="1" hidden="1" x14ac:dyDescent="0.25">
      <c r="B86" s="15"/>
      <c r="C86" s="14" t="s">
        <v>48</v>
      </c>
      <c r="D86" s="69"/>
      <c r="E86" s="20" t="s">
        <v>28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0</v>
      </c>
      <c r="AG86" s="33">
        <v>0</v>
      </c>
      <c r="AH86" s="33">
        <v>0</v>
      </c>
      <c r="AI86" s="33"/>
      <c r="AJ86" s="33">
        <v>0</v>
      </c>
      <c r="AL86" s="63">
        <v>0</v>
      </c>
      <c r="CD86" s="151"/>
      <c r="CE86" s="152"/>
      <c r="CF86" s="152"/>
      <c r="CG86" s="152"/>
      <c r="CH86" s="152"/>
      <c r="CI86" s="152"/>
      <c r="CJ86" s="152"/>
      <c r="CK86" s="152"/>
      <c r="CL86" s="152"/>
      <c r="CM86" s="152"/>
      <c r="CV86" s="152"/>
    </row>
    <row r="87" spans="2:100 15066:15458" hidden="1" x14ac:dyDescent="0.25">
      <c r="B87" s="8"/>
      <c r="C87" s="53" t="s">
        <v>30</v>
      </c>
      <c r="D87" s="54"/>
      <c r="E87" s="55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3"/>
      <c r="AL87" s="87" t="s">
        <v>132</v>
      </c>
      <c r="CD87" s="151"/>
      <c r="CE87" s="151"/>
      <c r="CF87" s="151"/>
      <c r="CG87" s="151"/>
      <c r="CH87" s="151"/>
      <c r="CI87" s="151"/>
      <c r="CJ87" s="151"/>
      <c r="CK87" s="151"/>
      <c r="CL87" s="151"/>
      <c r="CM87" s="151"/>
    </row>
    <row r="88" spans="2:100 15066:15458" s="1" customFormat="1" hidden="1" x14ac:dyDescent="0.25">
      <c r="B88" s="15"/>
      <c r="C88" s="30" t="s">
        <v>29</v>
      </c>
      <c r="D88" s="69"/>
      <c r="E88" s="1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L88" s="72" t="s">
        <v>29</v>
      </c>
      <c r="CD88" s="152"/>
      <c r="CE88" s="152"/>
      <c r="CF88" s="152"/>
      <c r="CG88" s="152"/>
      <c r="CH88" s="152"/>
      <c r="CI88" s="152"/>
      <c r="CJ88" s="152"/>
      <c r="CK88" s="152"/>
      <c r="CL88" s="152"/>
      <c r="CM88" s="152"/>
      <c r="CV88" s="152"/>
    </row>
    <row r="89" spans="2:100 15066:15458" s="1" customFormat="1" hidden="1" x14ac:dyDescent="0.25">
      <c r="B89" s="15"/>
      <c r="C89" s="14" t="s">
        <v>49</v>
      </c>
      <c r="D89" s="136">
        <v>0.3</v>
      </c>
      <c r="E89" s="20" t="s">
        <v>25</v>
      </c>
      <c r="F89" s="34" t="e">
        <v>#DIV/0!</v>
      </c>
      <c r="G89" s="34" t="e">
        <v>#DIV/0!</v>
      </c>
      <c r="H89" s="34" t="e">
        <v>#DIV/0!</v>
      </c>
      <c r="I89" s="34" t="e">
        <v>#DIV/0!</v>
      </c>
      <c r="J89" s="34" t="e">
        <v>#DIV/0!</v>
      </c>
      <c r="K89" s="34" t="e">
        <v>#DIV/0!</v>
      </c>
      <c r="L89" s="34" t="e">
        <v>#DIV/0!</v>
      </c>
      <c r="M89" s="34" t="e">
        <v>#DIV/0!</v>
      </c>
      <c r="N89" s="34" t="e">
        <v>#DIV/0!</v>
      </c>
      <c r="O89" s="34" t="e">
        <v>#DIV/0!</v>
      </c>
      <c r="P89" s="34" t="e">
        <v>#DIV/0!</v>
      </c>
      <c r="Q89" s="34" t="e">
        <v>#DIV/0!</v>
      </c>
      <c r="R89" s="34" t="e">
        <v>#DIV/0!</v>
      </c>
      <c r="S89" s="34" t="e">
        <v>#DIV/0!</v>
      </c>
      <c r="T89" s="34" t="e">
        <v>#DIV/0!</v>
      </c>
      <c r="U89" s="34" t="e">
        <v>#DIV/0!</v>
      </c>
      <c r="V89" s="34" t="e">
        <v>#DIV/0!</v>
      </c>
      <c r="W89" s="34" t="e">
        <v>#DIV/0!</v>
      </c>
      <c r="X89" s="34" t="e">
        <v>#DIV/0!</v>
      </c>
      <c r="Y89" s="34" t="e">
        <v>#DIV/0!</v>
      </c>
      <c r="Z89" s="34" t="e">
        <v>#DIV/0!</v>
      </c>
      <c r="AA89" s="34" t="e">
        <v>#DIV/0!</v>
      </c>
      <c r="AB89" s="34" t="e">
        <v>#DIV/0!</v>
      </c>
      <c r="AC89" s="34" t="e">
        <v>#DIV/0!</v>
      </c>
      <c r="AD89" s="34" t="e">
        <v>#DIV/0!</v>
      </c>
      <c r="AE89" s="34" t="e">
        <v>#DIV/0!</v>
      </c>
      <c r="AF89" s="34" t="e">
        <v>#DIV/0!</v>
      </c>
      <c r="AG89" s="34" t="e">
        <v>#DIV/0!</v>
      </c>
      <c r="AH89" s="34" t="e">
        <v>#DIV/0!</v>
      </c>
      <c r="AI89" s="34"/>
      <c r="AJ89" s="34" t="e">
        <v>#DIV/0!</v>
      </c>
      <c r="AL89" s="67" t="e">
        <v>#DIV/0!</v>
      </c>
      <c r="CD89" s="152"/>
      <c r="CE89" s="152"/>
      <c r="CF89" s="152"/>
      <c r="CG89" s="152"/>
      <c r="CH89" s="152"/>
      <c r="CI89" s="152"/>
      <c r="CJ89" s="152"/>
      <c r="CK89" s="152"/>
      <c r="CL89" s="152"/>
      <c r="CM89" s="152"/>
      <c r="CV89" s="152"/>
    </row>
    <row r="90" spans="2:100 15066:15458" s="1" customFormat="1" hidden="1" x14ac:dyDescent="0.25">
      <c r="B90" s="15"/>
      <c r="C90" s="14" t="s">
        <v>48</v>
      </c>
      <c r="D90" s="136">
        <v>0.3</v>
      </c>
      <c r="E90" s="20" t="s">
        <v>25</v>
      </c>
      <c r="F90" s="34" t="e">
        <v>#DIV/0!</v>
      </c>
      <c r="G90" s="34" t="e">
        <v>#DIV/0!</v>
      </c>
      <c r="H90" s="34" t="e">
        <v>#DIV/0!</v>
      </c>
      <c r="I90" s="34" t="e">
        <v>#DIV/0!</v>
      </c>
      <c r="J90" s="34" t="e">
        <v>#DIV/0!</v>
      </c>
      <c r="K90" s="34" t="e">
        <v>#DIV/0!</v>
      </c>
      <c r="L90" s="34" t="e">
        <v>#DIV/0!</v>
      </c>
      <c r="M90" s="34" t="e">
        <v>#DIV/0!</v>
      </c>
      <c r="N90" s="34" t="e">
        <v>#DIV/0!</v>
      </c>
      <c r="O90" s="34" t="e">
        <v>#DIV/0!</v>
      </c>
      <c r="P90" s="34" t="e">
        <v>#DIV/0!</v>
      </c>
      <c r="Q90" s="34" t="e">
        <v>#DIV/0!</v>
      </c>
      <c r="R90" s="34" t="e">
        <v>#DIV/0!</v>
      </c>
      <c r="S90" s="34" t="e">
        <v>#DIV/0!</v>
      </c>
      <c r="T90" s="34" t="e">
        <v>#DIV/0!</v>
      </c>
      <c r="U90" s="34" t="e">
        <v>#DIV/0!</v>
      </c>
      <c r="V90" s="34" t="e">
        <v>#DIV/0!</v>
      </c>
      <c r="W90" s="34" t="e">
        <v>#DIV/0!</v>
      </c>
      <c r="X90" s="34" t="e">
        <v>#DIV/0!</v>
      </c>
      <c r="Y90" s="34" t="e">
        <v>#DIV/0!</v>
      </c>
      <c r="Z90" s="34" t="e">
        <v>#DIV/0!</v>
      </c>
      <c r="AA90" s="34" t="e">
        <v>#DIV/0!</v>
      </c>
      <c r="AB90" s="34" t="e">
        <v>#DIV/0!</v>
      </c>
      <c r="AC90" s="34" t="e">
        <v>#DIV/0!</v>
      </c>
      <c r="AD90" s="34" t="e">
        <v>#DIV/0!</v>
      </c>
      <c r="AE90" s="34" t="e">
        <v>#DIV/0!</v>
      </c>
      <c r="AF90" s="34" t="e">
        <v>#DIV/0!</v>
      </c>
      <c r="AG90" s="34" t="e">
        <v>#DIV/0!</v>
      </c>
      <c r="AH90" s="34" t="e">
        <v>#DIV/0!</v>
      </c>
      <c r="AI90" s="34"/>
      <c r="AJ90" s="34" t="e">
        <v>#DIV/0!</v>
      </c>
      <c r="AL90" s="67" t="e">
        <v>#DIV/0!</v>
      </c>
      <c r="CD90" s="152"/>
      <c r="CE90" s="152"/>
      <c r="CF90" s="152"/>
      <c r="CG90" s="152"/>
      <c r="CH90" s="152"/>
      <c r="CI90" s="152"/>
      <c r="CJ90" s="152"/>
      <c r="CK90" s="152"/>
      <c r="CL90" s="152"/>
      <c r="CM90" s="152"/>
      <c r="CV90" s="152"/>
    </row>
    <row r="91" spans="2:100 15066:15458" s="1" customFormat="1" hidden="1" x14ac:dyDescent="0.25">
      <c r="B91" s="15"/>
      <c r="C91" s="30" t="s">
        <v>28</v>
      </c>
      <c r="D91" s="136"/>
      <c r="E91" s="13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L91" s="72" t="s">
        <v>28</v>
      </c>
      <c r="CD91" s="152"/>
      <c r="CE91" s="152"/>
      <c r="CF91" s="152"/>
      <c r="CG91" s="152"/>
      <c r="CH91" s="152"/>
      <c r="CI91" s="152"/>
      <c r="CJ91" s="152"/>
      <c r="CK91" s="152"/>
      <c r="CL91" s="152"/>
      <c r="CM91" s="152"/>
      <c r="CV91" s="152"/>
    </row>
    <row r="92" spans="2:100 15066:15458" s="1" customFormat="1" hidden="1" x14ac:dyDescent="0.25">
      <c r="B92" s="15"/>
      <c r="C92" s="14" t="s">
        <v>49</v>
      </c>
      <c r="D92" s="136">
        <v>0.5</v>
      </c>
      <c r="E92" s="20" t="s">
        <v>25</v>
      </c>
      <c r="F92" s="34" t="e">
        <v>#DIV/0!</v>
      </c>
      <c r="G92" s="34" t="e">
        <v>#DIV/0!</v>
      </c>
      <c r="H92" s="34" t="e">
        <v>#DIV/0!</v>
      </c>
      <c r="I92" s="34" t="e">
        <v>#DIV/0!</v>
      </c>
      <c r="J92" s="34" t="e">
        <v>#DIV/0!</v>
      </c>
      <c r="K92" s="34" t="e">
        <v>#DIV/0!</v>
      </c>
      <c r="L92" s="34" t="e">
        <v>#DIV/0!</v>
      </c>
      <c r="M92" s="34" t="e">
        <v>#DIV/0!</v>
      </c>
      <c r="N92" s="34" t="e">
        <v>#DIV/0!</v>
      </c>
      <c r="O92" s="34" t="e">
        <v>#DIV/0!</v>
      </c>
      <c r="P92" s="34" t="e">
        <v>#DIV/0!</v>
      </c>
      <c r="Q92" s="34" t="e">
        <v>#DIV/0!</v>
      </c>
      <c r="R92" s="34" t="e">
        <v>#DIV/0!</v>
      </c>
      <c r="S92" s="34" t="e">
        <v>#DIV/0!</v>
      </c>
      <c r="T92" s="34" t="e">
        <v>#DIV/0!</v>
      </c>
      <c r="U92" s="34" t="e">
        <v>#DIV/0!</v>
      </c>
      <c r="V92" s="34" t="e">
        <v>#DIV/0!</v>
      </c>
      <c r="W92" s="34" t="e">
        <v>#DIV/0!</v>
      </c>
      <c r="X92" s="34" t="e">
        <v>#DIV/0!</v>
      </c>
      <c r="Y92" s="34" t="e">
        <v>#DIV/0!</v>
      </c>
      <c r="Z92" s="34" t="e">
        <v>#DIV/0!</v>
      </c>
      <c r="AA92" s="34" t="e">
        <v>#DIV/0!</v>
      </c>
      <c r="AB92" s="34" t="e">
        <v>#DIV/0!</v>
      </c>
      <c r="AC92" s="34" t="e">
        <v>#DIV/0!</v>
      </c>
      <c r="AD92" s="34" t="e">
        <v>#DIV/0!</v>
      </c>
      <c r="AE92" s="34" t="e">
        <v>#DIV/0!</v>
      </c>
      <c r="AF92" s="34" t="e">
        <v>#DIV/0!</v>
      </c>
      <c r="AG92" s="34" t="e">
        <v>#DIV/0!</v>
      </c>
      <c r="AH92" s="34" t="e">
        <v>#DIV/0!</v>
      </c>
      <c r="AI92" s="34"/>
      <c r="AJ92" s="34" t="e">
        <v>#DIV/0!</v>
      </c>
      <c r="AL92" s="67" t="e">
        <v>#DIV/0!</v>
      </c>
      <c r="CD92" s="152"/>
      <c r="CE92" s="152"/>
      <c r="CF92" s="152"/>
      <c r="CG92" s="152"/>
      <c r="CH92" s="152"/>
      <c r="CI92" s="152"/>
      <c r="CJ92" s="152"/>
      <c r="CK92" s="152"/>
      <c r="CL92" s="152"/>
      <c r="CM92" s="152"/>
      <c r="CV92" s="152"/>
    </row>
    <row r="93" spans="2:100 15066:15458" s="1" customFormat="1" ht="15.75" hidden="1" thickBot="1" x14ac:dyDescent="0.3">
      <c r="B93" s="19"/>
      <c r="C93" s="14" t="s">
        <v>48</v>
      </c>
      <c r="D93" s="136">
        <v>0.5</v>
      </c>
      <c r="E93" s="20" t="s">
        <v>25</v>
      </c>
      <c r="F93" s="34" t="e">
        <v>#DIV/0!</v>
      </c>
      <c r="G93" s="34" t="e">
        <v>#DIV/0!</v>
      </c>
      <c r="H93" s="34" t="e">
        <v>#DIV/0!</v>
      </c>
      <c r="I93" s="34" t="e">
        <v>#DIV/0!</v>
      </c>
      <c r="J93" s="34" t="e">
        <v>#DIV/0!</v>
      </c>
      <c r="K93" s="34" t="e">
        <v>#DIV/0!</v>
      </c>
      <c r="L93" s="34" t="e">
        <v>#DIV/0!</v>
      </c>
      <c r="M93" s="34" t="e">
        <v>#DIV/0!</v>
      </c>
      <c r="N93" s="34" t="e">
        <v>#DIV/0!</v>
      </c>
      <c r="O93" s="34" t="e">
        <v>#DIV/0!</v>
      </c>
      <c r="P93" s="34" t="e">
        <v>#DIV/0!</v>
      </c>
      <c r="Q93" s="34" t="e">
        <v>#DIV/0!</v>
      </c>
      <c r="R93" s="34" t="e">
        <v>#DIV/0!</v>
      </c>
      <c r="S93" s="34" t="e">
        <v>#DIV/0!</v>
      </c>
      <c r="T93" s="34" t="e">
        <v>#DIV/0!</v>
      </c>
      <c r="U93" s="34" t="e">
        <v>#DIV/0!</v>
      </c>
      <c r="V93" s="34" t="e">
        <v>#DIV/0!</v>
      </c>
      <c r="W93" s="34" t="e">
        <v>#DIV/0!</v>
      </c>
      <c r="X93" s="34" t="e">
        <v>#DIV/0!</v>
      </c>
      <c r="Y93" s="34" t="e">
        <v>#DIV/0!</v>
      </c>
      <c r="Z93" s="34" t="e">
        <v>#DIV/0!</v>
      </c>
      <c r="AA93" s="34" t="e">
        <v>#DIV/0!</v>
      </c>
      <c r="AB93" s="34" t="e">
        <v>#DIV/0!</v>
      </c>
      <c r="AC93" s="34" t="e">
        <v>#DIV/0!</v>
      </c>
      <c r="AD93" s="34" t="e">
        <v>#DIV/0!</v>
      </c>
      <c r="AE93" s="34" t="e">
        <v>#DIV/0!</v>
      </c>
      <c r="AF93" s="34" t="e">
        <v>#DIV/0!</v>
      </c>
      <c r="AG93" s="34" t="e">
        <v>#DIV/0!</v>
      </c>
      <c r="AH93" s="34" t="e">
        <v>#DIV/0!</v>
      </c>
      <c r="AI93" s="34"/>
      <c r="AJ93" s="34" t="e">
        <v>#DIV/0!</v>
      </c>
      <c r="AL93" s="67" t="e">
        <v>#DIV/0!</v>
      </c>
      <c r="CD93" s="152"/>
      <c r="CE93" s="152"/>
      <c r="CF93" s="152"/>
      <c r="CG93" s="152"/>
      <c r="CH93" s="152"/>
      <c r="CI93" s="152"/>
      <c r="CJ93" s="152"/>
      <c r="CK93" s="152"/>
      <c r="CL93" s="152"/>
      <c r="CM93" s="152"/>
      <c r="CV93" s="152"/>
    </row>
    <row r="94" spans="2:100 15066:15458" s="1" customFormat="1" hidden="1" x14ac:dyDescent="0.25">
      <c r="B94" s="8">
        <v>5</v>
      </c>
      <c r="C94" s="53" t="s">
        <v>47</v>
      </c>
      <c r="D94" s="54"/>
      <c r="E94" s="55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3"/>
      <c r="AL94" s="87" t="s">
        <v>131</v>
      </c>
      <c r="CD94" s="151"/>
      <c r="CE94" s="151"/>
      <c r="CF94" s="152"/>
      <c r="CG94" s="152"/>
      <c r="CH94" s="151"/>
      <c r="CI94" s="152"/>
      <c r="CJ94" s="151"/>
      <c r="CK94" s="151"/>
      <c r="CL94" s="151"/>
      <c r="CM94" s="151"/>
      <c r="CV94" s="151"/>
      <c r="VGL94" s="50"/>
      <c r="VGM94" s="50"/>
      <c r="VGN94" s="50"/>
      <c r="VGO94" s="50"/>
      <c r="VGP94" s="50"/>
      <c r="VGQ94" s="50"/>
      <c r="VGR94" s="50"/>
      <c r="VGS94" s="50"/>
      <c r="VGT94" s="50"/>
      <c r="VGU94" s="50"/>
      <c r="VGV94" s="50"/>
      <c r="VGW94" s="50"/>
      <c r="VGX94" s="50"/>
      <c r="VGY94" s="50"/>
      <c r="VGZ94" s="50"/>
      <c r="VHA94" s="50"/>
      <c r="VHB94" s="50"/>
      <c r="VHC94" s="50"/>
      <c r="VHD94" s="50"/>
      <c r="VHE94" s="50"/>
      <c r="VHF94" s="50"/>
      <c r="VHG94" s="50"/>
      <c r="VHH94" s="50"/>
      <c r="VHI94" s="50"/>
      <c r="VHJ94" s="50"/>
      <c r="VHK94" s="50"/>
      <c r="VHL94" s="50"/>
      <c r="VHM94" s="50"/>
      <c r="VHN94" s="50"/>
      <c r="VHO94" s="50"/>
      <c r="VHP94" s="50"/>
      <c r="VHQ94" s="50"/>
      <c r="VHR94" s="50"/>
      <c r="VHS94" s="50"/>
      <c r="VHT94" s="50"/>
      <c r="VHU94" s="50"/>
      <c r="VHV94" s="50"/>
      <c r="VHW94" s="50"/>
      <c r="VHX94" s="50"/>
      <c r="VHY94" s="50"/>
      <c r="VHZ94" s="50"/>
      <c r="VIA94" s="50"/>
      <c r="VIB94" s="50"/>
      <c r="VIC94" s="50"/>
      <c r="VID94" s="50"/>
      <c r="VIE94" s="50"/>
      <c r="VIF94" s="50"/>
      <c r="VIG94" s="50"/>
      <c r="VIH94" s="50"/>
      <c r="VII94" s="50"/>
      <c r="VIJ94" s="50"/>
      <c r="VIK94" s="50"/>
      <c r="VIL94" s="50"/>
      <c r="VIM94" s="50"/>
      <c r="VIN94" s="50"/>
      <c r="VIO94" s="50"/>
      <c r="VIP94" s="50"/>
      <c r="VIQ94" s="50"/>
      <c r="VIR94" s="50"/>
      <c r="VIS94" s="50"/>
      <c r="VIT94" s="50"/>
      <c r="VIU94" s="50"/>
      <c r="VIV94" s="50"/>
      <c r="VIW94" s="50"/>
      <c r="VIX94" s="50"/>
      <c r="VIY94" s="50"/>
      <c r="VIZ94" s="50"/>
      <c r="VJA94" s="50"/>
      <c r="VJB94" s="50"/>
      <c r="VJC94" s="50"/>
      <c r="VJD94" s="50"/>
      <c r="VJE94" s="50"/>
      <c r="VJF94" s="50"/>
      <c r="VJG94" s="50"/>
      <c r="VJH94" s="50"/>
      <c r="VJI94" s="50"/>
      <c r="VJJ94" s="50"/>
      <c r="VJK94" s="50"/>
      <c r="VJL94" s="50"/>
      <c r="VJM94" s="50"/>
      <c r="VJN94" s="50"/>
      <c r="VJO94" s="50"/>
      <c r="VJP94" s="50"/>
      <c r="VJQ94" s="50"/>
      <c r="VJR94" s="50"/>
      <c r="VJS94" s="50"/>
      <c r="VJT94" s="50"/>
      <c r="VJU94" s="50"/>
      <c r="VJV94" s="50"/>
      <c r="VJW94" s="50"/>
      <c r="VJX94" s="50"/>
      <c r="VJY94" s="50"/>
      <c r="VJZ94" s="50"/>
      <c r="VKA94" s="50"/>
      <c r="VKB94" s="50"/>
      <c r="VKC94" s="50"/>
      <c r="VKD94" s="50"/>
      <c r="VKE94" s="50"/>
      <c r="VKF94" s="50"/>
      <c r="VKG94" s="50"/>
      <c r="VKH94" s="50"/>
      <c r="VKI94" s="50"/>
      <c r="VKJ94" s="50"/>
      <c r="VKK94" s="50"/>
      <c r="VKL94" s="50"/>
      <c r="VKM94" s="50"/>
      <c r="VKN94" s="50"/>
      <c r="VKO94" s="50"/>
      <c r="VKP94" s="50"/>
      <c r="VKQ94" s="50"/>
      <c r="VKR94" s="50"/>
      <c r="VKS94" s="50"/>
      <c r="VKT94" s="50"/>
      <c r="VKU94" s="50"/>
      <c r="VKV94" s="50"/>
      <c r="VKW94" s="50"/>
      <c r="VKX94" s="50"/>
      <c r="VKY94" s="50"/>
      <c r="VKZ94" s="50"/>
      <c r="VLA94" s="50"/>
      <c r="VLB94" s="50"/>
      <c r="VLC94" s="50"/>
      <c r="VLD94" s="50"/>
      <c r="VLE94" s="50"/>
      <c r="VLF94" s="50"/>
      <c r="VLG94" s="50"/>
      <c r="VLH94" s="50"/>
      <c r="VLI94" s="50"/>
      <c r="VLJ94" s="50"/>
      <c r="VLK94" s="50"/>
      <c r="VLL94" s="50"/>
      <c r="VLM94" s="50"/>
      <c r="VLN94" s="50"/>
      <c r="VLO94" s="50"/>
      <c r="VLP94" s="50"/>
      <c r="VLQ94" s="50"/>
      <c r="VLR94" s="50"/>
      <c r="VLS94" s="50"/>
      <c r="VLT94" s="50"/>
      <c r="VLU94" s="50"/>
      <c r="VLV94" s="50"/>
      <c r="VLW94" s="50"/>
      <c r="VLX94" s="50"/>
      <c r="VLY94" s="50"/>
      <c r="VLZ94" s="50"/>
      <c r="VMA94" s="50"/>
      <c r="VMB94" s="50"/>
      <c r="VMC94" s="50"/>
      <c r="VMD94" s="50"/>
      <c r="VME94" s="50"/>
      <c r="VMF94" s="50"/>
      <c r="VMG94" s="50"/>
      <c r="VMH94" s="50"/>
      <c r="VMI94" s="50"/>
      <c r="VMJ94" s="50"/>
      <c r="VMK94" s="50"/>
      <c r="VML94" s="50"/>
      <c r="VMM94" s="50"/>
      <c r="VMN94" s="50"/>
      <c r="VMO94" s="50"/>
      <c r="VMP94" s="50"/>
      <c r="VMQ94" s="50"/>
      <c r="VMR94" s="50"/>
      <c r="VMS94" s="50"/>
      <c r="VMT94" s="50"/>
      <c r="VMU94" s="50"/>
      <c r="VMV94" s="50"/>
      <c r="VMW94" s="50"/>
      <c r="VMX94" s="50"/>
      <c r="VMY94" s="50"/>
      <c r="VMZ94" s="50"/>
      <c r="VNA94" s="50"/>
      <c r="VNB94" s="50"/>
      <c r="VNC94" s="50"/>
      <c r="VND94" s="50"/>
      <c r="VNE94" s="50"/>
      <c r="VNF94" s="50"/>
      <c r="VNG94" s="50"/>
      <c r="VNH94" s="50"/>
      <c r="VNI94" s="50"/>
      <c r="VNJ94" s="50"/>
      <c r="VNK94" s="50"/>
      <c r="VNL94" s="50"/>
      <c r="VNM94" s="50"/>
      <c r="VNN94" s="50"/>
      <c r="VNO94" s="50"/>
      <c r="VNP94" s="50"/>
      <c r="VNQ94" s="50"/>
      <c r="VNR94" s="50"/>
      <c r="VNS94" s="50"/>
      <c r="VNT94" s="50"/>
      <c r="VNU94" s="50"/>
      <c r="VNV94" s="50"/>
      <c r="VNW94" s="50"/>
      <c r="VNX94" s="50"/>
      <c r="VNY94" s="50"/>
      <c r="VNZ94" s="50"/>
      <c r="VOA94" s="50"/>
      <c r="VOB94" s="50"/>
      <c r="VOC94" s="50"/>
      <c r="VOD94" s="50"/>
      <c r="VOE94" s="50"/>
      <c r="VOF94" s="50"/>
      <c r="VOG94" s="50"/>
      <c r="VOH94" s="50"/>
      <c r="VOI94" s="50"/>
      <c r="VOJ94" s="50"/>
      <c r="VOK94" s="50"/>
      <c r="VOL94" s="50"/>
      <c r="VOM94" s="50"/>
      <c r="VON94" s="50"/>
      <c r="VOO94" s="50"/>
      <c r="VOP94" s="50"/>
      <c r="VOQ94" s="50"/>
      <c r="VOR94" s="50"/>
      <c r="VOS94" s="50"/>
      <c r="VOT94" s="50"/>
      <c r="VOU94" s="50"/>
      <c r="VOV94" s="50"/>
      <c r="VOW94" s="50"/>
      <c r="VOX94" s="50"/>
      <c r="VOY94" s="50"/>
      <c r="VOZ94" s="50"/>
      <c r="VPA94" s="50"/>
      <c r="VPB94" s="50"/>
      <c r="VPC94" s="50"/>
      <c r="VPD94" s="50"/>
      <c r="VPE94" s="50"/>
      <c r="VPF94" s="50"/>
      <c r="VPG94" s="50"/>
      <c r="VPH94" s="50"/>
      <c r="VPI94" s="50"/>
      <c r="VPJ94" s="50"/>
      <c r="VPK94" s="50"/>
      <c r="VPL94" s="50"/>
      <c r="VPM94" s="50"/>
      <c r="VPN94" s="50"/>
      <c r="VPO94" s="50"/>
      <c r="VPP94" s="50"/>
      <c r="VPQ94" s="50"/>
      <c r="VPR94" s="50"/>
      <c r="VPS94" s="50"/>
      <c r="VPT94" s="50"/>
      <c r="VPU94" s="50"/>
      <c r="VPV94" s="50"/>
      <c r="VPW94" s="50"/>
      <c r="VPX94" s="50"/>
      <c r="VPY94" s="50"/>
      <c r="VPZ94" s="50"/>
      <c r="VQA94" s="50"/>
      <c r="VQB94" s="50"/>
      <c r="VQC94" s="50"/>
      <c r="VQD94" s="50"/>
      <c r="VQE94" s="50"/>
      <c r="VQF94" s="50"/>
      <c r="VQG94" s="50"/>
      <c r="VQH94" s="50"/>
      <c r="VQI94" s="50"/>
      <c r="VQJ94" s="50"/>
      <c r="VQK94" s="50"/>
      <c r="VQL94" s="50"/>
      <c r="VQM94" s="50"/>
      <c r="VQN94" s="50"/>
      <c r="VQO94" s="50"/>
      <c r="VQP94" s="50"/>
      <c r="VQQ94" s="50"/>
      <c r="VQR94" s="50"/>
      <c r="VQS94" s="50"/>
      <c r="VQT94" s="50"/>
      <c r="VQU94" s="50"/>
      <c r="VQV94" s="50"/>
      <c r="VQW94" s="50"/>
      <c r="VQX94" s="50"/>
      <c r="VQY94" s="50"/>
      <c r="VQZ94" s="50"/>
      <c r="VRA94" s="50"/>
      <c r="VRB94" s="50"/>
      <c r="VRC94" s="50"/>
      <c r="VRD94" s="50"/>
      <c r="VRE94" s="50"/>
      <c r="VRF94" s="50"/>
      <c r="VRG94" s="50"/>
      <c r="VRH94" s="50"/>
      <c r="VRI94" s="50"/>
      <c r="VRJ94" s="50"/>
      <c r="VRK94" s="50"/>
      <c r="VRL94" s="50"/>
      <c r="VRM94" s="50"/>
      <c r="VRN94" s="50"/>
      <c r="VRO94" s="50"/>
      <c r="VRP94" s="50"/>
      <c r="VRQ94" s="50"/>
      <c r="VRR94" s="50"/>
      <c r="VRS94" s="50"/>
      <c r="VRT94" s="50"/>
      <c r="VRU94" s="50"/>
      <c r="VRV94" s="50"/>
      <c r="VRW94" s="50"/>
      <c r="VRX94" s="50"/>
      <c r="VRY94" s="50"/>
      <c r="VRZ94" s="50"/>
      <c r="VSA94" s="50"/>
      <c r="VSB94" s="50"/>
      <c r="VSC94" s="50"/>
      <c r="VSD94" s="50"/>
      <c r="VSE94" s="50"/>
      <c r="VSF94" s="50"/>
      <c r="VSG94" s="50"/>
      <c r="VSH94" s="50"/>
      <c r="VSI94" s="50"/>
      <c r="VSJ94" s="50"/>
      <c r="VSK94" s="50"/>
      <c r="VSL94" s="50"/>
      <c r="VSM94" s="50"/>
      <c r="VSN94" s="50"/>
      <c r="VSO94" s="50"/>
      <c r="VSP94" s="50"/>
      <c r="VSQ94" s="50"/>
      <c r="VSR94" s="50"/>
      <c r="VSS94" s="50"/>
      <c r="VST94" s="50"/>
      <c r="VSU94" s="50"/>
      <c r="VSV94" s="50"/>
      <c r="VSW94" s="50"/>
      <c r="VSX94" s="50"/>
      <c r="VSY94" s="50"/>
      <c r="VSZ94" s="50"/>
      <c r="VTA94" s="50"/>
      <c r="VTB94" s="50"/>
      <c r="VTC94" s="50"/>
      <c r="VTD94" s="50"/>
      <c r="VTE94" s="50"/>
      <c r="VTF94" s="50"/>
      <c r="VTG94" s="50"/>
      <c r="VTH94" s="50"/>
      <c r="VTI94" s="50"/>
      <c r="VTJ94" s="50"/>
      <c r="VTK94" s="50"/>
      <c r="VTL94" s="50"/>
      <c r="VTM94" s="50"/>
      <c r="VTN94" s="50"/>
      <c r="VTO94" s="50"/>
      <c r="VTP94" s="50"/>
      <c r="VTQ94" s="50"/>
      <c r="VTR94" s="50"/>
      <c r="VTS94" s="50"/>
      <c r="VTT94" s="50"/>
      <c r="VTU94" s="50"/>
      <c r="VTV94" s="50"/>
      <c r="VTW94" s="50"/>
      <c r="VTX94" s="50"/>
      <c r="VTY94" s="50"/>
      <c r="VTZ94" s="50"/>
      <c r="VUA94" s="50"/>
      <c r="VUB94" s="50"/>
      <c r="VUC94" s="50"/>
      <c r="VUD94" s="50"/>
      <c r="VUE94" s="50"/>
      <c r="VUF94" s="50"/>
      <c r="VUG94" s="50"/>
      <c r="VUH94" s="50"/>
      <c r="VUI94" s="50"/>
      <c r="VUJ94" s="50"/>
      <c r="VUK94" s="50"/>
      <c r="VUL94" s="50"/>
      <c r="VUM94" s="50"/>
      <c r="VUN94" s="50"/>
      <c r="VUO94" s="50"/>
      <c r="VUP94" s="50"/>
      <c r="VUQ94" s="50"/>
      <c r="VUR94" s="50"/>
      <c r="VUS94" s="50"/>
      <c r="VUT94" s="50"/>
      <c r="VUU94" s="50"/>
      <c r="VUV94" s="50"/>
      <c r="VUW94" s="50"/>
      <c r="VUX94" s="50"/>
      <c r="VUY94" s="50"/>
      <c r="VUZ94" s="50"/>
      <c r="VVA94" s="50"/>
      <c r="VVB94" s="50"/>
      <c r="VVC94" s="50"/>
      <c r="VVD94" s="50"/>
      <c r="VVE94" s="50"/>
      <c r="VVF94" s="50"/>
      <c r="VVG94" s="50"/>
      <c r="VVH94" s="50"/>
      <c r="VVI94" s="50"/>
      <c r="VVJ94" s="50"/>
      <c r="VVK94" s="50"/>
      <c r="VVL94" s="50"/>
      <c r="VVM94" s="50"/>
      <c r="VVN94" s="50"/>
    </row>
    <row r="95" spans="2:100 15066:15458" s="1" customFormat="1" hidden="1" x14ac:dyDescent="0.25">
      <c r="B95" s="15"/>
      <c r="C95" s="28" t="s">
        <v>46</v>
      </c>
      <c r="D95" s="99"/>
      <c r="E95" s="20" t="s">
        <v>14</v>
      </c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2"/>
      <c r="AL95" s="98">
        <v>0</v>
      </c>
      <c r="CD95" s="151"/>
      <c r="CE95" s="152"/>
      <c r="CF95" s="152"/>
      <c r="CG95" s="152"/>
      <c r="CH95" s="151"/>
      <c r="CI95" s="152"/>
      <c r="CJ95" s="152"/>
      <c r="CK95" s="152"/>
      <c r="CL95" s="152"/>
      <c r="CM95" s="152"/>
      <c r="CV95" s="152"/>
    </row>
    <row r="96" spans="2:100 15066:15458" s="1" customFormat="1" hidden="1" x14ac:dyDescent="0.25">
      <c r="B96" s="15"/>
      <c r="C96" s="30" t="s">
        <v>39</v>
      </c>
      <c r="D96" s="69"/>
      <c r="E96" s="20" t="s">
        <v>14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/>
      <c r="AJ96" s="34">
        <v>0</v>
      </c>
      <c r="AL96" s="67">
        <v>0</v>
      </c>
      <c r="CD96" s="160"/>
      <c r="CE96" s="156"/>
      <c r="CF96" s="156"/>
      <c r="CG96" s="156"/>
      <c r="CH96" s="156"/>
      <c r="CI96" s="156"/>
      <c r="CJ96" s="152"/>
      <c r="CK96" s="152"/>
      <c r="CL96" s="152"/>
      <c r="CM96" s="152"/>
      <c r="CV96" s="152"/>
    </row>
    <row r="97" spans="2:100 15066:15458" s="1" customFormat="1" hidden="1" x14ac:dyDescent="0.25">
      <c r="B97" s="15"/>
      <c r="C97" s="30" t="s">
        <v>38</v>
      </c>
      <c r="D97" s="69"/>
      <c r="E97" s="20" t="s">
        <v>14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/>
      <c r="AJ97" s="34">
        <v>0</v>
      </c>
      <c r="AL97" s="67">
        <v>0</v>
      </c>
      <c r="CD97" s="152"/>
      <c r="CE97" s="152"/>
      <c r="CF97" s="152"/>
      <c r="CG97" s="152"/>
      <c r="CH97" s="152"/>
      <c r="CI97" s="152"/>
      <c r="CJ97" s="152"/>
      <c r="CK97" s="152"/>
      <c r="CL97" s="152"/>
      <c r="CM97" s="152"/>
      <c r="CV97" s="152"/>
    </row>
    <row r="98" spans="2:100 15066:15458" s="1" customFormat="1" hidden="1" x14ac:dyDescent="0.25">
      <c r="B98" s="15"/>
      <c r="C98" s="30" t="s">
        <v>50</v>
      </c>
      <c r="D98" s="69"/>
      <c r="E98" s="13" t="s">
        <v>14</v>
      </c>
      <c r="F98" s="34">
        <v>0</v>
      </c>
      <c r="G98" s="34"/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0</v>
      </c>
      <c r="AH98" s="34">
        <v>0</v>
      </c>
      <c r="AI98" s="34"/>
      <c r="AJ98" s="34">
        <v>0</v>
      </c>
      <c r="AL98" s="67">
        <v>0</v>
      </c>
      <c r="CV98" s="152"/>
    </row>
    <row r="99" spans="2:100 15066:15458" s="1" customFormat="1" hidden="1" x14ac:dyDescent="0.25">
      <c r="B99" s="15"/>
      <c r="C99" s="30" t="s">
        <v>29</v>
      </c>
      <c r="D99" s="69"/>
      <c r="E99" s="1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L99" s="72" t="s">
        <v>29</v>
      </c>
      <c r="CD99" s="152"/>
      <c r="CE99" s="152"/>
      <c r="CF99" s="152"/>
      <c r="CG99" s="152"/>
      <c r="CH99" s="152"/>
      <c r="CI99" s="152"/>
      <c r="CJ99" s="152"/>
      <c r="CK99" s="152"/>
      <c r="CL99" s="152"/>
      <c r="CM99" s="152"/>
      <c r="CV99" s="152"/>
    </row>
    <row r="100" spans="2:100 15066:15458" s="16" customFormat="1" hidden="1" x14ac:dyDescent="0.25">
      <c r="B100" s="17"/>
      <c r="C100" s="11" t="s">
        <v>45</v>
      </c>
      <c r="D100" s="62"/>
      <c r="E100" s="32" t="s">
        <v>31</v>
      </c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L100" s="100">
        <v>0</v>
      </c>
      <c r="CD100" s="158"/>
      <c r="CE100" s="158"/>
      <c r="CF100" s="158"/>
      <c r="CG100" s="158"/>
      <c r="CH100" s="158"/>
      <c r="CI100" s="158"/>
      <c r="CJ100" s="158"/>
      <c r="CK100" s="158"/>
      <c r="CL100" s="158"/>
      <c r="CM100" s="158"/>
      <c r="CV100" s="158"/>
    </row>
    <row r="101" spans="2:100 15066:15458" s="16" customFormat="1" hidden="1" x14ac:dyDescent="0.25">
      <c r="B101" s="17"/>
      <c r="C101" s="11" t="s">
        <v>44</v>
      </c>
      <c r="D101" s="62"/>
      <c r="E101" s="32" t="s">
        <v>31</v>
      </c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L101" s="100">
        <v>0</v>
      </c>
      <c r="CD101" s="158"/>
      <c r="CE101" s="158"/>
      <c r="CF101" s="158"/>
      <c r="CG101" s="158"/>
      <c r="CH101" s="158"/>
      <c r="CI101" s="158"/>
      <c r="CJ101" s="158"/>
      <c r="CK101" s="158"/>
      <c r="CL101" s="158"/>
      <c r="CM101" s="158"/>
      <c r="CV101" s="158"/>
    </row>
    <row r="102" spans="2:100 15066:15458" s="1" customFormat="1" hidden="1" x14ac:dyDescent="0.25">
      <c r="B102" s="15"/>
      <c r="C102" s="30" t="s">
        <v>28</v>
      </c>
      <c r="D102" s="69"/>
      <c r="E102" s="1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L102" s="72" t="s">
        <v>28</v>
      </c>
      <c r="CD102" s="152"/>
      <c r="CE102" s="152"/>
      <c r="CF102" s="152"/>
      <c r="CG102" s="152"/>
      <c r="CH102" s="152"/>
      <c r="CI102" s="152"/>
      <c r="CJ102" s="152"/>
      <c r="CK102" s="152"/>
      <c r="CL102" s="152"/>
      <c r="CM102" s="152"/>
      <c r="CV102" s="152"/>
    </row>
    <row r="103" spans="2:100 15066:15458" s="1" customFormat="1" hidden="1" x14ac:dyDescent="0.25">
      <c r="B103" s="15"/>
      <c r="C103" s="11" t="s">
        <v>45</v>
      </c>
      <c r="D103" s="69"/>
      <c r="E103" s="20" t="s">
        <v>28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  <c r="AC103" s="33">
        <v>0</v>
      </c>
      <c r="AD103" s="33">
        <v>0</v>
      </c>
      <c r="AE103" s="33">
        <v>0</v>
      </c>
      <c r="AF103" s="33">
        <v>0</v>
      </c>
      <c r="AG103" s="33">
        <v>0</v>
      </c>
      <c r="AH103" s="33">
        <v>0</v>
      </c>
      <c r="AI103" s="33"/>
      <c r="AJ103" s="33">
        <v>0</v>
      </c>
      <c r="AL103" s="63">
        <v>0</v>
      </c>
      <c r="CD103" s="152"/>
      <c r="CE103" s="152"/>
      <c r="CF103" s="152"/>
      <c r="CG103" s="152"/>
      <c r="CH103" s="152"/>
      <c r="CI103" s="152"/>
      <c r="CJ103" s="152"/>
      <c r="CK103" s="152"/>
      <c r="CL103" s="152"/>
      <c r="CM103" s="152"/>
      <c r="CV103" s="152"/>
    </row>
    <row r="104" spans="2:100 15066:15458" s="1" customFormat="1" hidden="1" x14ac:dyDescent="0.25">
      <c r="B104" s="15"/>
      <c r="C104" s="11" t="s">
        <v>44</v>
      </c>
      <c r="D104" s="69"/>
      <c r="E104" s="20" t="s">
        <v>28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  <c r="AC104" s="33">
        <v>0</v>
      </c>
      <c r="AD104" s="33">
        <v>0</v>
      </c>
      <c r="AE104" s="33">
        <v>0</v>
      </c>
      <c r="AF104" s="33">
        <v>0</v>
      </c>
      <c r="AG104" s="33">
        <v>0</v>
      </c>
      <c r="AH104" s="33">
        <v>0</v>
      </c>
      <c r="AI104" s="33"/>
      <c r="AJ104" s="33">
        <v>0</v>
      </c>
      <c r="AL104" s="63">
        <v>0</v>
      </c>
      <c r="CD104" s="152"/>
      <c r="CE104" s="152"/>
      <c r="CF104" s="152"/>
      <c r="CG104" s="152"/>
      <c r="CH104" s="152"/>
      <c r="CI104" s="152"/>
      <c r="CJ104" s="152"/>
      <c r="CK104" s="152"/>
      <c r="CL104" s="152"/>
      <c r="CM104" s="152"/>
      <c r="CV104" s="152"/>
    </row>
    <row r="105" spans="2:100 15066:15458" s="1" customFormat="1" hidden="1" x14ac:dyDescent="0.25">
      <c r="B105" s="15"/>
      <c r="C105" s="30" t="s">
        <v>36</v>
      </c>
      <c r="D105" s="69"/>
      <c r="E105" s="20" t="s">
        <v>35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/>
      <c r="AJ105" s="33">
        <v>0</v>
      </c>
      <c r="AL105" s="63">
        <v>0</v>
      </c>
      <c r="CD105" s="152"/>
      <c r="CE105" s="152"/>
      <c r="CF105" s="152"/>
      <c r="CG105" s="152"/>
      <c r="CH105" s="152"/>
      <c r="CI105" s="152"/>
      <c r="CJ105" s="152"/>
      <c r="CK105" s="152"/>
      <c r="CL105" s="152"/>
      <c r="CM105" s="152"/>
      <c r="CV105" s="152"/>
    </row>
    <row r="106" spans="2:100 15066:15458" s="1" customFormat="1" hidden="1" x14ac:dyDescent="0.25">
      <c r="B106" s="15"/>
      <c r="C106" s="30" t="s">
        <v>34</v>
      </c>
      <c r="D106" s="69"/>
      <c r="E106" s="20" t="s">
        <v>33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0</v>
      </c>
      <c r="AD106" s="33">
        <v>0</v>
      </c>
      <c r="AE106" s="33">
        <v>0</v>
      </c>
      <c r="AF106" s="33">
        <v>0</v>
      </c>
      <c r="AG106" s="33">
        <v>0</v>
      </c>
      <c r="AH106" s="33">
        <v>0</v>
      </c>
      <c r="AI106" s="33"/>
      <c r="AJ106" s="33">
        <v>0</v>
      </c>
      <c r="AL106" s="63">
        <v>0</v>
      </c>
      <c r="CD106" s="152"/>
      <c r="CE106" s="152"/>
      <c r="CF106" s="152"/>
      <c r="CG106" s="152"/>
      <c r="CH106" s="152"/>
      <c r="CI106" s="152"/>
      <c r="CJ106" s="152"/>
      <c r="CK106" s="152"/>
      <c r="CL106" s="152"/>
      <c r="CM106" s="152"/>
      <c r="CV106" s="152"/>
    </row>
    <row r="107" spans="2:100 15066:15458" s="1" customFormat="1" hidden="1" x14ac:dyDescent="0.25">
      <c r="B107" s="8"/>
      <c r="C107" s="53" t="s">
        <v>32</v>
      </c>
      <c r="D107" s="54"/>
      <c r="E107" s="55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3"/>
      <c r="AL107" s="87" t="s">
        <v>132</v>
      </c>
      <c r="CD107" s="151"/>
      <c r="CE107" s="151"/>
      <c r="CF107" s="151"/>
      <c r="CG107" s="151"/>
      <c r="CH107" s="151"/>
      <c r="CI107" s="151"/>
      <c r="CJ107" s="151"/>
      <c r="CK107" s="151"/>
      <c r="CL107" s="151"/>
      <c r="CM107" s="151"/>
      <c r="CV107" s="151"/>
      <c r="VGL107" s="50"/>
      <c r="VGM107" s="50"/>
      <c r="VGN107" s="50"/>
      <c r="VGO107" s="50"/>
      <c r="VGP107" s="50"/>
      <c r="VGQ107" s="50"/>
      <c r="VGR107" s="50"/>
      <c r="VGS107" s="50"/>
      <c r="VGT107" s="50"/>
      <c r="VGU107" s="50"/>
      <c r="VGV107" s="50"/>
      <c r="VGW107" s="50"/>
      <c r="VGX107" s="50"/>
      <c r="VGY107" s="50"/>
      <c r="VGZ107" s="50"/>
      <c r="VHA107" s="50"/>
      <c r="VHB107" s="50"/>
      <c r="VHC107" s="50"/>
      <c r="VHD107" s="50"/>
      <c r="VHE107" s="50"/>
      <c r="VHF107" s="50"/>
      <c r="VHG107" s="50"/>
      <c r="VHH107" s="50"/>
      <c r="VHI107" s="50"/>
      <c r="VHJ107" s="50"/>
      <c r="VHK107" s="50"/>
      <c r="VHL107" s="50"/>
      <c r="VHM107" s="50"/>
      <c r="VHN107" s="50"/>
      <c r="VHO107" s="50"/>
      <c r="VHP107" s="50"/>
      <c r="VHQ107" s="50"/>
      <c r="VHR107" s="50"/>
      <c r="VHS107" s="50"/>
      <c r="VHT107" s="50"/>
      <c r="VHU107" s="50"/>
      <c r="VHV107" s="50"/>
      <c r="VHW107" s="50"/>
      <c r="VHX107" s="50"/>
      <c r="VHY107" s="50"/>
      <c r="VHZ107" s="50"/>
      <c r="VIA107" s="50"/>
      <c r="VIB107" s="50"/>
      <c r="VIC107" s="50"/>
      <c r="VID107" s="50"/>
      <c r="VIE107" s="50"/>
      <c r="VIF107" s="50"/>
      <c r="VIG107" s="50"/>
      <c r="VIH107" s="50"/>
      <c r="VII107" s="50"/>
      <c r="VIJ107" s="50"/>
      <c r="VIK107" s="50"/>
      <c r="VIL107" s="50"/>
      <c r="VIM107" s="50"/>
      <c r="VIN107" s="50"/>
      <c r="VIO107" s="50"/>
      <c r="VIP107" s="50"/>
      <c r="VIQ107" s="50"/>
      <c r="VIR107" s="50"/>
      <c r="VIS107" s="50"/>
      <c r="VIT107" s="50"/>
      <c r="VIU107" s="50"/>
      <c r="VIV107" s="50"/>
      <c r="VIW107" s="50"/>
      <c r="VIX107" s="50"/>
      <c r="VIY107" s="50"/>
      <c r="VIZ107" s="50"/>
      <c r="VJA107" s="50"/>
      <c r="VJB107" s="50"/>
      <c r="VJC107" s="50"/>
      <c r="VJD107" s="50"/>
      <c r="VJE107" s="50"/>
      <c r="VJF107" s="50"/>
      <c r="VJG107" s="50"/>
      <c r="VJH107" s="50"/>
      <c r="VJI107" s="50"/>
      <c r="VJJ107" s="50"/>
      <c r="VJK107" s="50"/>
      <c r="VJL107" s="50"/>
      <c r="VJM107" s="50"/>
      <c r="VJN107" s="50"/>
      <c r="VJO107" s="50"/>
      <c r="VJP107" s="50"/>
      <c r="VJQ107" s="50"/>
      <c r="VJR107" s="50"/>
      <c r="VJS107" s="50"/>
      <c r="VJT107" s="50"/>
      <c r="VJU107" s="50"/>
      <c r="VJV107" s="50"/>
      <c r="VJW107" s="50"/>
      <c r="VJX107" s="50"/>
      <c r="VJY107" s="50"/>
      <c r="VJZ107" s="50"/>
      <c r="VKA107" s="50"/>
      <c r="VKB107" s="50"/>
      <c r="VKC107" s="50"/>
      <c r="VKD107" s="50"/>
      <c r="VKE107" s="50"/>
      <c r="VKF107" s="50"/>
      <c r="VKG107" s="50"/>
      <c r="VKH107" s="50"/>
      <c r="VKI107" s="50"/>
      <c r="VKJ107" s="50"/>
      <c r="VKK107" s="50"/>
      <c r="VKL107" s="50"/>
      <c r="VKM107" s="50"/>
      <c r="VKN107" s="50"/>
      <c r="VKO107" s="50"/>
      <c r="VKP107" s="50"/>
      <c r="VKQ107" s="50"/>
      <c r="VKR107" s="50"/>
      <c r="VKS107" s="50"/>
      <c r="VKT107" s="50"/>
      <c r="VKU107" s="50"/>
      <c r="VKV107" s="50"/>
      <c r="VKW107" s="50"/>
      <c r="VKX107" s="50"/>
      <c r="VKY107" s="50"/>
      <c r="VKZ107" s="50"/>
      <c r="VLA107" s="50"/>
      <c r="VLB107" s="50"/>
      <c r="VLC107" s="50"/>
      <c r="VLD107" s="50"/>
      <c r="VLE107" s="50"/>
      <c r="VLF107" s="50"/>
      <c r="VLG107" s="50"/>
      <c r="VLH107" s="50"/>
      <c r="VLI107" s="50"/>
      <c r="VLJ107" s="50"/>
      <c r="VLK107" s="50"/>
      <c r="VLL107" s="50"/>
      <c r="VLM107" s="50"/>
      <c r="VLN107" s="50"/>
      <c r="VLO107" s="50"/>
      <c r="VLP107" s="50"/>
      <c r="VLQ107" s="50"/>
      <c r="VLR107" s="50"/>
      <c r="VLS107" s="50"/>
      <c r="VLT107" s="50"/>
      <c r="VLU107" s="50"/>
      <c r="VLV107" s="50"/>
      <c r="VLW107" s="50"/>
      <c r="VLX107" s="50"/>
      <c r="VLY107" s="50"/>
      <c r="VLZ107" s="50"/>
      <c r="VMA107" s="50"/>
      <c r="VMB107" s="50"/>
      <c r="VMC107" s="50"/>
      <c r="VMD107" s="50"/>
      <c r="VME107" s="50"/>
      <c r="VMF107" s="50"/>
      <c r="VMG107" s="50"/>
      <c r="VMH107" s="50"/>
      <c r="VMI107" s="50"/>
      <c r="VMJ107" s="50"/>
      <c r="VMK107" s="50"/>
      <c r="VML107" s="50"/>
      <c r="VMM107" s="50"/>
      <c r="VMN107" s="50"/>
      <c r="VMO107" s="50"/>
      <c r="VMP107" s="50"/>
      <c r="VMQ107" s="50"/>
      <c r="VMR107" s="50"/>
      <c r="VMS107" s="50"/>
      <c r="VMT107" s="50"/>
      <c r="VMU107" s="50"/>
      <c r="VMV107" s="50"/>
      <c r="VMW107" s="50"/>
      <c r="VMX107" s="50"/>
      <c r="VMY107" s="50"/>
      <c r="VMZ107" s="50"/>
      <c r="VNA107" s="50"/>
      <c r="VNB107" s="50"/>
      <c r="VNC107" s="50"/>
      <c r="VND107" s="50"/>
      <c r="VNE107" s="50"/>
      <c r="VNF107" s="50"/>
      <c r="VNG107" s="50"/>
      <c r="VNH107" s="50"/>
      <c r="VNI107" s="50"/>
      <c r="VNJ107" s="50"/>
      <c r="VNK107" s="50"/>
      <c r="VNL107" s="50"/>
      <c r="VNM107" s="50"/>
      <c r="VNN107" s="50"/>
      <c r="VNO107" s="50"/>
      <c r="VNP107" s="50"/>
      <c r="VNQ107" s="50"/>
      <c r="VNR107" s="50"/>
      <c r="VNS107" s="50"/>
      <c r="VNT107" s="50"/>
      <c r="VNU107" s="50"/>
      <c r="VNV107" s="50"/>
      <c r="VNW107" s="50"/>
      <c r="VNX107" s="50"/>
      <c r="VNY107" s="50"/>
      <c r="VNZ107" s="50"/>
      <c r="VOA107" s="50"/>
      <c r="VOB107" s="50"/>
      <c r="VOC107" s="50"/>
      <c r="VOD107" s="50"/>
      <c r="VOE107" s="50"/>
      <c r="VOF107" s="50"/>
      <c r="VOG107" s="50"/>
      <c r="VOH107" s="50"/>
      <c r="VOI107" s="50"/>
      <c r="VOJ107" s="50"/>
      <c r="VOK107" s="50"/>
      <c r="VOL107" s="50"/>
      <c r="VOM107" s="50"/>
      <c r="VON107" s="50"/>
      <c r="VOO107" s="50"/>
      <c r="VOP107" s="50"/>
      <c r="VOQ107" s="50"/>
      <c r="VOR107" s="50"/>
      <c r="VOS107" s="50"/>
      <c r="VOT107" s="50"/>
      <c r="VOU107" s="50"/>
      <c r="VOV107" s="50"/>
      <c r="VOW107" s="50"/>
      <c r="VOX107" s="50"/>
      <c r="VOY107" s="50"/>
      <c r="VOZ107" s="50"/>
      <c r="VPA107" s="50"/>
      <c r="VPB107" s="50"/>
      <c r="VPC107" s="50"/>
      <c r="VPD107" s="50"/>
      <c r="VPE107" s="50"/>
      <c r="VPF107" s="50"/>
      <c r="VPG107" s="50"/>
      <c r="VPH107" s="50"/>
      <c r="VPI107" s="50"/>
      <c r="VPJ107" s="50"/>
      <c r="VPK107" s="50"/>
      <c r="VPL107" s="50"/>
      <c r="VPM107" s="50"/>
      <c r="VPN107" s="50"/>
      <c r="VPO107" s="50"/>
      <c r="VPP107" s="50"/>
      <c r="VPQ107" s="50"/>
      <c r="VPR107" s="50"/>
      <c r="VPS107" s="50"/>
      <c r="VPT107" s="50"/>
      <c r="VPU107" s="50"/>
      <c r="VPV107" s="50"/>
      <c r="VPW107" s="50"/>
      <c r="VPX107" s="50"/>
      <c r="VPY107" s="50"/>
      <c r="VPZ107" s="50"/>
      <c r="VQA107" s="50"/>
      <c r="VQB107" s="50"/>
      <c r="VQC107" s="50"/>
      <c r="VQD107" s="50"/>
      <c r="VQE107" s="50"/>
      <c r="VQF107" s="50"/>
      <c r="VQG107" s="50"/>
      <c r="VQH107" s="50"/>
      <c r="VQI107" s="50"/>
      <c r="VQJ107" s="50"/>
      <c r="VQK107" s="50"/>
      <c r="VQL107" s="50"/>
      <c r="VQM107" s="50"/>
      <c r="VQN107" s="50"/>
      <c r="VQO107" s="50"/>
      <c r="VQP107" s="50"/>
      <c r="VQQ107" s="50"/>
      <c r="VQR107" s="50"/>
      <c r="VQS107" s="50"/>
      <c r="VQT107" s="50"/>
      <c r="VQU107" s="50"/>
      <c r="VQV107" s="50"/>
      <c r="VQW107" s="50"/>
      <c r="VQX107" s="50"/>
      <c r="VQY107" s="50"/>
      <c r="VQZ107" s="50"/>
      <c r="VRA107" s="50"/>
      <c r="VRB107" s="50"/>
      <c r="VRC107" s="50"/>
      <c r="VRD107" s="50"/>
      <c r="VRE107" s="50"/>
      <c r="VRF107" s="50"/>
      <c r="VRG107" s="50"/>
      <c r="VRH107" s="50"/>
      <c r="VRI107" s="50"/>
      <c r="VRJ107" s="50"/>
      <c r="VRK107" s="50"/>
      <c r="VRL107" s="50"/>
      <c r="VRM107" s="50"/>
      <c r="VRN107" s="50"/>
      <c r="VRO107" s="50"/>
      <c r="VRP107" s="50"/>
      <c r="VRQ107" s="50"/>
      <c r="VRR107" s="50"/>
      <c r="VRS107" s="50"/>
      <c r="VRT107" s="50"/>
      <c r="VRU107" s="50"/>
      <c r="VRV107" s="50"/>
      <c r="VRW107" s="50"/>
      <c r="VRX107" s="50"/>
      <c r="VRY107" s="50"/>
      <c r="VRZ107" s="50"/>
      <c r="VSA107" s="50"/>
      <c r="VSB107" s="50"/>
      <c r="VSC107" s="50"/>
      <c r="VSD107" s="50"/>
      <c r="VSE107" s="50"/>
      <c r="VSF107" s="50"/>
      <c r="VSG107" s="50"/>
      <c r="VSH107" s="50"/>
      <c r="VSI107" s="50"/>
      <c r="VSJ107" s="50"/>
      <c r="VSK107" s="50"/>
      <c r="VSL107" s="50"/>
      <c r="VSM107" s="50"/>
      <c r="VSN107" s="50"/>
      <c r="VSO107" s="50"/>
      <c r="VSP107" s="50"/>
      <c r="VSQ107" s="50"/>
      <c r="VSR107" s="50"/>
      <c r="VSS107" s="50"/>
      <c r="VST107" s="50"/>
      <c r="VSU107" s="50"/>
      <c r="VSV107" s="50"/>
      <c r="VSW107" s="50"/>
      <c r="VSX107" s="50"/>
      <c r="VSY107" s="50"/>
      <c r="VSZ107" s="50"/>
      <c r="VTA107" s="50"/>
      <c r="VTB107" s="50"/>
      <c r="VTC107" s="50"/>
      <c r="VTD107" s="50"/>
      <c r="VTE107" s="50"/>
      <c r="VTF107" s="50"/>
      <c r="VTG107" s="50"/>
      <c r="VTH107" s="50"/>
      <c r="VTI107" s="50"/>
      <c r="VTJ107" s="50"/>
      <c r="VTK107" s="50"/>
      <c r="VTL107" s="50"/>
      <c r="VTM107" s="50"/>
      <c r="VTN107" s="50"/>
      <c r="VTO107" s="50"/>
      <c r="VTP107" s="50"/>
      <c r="VTQ107" s="50"/>
      <c r="VTR107" s="50"/>
      <c r="VTS107" s="50"/>
      <c r="VTT107" s="50"/>
      <c r="VTU107" s="50"/>
      <c r="VTV107" s="50"/>
      <c r="VTW107" s="50"/>
      <c r="VTX107" s="50"/>
      <c r="VTY107" s="50"/>
      <c r="VTZ107" s="50"/>
      <c r="VUA107" s="50"/>
      <c r="VUB107" s="50"/>
      <c r="VUC107" s="50"/>
      <c r="VUD107" s="50"/>
      <c r="VUE107" s="50"/>
      <c r="VUF107" s="50"/>
      <c r="VUG107" s="50"/>
      <c r="VUH107" s="50"/>
      <c r="VUI107" s="50"/>
      <c r="VUJ107" s="50"/>
      <c r="VUK107" s="50"/>
      <c r="VUL107" s="50"/>
      <c r="VUM107" s="50"/>
      <c r="VUN107" s="50"/>
      <c r="VUO107" s="50"/>
      <c r="VUP107" s="50"/>
      <c r="VUQ107" s="50"/>
      <c r="VUR107" s="50"/>
      <c r="VUS107" s="50"/>
      <c r="VUT107" s="50"/>
      <c r="VUU107" s="50"/>
      <c r="VUV107" s="50"/>
      <c r="VUW107" s="50"/>
      <c r="VUX107" s="50"/>
      <c r="VUY107" s="50"/>
      <c r="VUZ107" s="50"/>
      <c r="VVA107" s="50"/>
      <c r="VVB107" s="50"/>
      <c r="VVC107" s="50"/>
      <c r="VVD107" s="50"/>
      <c r="VVE107" s="50"/>
      <c r="VVF107" s="50"/>
      <c r="VVG107" s="50"/>
      <c r="VVH107" s="50"/>
      <c r="VVI107" s="50"/>
      <c r="VVJ107" s="50"/>
      <c r="VVK107" s="50"/>
      <c r="VVL107" s="50"/>
      <c r="VVM107" s="50"/>
      <c r="VVN107" s="50"/>
    </row>
    <row r="108" spans="2:100 15066:15458" s="1" customFormat="1" hidden="1" x14ac:dyDescent="0.25">
      <c r="B108" s="15"/>
      <c r="C108" s="30" t="s">
        <v>29</v>
      </c>
      <c r="D108" s="69"/>
      <c r="E108" s="1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L108" s="72" t="s">
        <v>29</v>
      </c>
      <c r="CV108" s="152"/>
    </row>
    <row r="109" spans="2:100 15066:15458" s="1" customFormat="1" hidden="1" x14ac:dyDescent="0.25">
      <c r="B109" s="15"/>
      <c r="C109" s="11" t="s">
        <v>45</v>
      </c>
      <c r="D109" s="69"/>
      <c r="E109" s="20" t="s">
        <v>31</v>
      </c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L109" s="63">
        <v>0</v>
      </c>
      <c r="CV109" s="152"/>
    </row>
    <row r="110" spans="2:100 15066:15458" s="1" customFormat="1" hidden="1" x14ac:dyDescent="0.25">
      <c r="B110" s="15"/>
      <c r="C110" s="11" t="s">
        <v>44</v>
      </c>
      <c r="D110" s="69"/>
      <c r="E110" s="20" t="s">
        <v>31</v>
      </c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L110" s="63">
        <v>0</v>
      </c>
      <c r="CV110" s="152"/>
    </row>
    <row r="111" spans="2:100 15066:15458" s="1" customFormat="1" hidden="1" x14ac:dyDescent="0.25">
      <c r="B111" s="15"/>
      <c r="C111" s="30" t="s">
        <v>28</v>
      </c>
      <c r="D111" s="69"/>
      <c r="E111" s="1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L111" s="72" t="s">
        <v>28</v>
      </c>
      <c r="CV111" s="152"/>
    </row>
    <row r="112" spans="2:100 15066:15458" s="1" customFormat="1" hidden="1" x14ac:dyDescent="0.25">
      <c r="B112" s="15"/>
      <c r="C112" s="11" t="s">
        <v>45</v>
      </c>
      <c r="D112" s="69"/>
      <c r="E112" s="20" t="s">
        <v>28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33">
        <v>0</v>
      </c>
      <c r="AH112" s="33">
        <v>0</v>
      </c>
      <c r="AI112" s="33"/>
      <c r="AJ112" s="33">
        <v>0</v>
      </c>
      <c r="AL112" s="63">
        <v>0</v>
      </c>
      <c r="CV112" s="152"/>
    </row>
    <row r="113" spans="2:100 15066:15458" s="1" customFormat="1" hidden="1" x14ac:dyDescent="0.25">
      <c r="B113" s="15"/>
      <c r="C113" s="11" t="s">
        <v>44</v>
      </c>
      <c r="D113" s="69"/>
      <c r="E113" s="20" t="s">
        <v>28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X113" s="33">
        <v>0</v>
      </c>
      <c r="Y113" s="33">
        <v>0</v>
      </c>
      <c r="Z113" s="33">
        <v>0</v>
      </c>
      <c r="AA113" s="33">
        <v>0</v>
      </c>
      <c r="AB113" s="33">
        <v>0</v>
      </c>
      <c r="AC113" s="33">
        <v>0</v>
      </c>
      <c r="AD113" s="33">
        <v>0</v>
      </c>
      <c r="AE113" s="33">
        <v>0</v>
      </c>
      <c r="AF113" s="33">
        <v>0</v>
      </c>
      <c r="AG113" s="33">
        <v>0</v>
      </c>
      <c r="AH113" s="33">
        <v>0</v>
      </c>
      <c r="AI113" s="33"/>
      <c r="AJ113" s="33">
        <v>0</v>
      </c>
      <c r="AL113" s="63">
        <v>0</v>
      </c>
      <c r="CV113" s="152"/>
    </row>
    <row r="114" spans="2:100 15066:15458" s="1" customFormat="1" hidden="1" x14ac:dyDescent="0.25">
      <c r="B114" s="8"/>
      <c r="C114" s="53" t="s">
        <v>30</v>
      </c>
      <c r="D114" s="54"/>
      <c r="E114" s="55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3"/>
      <c r="AL114" s="87" t="s">
        <v>132</v>
      </c>
      <c r="CV114" s="151"/>
      <c r="VGL114" s="50"/>
      <c r="VGM114" s="50"/>
      <c r="VGN114" s="50"/>
      <c r="VGO114" s="50"/>
      <c r="VGP114" s="50"/>
      <c r="VGQ114" s="50"/>
      <c r="VGR114" s="50"/>
      <c r="VGS114" s="50"/>
      <c r="VGT114" s="50"/>
      <c r="VGU114" s="50"/>
      <c r="VGV114" s="50"/>
      <c r="VGW114" s="50"/>
      <c r="VGX114" s="50"/>
      <c r="VGY114" s="50"/>
      <c r="VGZ114" s="50"/>
      <c r="VHA114" s="50"/>
      <c r="VHB114" s="50"/>
      <c r="VHC114" s="50"/>
      <c r="VHD114" s="50"/>
      <c r="VHE114" s="50"/>
      <c r="VHF114" s="50"/>
      <c r="VHG114" s="50"/>
      <c r="VHH114" s="50"/>
      <c r="VHI114" s="50"/>
      <c r="VHJ114" s="50"/>
      <c r="VHK114" s="50"/>
      <c r="VHL114" s="50"/>
      <c r="VHM114" s="50"/>
      <c r="VHN114" s="50"/>
      <c r="VHO114" s="50"/>
      <c r="VHP114" s="50"/>
      <c r="VHQ114" s="50"/>
      <c r="VHR114" s="50"/>
      <c r="VHS114" s="50"/>
      <c r="VHT114" s="50"/>
      <c r="VHU114" s="50"/>
      <c r="VHV114" s="50"/>
      <c r="VHW114" s="50"/>
      <c r="VHX114" s="50"/>
      <c r="VHY114" s="50"/>
      <c r="VHZ114" s="50"/>
      <c r="VIA114" s="50"/>
      <c r="VIB114" s="50"/>
      <c r="VIC114" s="50"/>
      <c r="VID114" s="50"/>
      <c r="VIE114" s="50"/>
      <c r="VIF114" s="50"/>
      <c r="VIG114" s="50"/>
      <c r="VIH114" s="50"/>
      <c r="VII114" s="50"/>
      <c r="VIJ114" s="50"/>
      <c r="VIK114" s="50"/>
      <c r="VIL114" s="50"/>
      <c r="VIM114" s="50"/>
      <c r="VIN114" s="50"/>
      <c r="VIO114" s="50"/>
      <c r="VIP114" s="50"/>
      <c r="VIQ114" s="50"/>
      <c r="VIR114" s="50"/>
      <c r="VIS114" s="50"/>
      <c r="VIT114" s="50"/>
      <c r="VIU114" s="50"/>
      <c r="VIV114" s="50"/>
      <c r="VIW114" s="50"/>
      <c r="VIX114" s="50"/>
      <c r="VIY114" s="50"/>
      <c r="VIZ114" s="50"/>
      <c r="VJA114" s="50"/>
      <c r="VJB114" s="50"/>
      <c r="VJC114" s="50"/>
      <c r="VJD114" s="50"/>
      <c r="VJE114" s="50"/>
      <c r="VJF114" s="50"/>
      <c r="VJG114" s="50"/>
      <c r="VJH114" s="50"/>
      <c r="VJI114" s="50"/>
      <c r="VJJ114" s="50"/>
      <c r="VJK114" s="50"/>
      <c r="VJL114" s="50"/>
      <c r="VJM114" s="50"/>
      <c r="VJN114" s="50"/>
      <c r="VJO114" s="50"/>
      <c r="VJP114" s="50"/>
      <c r="VJQ114" s="50"/>
      <c r="VJR114" s="50"/>
      <c r="VJS114" s="50"/>
      <c r="VJT114" s="50"/>
      <c r="VJU114" s="50"/>
      <c r="VJV114" s="50"/>
      <c r="VJW114" s="50"/>
      <c r="VJX114" s="50"/>
      <c r="VJY114" s="50"/>
      <c r="VJZ114" s="50"/>
      <c r="VKA114" s="50"/>
      <c r="VKB114" s="50"/>
      <c r="VKC114" s="50"/>
      <c r="VKD114" s="50"/>
      <c r="VKE114" s="50"/>
      <c r="VKF114" s="50"/>
      <c r="VKG114" s="50"/>
      <c r="VKH114" s="50"/>
      <c r="VKI114" s="50"/>
      <c r="VKJ114" s="50"/>
      <c r="VKK114" s="50"/>
      <c r="VKL114" s="50"/>
      <c r="VKM114" s="50"/>
      <c r="VKN114" s="50"/>
      <c r="VKO114" s="50"/>
      <c r="VKP114" s="50"/>
      <c r="VKQ114" s="50"/>
      <c r="VKR114" s="50"/>
      <c r="VKS114" s="50"/>
      <c r="VKT114" s="50"/>
      <c r="VKU114" s="50"/>
      <c r="VKV114" s="50"/>
      <c r="VKW114" s="50"/>
      <c r="VKX114" s="50"/>
      <c r="VKY114" s="50"/>
      <c r="VKZ114" s="50"/>
      <c r="VLA114" s="50"/>
      <c r="VLB114" s="50"/>
      <c r="VLC114" s="50"/>
      <c r="VLD114" s="50"/>
      <c r="VLE114" s="50"/>
      <c r="VLF114" s="50"/>
      <c r="VLG114" s="50"/>
      <c r="VLH114" s="50"/>
      <c r="VLI114" s="50"/>
      <c r="VLJ114" s="50"/>
      <c r="VLK114" s="50"/>
      <c r="VLL114" s="50"/>
      <c r="VLM114" s="50"/>
      <c r="VLN114" s="50"/>
      <c r="VLO114" s="50"/>
      <c r="VLP114" s="50"/>
      <c r="VLQ114" s="50"/>
      <c r="VLR114" s="50"/>
      <c r="VLS114" s="50"/>
      <c r="VLT114" s="50"/>
      <c r="VLU114" s="50"/>
      <c r="VLV114" s="50"/>
      <c r="VLW114" s="50"/>
      <c r="VLX114" s="50"/>
      <c r="VLY114" s="50"/>
      <c r="VLZ114" s="50"/>
      <c r="VMA114" s="50"/>
      <c r="VMB114" s="50"/>
      <c r="VMC114" s="50"/>
      <c r="VMD114" s="50"/>
      <c r="VME114" s="50"/>
      <c r="VMF114" s="50"/>
      <c r="VMG114" s="50"/>
      <c r="VMH114" s="50"/>
      <c r="VMI114" s="50"/>
      <c r="VMJ114" s="50"/>
      <c r="VMK114" s="50"/>
      <c r="VML114" s="50"/>
      <c r="VMM114" s="50"/>
      <c r="VMN114" s="50"/>
      <c r="VMO114" s="50"/>
      <c r="VMP114" s="50"/>
      <c r="VMQ114" s="50"/>
      <c r="VMR114" s="50"/>
      <c r="VMS114" s="50"/>
      <c r="VMT114" s="50"/>
      <c r="VMU114" s="50"/>
      <c r="VMV114" s="50"/>
      <c r="VMW114" s="50"/>
      <c r="VMX114" s="50"/>
      <c r="VMY114" s="50"/>
      <c r="VMZ114" s="50"/>
      <c r="VNA114" s="50"/>
      <c r="VNB114" s="50"/>
      <c r="VNC114" s="50"/>
      <c r="VND114" s="50"/>
      <c r="VNE114" s="50"/>
      <c r="VNF114" s="50"/>
      <c r="VNG114" s="50"/>
      <c r="VNH114" s="50"/>
      <c r="VNI114" s="50"/>
      <c r="VNJ114" s="50"/>
      <c r="VNK114" s="50"/>
      <c r="VNL114" s="50"/>
      <c r="VNM114" s="50"/>
      <c r="VNN114" s="50"/>
      <c r="VNO114" s="50"/>
      <c r="VNP114" s="50"/>
      <c r="VNQ114" s="50"/>
      <c r="VNR114" s="50"/>
      <c r="VNS114" s="50"/>
      <c r="VNT114" s="50"/>
      <c r="VNU114" s="50"/>
      <c r="VNV114" s="50"/>
      <c r="VNW114" s="50"/>
      <c r="VNX114" s="50"/>
      <c r="VNY114" s="50"/>
      <c r="VNZ114" s="50"/>
      <c r="VOA114" s="50"/>
      <c r="VOB114" s="50"/>
      <c r="VOC114" s="50"/>
      <c r="VOD114" s="50"/>
      <c r="VOE114" s="50"/>
      <c r="VOF114" s="50"/>
      <c r="VOG114" s="50"/>
      <c r="VOH114" s="50"/>
      <c r="VOI114" s="50"/>
      <c r="VOJ114" s="50"/>
      <c r="VOK114" s="50"/>
      <c r="VOL114" s="50"/>
      <c r="VOM114" s="50"/>
      <c r="VON114" s="50"/>
      <c r="VOO114" s="50"/>
      <c r="VOP114" s="50"/>
      <c r="VOQ114" s="50"/>
      <c r="VOR114" s="50"/>
      <c r="VOS114" s="50"/>
      <c r="VOT114" s="50"/>
      <c r="VOU114" s="50"/>
      <c r="VOV114" s="50"/>
      <c r="VOW114" s="50"/>
      <c r="VOX114" s="50"/>
      <c r="VOY114" s="50"/>
      <c r="VOZ114" s="50"/>
      <c r="VPA114" s="50"/>
      <c r="VPB114" s="50"/>
      <c r="VPC114" s="50"/>
      <c r="VPD114" s="50"/>
      <c r="VPE114" s="50"/>
      <c r="VPF114" s="50"/>
      <c r="VPG114" s="50"/>
      <c r="VPH114" s="50"/>
      <c r="VPI114" s="50"/>
      <c r="VPJ114" s="50"/>
      <c r="VPK114" s="50"/>
      <c r="VPL114" s="50"/>
      <c r="VPM114" s="50"/>
      <c r="VPN114" s="50"/>
      <c r="VPO114" s="50"/>
      <c r="VPP114" s="50"/>
      <c r="VPQ114" s="50"/>
      <c r="VPR114" s="50"/>
      <c r="VPS114" s="50"/>
      <c r="VPT114" s="50"/>
      <c r="VPU114" s="50"/>
      <c r="VPV114" s="50"/>
      <c r="VPW114" s="50"/>
      <c r="VPX114" s="50"/>
      <c r="VPY114" s="50"/>
      <c r="VPZ114" s="50"/>
      <c r="VQA114" s="50"/>
      <c r="VQB114" s="50"/>
      <c r="VQC114" s="50"/>
      <c r="VQD114" s="50"/>
      <c r="VQE114" s="50"/>
      <c r="VQF114" s="50"/>
      <c r="VQG114" s="50"/>
      <c r="VQH114" s="50"/>
      <c r="VQI114" s="50"/>
      <c r="VQJ114" s="50"/>
      <c r="VQK114" s="50"/>
      <c r="VQL114" s="50"/>
      <c r="VQM114" s="50"/>
      <c r="VQN114" s="50"/>
      <c r="VQO114" s="50"/>
      <c r="VQP114" s="50"/>
      <c r="VQQ114" s="50"/>
      <c r="VQR114" s="50"/>
      <c r="VQS114" s="50"/>
      <c r="VQT114" s="50"/>
      <c r="VQU114" s="50"/>
      <c r="VQV114" s="50"/>
      <c r="VQW114" s="50"/>
      <c r="VQX114" s="50"/>
      <c r="VQY114" s="50"/>
      <c r="VQZ114" s="50"/>
      <c r="VRA114" s="50"/>
      <c r="VRB114" s="50"/>
      <c r="VRC114" s="50"/>
      <c r="VRD114" s="50"/>
      <c r="VRE114" s="50"/>
      <c r="VRF114" s="50"/>
      <c r="VRG114" s="50"/>
      <c r="VRH114" s="50"/>
      <c r="VRI114" s="50"/>
      <c r="VRJ114" s="50"/>
      <c r="VRK114" s="50"/>
      <c r="VRL114" s="50"/>
      <c r="VRM114" s="50"/>
      <c r="VRN114" s="50"/>
      <c r="VRO114" s="50"/>
      <c r="VRP114" s="50"/>
      <c r="VRQ114" s="50"/>
      <c r="VRR114" s="50"/>
      <c r="VRS114" s="50"/>
      <c r="VRT114" s="50"/>
      <c r="VRU114" s="50"/>
      <c r="VRV114" s="50"/>
      <c r="VRW114" s="50"/>
      <c r="VRX114" s="50"/>
      <c r="VRY114" s="50"/>
      <c r="VRZ114" s="50"/>
      <c r="VSA114" s="50"/>
      <c r="VSB114" s="50"/>
      <c r="VSC114" s="50"/>
      <c r="VSD114" s="50"/>
      <c r="VSE114" s="50"/>
      <c r="VSF114" s="50"/>
      <c r="VSG114" s="50"/>
      <c r="VSH114" s="50"/>
      <c r="VSI114" s="50"/>
      <c r="VSJ114" s="50"/>
      <c r="VSK114" s="50"/>
      <c r="VSL114" s="50"/>
      <c r="VSM114" s="50"/>
      <c r="VSN114" s="50"/>
      <c r="VSO114" s="50"/>
      <c r="VSP114" s="50"/>
      <c r="VSQ114" s="50"/>
      <c r="VSR114" s="50"/>
      <c r="VSS114" s="50"/>
      <c r="VST114" s="50"/>
      <c r="VSU114" s="50"/>
      <c r="VSV114" s="50"/>
      <c r="VSW114" s="50"/>
      <c r="VSX114" s="50"/>
      <c r="VSY114" s="50"/>
      <c r="VSZ114" s="50"/>
      <c r="VTA114" s="50"/>
      <c r="VTB114" s="50"/>
      <c r="VTC114" s="50"/>
      <c r="VTD114" s="50"/>
      <c r="VTE114" s="50"/>
      <c r="VTF114" s="50"/>
      <c r="VTG114" s="50"/>
      <c r="VTH114" s="50"/>
      <c r="VTI114" s="50"/>
      <c r="VTJ114" s="50"/>
      <c r="VTK114" s="50"/>
      <c r="VTL114" s="50"/>
      <c r="VTM114" s="50"/>
      <c r="VTN114" s="50"/>
      <c r="VTO114" s="50"/>
      <c r="VTP114" s="50"/>
      <c r="VTQ114" s="50"/>
      <c r="VTR114" s="50"/>
      <c r="VTS114" s="50"/>
      <c r="VTT114" s="50"/>
      <c r="VTU114" s="50"/>
      <c r="VTV114" s="50"/>
      <c r="VTW114" s="50"/>
      <c r="VTX114" s="50"/>
      <c r="VTY114" s="50"/>
      <c r="VTZ114" s="50"/>
      <c r="VUA114" s="50"/>
      <c r="VUB114" s="50"/>
      <c r="VUC114" s="50"/>
      <c r="VUD114" s="50"/>
      <c r="VUE114" s="50"/>
      <c r="VUF114" s="50"/>
      <c r="VUG114" s="50"/>
      <c r="VUH114" s="50"/>
      <c r="VUI114" s="50"/>
      <c r="VUJ114" s="50"/>
      <c r="VUK114" s="50"/>
      <c r="VUL114" s="50"/>
      <c r="VUM114" s="50"/>
      <c r="VUN114" s="50"/>
      <c r="VUO114" s="50"/>
      <c r="VUP114" s="50"/>
      <c r="VUQ114" s="50"/>
      <c r="VUR114" s="50"/>
      <c r="VUS114" s="50"/>
      <c r="VUT114" s="50"/>
      <c r="VUU114" s="50"/>
      <c r="VUV114" s="50"/>
      <c r="VUW114" s="50"/>
      <c r="VUX114" s="50"/>
      <c r="VUY114" s="50"/>
      <c r="VUZ114" s="50"/>
      <c r="VVA114" s="50"/>
      <c r="VVB114" s="50"/>
      <c r="VVC114" s="50"/>
      <c r="VVD114" s="50"/>
      <c r="VVE114" s="50"/>
      <c r="VVF114" s="50"/>
      <c r="VVG114" s="50"/>
      <c r="VVH114" s="50"/>
      <c r="VVI114" s="50"/>
      <c r="VVJ114" s="50"/>
      <c r="VVK114" s="50"/>
      <c r="VVL114" s="50"/>
      <c r="VVM114" s="50"/>
      <c r="VVN114" s="50"/>
    </row>
    <row r="115" spans="2:100 15066:15458" s="1" customFormat="1" hidden="1" x14ac:dyDescent="0.25">
      <c r="B115" s="15"/>
      <c r="C115" s="30" t="s">
        <v>29</v>
      </c>
      <c r="D115" s="69"/>
      <c r="E115" s="1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L115" s="72" t="s">
        <v>29</v>
      </c>
      <c r="CV115" s="152"/>
    </row>
    <row r="116" spans="2:100 15066:15458" s="1" customFormat="1" hidden="1" x14ac:dyDescent="0.25">
      <c r="B116" s="15"/>
      <c r="C116" s="11" t="s">
        <v>45</v>
      </c>
      <c r="D116" s="136">
        <v>0.3</v>
      </c>
      <c r="E116" s="20" t="s">
        <v>25</v>
      </c>
      <c r="F116" s="34" t="e">
        <v>#DIV/0!</v>
      </c>
      <c r="G116" s="34" t="e">
        <v>#DIV/0!</v>
      </c>
      <c r="H116" s="34" t="e">
        <v>#DIV/0!</v>
      </c>
      <c r="I116" s="34" t="e">
        <v>#DIV/0!</v>
      </c>
      <c r="J116" s="34" t="e">
        <v>#DIV/0!</v>
      </c>
      <c r="K116" s="34" t="e">
        <v>#DIV/0!</v>
      </c>
      <c r="L116" s="34" t="e">
        <v>#DIV/0!</v>
      </c>
      <c r="M116" s="34" t="e">
        <v>#DIV/0!</v>
      </c>
      <c r="N116" s="34" t="e">
        <v>#DIV/0!</v>
      </c>
      <c r="O116" s="34" t="e">
        <v>#DIV/0!</v>
      </c>
      <c r="P116" s="34" t="e">
        <v>#DIV/0!</v>
      </c>
      <c r="Q116" s="34" t="e">
        <v>#DIV/0!</v>
      </c>
      <c r="R116" s="34" t="e">
        <v>#DIV/0!</v>
      </c>
      <c r="S116" s="34" t="e">
        <v>#DIV/0!</v>
      </c>
      <c r="T116" s="34" t="e">
        <v>#DIV/0!</v>
      </c>
      <c r="U116" s="34" t="e">
        <v>#DIV/0!</v>
      </c>
      <c r="V116" s="34" t="e">
        <v>#DIV/0!</v>
      </c>
      <c r="W116" s="34" t="e">
        <v>#DIV/0!</v>
      </c>
      <c r="X116" s="34" t="e">
        <v>#DIV/0!</v>
      </c>
      <c r="Y116" s="34" t="e">
        <v>#DIV/0!</v>
      </c>
      <c r="Z116" s="34" t="e">
        <v>#DIV/0!</v>
      </c>
      <c r="AA116" s="34" t="e">
        <v>#DIV/0!</v>
      </c>
      <c r="AB116" s="34" t="e">
        <v>#DIV/0!</v>
      </c>
      <c r="AC116" s="34" t="e">
        <v>#DIV/0!</v>
      </c>
      <c r="AD116" s="34" t="e">
        <v>#DIV/0!</v>
      </c>
      <c r="AE116" s="34" t="e">
        <v>#DIV/0!</v>
      </c>
      <c r="AF116" s="34" t="e">
        <v>#DIV/0!</v>
      </c>
      <c r="AG116" s="34" t="e">
        <v>#DIV/0!</v>
      </c>
      <c r="AH116" s="34" t="e">
        <v>#DIV/0!</v>
      </c>
      <c r="AI116" s="34"/>
      <c r="AJ116" s="34" t="e">
        <v>#DIV/0!</v>
      </c>
      <c r="AL116" s="67" t="e">
        <v>#DIV/0!</v>
      </c>
      <c r="CV116" s="152"/>
    </row>
    <row r="117" spans="2:100 15066:15458" s="1" customFormat="1" hidden="1" x14ac:dyDescent="0.25">
      <c r="B117" s="15"/>
      <c r="C117" s="11" t="s">
        <v>44</v>
      </c>
      <c r="D117" s="136">
        <v>0.3</v>
      </c>
      <c r="E117" s="20" t="s">
        <v>25</v>
      </c>
      <c r="F117" s="34" t="e">
        <v>#DIV/0!</v>
      </c>
      <c r="G117" s="34" t="e">
        <v>#DIV/0!</v>
      </c>
      <c r="H117" s="34" t="e">
        <v>#DIV/0!</v>
      </c>
      <c r="I117" s="34" t="e">
        <v>#DIV/0!</v>
      </c>
      <c r="J117" s="34" t="e">
        <v>#DIV/0!</v>
      </c>
      <c r="K117" s="34" t="e">
        <v>#DIV/0!</v>
      </c>
      <c r="L117" s="34" t="e">
        <v>#DIV/0!</v>
      </c>
      <c r="M117" s="34" t="e">
        <v>#DIV/0!</v>
      </c>
      <c r="N117" s="34" t="e">
        <v>#DIV/0!</v>
      </c>
      <c r="O117" s="34" t="e">
        <v>#DIV/0!</v>
      </c>
      <c r="P117" s="34" t="e">
        <v>#DIV/0!</v>
      </c>
      <c r="Q117" s="34" t="e">
        <v>#DIV/0!</v>
      </c>
      <c r="R117" s="34" t="e">
        <v>#DIV/0!</v>
      </c>
      <c r="S117" s="34" t="e">
        <v>#DIV/0!</v>
      </c>
      <c r="T117" s="34" t="e">
        <v>#DIV/0!</v>
      </c>
      <c r="U117" s="34" t="e">
        <v>#DIV/0!</v>
      </c>
      <c r="V117" s="34" t="e">
        <v>#DIV/0!</v>
      </c>
      <c r="W117" s="34" t="e">
        <v>#DIV/0!</v>
      </c>
      <c r="X117" s="34" t="e">
        <v>#DIV/0!</v>
      </c>
      <c r="Y117" s="34" t="e">
        <v>#DIV/0!</v>
      </c>
      <c r="Z117" s="34" t="e">
        <v>#DIV/0!</v>
      </c>
      <c r="AA117" s="34" t="e">
        <v>#DIV/0!</v>
      </c>
      <c r="AB117" s="34" t="e">
        <v>#DIV/0!</v>
      </c>
      <c r="AC117" s="34" t="e">
        <v>#DIV/0!</v>
      </c>
      <c r="AD117" s="34" t="e">
        <v>#DIV/0!</v>
      </c>
      <c r="AE117" s="34" t="e">
        <v>#DIV/0!</v>
      </c>
      <c r="AF117" s="34" t="e">
        <v>#DIV/0!</v>
      </c>
      <c r="AG117" s="34" t="e">
        <v>#DIV/0!</v>
      </c>
      <c r="AH117" s="34" t="e">
        <v>#DIV/0!</v>
      </c>
      <c r="AI117" s="34"/>
      <c r="AJ117" s="34" t="e">
        <v>#DIV/0!</v>
      </c>
      <c r="AL117" s="67" t="e">
        <v>#DIV/0!</v>
      </c>
      <c r="CV117" s="152"/>
    </row>
    <row r="118" spans="2:100 15066:15458" s="1" customFormat="1" hidden="1" x14ac:dyDescent="0.25">
      <c r="B118" s="15"/>
      <c r="C118" s="30" t="s">
        <v>28</v>
      </c>
      <c r="D118" s="136"/>
      <c r="E118" s="13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L118" s="72" t="s">
        <v>28</v>
      </c>
      <c r="CV118" s="152"/>
    </row>
    <row r="119" spans="2:100 15066:15458" s="1" customFormat="1" hidden="1" x14ac:dyDescent="0.25">
      <c r="B119" s="15"/>
      <c r="C119" s="11" t="s">
        <v>45</v>
      </c>
      <c r="D119" s="136">
        <v>0.5</v>
      </c>
      <c r="E119" s="20" t="s">
        <v>25</v>
      </c>
      <c r="F119" s="34" t="e">
        <v>#DIV/0!</v>
      </c>
      <c r="G119" s="34" t="e">
        <v>#DIV/0!</v>
      </c>
      <c r="H119" s="34" t="e">
        <v>#DIV/0!</v>
      </c>
      <c r="I119" s="34" t="e">
        <v>#DIV/0!</v>
      </c>
      <c r="J119" s="34" t="e">
        <v>#DIV/0!</v>
      </c>
      <c r="K119" s="34" t="e">
        <v>#DIV/0!</v>
      </c>
      <c r="L119" s="34" t="e">
        <v>#DIV/0!</v>
      </c>
      <c r="M119" s="34" t="e">
        <v>#DIV/0!</v>
      </c>
      <c r="N119" s="34" t="e">
        <v>#DIV/0!</v>
      </c>
      <c r="O119" s="34" t="e">
        <v>#DIV/0!</v>
      </c>
      <c r="P119" s="34" t="e">
        <v>#DIV/0!</v>
      </c>
      <c r="Q119" s="34" t="e">
        <v>#DIV/0!</v>
      </c>
      <c r="R119" s="34" t="e">
        <v>#DIV/0!</v>
      </c>
      <c r="S119" s="34" t="e">
        <v>#DIV/0!</v>
      </c>
      <c r="T119" s="34" t="e">
        <v>#DIV/0!</v>
      </c>
      <c r="U119" s="34" t="e">
        <v>#DIV/0!</v>
      </c>
      <c r="V119" s="34" t="e">
        <v>#DIV/0!</v>
      </c>
      <c r="W119" s="34" t="e">
        <v>#DIV/0!</v>
      </c>
      <c r="X119" s="34" t="e">
        <v>#DIV/0!</v>
      </c>
      <c r="Y119" s="34" t="e">
        <v>#DIV/0!</v>
      </c>
      <c r="Z119" s="34" t="e">
        <v>#DIV/0!</v>
      </c>
      <c r="AA119" s="34" t="e">
        <v>#DIV/0!</v>
      </c>
      <c r="AB119" s="34" t="e">
        <v>#DIV/0!</v>
      </c>
      <c r="AC119" s="34" t="e">
        <v>#DIV/0!</v>
      </c>
      <c r="AD119" s="34" t="e">
        <v>#DIV/0!</v>
      </c>
      <c r="AE119" s="34" t="e">
        <v>#DIV/0!</v>
      </c>
      <c r="AF119" s="34" t="e">
        <v>#DIV/0!</v>
      </c>
      <c r="AG119" s="34" t="e">
        <v>#DIV/0!</v>
      </c>
      <c r="AH119" s="34" t="e">
        <v>#DIV/0!</v>
      </c>
      <c r="AI119" s="34"/>
      <c r="AJ119" s="34" t="e">
        <v>#DIV/0!</v>
      </c>
      <c r="AL119" s="67" t="e">
        <v>#DIV/0!</v>
      </c>
      <c r="CV119" s="152"/>
    </row>
    <row r="120" spans="2:100 15066:15458" s="1" customFormat="1" hidden="1" x14ac:dyDescent="0.25">
      <c r="B120" s="15"/>
      <c r="C120" s="11" t="s">
        <v>44</v>
      </c>
      <c r="D120" s="136">
        <v>0.5</v>
      </c>
      <c r="E120" s="20" t="s">
        <v>25</v>
      </c>
      <c r="F120" s="34" t="e">
        <v>#DIV/0!</v>
      </c>
      <c r="G120" s="34" t="e">
        <v>#DIV/0!</v>
      </c>
      <c r="H120" s="34" t="e">
        <v>#DIV/0!</v>
      </c>
      <c r="I120" s="34" t="e">
        <v>#DIV/0!</v>
      </c>
      <c r="J120" s="34" t="e">
        <v>#DIV/0!</v>
      </c>
      <c r="K120" s="34" t="e">
        <v>#DIV/0!</v>
      </c>
      <c r="L120" s="34" t="e">
        <v>#DIV/0!</v>
      </c>
      <c r="M120" s="34" t="e">
        <v>#DIV/0!</v>
      </c>
      <c r="N120" s="34" t="e">
        <v>#DIV/0!</v>
      </c>
      <c r="O120" s="34" t="e">
        <v>#DIV/0!</v>
      </c>
      <c r="P120" s="34" t="e">
        <v>#DIV/0!</v>
      </c>
      <c r="Q120" s="34" t="e">
        <v>#DIV/0!</v>
      </c>
      <c r="R120" s="34" t="e">
        <v>#DIV/0!</v>
      </c>
      <c r="S120" s="34" t="e">
        <v>#DIV/0!</v>
      </c>
      <c r="T120" s="34" t="e">
        <v>#DIV/0!</v>
      </c>
      <c r="U120" s="34" t="e">
        <v>#DIV/0!</v>
      </c>
      <c r="V120" s="34" t="e">
        <v>#DIV/0!</v>
      </c>
      <c r="W120" s="34" t="e">
        <v>#DIV/0!</v>
      </c>
      <c r="X120" s="34" t="e">
        <v>#DIV/0!</v>
      </c>
      <c r="Y120" s="34" t="e">
        <v>#DIV/0!</v>
      </c>
      <c r="Z120" s="34" t="e">
        <v>#DIV/0!</v>
      </c>
      <c r="AA120" s="34" t="e">
        <v>#DIV/0!</v>
      </c>
      <c r="AB120" s="34" t="e">
        <v>#DIV/0!</v>
      </c>
      <c r="AC120" s="34" t="e">
        <v>#DIV/0!</v>
      </c>
      <c r="AD120" s="34" t="e">
        <v>#DIV/0!</v>
      </c>
      <c r="AE120" s="34" t="e">
        <v>#DIV/0!</v>
      </c>
      <c r="AF120" s="34" t="e">
        <v>#DIV/0!</v>
      </c>
      <c r="AG120" s="34" t="e">
        <v>#DIV/0!</v>
      </c>
      <c r="AH120" s="34" t="e">
        <v>#DIV/0!</v>
      </c>
      <c r="AI120" s="34"/>
      <c r="AJ120" s="34" t="e">
        <v>#DIV/0!</v>
      </c>
      <c r="AL120" s="67" t="e">
        <v>#DIV/0!</v>
      </c>
      <c r="CV120" s="152"/>
    </row>
    <row r="121" spans="2:100 15066:15458" s="1" customFormat="1" hidden="1" x14ac:dyDescent="0.25">
      <c r="B121" s="15"/>
      <c r="C121" s="53" t="s">
        <v>43</v>
      </c>
      <c r="D121" s="137"/>
      <c r="E121" s="101"/>
      <c r="F121" s="302"/>
      <c r="G121" s="302"/>
      <c r="H121" s="302"/>
      <c r="I121" s="302"/>
      <c r="J121" s="302"/>
      <c r="K121" s="302"/>
      <c r="L121" s="302"/>
      <c r="M121" s="302"/>
      <c r="N121" s="302"/>
      <c r="O121" s="302"/>
      <c r="P121" s="302"/>
      <c r="Q121" s="302"/>
      <c r="R121" s="302"/>
      <c r="S121" s="302"/>
      <c r="T121" s="302"/>
      <c r="U121" s="302"/>
      <c r="V121" s="302"/>
      <c r="W121" s="302"/>
      <c r="X121" s="302"/>
      <c r="Y121" s="302"/>
      <c r="Z121" s="302"/>
      <c r="AA121" s="302"/>
      <c r="AB121" s="302"/>
      <c r="AC121" s="302"/>
      <c r="AD121" s="302"/>
      <c r="AE121" s="302"/>
      <c r="AF121" s="302"/>
      <c r="AG121" s="302"/>
      <c r="AH121" s="302"/>
      <c r="AI121" s="302"/>
      <c r="AJ121" s="302"/>
      <c r="AK121" s="35"/>
      <c r="AL121" s="87" t="s">
        <v>131</v>
      </c>
    </row>
    <row r="122" spans="2:100 15066:15458" s="1" customFormat="1" hidden="1" x14ac:dyDescent="0.25">
      <c r="B122" s="15"/>
      <c r="C122" s="28" t="s">
        <v>115</v>
      </c>
      <c r="D122" s="136"/>
      <c r="E122" s="20" t="s">
        <v>14</v>
      </c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36"/>
      <c r="AL122" s="98">
        <v>0</v>
      </c>
    </row>
    <row r="123" spans="2:100 15066:15458" s="1" customFormat="1" hidden="1" x14ac:dyDescent="0.25">
      <c r="B123" s="15"/>
      <c r="C123" s="28" t="s">
        <v>116</v>
      </c>
      <c r="D123" s="136"/>
      <c r="E123" s="20" t="s">
        <v>14</v>
      </c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7"/>
      <c r="AL123" s="102">
        <v>0</v>
      </c>
    </row>
    <row r="124" spans="2:100 15066:15458" s="1" customFormat="1" hidden="1" x14ac:dyDescent="0.25">
      <c r="B124" s="15"/>
      <c r="C124" s="30" t="s">
        <v>39</v>
      </c>
      <c r="D124" s="136"/>
      <c r="E124" s="20" t="s">
        <v>14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  <c r="N124" s="34">
        <v>0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4">
        <v>0</v>
      </c>
      <c r="U124" s="34">
        <v>0</v>
      </c>
      <c r="V124" s="34">
        <v>0</v>
      </c>
      <c r="W124" s="34">
        <v>0</v>
      </c>
      <c r="X124" s="34">
        <v>0</v>
      </c>
      <c r="Y124" s="34">
        <v>0</v>
      </c>
      <c r="Z124" s="34">
        <v>0</v>
      </c>
      <c r="AA124" s="34">
        <v>0</v>
      </c>
      <c r="AB124" s="34">
        <v>0</v>
      </c>
      <c r="AC124" s="34">
        <v>0</v>
      </c>
      <c r="AD124" s="34">
        <v>0</v>
      </c>
      <c r="AE124" s="34">
        <v>0</v>
      </c>
      <c r="AF124" s="34">
        <v>0</v>
      </c>
      <c r="AG124" s="34">
        <v>0</v>
      </c>
      <c r="AH124" s="34">
        <v>0</v>
      </c>
      <c r="AI124" s="34"/>
      <c r="AJ124" s="34">
        <v>0</v>
      </c>
      <c r="AK124" s="18"/>
      <c r="AL124" s="67">
        <v>0</v>
      </c>
    </row>
    <row r="125" spans="2:100 15066:15458" s="1" customFormat="1" hidden="1" x14ac:dyDescent="0.25">
      <c r="B125" s="15"/>
      <c r="C125" s="30" t="s">
        <v>38</v>
      </c>
      <c r="D125" s="136"/>
      <c r="E125" s="20" t="s">
        <v>14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4">
        <v>0</v>
      </c>
      <c r="U125" s="34">
        <v>0</v>
      </c>
      <c r="V125" s="34">
        <v>0</v>
      </c>
      <c r="W125" s="34">
        <v>0</v>
      </c>
      <c r="X125" s="34">
        <v>0</v>
      </c>
      <c r="Y125" s="34">
        <v>0</v>
      </c>
      <c r="Z125" s="34">
        <v>0</v>
      </c>
      <c r="AA125" s="34">
        <v>0</v>
      </c>
      <c r="AB125" s="34">
        <v>0</v>
      </c>
      <c r="AC125" s="34">
        <v>0</v>
      </c>
      <c r="AD125" s="34">
        <v>0</v>
      </c>
      <c r="AE125" s="34">
        <v>0</v>
      </c>
      <c r="AF125" s="34">
        <v>0</v>
      </c>
      <c r="AG125" s="34">
        <v>0</v>
      </c>
      <c r="AH125" s="34">
        <v>0</v>
      </c>
      <c r="AI125" s="34"/>
      <c r="AJ125" s="34">
        <v>0</v>
      </c>
      <c r="AK125" s="18"/>
      <c r="AL125" s="67">
        <v>0</v>
      </c>
    </row>
    <row r="126" spans="2:100 15066:15458" s="1" customFormat="1" hidden="1" x14ac:dyDescent="0.25">
      <c r="B126" s="15"/>
      <c r="C126" s="30" t="s">
        <v>29</v>
      </c>
      <c r="D126" s="136"/>
      <c r="E126" s="1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6"/>
      <c r="AL126" s="72" t="s">
        <v>29</v>
      </c>
    </row>
    <row r="127" spans="2:100 15066:15458" s="1" customFormat="1" hidden="1" x14ac:dyDescent="0.2">
      <c r="B127" s="15"/>
      <c r="C127" s="11" t="s">
        <v>42</v>
      </c>
      <c r="D127" s="136"/>
      <c r="E127" s="32" t="s">
        <v>31</v>
      </c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8"/>
      <c r="AL127" s="100">
        <v>0</v>
      </c>
    </row>
    <row r="128" spans="2:100 15066:15458" s="1" customFormat="1" hidden="1" x14ac:dyDescent="0.2">
      <c r="B128" s="15"/>
      <c r="C128" s="11" t="s">
        <v>41</v>
      </c>
      <c r="D128" s="136"/>
      <c r="E128" s="32" t="s">
        <v>31</v>
      </c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8"/>
      <c r="AL128" s="100">
        <v>0</v>
      </c>
    </row>
    <row r="129" spans="2:38" s="1" customFormat="1" hidden="1" x14ac:dyDescent="0.25">
      <c r="B129" s="15"/>
      <c r="C129" s="30" t="s">
        <v>28</v>
      </c>
      <c r="D129" s="136"/>
      <c r="E129" s="1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6"/>
      <c r="AL129" s="72" t="s">
        <v>28</v>
      </c>
    </row>
    <row r="130" spans="2:38" s="1" customFormat="1" hidden="1" x14ac:dyDescent="0.25">
      <c r="B130" s="15"/>
      <c r="C130" s="11" t="s">
        <v>42</v>
      </c>
      <c r="D130" s="136"/>
      <c r="E130" s="20" t="s">
        <v>28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33">
        <v>0</v>
      </c>
      <c r="T130" s="33">
        <v>0</v>
      </c>
      <c r="U130" s="33">
        <v>0</v>
      </c>
      <c r="V130" s="33">
        <v>0</v>
      </c>
      <c r="W130" s="33">
        <v>0</v>
      </c>
      <c r="X130" s="33">
        <v>0</v>
      </c>
      <c r="Y130" s="33">
        <v>0</v>
      </c>
      <c r="Z130" s="33">
        <v>0</v>
      </c>
      <c r="AA130" s="33">
        <v>0</v>
      </c>
      <c r="AB130" s="33">
        <v>0</v>
      </c>
      <c r="AC130" s="33">
        <v>0</v>
      </c>
      <c r="AD130" s="33">
        <v>0</v>
      </c>
      <c r="AE130" s="33">
        <v>0</v>
      </c>
      <c r="AF130" s="33">
        <v>0</v>
      </c>
      <c r="AG130" s="33">
        <v>0</v>
      </c>
      <c r="AH130" s="33">
        <v>0</v>
      </c>
      <c r="AI130" s="33"/>
      <c r="AJ130" s="33">
        <v>0</v>
      </c>
      <c r="AK130" s="6"/>
      <c r="AL130" s="63">
        <v>0</v>
      </c>
    </row>
    <row r="131" spans="2:38" s="1" customFormat="1" hidden="1" x14ac:dyDescent="0.25">
      <c r="B131" s="15"/>
      <c r="C131" s="11" t="s">
        <v>41</v>
      </c>
      <c r="D131" s="136"/>
      <c r="E131" s="20" t="s">
        <v>28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0</v>
      </c>
      <c r="V131" s="33">
        <v>0</v>
      </c>
      <c r="W131" s="33">
        <v>0</v>
      </c>
      <c r="X131" s="33">
        <v>0</v>
      </c>
      <c r="Y131" s="33">
        <v>0</v>
      </c>
      <c r="Z131" s="33">
        <v>0</v>
      </c>
      <c r="AA131" s="33">
        <v>0</v>
      </c>
      <c r="AB131" s="33">
        <v>0</v>
      </c>
      <c r="AC131" s="33">
        <v>0</v>
      </c>
      <c r="AD131" s="33">
        <v>0</v>
      </c>
      <c r="AE131" s="33">
        <v>0</v>
      </c>
      <c r="AF131" s="33">
        <v>0</v>
      </c>
      <c r="AG131" s="33">
        <v>0</v>
      </c>
      <c r="AH131" s="33">
        <v>0</v>
      </c>
      <c r="AI131" s="33"/>
      <c r="AJ131" s="33">
        <v>0</v>
      </c>
      <c r="AK131" s="6"/>
      <c r="AL131" s="63">
        <v>0</v>
      </c>
    </row>
    <row r="132" spans="2:38" s="1" customFormat="1" hidden="1" x14ac:dyDescent="0.25">
      <c r="B132" s="15"/>
      <c r="C132" s="30" t="s">
        <v>36</v>
      </c>
      <c r="D132" s="136"/>
      <c r="E132" s="20" t="s">
        <v>35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33">
        <v>0</v>
      </c>
      <c r="T132" s="33">
        <v>0</v>
      </c>
      <c r="U132" s="33">
        <v>0</v>
      </c>
      <c r="V132" s="33">
        <v>0</v>
      </c>
      <c r="W132" s="33">
        <v>0</v>
      </c>
      <c r="X132" s="33">
        <v>0</v>
      </c>
      <c r="Y132" s="33">
        <v>0</v>
      </c>
      <c r="Z132" s="33">
        <v>0</v>
      </c>
      <c r="AA132" s="33">
        <v>0</v>
      </c>
      <c r="AB132" s="33">
        <v>0</v>
      </c>
      <c r="AC132" s="33">
        <v>0</v>
      </c>
      <c r="AD132" s="33">
        <v>0</v>
      </c>
      <c r="AE132" s="33">
        <v>0</v>
      </c>
      <c r="AF132" s="33">
        <v>0</v>
      </c>
      <c r="AG132" s="33">
        <v>0</v>
      </c>
      <c r="AH132" s="33">
        <v>0</v>
      </c>
      <c r="AI132" s="33"/>
      <c r="AJ132" s="33">
        <v>0</v>
      </c>
      <c r="AK132" s="6"/>
      <c r="AL132" s="63">
        <v>0</v>
      </c>
    </row>
    <row r="133" spans="2:38" s="1" customFormat="1" hidden="1" x14ac:dyDescent="0.25">
      <c r="B133" s="15"/>
      <c r="C133" s="30" t="s">
        <v>34</v>
      </c>
      <c r="D133" s="136"/>
      <c r="E133" s="20" t="s">
        <v>33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  <c r="AC133" s="33">
        <v>0</v>
      </c>
      <c r="AD133" s="33">
        <v>0</v>
      </c>
      <c r="AE133" s="33">
        <v>0</v>
      </c>
      <c r="AF133" s="33">
        <v>0</v>
      </c>
      <c r="AG133" s="33">
        <v>0</v>
      </c>
      <c r="AH133" s="33">
        <v>0</v>
      </c>
      <c r="AI133" s="33"/>
      <c r="AJ133" s="33">
        <v>0</v>
      </c>
      <c r="AK133" s="6"/>
      <c r="AL133" s="63">
        <v>0</v>
      </c>
    </row>
    <row r="134" spans="2:38" s="1" customFormat="1" hidden="1" x14ac:dyDescent="0.25">
      <c r="B134" s="15"/>
      <c r="C134" s="53" t="s">
        <v>32</v>
      </c>
      <c r="D134" s="137"/>
      <c r="E134" s="55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35"/>
      <c r="AL134" s="87" t="s">
        <v>132</v>
      </c>
    </row>
    <row r="135" spans="2:38" s="1" customFormat="1" hidden="1" x14ac:dyDescent="0.25">
      <c r="B135" s="15"/>
      <c r="C135" s="30" t="s">
        <v>29</v>
      </c>
      <c r="D135" s="136"/>
      <c r="E135" s="1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18"/>
      <c r="AL135" s="72" t="s">
        <v>29</v>
      </c>
    </row>
    <row r="136" spans="2:38" s="1" customFormat="1" hidden="1" x14ac:dyDescent="0.25">
      <c r="B136" s="15"/>
      <c r="C136" s="11" t="s">
        <v>42</v>
      </c>
      <c r="D136" s="136"/>
      <c r="E136" s="20" t="s">
        <v>31</v>
      </c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18"/>
      <c r="AL136" s="63">
        <v>0</v>
      </c>
    </row>
    <row r="137" spans="2:38" s="1" customFormat="1" hidden="1" x14ac:dyDescent="0.25">
      <c r="B137" s="15"/>
      <c r="C137" s="11" t="s">
        <v>41</v>
      </c>
      <c r="D137" s="136"/>
      <c r="E137" s="20" t="s">
        <v>31</v>
      </c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18"/>
      <c r="AL137" s="63">
        <v>0</v>
      </c>
    </row>
    <row r="138" spans="2:38" s="1" customFormat="1" hidden="1" x14ac:dyDescent="0.25">
      <c r="B138" s="15"/>
      <c r="C138" s="30" t="s">
        <v>28</v>
      </c>
      <c r="D138" s="136"/>
      <c r="E138" s="1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18"/>
      <c r="AL138" s="72" t="s">
        <v>28</v>
      </c>
    </row>
    <row r="139" spans="2:38" s="1" customFormat="1" hidden="1" x14ac:dyDescent="0.25">
      <c r="B139" s="15"/>
      <c r="C139" s="11" t="s">
        <v>42</v>
      </c>
      <c r="D139" s="136"/>
      <c r="E139" s="20" t="s">
        <v>28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</v>
      </c>
      <c r="AC139" s="33">
        <v>0</v>
      </c>
      <c r="AD139" s="33">
        <v>0</v>
      </c>
      <c r="AE139" s="33">
        <v>0</v>
      </c>
      <c r="AF139" s="33">
        <v>0</v>
      </c>
      <c r="AG139" s="33">
        <v>0</v>
      </c>
      <c r="AH139" s="33">
        <v>0</v>
      </c>
      <c r="AI139" s="33"/>
      <c r="AJ139" s="33">
        <v>0</v>
      </c>
      <c r="AK139" s="18"/>
      <c r="AL139" s="63">
        <v>0</v>
      </c>
    </row>
    <row r="140" spans="2:38" s="1" customFormat="1" hidden="1" x14ac:dyDescent="0.25">
      <c r="B140" s="15"/>
      <c r="C140" s="11" t="s">
        <v>41</v>
      </c>
      <c r="D140" s="136"/>
      <c r="E140" s="20" t="s">
        <v>28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0</v>
      </c>
      <c r="AC140" s="33">
        <v>0</v>
      </c>
      <c r="AD140" s="33">
        <v>0</v>
      </c>
      <c r="AE140" s="33">
        <v>0</v>
      </c>
      <c r="AF140" s="33">
        <v>0</v>
      </c>
      <c r="AG140" s="33">
        <v>0</v>
      </c>
      <c r="AH140" s="33">
        <v>0</v>
      </c>
      <c r="AI140" s="33"/>
      <c r="AJ140" s="33">
        <v>0</v>
      </c>
      <c r="AK140" s="18"/>
      <c r="AL140" s="63">
        <v>0</v>
      </c>
    </row>
    <row r="141" spans="2:38" s="1" customFormat="1" hidden="1" x14ac:dyDescent="0.25">
      <c r="B141" s="15"/>
      <c r="C141" s="53" t="s">
        <v>30</v>
      </c>
      <c r="D141" s="137"/>
      <c r="E141" s="101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35"/>
      <c r="AL141" s="104"/>
    </row>
    <row r="142" spans="2:38" s="1" customFormat="1" hidden="1" x14ac:dyDescent="0.25">
      <c r="B142" s="15"/>
      <c r="C142" s="30" t="s">
        <v>29</v>
      </c>
      <c r="D142" s="136"/>
      <c r="E142" s="20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18"/>
      <c r="AL142" s="63"/>
    </row>
    <row r="143" spans="2:38" s="1" customFormat="1" hidden="1" x14ac:dyDescent="0.25">
      <c r="B143" s="15"/>
      <c r="C143" s="11" t="s">
        <v>42</v>
      </c>
      <c r="D143" s="136"/>
      <c r="E143" s="20" t="s">
        <v>25</v>
      </c>
      <c r="F143" s="33" t="e">
        <v>#DIV/0!</v>
      </c>
      <c r="G143" s="33" t="e">
        <v>#DIV/0!</v>
      </c>
      <c r="H143" s="33" t="e">
        <v>#DIV/0!</v>
      </c>
      <c r="I143" s="33" t="e">
        <v>#DIV/0!</v>
      </c>
      <c r="J143" s="33" t="e">
        <v>#DIV/0!</v>
      </c>
      <c r="K143" s="33" t="e">
        <v>#DIV/0!</v>
      </c>
      <c r="L143" s="33" t="e">
        <v>#DIV/0!</v>
      </c>
      <c r="M143" s="33" t="e">
        <v>#DIV/0!</v>
      </c>
      <c r="N143" s="33" t="e">
        <v>#DIV/0!</v>
      </c>
      <c r="O143" s="33" t="e">
        <v>#DIV/0!</v>
      </c>
      <c r="P143" s="33" t="e">
        <v>#DIV/0!</v>
      </c>
      <c r="Q143" s="33" t="e">
        <v>#DIV/0!</v>
      </c>
      <c r="R143" s="33" t="e">
        <v>#DIV/0!</v>
      </c>
      <c r="S143" s="33" t="e">
        <v>#DIV/0!</v>
      </c>
      <c r="T143" s="33" t="e">
        <v>#DIV/0!</v>
      </c>
      <c r="U143" s="33" t="e">
        <v>#DIV/0!</v>
      </c>
      <c r="V143" s="33" t="e">
        <v>#DIV/0!</v>
      </c>
      <c r="W143" s="33" t="e">
        <v>#DIV/0!</v>
      </c>
      <c r="X143" s="33" t="e">
        <v>#DIV/0!</v>
      </c>
      <c r="Y143" s="33" t="e">
        <v>#DIV/0!</v>
      </c>
      <c r="Z143" s="33" t="e">
        <v>#DIV/0!</v>
      </c>
      <c r="AA143" s="33" t="e">
        <v>#DIV/0!</v>
      </c>
      <c r="AB143" s="33" t="e">
        <v>#DIV/0!</v>
      </c>
      <c r="AC143" s="33" t="e">
        <v>#DIV/0!</v>
      </c>
      <c r="AD143" s="33" t="e">
        <v>#DIV/0!</v>
      </c>
      <c r="AE143" s="33" t="e">
        <v>#DIV/0!</v>
      </c>
      <c r="AF143" s="33" t="e">
        <v>#DIV/0!</v>
      </c>
      <c r="AG143" s="33" t="e">
        <v>#DIV/0!</v>
      </c>
      <c r="AH143" s="33" t="e">
        <v>#DIV/0!</v>
      </c>
      <c r="AI143" s="33"/>
      <c r="AJ143" s="33" t="e">
        <v>#DIV/0!</v>
      </c>
      <c r="AK143" s="38"/>
      <c r="AL143" s="63" t="e">
        <v>#DIV/0!</v>
      </c>
    </row>
    <row r="144" spans="2:38" s="1" customFormat="1" hidden="1" x14ac:dyDescent="0.25">
      <c r="B144" s="15"/>
      <c r="C144" s="11" t="s">
        <v>92</v>
      </c>
      <c r="D144" s="136"/>
      <c r="E144" s="20" t="s">
        <v>25</v>
      </c>
      <c r="F144" s="33" t="e">
        <v>#DIV/0!</v>
      </c>
      <c r="G144" s="33" t="e">
        <v>#DIV/0!</v>
      </c>
      <c r="H144" s="33" t="e">
        <v>#DIV/0!</v>
      </c>
      <c r="I144" s="33" t="e">
        <v>#DIV/0!</v>
      </c>
      <c r="J144" s="33" t="e">
        <v>#DIV/0!</v>
      </c>
      <c r="K144" s="33" t="e">
        <v>#DIV/0!</v>
      </c>
      <c r="L144" s="33" t="e">
        <v>#DIV/0!</v>
      </c>
      <c r="M144" s="33" t="e">
        <v>#DIV/0!</v>
      </c>
      <c r="N144" s="33" t="e">
        <v>#DIV/0!</v>
      </c>
      <c r="O144" s="33" t="e">
        <v>#DIV/0!</v>
      </c>
      <c r="P144" s="33" t="e">
        <v>#DIV/0!</v>
      </c>
      <c r="Q144" s="33" t="e">
        <v>#DIV/0!</v>
      </c>
      <c r="R144" s="33" t="e">
        <v>#DIV/0!</v>
      </c>
      <c r="S144" s="33" t="e">
        <v>#DIV/0!</v>
      </c>
      <c r="T144" s="33" t="e">
        <v>#DIV/0!</v>
      </c>
      <c r="U144" s="33" t="e">
        <v>#DIV/0!</v>
      </c>
      <c r="V144" s="33" t="e">
        <v>#DIV/0!</v>
      </c>
      <c r="W144" s="33" t="e">
        <v>#DIV/0!</v>
      </c>
      <c r="X144" s="33" t="e">
        <v>#DIV/0!</v>
      </c>
      <c r="Y144" s="33" t="e">
        <v>#DIV/0!</v>
      </c>
      <c r="Z144" s="33" t="e">
        <v>#DIV/0!</v>
      </c>
      <c r="AA144" s="33" t="e">
        <v>#DIV/0!</v>
      </c>
      <c r="AB144" s="33" t="e">
        <v>#DIV/0!</v>
      </c>
      <c r="AC144" s="33" t="e">
        <v>#DIV/0!</v>
      </c>
      <c r="AD144" s="33" t="e">
        <v>#DIV/0!</v>
      </c>
      <c r="AE144" s="33" t="e">
        <v>#DIV/0!</v>
      </c>
      <c r="AF144" s="33" t="e">
        <v>#DIV/0!</v>
      </c>
      <c r="AG144" s="33" t="e">
        <v>#DIV/0!</v>
      </c>
      <c r="AH144" s="33" t="e">
        <v>#DIV/0!</v>
      </c>
      <c r="AI144" s="33"/>
      <c r="AJ144" s="33" t="e">
        <v>#DIV/0!</v>
      </c>
      <c r="AK144" s="38"/>
      <c r="AL144" s="63" t="e">
        <v>#DIV/0!</v>
      </c>
    </row>
    <row r="145" spans="2:100 15066:15458" s="1" customFormat="1" hidden="1" x14ac:dyDescent="0.25">
      <c r="B145" s="15"/>
      <c r="C145" s="30" t="s">
        <v>28</v>
      </c>
      <c r="D145" s="136"/>
      <c r="E145" s="1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8"/>
      <c r="AL145" s="63"/>
    </row>
    <row r="146" spans="2:100 15066:15458" s="1" customFormat="1" hidden="1" x14ac:dyDescent="0.25">
      <c r="B146" s="15"/>
      <c r="C146" s="11" t="s">
        <v>42</v>
      </c>
      <c r="D146" s="136"/>
      <c r="E146" s="20" t="s">
        <v>25</v>
      </c>
      <c r="F146" s="33" t="e">
        <v>#DIV/0!</v>
      </c>
      <c r="G146" s="33" t="e">
        <v>#DIV/0!</v>
      </c>
      <c r="H146" s="33" t="e">
        <v>#DIV/0!</v>
      </c>
      <c r="I146" s="33" t="e">
        <v>#DIV/0!</v>
      </c>
      <c r="J146" s="33" t="e">
        <v>#DIV/0!</v>
      </c>
      <c r="K146" s="33" t="e">
        <v>#DIV/0!</v>
      </c>
      <c r="L146" s="33" t="e">
        <v>#DIV/0!</v>
      </c>
      <c r="M146" s="33" t="e">
        <v>#DIV/0!</v>
      </c>
      <c r="N146" s="33" t="e">
        <v>#DIV/0!</v>
      </c>
      <c r="O146" s="33" t="e">
        <v>#DIV/0!</v>
      </c>
      <c r="P146" s="33" t="e">
        <v>#DIV/0!</v>
      </c>
      <c r="Q146" s="33" t="e">
        <v>#DIV/0!</v>
      </c>
      <c r="R146" s="33" t="e">
        <v>#DIV/0!</v>
      </c>
      <c r="S146" s="33" t="e">
        <v>#DIV/0!</v>
      </c>
      <c r="T146" s="33" t="e">
        <v>#DIV/0!</v>
      </c>
      <c r="U146" s="33" t="e">
        <v>#DIV/0!</v>
      </c>
      <c r="V146" s="33" t="e">
        <v>#DIV/0!</v>
      </c>
      <c r="W146" s="33" t="e">
        <v>#DIV/0!</v>
      </c>
      <c r="X146" s="33" t="e">
        <v>#DIV/0!</v>
      </c>
      <c r="Y146" s="33" t="e">
        <v>#DIV/0!</v>
      </c>
      <c r="Z146" s="33" t="e">
        <v>#DIV/0!</v>
      </c>
      <c r="AA146" s="33" t="e">
        <v>#DIV/0!</v>
      </c>
      <c r="AB146" s="33" t="e">
        <v>#DIV/0!</v>
      </c>
      <c r="AC146" s="33" t="e">
        <v>#DIV/0!</v>
      </c>
      <c r="AD146" s="33" t="e">
        <v>#DIV/0!</v>
      </c>
      <c r="AE146" s="33" t="e">
        <v>#DIV/0!</v>
      </c>
      <c r="AF146" s="33" t="e">
        <v>#DIV/0!</v>
      </c>
      <c r="AG146" s="33" t="e">
        <v>#DIV/0!</v>
      </c>
      <c r="AH146" s="33" t="e">
        <v>#DIV/0!</v>
      </c>
      <c r="AI146" s="33"/>
      <c r="AJ146" s="33" t="e">
        <v>#DIV/0!</v>
      </c>
      <c r="AK146" s="38"/>
      <c r="AL146" s="63" t="e">
        <v>#DIV/0!</v>
      </c>
    </row>
    <row r="147" spans="2:100 15066:15458" s="1" customFormat="1" ht="15.75" hidden="1" thickBot="1" x14ac:dyDescent="0.3">
      <c r="B147" s="19"/>
      <c r="C147" s="11" t="s">
        <v>92</v>
      </c>
      <c r="D147" s="136"/>
      <c r="E147" s="20" t="s">
        <v>25</v>
      </c>
      <c r="F147" s="33" t="e">
        <v>#DIV/0!</v>
      </c>
      <c r="G147" s="33" t="e">
        <v>#DIV/0!</v>
      </c>
      <c r="H147" s="33" t="e">
        <v>#DIV/0!</v>
      </c>
      <c r="I147" s="33" t="e">
        <v>#DIV/0!</v>
      </c>
      <c r="J147" s="33" t="e">
        <v>#DIV/0!</v>
      </c>
      <c r="K147" s="33" t="e">
        <v>#DIV/0!</v>
      </c>
      <c r="L147" s="33" t="e">
        <v>#DIV/0!</v>
      </c>
      <c r="M147" s="33" t="e">
        <v>#DIV/0!</v>
      </c>
      <c r="N147" s="33" t="e">
        <v>#DIV/0!</v>
      </c>
      <c r="O147" s="33" t="e">
        <v>#DIV/0!</v>
      </c>
      <c r="P147" s="33" t="e">
        <v>#DIV/0!</v>
      </c>
      <c r="Q147" s="33" t="e">
        <v>#DIV/0!</v>
      </c>
      <c r="R147" s="33" t="e">
        <v>#DIV/0!</v>
      </c>
      <c r="S147" s="33" t="e">
        <v>#DIV/0!</v>
      </c>
      <c r="T147" s="33" t="e">
        <v>#DIV/0!</v>
      </c>
      <c r="U147" s="33" t="e">
        <v>#DIV/0!</v>
      </c>
      <c r="V147" s="33" t="e">
        <v>#DIV/0!</v>
      </c>
      <c r="W147" s="33" t="e">
        <v>#DIV/0!</v>
      </c>
      <c r="X147" s="33" t="e">
        <v>#DIV/0!</v>
      </c>
      <c r="Y147" s="33" t="e">
        <v>#DIV/0!</v>
      </c>
      <c r="Z147" s="33" t="e">
        <v>#DIV/0!</v>
      </c>
      <c r="AA147" s="33" t="e">
        <v>#DIV/0!</v>
      </c>
      <c r="AB147" s="33" t="e">
        <v>#DIV/0!</v>
      </c>
      <c r="AC147" s="33" t="e">
        <v>#DIV/0!</v>
      </c>
      <c r="AD147" s="33" t="e">
        <v>#DIV/0!</v>
      </c>
      <c r="AE147" s="33" t="e">
        <v>#DIV/0!</v>
      </c>
      <c r="AF147" s="33" t="e">
        <v>#DIV/0!</v>
      </c>
      <c r="AG147" s="33" t="e">
        <v>#DIV/0!</v>
      </c>
      <c r="AH147" s="33" t="e">
        <v>#DIV/0!</v>
      </c>
      <c r="AI147" s="33"/>
      <c r="AJ147" s="33" t="e">
        <v>#DIV/0!</v>
      </c>
      <c r="AK147" s="38"/>
      <c r="AL147" s="63" t="e">
        <v>#DIV/0!</v>
      </c>
    </row>
    <row r="148" spans="2:100 15066:15458" s="1" customFormat="1" hidden="1" x14ac:dyDescent="0.25">
      <c r="B148" s="8">
        <v>6</v>
      </c>
      <c r="C148" s="53" t="s">
        <v>40</v>
      </c>
      <c r="D148" s="54"/>
      <c r="E148" s="55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3"/>
      <c r="AL148" s="87" t="s">
        <v>131</v>
      </c>
      <c r="CV148" s="151"/>
      <c r="VGL148" s="50"/>
      <c r="VGM148" s="50"/>
      <c r="VGN148" s="50"/>
      <c r="VGO148" s="50"/>
      <c r="VGP148" s="50"/>
      <c r="VGQ148" s="50"/>
      <c r="VGR148" s="50"/>
      <c r="VGS148" s="50"/>
      <c r="VGT148" s="50"/>
      <c r="VGU148" s="50"/>
      <c r="VGV148" s="50"/>
      <c r="VGW148" s="50"/>
      <c r="VGX148" s="50"/>
      <c r="VGY148" s="50"/>
      <c r="VGZ148" s="50"/>
      <c r="VHA148" s="50"/>
      <c r="VHB148" s="50"/>
      <c r="VHC148" s="50"/>
      <c r="VHD148" s="50"/>
      <c r="VHE148" s="50"/>
      <c r="VHF148" s="50"/>
      <c r="VHG148" s="50"/>
      <c r="VHH148" s="50"/>
      <c r="VHI148" s="50"/>
      <c r="VHJ148" s="50"/>
      <c r="VHK148" s="50"/>
      <c r="VHL148" s="50"/>
      <c r="VHM148" s="50"/>
      <c r="VHN148" s="50"/>
      <c r="VHO148" s="50"/>
      <c r="VHP148" s="50"/>
      <c r="VHQ148" s="50"/>
      <c r="VHR148" s="50"/>
      <c r="VHS148" s="50"/>
      <c r="VHT148" s="50"/>
      <c r="VHU148" s="50"/>
      <c r="VHV148" s="50"/>
      <c r="VHW148" s="50"/>
      <c r="VHX148" s="50"/>
      <c r="VHY148" s="50"/>
      <c r="VHZ148" s="50"/>
      <c r="VIA148" s="50"/>
      <c r="VIB148" s="50"/>
      <c r="VIC148" s="50"/>
      <c r="VID148" s="50"/>
      <c r="VIE148" s="50"/>
      <c r="VIF148" s="50"/>
      <c r="VIG148" s="50"/>
      <c r="VIH148" s="50"/>
      <c r="VII148" s="50"/>
      <c r="VIJ148" s="50"/>
      <c r="VIK148" s="50"/>
      <c r="VIL148" s="50"/>
      <c r="VIM148" s="50"/>
      <c r="VIN148" s="50"/>
      <c r="VIO148" s="50"/>
      <c r="VIP148" s="50"/>
      <c r="VIQ148" s="50"/>
      <c r="VIR148" s="50"/>
      <c r="VIS148" s="50"/>
      <c r="VIT148" s="50"/>
      <c r="VIU148" s="50"/>
      <c r="VIV148" s="50"/>
      <c r="VIW148" s="50"/>
      <c r="VIX148" s="50"/>
      <c r="VIY148" s="50"/>
      <c r="VIZ148" s="50"/>
      <c r="VJA148" s="50"/>
      <c r="VJB148" s="50"/>
      <c r="VJC148" s="50"/>
      <c r="VJD148" s="50"/>
      <c r="VJE148" s="50"/>
      <c r="VJF148" s="50"/>
      <c r="VJG148" s="50"/>
      <c r="VJH148" s="50"/>
      <c r="VJI148" s="50"/>
      <c r="VJJ148" s="50"/>
      <c r="VJK148" s="50"/>
      <c r="VJL148" s="50"/>
      <c r="VJM148" s="50"/>
      <c r="VJN148" s="50"/>
      <c r="VJO148" s="50"/>
      <c r="VJP148" s="50"/>
      <c r="VJQ148" s="50"/>
      <c r="VJR148" s="50"/>
      <c r="VJS148" s="50"/>
      <c r="VJT148" s="50"/>
      <c r="VJU148" s="50"/>
      <c r="VJV148" s="50"/>
      <c r="VJW148" s="50"/>
      <c r="VJX148" s="50"/>
      <c r="VJY148" s="50"/>
      <c r="VJZ148" s="50"/>
      <c r="VKA148" s="50"/>
      <c r="VKB148" s="50"/>
      <c r="VKC148" s="50"/>
      <c r="VKD148" s="50"/>
      <c r="VKE148" s="50"/>
      <c r="VKF148" s="50"/>
      <c r="VKG148" s="50"/>
      <c r="VKH148" s="50"/>
      <c r="VKI148" s="50"/>
      <c r="VKJ148" s="50"/>
      <c r="VKK148" s="50"/>
      <c r="VKL148" s="50"/>
      <c r="VKM148" s="50"/>
      <c r="VKN148" s="50"/>
      <c r="VKO148" s="50"/>
      <c r="VKP148" s="50"/>
      <c r="VKQ148" s="50"/>
      <c r="VKR148" s="50"/>
      <c r="VKS148" s="50"/>
      <c r="VKT148" s="50"/>
      <c r="VKU148" s="50"/>
      <c r="VKV148" s="50"/>
      <c r="VKW148" s="50"/>
      <c r="VKX148" s="50"/>
      <c r="VKY148" s="50"/>
      <c r="VKZ148" s="50"/>
      <c r="VLA148" s="50"/>
      <c r="VLB148" s="50"/>
      <c r="VLC148" s="50"/>
      <c r="VLD148" s="50"/>
      <c r="VLE148" s="50"/>
      <c r="VLF148" s="50"/>
      <c r="VLG148" s="50"/>
      <c r="VLH148" s="50"/>
      <c r="VLI148" s="50"/>
      <c r="VLJ148" s="50"/>
      <c r="VLK148" s="50"/>
      <c r="VLL148" s="50"/>
      <c r="VLM148" s="50"/>
      <c r="VLN148" s="50"/>
      <c r="VLO148" s="50"/>
      <c r="VLP148" s="50"/>
      <c r="VLQ148" s="50"/>
      <c r="VLR148" s="50"/>
      <c r="VLS148" s="50"/>
      <c r="VLT148" s="50"/>
      <c r="VLU148" s="50"/>
      <c r="VLV148" s="50"/>
      <c r="VLW148" s="50"/>
      <c r="VLX148" s="50"/>
      <c r="VLY148" s="50"/>
      <c r="VLZ148" s="50"/>
      <c r="VMA148" s="50"/>
      <c r="VMB148" s="50"/>
      <c r="VMC148" s="50"/>
      <c r="VMD148" s="50"/>
      <c r="VME148" s="50"/>
      <c r="VMF148" s="50"/>
      <c r="VMG148" s="50"/>
      <c r="VMH148" s="50"/>
      <c r="VMI148" s="50"/>
      <c r="VMJ148" s="50"/>
      <c r="VMK148" s="50"/>
      <c r="VML148" s="50"/>
      <c r="VMM148" s="50"/>
      <c r="VMN148" s="50"/>
      <c r="VMO148" s="50"/>
      <c r="VMP148" s="50"/>
      <c r="VMQ148" s="50"/>
      <c r="VMR148" s="50"/>
      <c r="VMS148" s="50"/>
      <c r="VMT148" s="50"/>
      <c r="VMU148" s="50"/>
      <c r="VMV148" s="50"/>
      <c r="VMW148" s="50"/>
      <c r="VMX148" s="50"/>
      <c r="VMY148" s="50"/>
      <c r="VMZ148" s="50"/>
      <c r="VNA148" s="50"/>
      <c r="VNB148" s="50"/>
      <c r="VNC148" s="50"/>
      <c r="VND148" s="50"/>
      <c r="VNE148" s="50"/>
      <c r="VNF148" s="50"/>
      <c r="VNG148" s="50"/>
      <c r="VNH148" s="50"/>
      <c r="VNI148" s="50"/>
      <c r="VNJ148" s="50"/>
      <c r="VNK148" s="50"/>
      <c r="VNL148" s="50"/>
      <c r="VNM148" s="50"/>
      <c r="VNN148" s="50"/>
      <c r="VNO148" s="50"/>
      <c r="VNP148" s="50"/>
      <c r="VNQ148" s="50"/>
      <c r="VNR148" s="50"/>
      <c r="VNS148" s="50"/>
      <c r="VNT148" s="50"/>
      <c r="VNU148" s="50"/>
      <c r="VNV148" s="50"/>
      <c r="VNW148" s="50"/>
      <c r="VNX148" s="50"/>
      <c r="VNY148" s="50"/>
      <c r="VNZ148" s="50"/>
      <c r="VOA148" s="50"/>
      <c r="VOB148" s="50"/>
      <c r="VOC148" s="50"/>
      <c r="VOD148" s="50"/>
      <c r="VOE148" s="50"/>
      <c r="VOF148" s="50"/>
      <c r="VOG148" s="50"/>
      <c r="VOH148" s="50"/>
      <c r="VOI148" s="50"/>
      <c r="VOJ148" s="50"/>
      <c r="VOK148" s="50"/>
      <c r="VOL148" s="50"/>
      <c r="VOM148" s="50"/>
      <c r="VON148" s="50"/>
      <c r="VOO148" s="50"/>
      <c r="VOP148" s="50"/>
      <c r="VOQ148" s="50"/>
      <c r="VOR148" s="50"/>
      <c r="VOS148" s="50"/>
      <c r="VOT148" s="50"/>
      <c r="VOU148" s="50"/>
      <c r="VOV148" s="50"/>
      <c r="VOW148" s="50"/>
      <c r="VOX148" s="50"/>
      <c r="VOY148" s="50"/>
      <c r="VOZ148" s="50"/>
      <c r="VPA148" s="50"/>
      <c r="VPB148" s="50"/>
      <c r="VPC148" s="50"/>
      <c r="VPD148" s="50"/>
      <c r="VPE148" s="50"/>
      <c r="VPF148" s="50"/>
      <c r="VPG148" s="50"/>
      <c r="VPH148" s="50"/>
      <c r="VPI148" s="50"/>
      <c r="VPJ148" s="50"/>
      <c r="VPK148" s="50"/>
      <c r="VPL148" s="50"/>
      <c r="VPM148" s="50"/>
      <c r="VPN148" s="50"/>
      <c r="VPO148" s="50"/>
      <c r="VPP148" s="50"/>
      <c r="VPQ148" s="50"/>
      <c r="VPR148" s="50"/>
      <c r="VPS148" s="50"/>
      <c r="VPT148" s="50"/>
      <c r="VPU148" s="50"/>
      <c r="VPV148" s="50"/>
      <c r="VPW148" s="50"/>
      <c r="VPX148" s="50"/>
      <c r="VPY148" s="50"/>
      <c r="VPZ148" s="50"/>
      <c r="VQA148" s="50"/>
      <c r="VQB148" s="50"/>
      <c r="VQC148" s="50"/>
      <c r="VQD148" s="50"/>
      <c r="VQE148" s="50"/>
      <c r="VQF148" s="50"/>
      <c r="VQG148" s="50"/>
      <c r="VQH148" s="50"/>
      <c r="VQI148" s="50"/>
      <c r="VQJ148" s="50"/>
      <c r="VQK148" s="50"/>
      <c r="VQL148" s="50"/>
      <c r="VQM148" s="50"/>
      <c r="VQN148" s="50"/>
      <c r="VQO148" s="50"/>
      <c r="VQP148" s="50"/>
      <c r="VQQ148" s="50"/>
      <c r="VQR148" s="50"/>
      <c r="VQS148" s="50"/>
      <c r="VQT148" s="50"/>
      <c r="VQU148" s="50"/>
      <c r="VQV148" s="50"/>
      <c r="VQW148" s="50"/>
      <c r="VQX148" s="50"/>
      <c r="VQY148" s="50"/>
      <c r="VQZ148" s="50"/>
      <c r="VRA148" s="50"/>
      <c r="VRB148" s="50"/>
      <c r="VRC148" s="50"/>
      <c r="VRD148" s="50"/>
      <c r="VRE148" s="50"/>
      <c r="VRF148" s="50"/>
      <c r="VRG148" s="50"/>
      <c r="VRH148" s="50"/>
      <c r="VRI148" s="50"/>
      <c r="VRJ148" s="50"/>
      <c r="VRK148" s="50"/>
      <c r="VRL148" s="50"/>
      <c r="VRM148" s="50"/>
      <c r="VRN148" s="50"/>
      <c r="VRO148" s="50"/>
      <c r="VRP148" s="50"/>
      <c r="VRQ148" s="50"/>
      <c r="VRR148" s="50"/>
      <c r="VRS148" s="50"/>
      <c r="VRT148" s="50"/>
      <c r="VRU148" s="50"/>
      <c r="VRV148" s="50"/>
      <c r="VRW148" s="50"/>
      <c r="VRX148" s="50"/>
      <c r="VRY148" s="50"/>
      <c r="VRZ148" s="50"/>
      <c r="VSA148" s="50"/>
      <c r="VSB148" s="50"/>
      <c r="VSC148" s="50"/>
      <c r="VSD148" s="50"/>
      <c r="VSE148" s="50"/>
      <c r="VSF148" s="50"/>
      <c r="VSG148" s="50"/>
      <c r="VSH148" s="50"/>
      <c r="VSI148" s="50"/>
      <c r="VSJ148" s="50"/>
      <c r="VSK148" s="50"/>
      <c r="VSL148" s="50"/>
      <c r="VSM148" s="50"/>
      <c r="VSN148" s="50"/>
      <c r="VSO148" s="50"/>
      <c r="VSP148" s="50"/>
      <c r="VSQ148" s="50"/>
      <c r="VSR148" s="50"/>
      <c r="VSS148" s="50"/>
      <c r="VST148" s="50"/>
      <c r="VSU148" s="50"/>
      <c r="VSV148" s="50"/>
      <c r="VSW148" s="50"/>
      <c r="VSX148" s="50"/>
      <c r="VSY148" s="50"/>
      <c r="VSZ148" s="50"/>
      <c r="VTA148" s="50"/>
      <c r="VTB148" s="50"/>
      <c r="VTC148" s="50"/>
      <c r="VTD148" s="50"/>
      <c r="VTE148" s="50"/>
      <c r="VTF148" s="50"/>
      <c r="VTG148" s="50"/>
      <c r="VTH148" s="50"/>
      <c r="VTI148" s="50"/>
      <c r="VTJ148" s="50"/>
      <c r="VTK148" s="50"/>
      <c r="VTL148" s="50"/>
      <c r="VTM148" s="50"/>
      <c r="VTN148" s="50"/>
      <c r="VTO148" s="50"/>
      <c r="VTP148" s="50"/>
      <c r="VTQ148" s="50"/>
      <c r="VTR148" s="50"/>
      <c r="VTS148" s="50"/>
      <c r="VTT148" s="50"/>
      <c r="VTU148" s="50"/>
      <c r="VTV148" s="50"/>
      <c r="VTW148" s="50"/>
      <c r="VTX148" s="50"/>
      <c r="VTY148" s="50"/>
      <c r="VTZ148" s="50"/>
      <c r="VUA148" s="50"/>
      <c r="VUB148" s="50"/>
      <c r="VUC148" s="50"/>
      <c r="VUD148" s="50"/>
      <c r="VUE148" s="50"/>
      <c r="VUF148" s="50"/>
      <c r="VUG148" s="50"/>
      <c r="VUH148" s="50"/>
      <c r="VUI148" s="50"/>
      <c r="VUJ148" s="50"/>
      <c r="VUK148" s="50"/>
      <c r="VUL148" s="50"/>
      <c r="VUM148" s="50"/>
      <c r="VUN148" s="50"/>
      <c r="VUO148" s="50"/>
      <c r="VUP148" s="50"/>
      <c r="VUQ148" s="50"/>
      <c r="VUR148" s="50"/>
      <c r="VUS148" s="50"/>
      <c r="VUT148" s="50"/>
      <c r="VUU148" s="50"/>
      <c r="VUV148" s="50"/>
      <c r="VUW148" s="50"/>
      <c r="VUX148" s="50"/>
      <c r="VUY148" s="50"/>
      <c r="VUZ148" s="50"/>
      <c r="VVA148" s="50"/>
      <c r="VVB148" s="50"/>
      <c r="VVC148" s="50"/>
      <c r="VVD148" s="50"/>
      <c r="VVE148" s="50"/>
      <c r="VVF148" s="50"/>
      <c r="VVG148" s="50"/>
      <c r="VVH148" s="50"/>
      <c r="VVI148" s="50"/>
      <c r="VVJ148" s="50"/>
      <c r="VVK148" s="50"/>
      <c r="VVL148" s="50"/>
      <c r="VVM148" s="50"/>
      <c r="VVN148" s="50"/>
    </row>
    <row r="149" spans="2:100 15066:15458" s="1" customFormat="1" hidden="1" x14ac:dyDescent="0.25">
      <c r="B149" s="15"/>
      <c r="C149" s="28" t="s">
        <v>116</v>
      </c>
      <c r="D149" s="99"/>
      <c r="E149" s="20" t="s">
        <v>14</v>
      </c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2"/>
      <c r="AL149" s="98">
        <v>0</v>
      </c>
      <c r="CV149" s="152"/>
    </row>
    <row r="150" spans="2:100 15066:15458" s="1" customFormat="1" hidden="1" x14ac:dyDescent="0.25">
      <c r="B150" s="15"/>
      <c r="C150" s="30" t="s">
        <v>39</v>
      </c>
      <c r="D150" s="69"/>
      <c r="E150" s="20" t="s">
        <v>14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4">
        <v>0</v>
      </c>
      <c r="U150" s="34">
        <v>0</v>
      </c>
      <c r="V150" s="34">
        <v>0</v>
      </c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4">
        <v>0</v>
      </c>
      <c r="AC150" s="34">
        <v>0</v>
      </c>
      <c r="AD150" s="34">
        <v>0</v>
      </c>
      <c r="AE150" s="34">
        <v>0</v>
      </c>
      <c r="AF150" s="34">
        <v>0</v>
      </c>
      <c r="AG150" s="34">
        <v>0</v>
      </c>
      <c r="AH150" s="34">
        <v>0</v>
      </c>
      <c r="AI150" s="34"/>
      <c r="AJ150" s="34">
        <v>0</v>
      </c>
      <c r="AL150" s="67">
        <v>0</v>
      </c>
      <c r="CV150" s="152"/>
    </row>
    <row r="151" spans="2:100 15066:15458" s="1" customFormat="1" hidden="1" x14ac:dyDescent="0.25">
      <c r="B151" s="15"/>
      <c r="C151" s="30" t="s">
        <v>38</v>
      </c>
      <c r="D151" s="69"/>
      <c r="E151" s="20" t="s">
        <v>14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4">
        <v>0</v>
      </c>
      <c r="U151" s="34">
        <v>0</v>
      </c>
      <c r="V151" s="34">
        <v>0</v>
      </c>
      <c r="W151" s="34">
        <v>0</v>
      </c>
      <c r="X151" s="34">
        <v>0</v>
      </c>
      <c r="Y151" s="34">
        <v>0</v>
      </c>
      <c r="Z151" s="34">
        <v>0</v>
      </c>
      <c r="AA151" s="34">
        <v>0</v>
      </c>
      <c r="AB151" s="34">
        <v>0</v>
      </c>
      <c r="AC151" s="34">
        <v>0</v>
      </c>
      <c r="AD151" s="34">
        <v>0</v>
      </c>
      <c r="AE151" s="34">
        <v>0</v>
      </c>
      <c r="AF151" s="34">
        <v>0</v>
      </c>
      <c r="AG151" s="34">
        <v>0</v>
      </c>
      <c r="AH151" s="34">
        <v>0</v>
      </c>
      <c r="AI151" s="34"/>
      <c r="AJ151" s="34">
        <v>0</v>
      </c>
      <c r="AL151" s="67">
        <v>0</v>
      </c>
      <c r="CV151" s="152"/>
    </row>
    <row r="152" spans="2:100 15066:15458" s="1" customFormat="1" hidden="1" x14ac:dyDescent="0.25">
      <c r="B152" s="15"/>
      <c r="C152" s="30" t="s">
        <v>29</v>
      </c>
      <c r="D152" s="69"/>
      <c r="E152" s="1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L152" s="72" t="s">
        <v>29</v>
      </c>
      <c r="CV152" s="152"/>
    </row>
    <row r="153" spans="2:100 15066:15458" s="1" customFormat="1" hidden="1" x14ac:dyDescent="0.2">
      <c r="B153" s="15"/>
      <c r="C153" s="11" t="s">
        <v>117</v>
      </c>
      <c r="D153" s="69"/>
      <c r="E153" s="32" t="s">
        <v>31</v>
      </c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L153" s="100">
        <v>0</v>
      </c>
      <c r="CV153" s="152"/>
    </row>
    <row r="154" spans="2:100 15066:15458" s="16" customFormat="1" hidden="1" x14ac:dyDescent="0.25">
      <c r="B154" s="17"/>
      <c r="C154" s="11" t="s">
        <v>27</v>
      </c>
      <c r="D154" s="62"/>
      <c r="E154" s="32" t="s">
        <v>31</v>
      </c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L154" s="100">
        <v>0</v>
      </c>
      <c r="CV154" s="158"/>
    </row>
    <row r="155" spans="2:100 15066:15458" s="16" customFormat="1" hidden="1" x14ac:dyDescent="0.25">
      <c r="B155" s="17"/>
      <c r="C155" s="11" t="s">
        <v>26</v>
      </c>
      <c r="D155" s="62"/>
      <c r="E155" s="32" t="s">
        <v>31</v>
      </c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L155" s="100">
        <v>0</v>
      </c>
      <c r="CV155" s="158"/>
    </row>
    <row r="156" spans="2:100 15066:15458" s="16" customFormat="1" hidden="1" x14ac:dyDescent="0.25">
      <c r="B156" s="17"/>
      <c r="C156" s="11" t="s">
        <v>37</v>
      </c>
      <c r="D156" s="62"/>
      <c r="E156" s="32" t="s">
        <v>31</v>
      </c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L156" s="100">
        <v>0</v>
      </c>
      <c r="CV156" s="158"/>
    </row>
    <row r="157" spans="2:100 15066:15458" s="1" customFormat="1" hidden="1" x14ac:dyDescent="0.25">
      <c r="B157" s="15"/>
      <c r="C157" s="30" t="s">
        <v>28</v>
      </c>
      <c r="D157" s="69"/>
      <c r="E157" s="1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L157" s="72" t="s">
        <v>28</v>
      </c>
      <c r="CV157" s="152"/>
    </row>
    <row r="158" spans="2:100 15066:15458" s="1" customFormat="1" hidden="1" x14ac:dyDescent="0.25">
      <c r="B158" s="15"/>
      <c r="C158" s="11" t="s">
        <v>117</v>
      </c>
      <c r="D158" s="69"/>
      <c r="E158" s="20" t="s">
        <v>28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0</v>
      </c>
      <c r="Z158" s="33">
        <v>0</v>
      </c>
      <c r="AA158" s="33">
        <v>0</v>
      </c>
      <c r="AB158" s="33">
        <v>0</v>
      </c>
      <c r="AC158" s="33">
        <v>0</v>
      </c>
      <c r="AD158" s="33">
        <v>0</v>
      </c>
      <c r="AE158" s="33">
        <v>0</v>
      </c>
      <c r="AF158" s="33">
        <v>0</v>
      </c>
      <c r="AG158" s="33">
        <v>0</v>
      </c>
      <c r="AH158" s="33">
        <v>0</v>
      </c>
      <c r="AI158" s="33"/>
      <c r="AJ158" s="33">
        <v>0</v>
      </c>
      <c r="AL158" s="72"/>
      <c r="CV158" s="152"/>
    </row>
    <row r="159" spans="2:100 15066:15458" s="1" customFormat="1" hidden="1" x14ac:dyDescent="0.25">
      <c r="B159" s="15"/>
      <c r="C159" s="11" t="s">
        <v>27</v>
      </c>
      <c r="D159" s="69"/>
      <c r="E159" s="20" t="s">
        <v>28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0</v>
      </c>
      <c r="AC159" s="33">
        <v>0</v>
      </c>
      <c r="AD159" s="33">
        <v>0</v>
      </c>
      <c r="AE159" s="33">
        <v>0</v>
      </c>
      <c r="AF159" s="33">
        <v>0</v>
      </c>
      <c r="AG159" s="33">
        <v>0</v>
      </c>
      <c r="AH159" s="33">
        <v>0</v>
      </c>
      <c r="AI159" s="33"/>
      <c r="AJ159" s="33">
        <v>0</v>
      </c>
      <c r="AL159" s="63">
        <v>0</v>
      </c>
      <c r="CV159" s="152"/>
    </row>
    <row r="160" spans="2:100 15066:15458" s="1" customFormat="1" hidden="1" x14ac:dyDescent="0.25">
      <c r="B160" s="15"/>
      <c r="C160" s="11" t="s">
        <v>26</v>
      </c>
      <c r="D160" s="69"/>
      <c r="E160" s="20" t="s">
        <v>28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0</v>
      </c>
      <c r="Z160" s="33">
        <v>0</v>
      </c>
      <c r="AA160" s="33">
        <v>0</v>
      </c>
      <c r="AB160" s="33">
        <v>0</v>
      </c>
      <c r="AC160" s="33">
        <v>0</v>
      </c>
      <c r="AD160" s="33">
        <v>0</v>
      </c>
      <c r="AE160" s="33">
        <v>0</v>
      </c>
      <c r="AF160" s="33">
        <v>0</v>
      </c>
      <c r="AG160" s="33">
        <v>0</v>
      </c>
      <c r="AH160" s="33">
        <v>0</v>
      </c>
      <c r="AI160" s="33"/>
      <c r="AJ160" s="33">
        <v>0</v>
      </c>
      <c r="AL160" s="63">
        <v>0</v>
      </c>
      <c r="CV160" s="152"/>
    </row>
    <row r="161" spans="2:100 15066:15458" s="1" customFormat="1" hidden="1" x14ac:dyDescent="0.25">
      <c r="B161" s="15"/>
      <c r="C161" s="11" t="s">
        <v>37</v>
      </c>
      <c r="D161" s="69"/>
      <c r="E161" s="20" t="s">
        <v>28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  <c r="AC161" s="33">
        <v>0</v>
      </c>
      <c r="AD161" s="33">
        <v>0</v>
      </c>
      <c r="AE161" s="33">
        <v>0</v>
      </c>
      <c r="AF161" s="33">
        <v>0</v>
      </c>
      <c r="AG161" s="33">
        <v>0</v>
      </c>
      <c r="AH161" s="33">
        <v>0</v>
      </c>
      <c r="AI161" s="33"/>
      <c r="AJ161" s="33">
        <v>0</v>
      </c>
      <c r="AL161" s="63">
        <v>0</v>
      </c>
      <c r="CV161" s="152"/>
    </row>
    <row r="162" spans="2:100 15066:15458" s="1" customFormat="1" hidden="1" x14ac:dyDescent="0.25">
      <c r="B162" s="15"/>
      <c r="C162" s="30" t="s">
        <v>36</v>
      </c>
      <c r="D162" s="69"/>
      <c r="E162" s="20" t="s">
        <v>35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  <c r="AC162" s="33">
        <v>0</v>
      </c>
      <c r="AD162" s="33">
        <v>0</v>
      </c>
      <c r="AE162" s="33">
        <v>0</v>
      </c>
      <c r="AF162" s="33">
        <v>0</v>
      </c>
      <c r="AG162" s="33">
        <v>0</v>
      </c>
      <c r="AH162" s="33">
        <v>0</v>
      </c>
      <c r="AI162" s="33"/>
      <c r="AJ162" s="33">
        <v>0</v>
      </c>
      <c r="AL162" s="63">
        <v>0</v>
      </c>
      <c r="CV162" s="152"/>
    </row>
    <row r="163" spans="2:100 15066:15458" s="1" customFormat="1" hidden="1" x14ac:dyDescent="0.25">
      <c r="B163" s="15"/>
      <c r="C163" s="30" t="s">
        <v>34</v>
      </c>
      <c r="D163" s="69"/>
      <c r="E163" s="20" t="s">
        <v>33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0</v>
      </c>
      <c r="AC163" s="33">
        <v>0</v>
      </c>
      <c r="AD163" s="33">
        <v>0</v>
      </c>
      <c r="AE163" s="33">
        <v>0</v>
      </c>
      <c r="AF163" s="33">
        <v>0</v>
      </c>
      <c r="AG163" s="33">
        <v>0</v>
      </c>
      <c r="AH163" s="33">
        <v>0</v>
      </c>
      <c r="AI163" s="33"/>
      <c r="AJ163" s="33">
        <v>0</v>
      </c>
      <c r="AL163" s="63">
        <v>0</v>
      </c>
      <c r="CV163" s="152"/>
    </row>
    <row r="164" spans="2:100 15066:15458" s="1" customFormat="1" hidden="1" x14ac:dyDescent="0.25">
      <c r="B164" s="8"/>
      <c r="C164" s="53" t="s">
        <v>32</v>
      </c>
      <c r="D164" s="54"/>
      <c r="E164" s="55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3"/>
      <c r="AL164" s="87" t="s">
        <v>132</v>
      </c>
      <c r="CV164" s="151"/>
      <c r="VGL164" s="50"/>
      <c r="VGM164" s="50"/>
      <c r="VGN164" s="50"/>
      <c r="VGO164" s="50"/>
      <c r="VGP164" s="50"/>
      <c r="VGQ164" s="50"/>
      <c r="VGR164" s="50"/>
      <c r="VGS164" s="50"/>
      <c r="VGT164" s="50"/>
      <c r="VGU164" s="50"/>
      <c r="VGV164" s="50"/>
      <c r="VGW164" s="50"/>
      <c r="VGX164" s="50"/>
      <c r="VGY164" s="50"/>
      <c r="VGZ164" s="50"/>
      <c r="VHA164" s="50"/>
      <c r="VHB164" s="50"/>
      <c r="VHC164" s="50"/>
      <c r="VHD164" s="50"/>
      <c r="VHE164" s="50"/>
      <c r="VHF164" s="50"/>
      <c r="VHG164" s="50"/>
      <c r="VHH164" s="50"/>
      <c r="VHI164" s="50"/>
      <c r="VHJ164" s="50"/>
      <c r="VHK164" s="50"/>
      <c r="VHL164" s="50"/>
      <c r="VHM164" s="50"/>
      <c r="VHN164" s="50"/>
      <c r="VHO164" s="50"/>
      <c r="VHP164" s="50"/>
      <c r="VHQ164" s="50"/>
      <c r="VHR164" s="50"/>
      <c r="VHS164" s="50"/>
      <c r="VHT164" s="50"/>
      <c r="VHU164" s="50"/>
      <c r="VHV164" s="50"/>
      <c r="VHW164" s="50"/>
      <c r="VHX164" s="50"/>
      <c r="VHY164" s="50"/>
      <c r="VHZ164" s="50"/>
      <c r="VIA164" s="50"/>
      <c r="VIB164" s="50"/>
      <c r="VIC164" s="50"/>
      <c r="VID164" s="50"/>
      <c r="VIE164" s="50"/>
      <c r="VIF164" s="50"/>
      <c r="VIG164" s="50"/>
      <c r="VIH164" s="50"/>
      <c r="VII164" s="50"/>
      <c r="VIJ164" s="50"/>
      <c r="VIK164" s="50"/>
      <c r="VIL164" s="50"/>
      <c r="VIM164" s="50"/>
      <c r="VIN164" s="50"/>
      <c r="VIO164" s="50"/>
      <c r="VIP164" s="50"/>
      <c r="VIQ164" s="50"/>
      <c r="VIR164" s="50"/>
      <c r="VIS164" s="50"/>
      <c r="VIT164" s="50"/>
      <c r="VIU164" s="50"/>
      <c r="VIV164" s="50"/>
      <c r="VIW164" s="50"/>
      <c r="VIX164" s="50"/>
      <c r="VIY164" s="50"/>
      <c r="VIZ164" s="50"/>
      <c r="VJA164" s="50"/>
      <c r="VJB164" s="50"/>
      <c r="VJC164" s="50"/>
      <c r="VJD164" s="50"/>
      <c r="VJE164" s="50"/>
      <c r="VJF164" s="50"/>
      <c r="VJG164" s="50"/>
      <c r="VJH164" s="50"/>
      <c r="VJI164" s="50"/>
      <c r="VJJ164" s="50"/>
      <c r="VJK164" s="50"/>
      <c r="VJL164" s="50"/>
      <c r="VJM164" s="50"/>
      <c r="VJN164" s="50"/>
      <c r="VJO164" s="50"/>
      <c r="VJP164" s="50"/>
      <c r="VJQ164" s="50"/>
      <c r="VJR164" s="50"/>
      <c r="VJS164" s="50"/>
      <c r="VJT164" s="50"/>
      <c r="VJU164" s="50"/>
      <c r="VJV164" s="50"/>
      <c r="VJW164" s="50"/>
      <c r="VJX164" s="50"/>
      <c r="VJY164" s="50"/>
      <c r="VJZ164" s="50"/>
      <c r="VKA164" s="50"/>
      <c r="VKB164" s="50"/>
      <c r="VKC164" s="50"/>
      <c r="VKD164" s="50"/>
      <c r="VKE164" s="50"/>
      <c r="VKF164" s="50"/>
      <c r="VKG164" s="50"/>
      <c r="VKH164" s="50"/>
      <c r="VKI164" s="50"/>
      <c r="VKJ164" s="50"/>
      <c r="VKK164" s="50"/>
      <c r="VKL164" s="50"/>
      <c r="VKM164" s="50"/>
      <c r="VKN164" s="50"/>
      <c r="VKO164" s="50"/>
      <c r="VKP164" s="50"/>
      <c r="VKQ164" s="50"/>
      <c r="VKR164" s="50"/>
      <c r="VKS164" s="50"/>
      <c r="VKT164" s="50"/>
      <c r="VKU164" s="50"/>
      <c r="VKV164" s="50"/>
      <c r="VKW164" s="50"/>
      <c r="VKX164" s="50"/>
      <c r="VKY164" s="50"/>
      <c r="VKZ164" s="50"/>
      <c r="VLA164" s="50"/>
      <c r="VLB164" s="50"/>
      <c r="VLC164" s="50"/>
      <c r="VLD164" s="50"/>
      <c r="VLE164" s="50"/>
      <c r="VLF164" s="50"/>
      <c r="VLG164" s="50"/>
      <c r="VLH164" s="50"/>
      <c r="VLI164" s="50"/>
      <c r="VLJ164" s="50"/>
      <c r="VLK164" s="50"/>
      <c r="VLL164" s="50"/>
      <c r="VLM164" s="50"/>
      <c r="VLN164" s="50"/>
      <c r="VLO164" s="50"/>
      <c r="VLP164" s="50"/>
      <c r="VLQ164" s="50"/>
      <c r="VLR164" s="50"/>
      <c r="VLS164" s="50"/>
      <c r="VLT164" s="50"/>
      <c r="VLU164" s="50"/>
      <c r="VLV164" s="50"/>
      <c r="VLW164" s="50"/>
      <c r="VLX164" s="50"/>
      <c r="VLY164" s="50"/>
      <c r="VLZ164" s="50"/>
      <c r="VMA164" s="50"/>
      <c r="VMB164" s="50"/>
      <c r="VMC164" s="50"/>
      <c r="VMD164" s="50"/>
      <c r="VME164" s="50"/>
      <c r="VMF164" s="50"/>
      <c r="VMG164" s="50"/>
      <c r="VMH164" s="50"/>
      <c r="VMI164" s="50"/>
      <c r="VMJ164" s="50"/>
      <c r="VMK164" s="50"/>
      <c r="VML164" s="50"/>
      <c r="VMM164" s="50"/>
      <c r="VMN164" s="50"/>
      <c r="VMO164" s="50"/>
      <c r="VMP164" s="50"/>
      <c r="VMQ164" s="50"/>
      <c r="VMR164" s="50"/>
      <c r="VMS164" s="50"/>
      <c r="VMT164" s="50"/>
      <c r="VMU164" s="50"/>
      <c r="VMV164" s="50"/>
      <c r="VMW164" s="50"/>
      <c r="VMX164" s="50"/>
      <c r="VMY164" s="50"/>
      <c r="VMZ164" s="50"/>
      <c r="VNA164" s="50"/>
      <c r="VNB164" s="50"/>
      <c r="VNC164" s="50"/>
      <c r="VND164" s="50"/>
      <c r="VNE164" s="50"/>
      <c r="VNF164" s="50"/>
      <c r="VNG164" s="50"/>
      <c r="VNH164" s="50"/>
      <c r="VNI164" s="50"/>
      <c r="VNJ164" s="50"/>
      <c r="VNK164" s="50"/>
      <c r="VNL164" s="50"/>
      <c r="VNM164" s="50"/>
      <c r="VNN164" s="50"/>
      <c r="VNO164" s="50"/>
      <c r="VNP164" s="50"/>
      <c r="VNQ164" s="50"/>
      <c r="VNR164" s="50"/>
      <c r="VNS164" s="50"/>
      <c r="VNT164" s="50"/>
      <c r="VNU164" s="50"/>
      <c r="VNV164" s="50"/>
      <c r="VNW164" s="50"/>
      <c r="VNX164" s="50"/>
      <c r="VNY164" s="50"/>
      <c r="VNZ164" s="50"/>
      <c r="VOA164" s="50"/>
      <c r="VOB164" s="50"/>
      <c r="VOC164" s="50"/>
      <c r="VOD164" s="50"/>
      <c r="VOE164" s="50"/>
      <c r="VOF164" s="50"/>
      <c r="VOG164" s="50"/>
      <c r="VOH164" s="50"/>
      <c r="VOI164" s="50"/>
      <c r="VOJ164" s="50"/>
      <c r="VOK164" s="50"/>
      <c r="VOL164" s="50"/>
      <c r="VOM164" s="50"/>
      <c r="VON164" s="50"/>
      <c r="VOO164" s="50"/>
      <c r="VOP164" s="50"/>
      <c r="VOQ164" s="50"/>
      <c r="VOR164" s="50"/>
      <c r="VOS164" s="50"/>
      <c r="VOT164" s="50"/>
      <c r="VOU164" s="50"/>
      <c r="VOV164" s="50"/>
      <c r="VOW164" s="50"/>
      <c r="VOX164" s="50"/>
      <c r="VOY164" s="50"/>
      <c r="VOZ164" s="50"/>
      <c r="VPA164" s="50"/>
      <c r="VPB164" s="50"/>
      <c r="VPC164" s="50"/>
      <c r="VPD164" s="50"/>
      <c r="VPE164" s="50"/>
      <c r="VPF164" s="50"/>
      <c r="VPG164" s="50"/>
      <c r="VPH164" s="50"/>
      <c r="VPI164" s="50"/>
      <c r="VPJ164" s="50"/>
      <c r="VPK164" s="50"/>
      <c r="VPL164" s="50"/>
      <c r="VPM164" s="50"/>
      <c r="VPN164" s="50"/>
      <c r="VPO164" s="50"/>
      <c r="VPP164" s="50"/>
      <c r="VPQ164" s="50"/>
      <c r="VPR164" s="50"/>
      <c r="VPS164" s="50"/>
      <c r="VPT164" s="50"/>
      <c r="VPU164" s="50"/>
      <c r="VPV164" s="50"/>
      <c r="VPW164" s="50"/>
      <c r="VPX164" s="50"/>
      <c r="VPY164" s="50"/>
      <c r="VPZ164" s="50"/>
      <c r="VQA164" s="50"/>
      <c r="VQB164" s="50"/>
      <c r="VQC164" s="50"/>
      <c r="VQD164" s="50"/>
      <c r="VQE164" s="50"/>
      <c r="VQF164" s="50"/>
      <c r="VQG164" s="50"/>
      <c r="VQH164" s="50"/>
      <c r="VQI164" s="50"/>
      <c r="VQJ164" s="50"/>
      <c r="VQK164" s="50"/>
      <c r="VQL164" s="50"/>
      <c r="VQM164" s="50"/>
      <c r="VQN164" s="50"/>
      <c r="VQO164" s="50"/>
      <c r="VQP164" s="50"/>
      <c r="VQQ164" s="50"/>
      <c r="VQR164" s="50"/>
      <c r="VQS164" s="50"/>
      <c r="VQT164" s="50"/>
      <c r="VQU164" s="50"/>
      <c r="VQV164" s="50"/>
      <c r="VQW164" s="50"/>
      <c r="VQX164" s="50"/>
      <c r="VQY164" s="50"/>
      <c r="VQZ164" s="50"/>
      <c r="VRA164" s="50"/>
      <c r="VRB164" s="50"/>
      <c r="VRC164" s="50"/>
      <c r="VRD164" s="50"/>
      <c r="VRE164" s="50"/>
      <c r="VRF164" s="50"/>
      <c r="VRG164" s="50"/>
      <c r="VRH164" s="50"/>
      <c r="VRI164" s="50"/>
      <c r="VRJ164" s="50"/>
      <c r="VRK164" s="50"/>
      <c r="VRL164" s="50"/>
      <c r="VRM164" s="50"/>
      <c r="VRN164" s="50"/>
      <c r="VRO164" s="50"/>
      <c r="VRP164" s="50"/>
      <c r="VRQ164" s="50"/>
      <c r="VRR164" s="50"/>
      <c r="VRS164" s="50"/>
      <c r="VRT164" s="50"/>
      <c r="VRU164" s="50"/>
      <c r="VRV164" s="50"/>
      <c r="VRW164" s="50"/>
      <c r="VRX164" s="50"/>
      <c r="VRY164" s="50"/>
      <c r="VRZ164" s="50"/>
      <c r="VSA164" s="50"/>
      <c r="VSB164" s="50"/>
      <c r="VSC164" s="50"/>
      <c r="VSD164" s="50"/>
      <c r="VSE164" s="50"/>
      <c r="VSF164" s="50"/>
      <c r="VSG164" s="50"/>
      <c r="VSH164" s="50"/>
      <c r="VSI164" s="50"/>
      <c r="VSJ164" s="50"/>
      <c r="VSK164" s="50"/>
      <c r="VSL164" s="50"/>
      <c r="VSM164" s="50"/>
      <c r="VSN164" s="50"/>
      <c r="VSO164" s="50"/>
      <c r="VSP164" s="50"/>
      <c r="VSQ164" s="50"/>
      <c r="VSR164" s="50"/>
      <c r="VSS164" s="50"/>
      <c r="VST164" s="50"/>
      <c r="VSU164" s="50"/>
      <c r="VSV164" s="50"/>
      <c r="VSW164" s="50"/>
      <c r="VSX164" s="50"/>
      <c r="VSY164" s="50"/>
      <c r="VSZ164" s="50"/>
      <c r="VTA164" s="50"/>
      <c r="VTB164" s="50"/>
      <c r="VTC164" s="50"/>
      <c r="VTD164" s="50"/>
      <c r="VTE164" s="50"/>
      <c r="VTF164" s="50"/>
      <c r="VTG164" s="50"/>
      <c r="VTH164" s="50"/>
      <c r="VTI164" s="50"/>
      <c r="VTJ164" s="50"/>
      <c r="VTK164" s="50"/>
      <c r="VTL164" s="50"/>
      <c r="VTM164" s="50"/>
      <c r="VTN164" s="50"/>
      <c r="VTO164" s="50"/>
      <c r="VTP164" s="50"/>
      <c r="VTQ164" s="50"/>
      <c r="VTR164" s="50"/>
      <c r="VTS164" s="50"/>
      <c r="VTT164" s="50"/>
      <c r="VTU164" s="50"/>
      <c r="VTV164" s="50"/>
      <c r="VTW164" s="50"/>
      <c r="VTX164" s="50"/>
      <c r="VTY164" s="50"/>
      <c r="VTZ164" s="50"/>
      <c r="VUA164" s="50"/>
      <c r="VUB164" s="50"/>
      <c r="VUC164" s="50"/>
      <c r="VUD164" s="50"/>
      <c r="VUE164" s="50"/>
      <c r="VUF164" s="50"/>
      <c r="VUG164" s="50"/>
      <c r="VUH164" s="50"/>
      <c r="VUI164" s="50"/>
      <c r="VUJ164" s="50"/>
      <c r="VUK164" s="50"/>
      <c r="VUL164" s="50"/>
      <c r="VUM164" s="50"/>
      <c r="VUN164" s="50"/>
      <c r="VUO164" s="50"/>
      <c r="VUP164" s="50"/>
      <c r="VUQ164" s="50"/>
      <c r="VUR164" s="50"/>
      <c r="VUS164" s="50"/>
      <c r="VUT164" s="50"/>
      <c r="VUU164" s="50"/>
      <c r="VUV164" s="50"/>
      <c r="VUW164" s="50"/>
      <c r="VUX164" s="50"/>
      <c r="VUY164" s="50"/>
      <c r="VUZ164" s="50"/>
      <c r="VVA164" s="50"/>
      <c r="VVB164" s="50"/>
      <c r="VVC164" s="50"/>
      <c r="VVD164" s="50"/>
      <c r="VVE164" s="50"/>
      <c r="VVF164" s="50"/>
      <c r="VVG164" s="50"/>
      <c r="VVH164" s="50"/>
      <c r="VVI164" s="50"/>
      <c r="VVJ164" s="50"/>
      <c r="VVK164" s="50"/>
      <c r="VVL164" s="50"/>
      <c r="VVM164" s="50"/>
      <c r="VVN164" s="50"/>
    </row>
    <row r="165" spans="2:100 15066:15458" s="1" customFormat="1" hidden="1" x14ac:dyDescent="0.25">
      <c r="B165" s="15"/>
      <c r="C165" s="30" t="s">
        <v>29</v>
      </c>
      <c r="D165" s="69"/>
      <c r="E165" s="1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L165" s="72" t="s">
        <v>29</v>
      </c>
      <c r="CV165" s="152"/>
    </row>
    <row r="166" spans="2:100 15066:15458" s="1" customFormat="1" hidden="1" x14ac:dyDescent="0.25">
      <c r="B166" s="15"/>
      <c r="C166" s="11" t="s">
        <v>117</v>
      </c>
      <c r="D166" s="69"/>
      <c r="E166" s="20" t="s">
        <v>31</v>
      </c>
      <c r="F166" s="33">
        <v>0</v>
      </c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L166" s="72"/>
      <c r="CV166" s="152"/>
    </row>
    <row r="167" spans="2:100 15066:15458" s="1" customFormat="1" hidden="1" x14ac:dyDescent="0.25">
      <c r="B167" s="15"/>
      <c r="C167" s="11" t="s">
        <v>27</v>
      </c>
      <c r="D167" s="69"/>
      <c r="E167" s="20" t="s">
        <v>31</v>
      </c>
      <c r="F167" s="33">
        <v>0</v>
      </c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L167" s="63">
        <v>0</v>
      </c>
      <c r="CV167" s="152"/>
    </row>
    <row r="168" spans="2:100 15066:15458" s="1" customFormat="1" hidden="1" x14ac:dyDescent="0.25">
      <c r="B168" s="15"/>
      <c r="C168" s="11" t="s">
        <v>26</v>
      </c>
      <c r="D168" s="69"/>
      <c r="E168" s="20" t="s">
        <v>31</v>
      </c>
      <c r="F168" s="33">
        <v>0</v>
      </c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L168" s="63">
        <v>0</v>
      </c>
      <c r="CV168" s="152"/>
    </row>
    <row r="169" spans="2:100 15066:15458" s="1" customFormat="1" hidden="1" x14ac:dyDescent="0.25">
      <c r="B169" s="15"/>
      <c r="C169" s="30" t="s">
        <v>28</v>
      </c>
      <c r="D169" s="69"/>
      <c r="E169" s="1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L169" s="72" t="s">
        <v>28</v>
      </c>
      <c r="CV169" s="152"/>
    </row>
    <row r="170" spans="2:100 15066:15458" s="1" customFormat="1" hidden="1" x14ac:dyDescent="0.25">
      <c r="B170" s="15"/>
      <c r="C170" s="11" t="s">
        <v>117</v>
      </c>
      <c r="D170" s="69"/>
      <c r="E170" s="20" t="s">
        <v>28</v>
      </c>
      <c r="F170" s="33">
        <v>0</v>
      </c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L170" s="72"/>
      <c r="CV170" s="152"/>
    </row>
    <row r="171" spans="2:100 15066:15458" s="1" customFormat="1" hidden="1" x14ac:dyDescent="0.25">
      <c r="B171" s="15"/>
      <c r="C171" s="11" t="s">
        <v>27</v>
      </c>
      <c r="D171" s="69"/>
      <c r="E171" s="20" t="s">
        <v>28</v>
      </c>
      <c r="F171" s="33">
        <v>0</v>
      </c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L171" s="63">
        <v>0</v>
      </c>
      <c r="CV171" s="152"/>
    </row>
    <row r="172" spans="2:100 15066:15458" s="1" customFormat="1" hidden="1" x14ac:dyDescent="0.25">
      <c r="B172" s="15"/>
      <c r="C172" s="11" t="s">
        <v>26</v>
      </c>
      <c r="D172" s="69"/>
      <c r="E172" s="20" t="s">
        <v>28</v>
      </c>
      <c r="F172" s="33">
        <v>0</v>
      </c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L172" s="63">
        <v>0</v>
      </c>
      <c r="CV172" s="152"/>
    </row>
    <row r="173" spans="2:100 15066:15458" s="1" customFormat="1" hidden="1" x14ac:dyDescent="0.25">
      <c r="B173" s="8"/>
      <c r="C173" s="53" t="s">
        <v>30</v>
      </c>
      <c r="D173" s="54"/>
      <c r="E173" s="55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3"/>
      <c r="AL173" s="87" t="s">
        <v>132</v>
      </c>
      <c r="CV173" s="151"/>
      <c r="VGL173" s="50"/>
      <c r="VGM173" s="50"/>
      <c r="VGN173" s="50"/>
      <c r="VGO173" s="50"/>
      <c r="VGP173" s="50"/>
      <c r="VGQ173" s="50"/>
      <c r="VGR173" s="50"/>
      <c r="VGS173" s="50"/>
      <c r="VGT173" s="50"/>
      <c r="VGU173" s="50"/>
      <c r="VGV173" s="50"/>
      <c r="VGW173" s="50"/>
      <c r="VGX173" s="50"/>
      <c r="VGY173" s="50"/>
      <c r="VGZ173" s="50"/>
      <c r="VHA173" s="50"/>
      <c r="VHB173" s="50"/>
      <c r="VHC173" s="50"/>
      <c r="VHD173" s="50"/>
      <c r="VHE173" s="50"/>
      <c r="VHF173" s="50"/>
      <c r="VHG173" s="50"/>
      <c r="VHH173" s="50"/>
      <c r="VHI173" s="50"/>
      <c r="VHJ173" s="50"/>
      <c r="VHK173" s="50"/>
      <c r="VHL173" s="50"/>
      <c r="VHM173" s="50"/>
      <c r="VHN173" s="50"/>
      <c r="VHO173" s="50"/>
      <c r="VHP173" s="50"/>
      <c r="VHQ173" s="50"/>
      <c r="VHR173" s="50"/>
      <c r="VHS173" s="50"/>
      <c r="VHT173" s="50"/>
      <c r="VHU173" s="50"/>
      <c r="VHV173" s="50"/>
      <c r="VHW173" s="50"/>
      <c r="VHX173" s="50"/>
      <c r="VHY173" s="50"/>
      <c r="VHZ173" s="50"/>
      <c r="VIA173" s="50"/>
      <c r="VIB173" s="50"/>
      <c r="VIC173" s="50"/>
      <c r="VID173" s="50"/>
      <c r="VIE173" s="50"/>
      <c r="VIF173" s="50"/>
      <c r="VIG173" s="50"/>
      <c r="VIH173" s="50"/>
      <c r="VII173" s="50"/>
      <c r="VIJ173" s="50"/>
      <c r="VIK173" s="50"/>
      <c r="VIL173" s="50"/>
      <c r="VIM173" s="50"/>
      <c r="VIN173" s="50"/>
      <c r="VIO173" s="50"/>
      <c r="VIP173" s="50"/>
      <c r="VIQ173" s="50"/>
      <c r="VIR173" s="50"/>
      <c r="VIS173" s="50"/>
      <c r="VIT173" s="50"/>
      <c r="VIU173" s="50"/>
      <c r="VIV173" s="50"/>
      <c r="VIW173" s="50"/>
      <c r="VIX173" s="50"/>
      <c r="VIY173" s="50"/>
      <c r="VIZ173" s="50"/>
      <c r="VJA173" s="50"/>
      <c r="VJB173" s="50"/>
      <c r="VJC173" s="50"/>
      <c r="VJD173" s="50"/>
      <c r="VJE173" s="50"/>
      <c r="VJF173" s="50"/>
      <c r="VJG173" s="50"/>
      <c r="VJH173" s="50"/>
      <c r="VJI173" s="50"/>
      <c r="VJJ173" s="50"/>
      <c r="VJK173" s="50"/>
      <c r="VJL173" s="50"/>
      <c r="VJM173" s="50"/>
      <c r="VJN173" s="50"/>
      <c r="VJO173" s="50"/>
      <c r="VJP173" s="50"/>
      <c r="VJQ173" s="50"/>
      <c r="VJR173" s="50"/>
      <c r="VJS173" s="50"/>
      <c r="VJT173" s="50"/>
      <c r="VJU173" s="50"/>
      <c r="VJV173" s="50"/>
      <c r="VJW173" s="50"/>
      <c r="VJX173" s="50"/>
      <c r="VJY173" s="50"/>
      <c r="VJZ173" s="50"/>
      <c r="VKA173" s="50"/>
      <c r="VKB173" s="50"/>
      <c r="VKC173" s="50"/>
      <c r="VKD173" s="50"/>
      <c r="VKE173" s="50"/>
      <c r="VKF173" s="50"/>
      <c r="VKG173" s="50"/>
      <c r="VKH173" s="50"/>
      <c r="VKI173" s="50"/>
      <c r="VKJ173" s="50"/>
      <c r="VKK173" s="50"/>
      <c r="VKL173" s="50"/>
      <c r="VKM173" s="50"/>
      <c r="VKN173" s="50"/>
      <c r="VKO173" s="50"/>
      <c r="VKP173" s="50"/>
      <c r="VKQ173" s="50"/>
      <c r="VKR173" s="50"/>
      <c r="VKS173" s="50"/>
      <c r="VKT173" s="50"/>
      <c r="VKU173" s="50"/>
      <c r="VKV173" s="50"/>
      <c r="VKW173" s="50"/>
      <c r="VKX173" s="50"/>
      <c r="VKY173" s="50"/>
      <c r="VKZ173" s="50"/>
      <c r="VLA173" s="50"/>
      <c r="VLB173" s="50"/>
      <c r="VLC173" s="50"/>
      <c r="VLD173" s="50"/>
      <c r="VLE173" s="50"/>
      <c r="VLF173" s="50"/>
      <c r="VLG173" s="50"/>
      <c r="VLH173" s="50"/>
      <c r="VLI173" s="50"/>
      <c r="VLJ173" s="50"/>
      <c r="VLK173" s="50"/>
      <c r="VLL173" s="50"/>
      <c r="VLM173" s="50"/>
      <c r="VLN173" s="50"/>
      <c r="VLO173" s="50"/>
      <c r="VLP173" s="50"/>
      <c r="VLQ173" s="50"/>
      <c r="VLR173" s="50"/>
      <c r="VLS173" s="50"/>
      <c r="VLT173" s="50"/>
      <c r="VLU173" s="50"/>
      <c r="VLV173" s="50"/>
      <c r="VLW173" s="50"/>
      <c r="VLX173" s="50"/>
      <c r="VLY173" s="50"/>
      <c r="VLZ173" s="50"/>
      <c r="VMA173" s="50"/>
      <c r="VMB173" s="50"/>
      <c r="VMC173" s="50"/>
      <c r="VMD173" s="50"/>
      <c r="VME173" s="50"/>
      <c r="VMF173" s="50"/>
      <c r="VMG173" s="50"/>
      <c r="VMH173" s="50"/>
      <c r="VMI173" s="50"/>
      <c r="VMJ173" s="50"/>
      <c r="VMK173" s="50"/>
      <c r="VML173" s="50"/>
      <c r="VMM173" s="50"/>
      <c r="VMN173" s="50"/>
      <c r="VMO173" s="50"/>
      <c r="VMP173" s="50"/>
      <c r="VMQ173" s="50"/>
      <c r="VMR173" s="50"/>
      <c r="VMS173" s="50"/>
      <c r="VMT173" s="50"/>
      <c r="VMU173" s="50"/>
      <c r="VMV173" s="50"/>
      <c r="VMW173" s="50"/>
      <c r="VMX173" s="50"/>
      <c r="VMY173" s="50"/>
      <c r="VMZ173" s="50"/>
      <c r="VNA173" s="50"/>
      <c r="VNB173" s="50"/>
      <c r="VNC173" s="50"/>
      <c r="VND173" s="50"/>
      <c r="VNE173" s="50"/>
      <c r="VNF173" s="50"/>
      <c r="VNG173" s="50"/>
      <c r="VNH173" s="50"/>
      <c r="VNI173" s="50"/>
      <c r="VNJ173" s="50"/>
      <c r="VNK173" s="50"/>
      <c r="VNL173" s="50"/>
      <c r="VNM173" s="50"/>
      <c r="VNN173" s="50"/>
      <c r="VNO173" s="50"/>
      <c r="VNP173" s="50"/>
      <c r="VNQ173" s="50"/>
      <c r="VNR173" s="50"/>
      <c r="VNS173" s="50"/>
      <c r="VNT173" s="50"/>
      <c r="VNU173" s="50"/>
      <c r="VNV173" s="50"/>
      <c r="VNW173" s="50"/>
      <c r="VNX173" s="50"/>
      <c r="VNY173" s="50"/>
      <c r="VNZ173" s="50"/>
      <c r="VOA173" s="50"/>
      <c r="VOB173" s="50"/>
      <c r="VOC173" s="50"/>
      <c r="VOD173" s="50"/>
      <c r="VOE173" s="50"/>
      <c r="VOF173" s="50"/>
      <c r="VOG173" s="50"/>
      <c r="VOH173" s="50"/>
      <c r="VOI173" s="50"/>
      <c r="VOJ173" s="50"/>
      <c r="VOK173" s="50"/>
      <c r="VOL173" s="50"/>
      <c r="VOM173" s="50"/>
      <c r="VON173" s="50"/>
      <c r="VOO173" s="50"/>
      <c r="VOP173" s="50"/>
      <c r="VOQ173" s="50"/>
      <c r="VOR173" s="50"/>
      <c r="VOS173" s="50"/>
      <c r="VOT173" s="50"/>
      <c r="VOU173" s="50"/>
      <c r="VOV173" s="50"/>
      <c r="VOW173" s="50"/>
      <c r="VOX173" s="50"/>
      <c r="VOY173" s="50"/>
      <c r="VOZ173" s="50"/>
      <c r="VPA173" s="50"/>
      <c r="VPB173" s="50"/>
      <c r="VPC173" s="50"/>
      <c r="VPD173" s="50"/>
      <c r="VPE173" s="50"/>
      <c r="VPF173" s="50"/>
      <c r="VPG173" s="50"/>
      <c r="VPH173" s="50"/>
      <c r="VPI173" s="50"/>
      <c r="VPJ173" s="50"/>
      <c r="VPK173" s="50"/>
      <c r="VPL173" s="50"/>
      <c r="VPM173" s="50"/>
      <c r="VPN173" s="50"/>
      <c r="VPO173" s="50"/>
      <c r="VPP173" s="50"/>
      <c r="VPQ173" s="50"/>
      <c r="VPR173" s="50"/>
      <c r="VPS173" s="50"/>
      <c r="VPT173" s="50"/>
      <c r="VPU173" s="50"/>
      <c r="VPV173" s="50"/>
      <c r="VPW173" s="50"/>
      <c r="VPX173" s="50"/>
      <c r="VPY173" s="50"/>
      <c r="VPZ173" s="50"/>
      <c r="VQA173" s="50"/>
      <c r="VQB173" s="50"/>
      <c r="VQC173" s="50"/>
      <c r="VQD173" s="50"/>
      <c r="VQE173" s="50"/>
      <c r="VQF173" s="50"/>
      <c r="VQG173" s="50"/>
      <c r="VQH173" s="50"/>
      <c r="VQI173" s="50"/>
      <c r="VQJ173" s="50"/>
      <c r="VQK173" s="50"/>
      <c r="VQL173" s="50"/>
      <c r="VQM173" s="50"/>
      <c r="VQN173" s="50"/>
      <c r="VQO173" s="50"/>
      <c r="VQP173" s="50"/>
      <c r="VQQ173" s="50"/>
      <c r="VQR173" s="50"/>
      <c r="VQS173" s="50"/>
      <c r="VQT173" s="50"/>
      <c r="VQU173" s="50"/>
      <c r="VQV173" s="50"/>
      <c r="VQW173" s="50"/>
      <c r="VQX173" s="50"/>
      <c r="VQY173" s="50"/>
      <c r="VQZ173" s="50"/>
      <c r="VRA173" s="50"/>
      <c r="VRB173" s="50"/>
      <c r="VRC173" s="50"/>
      <c r="VRD173" s="50"/>
      <c r="VRE173" s="50"/>
      <c r="VRF173" s="50"/>
      <c r="VRG173" s="50"/>
      <c r="VRH173" s="50"/>
      <c r="VRI173" s="50"/>
      <c r="VRJ173" s="50"/>
      <c r="VRK173" s="50"/>
      <c r="VRL173" s="50"/>
      <c r="VRM173" s="50"/>
      <c r="VRN173" s="50"/>
      <c r="VRO173" s="50"/>
      <c r="VRP173" s="50"/>
      <c r="VRQ173" s="50"/>
      <c r="VRR173" s="50"/>
      <c r="VRS173" s="50"/>
      <c r="VRT173" s="50"/>
      <c r="VRU173" s="50"/>
      <c r="VRV173" s="50"/>
      <c r="VRW173" s="50"/>
      <c r="VRX173" s="50"/>
      <c r="VRY173" s="50"/>
      <c r="VRZ173" s="50"/>
      <c r="VSA173" s="50"/>
      <c r="VSB173" s="50"/>
      <c r="VSC173" s="50"/>
      <c r="VSD173" s="50"/>
      <c r="VSE173" s="50"/>
      <c r="VSF173" s="50"/>
      <c r="VSG173" s="50"/>
      <c r="VSH173" s="50"/>
      <c r="VSI173" s="50"/>
      <c r="VSJ173" s="50"/>
      <c r="VSK173" s="50"/>
      <c r="VSL173" s="50"/>
      <c r="VSM173" s="50"/>
      <c r="VSN173" s="50"/>
      <c r="VSO173" s="50"/>
      <c r="VSP173" s="50"/>
      <c r="VSQ173" s="50"/>
      <c r="VSR173" s="50"/>
      <c r="VSS173" s="50"/>
      <c r="VST173" s="50"/>
      <c r="VSU173" s="50"/>
      <c r="VSV173" s="50"/>
      <c r="VSW173" s="50"/>
      <c r="VSX173" s="50"/>
      <c r="VSY173" s="50"/>
      <c r="VSZ173" s="50"/>
      <c r="VTA173" s="50"/>
      <c r="VTB173" s="50"/>
      <c r="VTC173" s="50"/>
      <c r="VTD173" s="50"/>
      <c r="VTE173" s="50"/>
      <c r="VTF173" s="50"/>
      <c r="VTG173" s="50"/>
      <c r="VTH173" s="50"/>
      <c r="VTI173" s="50"/>
      <c r="VTJ173" s="50"/>
      <c r="VTK173" s="50"/>
      <c r="VTL173" s="50"/>
      <c r="VTM173" s="50"/>
      <c r="VTN173" s="50"/>
      <c r="VTO173" s="50"/>
      <c r="VTP173" s="50"/>
      <c r="VTQ173" s="50"/>
      <c r="VTR173" s="50"/>
      <c r="VTS173" s="50"/>
      <c r="VTT173" s="50"/>
      <c r="VTU173" s="50"/>
      <c r="VTV173" s="50"/>
      <c r="VTW173" s="50"/>
      <c r="VTX173" s="50"/>
      <c r="VTY173" s="50"/>
      <c r="VTZ173" s="50"/>
      <c r="VUA173" s="50"/>
      <c r="VUB173" s="50"/>
      <c r="VUC173" s="50"/>
      <c r="VUD173" s="50"/>
      <c r="VUE173" s="50"/>
      <c r="VUF173" s="50"/>
      <c r="VUG173" s="50"/>
      <c r="VUH173" s="50"/>
      <c r="VUI173" s="50"/>
      <c r="VUJ173" s="50"/>
      <c r="VUK173" s="50"/>
      <c r="VUL173" s="50"/>
      <c r="VUM173" s="50"/>
      <c r="VUN173" s="50"/>
      <c r="VUO173" s="50"/>
      <c r="VUP173" s="50"/>
      <c r="VUQ173" s="50"/>
      <c r="VUR173" s="50"/>
      <c r="VUS173" s="50"/>
      <c r="VUT173" s="50"/>
      <c r="VUU173" s="50"/>
      <c r="VUV173" s="50"/>
      <c r="VUW173" s="50"/>
      <c r="VUX173" s="50"/>
      <c r="VUY173" s="50"/>
      <c r="VUZ173" s="50"/>
      <c r="VVA173" s="50"/>
      <c r="VVB173" s="50"/>
      <c r="VVC173" s="50"/>
      <c r="VVD173" s="50"/>
      <c r="VVE173" s="50"/>
      <c r="VVF173" s="50"/>
      <c r="VVG173" s="50"/>
      <c r="VVH173" s="50"/>
      <c r="VVI173" s="50"/>
      <c r="VVJ173" s="50"/>
      <c r="VVK173" s="50"/>
      <c r="VVL173" s="50"/>
      <c r="VVM173" s="50"/>
      <c r="VVN173" s="50"/>
    </row>
    <row r="174" spans="2:100 15066:15458" s="1" customFormat="1" hidden="1" x14ac:dyDescent="0.25">
      <c r="B174" s="15"/>
      <c r="C174" s="30" t="s">
        <v>29</v>
      </c>
      <c r="D174" s="69"/>
      <c r="E174" s="1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L174" s="72" t="s">
        <v>29</v>
      </c>
      <c r="CV174" s="152"/>
    </row>
    <row r="175" spans="2:100 15066:15458" s="1" customFormat="1" hidden="1" x14ac:dyDescent="0.25">
      <c r="B175" s="15"/>
      <c r="C175" s="11" t="s">
        <v>117</v>
      </c>
      <c r="D175" s="136">
        <v>0.3</v>
      </c>
      <c r="E175" s="20" t="s">
        <v>25</v>
      </c>
      <c r="F175" s="34" t="e">
        <v>#DIV/0!</v>
      </c>
      <c r="G175" s="34" t="e">
        <v>#DIV/0!</v>
      </c>
      <c r="H175" s="34" t="e">
        <v>#DIV/0!</v>
      </c>
      <c r="I175" s="34" t="e">
        <v>#DIV/0!</v>
      </c>
      <c r="J175" s="34" t="e">
        <v>#DIV/0!</v>
      </c>
      <c r="K175" s="34" t="e">
        <v>#DIV/0!</v>
      </c>
      <c r="L175" s="34" t="e">
        <v>#DIV/0!</v>
      </c>
      <c r="M175" s="34" t="e">
        <v>#DIV/0!</v>
      </c>
      <c r="N175" s="34" t="e">
        <v>#DIV/0!</v>
      </c>
      <c r="O175" s="34" t="e">
        <v>#DIV/0!</v>
      </c>
      <c r="P175" s="34" t="e">
        <v>#DIV/0!</v>
      </c>
      <c r="Q175" s="34" t="e">
        <v>#DIV/0!</v>
      </c>
      <c r="R175" s="34" t="e">
        <v>#DIV/0!</v>
      </c>
      <c r="S175" s="34" t="e">
        <v>#DIV/0!</v>
      </c>
      <c r="T175" s="34" t="e">
        <v>#DIV/0!</v>
      </c>
      <c r="U175" s="34" t="e">
        <v>#DIV/0!</v>
      </c>
      <c r="V175" s="34" t="e">
        <v>#DIV/0!</v>
      </c>
      <c r="W175" s="34" t="e">
        <v>#DIV/0!</v>
      </c>
      <c r="X175" s="34" t="e">
        <v>#DIV/0!</v>
      </c>
      <c r="Y175" s="34" t="e">
        <v>#DIV/0!</v>
      </c>
      <c r="Z175" s="34" t="e">
        <v>#DIV/0!</v>
      </c>
      <c r="AA175" s="34" t="e">
        <v>#DIV/0!</v>
      </c>
      <c r="AB175" s="34" t="e">
        <v>#DIV/0!</v>
      </c>
      <c r="AC175" s="34" t="e">
        <v>#DIV/0!</v>
      </c>
      <c r="AD175" s="34" t="e">
        <v>#DIV/0!</v>
      </c>
      <c r="AE175" s="34" t="e">
        <v>#DIV/0!</v>
      </c>
      <c r="AF175" s="34" t="e">
        <v>#DIV/0!</v>
      </c>
      <c r="AG175" s="34" t="e">
        <v>#DIV/0!</v>
      </c>
      <c r="AH175" s="34" t="e">
        <v>#DIV/0!</v>
      </c>
      <c r="AI175" s="34"/>
      <c r="AJ175" s="34" t="e">
        <v>#DIV/0!</v>
      </c>
      <c r="AL175" s="72"/>
      <c r="CV175" s="152"/>
    </row>
    <row r="176" spans="2:100 15066:15458" s="1" customFormat="1" hidden="1" x14ac:dyDescent="0.25">
      <c r="B176" s="15"/>
      <c r="C176" s="11" t="s">
        <v>27</v>
      </c>
      <c r="D176" s="136">
        <v>0.3</v>
      </c>
      <c r="E176" s="20" t="s">
        <v>25</v>
      </c>
      <c r="F176" s="34" t="e">
        <v>#DIV/0!</v>
      </c>
      <c r="G176" s="34" t="e">
        <v>#DIV/0!</v>
      </c>
      <c r="H176" s="34" t="e">
        <v>#DIV/0!</v>
      </c>
      <c r="I176" s="34" t="e">
        <v>#DIV/0!</v>
      </c>
      <c r="J176" s="34" t="e">
        <v>#DIV/0!</v>
      </c>
      <c r="K176" s="34" t="e">
        <v>#DIV/0!</v>
      </c>
      <c r="L176" s="34" t="e">
        <v>#DIV/0!</v>
      </c>
      <c r="M176" s="34" t="e">
        <v>#DIV/0!</v>
      </c>
      <c r="N176" s="34" t="e">
        <v>#DIV/0!</v>
      </c>
      <c r="O176" s="34" t="e">
        <v>#DIV/0!</v>
      </c>
      <c r="P176" s="34" t="e">
        <v>#DIV/0!</v>
      </c>
      <c r="Q176" s="34" t="e">
        <v>#DIV/0!</v>
      </c>
      <c r="R176" s="34" t="e">
        <v>#DIV/0!</v>
      </c>
      <c r="S176" s="34" t="e">
        <v>#DIV/0!</v>
      </c>
      <c r="T176" s="34" t="e">
        <v>#DIV/0!</v>
      </c>
      <c r="U176" s="34" t="e">
        <v>#DIV/0!</v>
      </c>
      <c r="V176" s="34" t="e">
        <v>#DIV/0!</v>
      </c>
      <c r="W176" s="34" t="e">
        <v>#DIV/0!</v>
      </c>
      <c r="X176" s="34" t="e">
        <v>#DIV/0!</v>
      </c>
      <c r="Y176" s="34" t="e">
        <v>#DIV/0!</v>
      </c>
      <c r="Z176" s="34" t="e">
        <v>#DIV/0!</v>
      </c>
      <c r="AA176" s="34" t="e">
        <v>#DIV/0!</v>
      </c>
      <c r="AB176" s="34" t="e">
        <v>#DIV/0!</v>
      </c>
      <c r="AC176" s="34" t="e">
        <v>#DIV/0!</v>
      </c>
      <c r="AD176" s="34" t="e">
        <v>#DIV/0!</v>
      </c>
      <c r="AE176" s="34" t="e">
        <v>#DIV/0!</v>
      </c>
      <c r="AF176" s="34" t="e">
        <v>#DIV/0!</v>
      </c>
      <c r="AG176" s="34" t="e">
        <v>#DIV/0!</v>
      </c>
      <c r="AH176" s="34" t="e">
        <v>#DIV/0!</v>
      </c>
      <c r="AI176" s="34"/>
      <c r="AJ176" s="34" t="e">
        <v>#DIV/0!</v>
      </c>
      <c r="AL176" s="67" t="e">
        <v>#DIV/0!</v>
      </c>
      <c r="CV176" s="152"/>
    </row>
    <row r="177" spans="2:100" s="1" customFormat="1" hidden="1" x14ac:dyDescent="0.25">
      <c r="B177" s="15"/>
      <c r="C177" s="11" t="s">
        <v>26</v>
      </c>
      <c r="D177" s="136">
        <v>0.3</v>
      </c>
      <c r="E177" s="20" t="s">
        <v>25</v>
      </c>
      <c r="F177" s="34" t="e">
        <v>#DIV/0!</v>
      </c>
      <c r="G177" s="34" t="e">
        <v>#DIV/0!</v>
      </c>
      <c r="H177" s="34" t="e">
        <v>#DIV/0!</v>
      </c>
      <c r="I177" s="34" t="e">
        <v>#DIV/0!</v>
      </c>
      <c r="J177" s="34" t="e">
        <v>#DIV/0!</v>
      </c>
      <c r="K177" s="34" t="e">
        <v>#DIV/0!</v>
      </c>
      <c r="L177" s="34" t="e">
        <v>#DIV/0!</v>
      </c>
      <c r="M177" s="34" t="e">
        <v>#DIV/0!</v>
      </c>
      <c r="N177" s="34" t="e">
        <v>#DIV/0!</v>
      </c>
      <c r="O177" s="34" t="e">
        <v>#DIV/0!</v>
      </c>
      <c r="P177" s="34" t="e">
        <v>#DIV/0!</v>
      </c>
      <c r="Q177" s="34" t="e">
        <v>#DIV/0!</v>
      </c>
      <c r="R177" s="34" t="e">
        <v>#DIV/0!</v>
      </c>
      <c r="S177" s="34" t="e">
        <v>#DIV/0!</v>
      </c>
      <c r="T177" s="34" t="e">
        <v>#DIV/0!</v>
      </c>
      <c r="U177" s="34" t="e">
        <v>#DIV/0!</v>
      </c>
      <c r="V177" s="34" t="e">
        <v>#DIV/0!</v>
      </c>
      <c r="W177" s="34" t="e">
        <v>#DIV/0!</v>
      </c>
      <c r="X177" s="34" t="e">
        <v>#DIV/0!</v>
      </c>
      <c r="Y177" s="34" t="e">
        <v>#DIV/0!</v>
      </c>
      <c r="Z177" s="34" t="e">
        <v>#DIV/0!</v>
      </c>
      <c r="AA177" s="34" t="e">
        <v>#DIV/0!</v>
      </c>
      <c r="AB177" s="34" t="e">
        <v>#DIV/0!</v>
      </c>
      <c r="AC177" s="34" t="e">
        <v>#DIV/0!</v>
      </c>
      <c r="AD177" s="34" t="e">
        <v>#DIV/0!</v>
      </c>
      <c r="AE177" s="34" t="e">
        <v>#DIV/0!</v>
      </c>
      <c r="AF177" s="34" t="e">
        <v>#DIV/0!</v>
      </c>
      <c r="AG177" s="34" t="e">
        <v>#DIV/0!</v>
      </c>
      <c r="AH177" s="34" t="e">
        <v>#DIV/0!</v>
      </c>
      <c r="AI177" s="34"/>
      <c r="AJ177" s="34" t="e">
        <v>#DIV/0!</v>
      </c>
      <c r="AL177" s="67" t="e">
        <v>#DIV/0!</v>
      </c>
      <c r="CV177" s="152"/>
    </row>
    <row r="178" spans="2:100" s="1" customFormat="1" hidden="1" x14ac:dyDescent="0.25">
      <c r="B178" s="15"/>
      <c r="C178" s="30" t="s">
        <v>28</v>
      </c>
      <c r="D178" s="136"/>
      <c r="E178" s="13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L178" s="72" t="s">
        <v>28</v>
      </c>
      <c r="CV178" s="152"/>
    </row>
    <row r="179" spans="2:100" s="1" customFormat="1" hidden="1" x14ac:dyDescent="0.25">
      <c r="B179" s="15"/>
      <c r="C179" s="11" t="s">
        <v>117</v>
      </c>
      <c r="D179" s="136">
        <v>0.5</v>
      </c>
      <c r="E179" s="20" t="s">
        <v>25</v>
      </c>
      <c r="F179" s="34" t="e">
        <v>#DIV/0!</v>
      </c>
      <c r="G179" s="34" t="e">
        <v>#DIV/0!</v>
      </c>
      <c r="H179" s="34" t="e">
        <v>#DIV/0!</v>
      </c>
      <c r="I179" s="34" t="e">
        <v>#DIV/0!</v>
      </c>
      <c r="J179" s="34" t="e">
        <v>#DIV/0!</v>
      </c>
      <c r="K179" s="34" t="e">
        <v>#DIV/0!</v>
      </c>
      <c r="L179" s="34" t="e">
        <v>#DIV/0!</v>
      </c>
      <c r="M179" s="34" t="e">
        <v>#DIV/0!</v>
      </c>
      <c r="N179" s="34" t="e">
        <v>#DIV/0!</v>
      </c>
      <c r="O179" s="34" t="e">
        <v>#DIV/0!</v>
      </c>
      <c r="P179" s="34" t="e">
        <v>#DIV/0!</v>
      </c>
      <c r="Q179" s="34" t="e">
        <v>#DIV/0!</v>
      </c>
      <c r="R179" s="34" t="e">
        <v>#DIV/0!</v>
      </c>
      <c r="S179" s="34" t="e">
        <v>#DIV/0!</v>
      </c>
      <c r="T179" s="34" t="e">
        <v>#DIV/0!</v>
      </c>
      <c r="U179" s="34" t="e">
        <v>#DIV/0!</v>
      </c>
      <c r="V179" s="34" t="e">
        <v>#DIV/0!</v>
      </c>
      <c r="W179" s="34" t="e">
        <v>#DIV/0!</v>
      </c>
      <c r="X179" s="34" t="e">
        <v>#DIV/0!</v>
      </c>
      <c r="Y179" s="34" t="e">
        <v>#DIV/0!</v>
      </c>
      <c r="Z179" s="34" t="e">
        <v>#DIV/0!</v>
      </c>
      <c r="AA179" s="34" t="e">
        <v>#DIV/0!</v>
      </c>
      <c r="AB179" s="34" t="e">
        <v>#DIV/0!</v>
      </c>
      <c r="AC179" s="34" t="e">
        <v>#DIV/0!</v>
      </c>
      <c r="AD179" s="34" t="e">
        <v>#DIV/0!</v>
      </c>
      <c r="AE179" s="34" t="e">
        <v>#DIV/0!</v>
      </c>
      <c r="AF179" s="34" t="e">
        <v>#DIV/0!</v>
      </c>
      <c r="AG179" s="34" t="e">
        <v>#DIV/0!</v>
      </c>
      <c r="AH179" s="34" t="e">
        <v>#DIV/0!</v>
      </c>
      <c r="AI179" s="34"/>
      <c r="AJ179" s="34" t="e">
        <v>#DIV/0!</v>
      </c>
      <c r="AL179" s="72"/>
      <c r="CV179" s="152"/>
    </row>
    <row r="180" spans="2:100" s="1" customFormat="1" hidden="1" x14ac:dyDescent="0.25">
      <c r="B180" s="15"/>
      <c r="C180" s="11" t="s">
        <v>27</v>
      </c>
      <c r="D180" s="136">
        <v>0.5</v>
      </c>
      <c r="E180" s="20" t="s">
        <v>25</v>
      </c>
      <c r="F180" s="34" t="e">
        <v>#DIV/0!</v>
      </c>
      <c r="G180" s="34" t="e">
        <v>#DIV/0!</v>
      </c>
      <c r="H180" s="34" t="e">
        <v>#DIV/0!</v>
      </c>
      <c r="I180" s="34" t="e">
        <v>#DIV/0!</v>
      </c>
      <c r="J180" s="34" t="e">
        <v>#DIV/0!</v>
      </c>
      <c r="K180" s="34" t="e">
        <v>#DIV/0!</v>
      </c>
      <c r="L180" s="34" t="e">
        <v>#DIV/0!</v>
      </c>
      <c r="M180" s="34" t="e">
        <v>#DIV/0!</v>
      </c>
      <c r="N180" s="34" t="e">
        <v>#DIV/0!</v>
      </c>
      <c r="O180" s="34" t="e">
        <v>#DIV/0!</v>
      </c>
      <c r="P180" s="34" t="e">
        <v>#DIV/0!</v>
      </c>
      <c r="Q180" s="34" t="e">
        <v>#DIV/0!</v>
      </c>
      <c r="R180" s="34" t="e">
        <v>#DIV/0!</v>
      </c>
      <c r="S180" s="34" t="e">
        <v>#DIV/0!</v>
      </c>
      <c r="T180" s="34" t="e">
        <v>#DIV/0!</v>
      </c>
      <c r="U180" s="34" t="e">
        <v>#DIV/0!</v>
      </c>
      <c r="V180" s="34" t="e">
        <v>#DIV/0!</v>
      </c>
      <c r="W180" s="34" t="e">
        <v>#DIV/0!</v>
      </c>
      <c r="X180" s="34" t="e">
        <v>#DIV/0!</v>
      </c>
      <c r="Y180" s="34" t="e">
        <v>#DIV/0!</v>
      </c>
      <c r="Z180" s="34" t="e">
        <v>#DIV/0!</v>
      </c>
      <c r="AA180" s="34" t="e">
        <v>#DIV/0!</v>
      </c>
      <c r="AB180" s="34" t="e">
        <v>#DIV/0!</v>
      </c>
      <c r="AC180" s="34" t="e">
        <v>#DIV/0!</v>
      </c>
      <c r="AD180" s="34" t="e">
        <v>#DIV/0!</v>
      </c>
      <c r="AE180" s="34" t="e">
        <v>#DIV/0!</v>
      </c>
      <c r="AF180" s="34" t="e">
        <v>#DIV/0!</v>
      </c>
      <c r="AG180" s="34" t="e">
        <v>#DIV/0!</v>
      </c>
      <c r="AH180" s="34" t="e">
        <v>#DIV/0!</v>
      </c>
      <c r="AI180" s="34"/>
      <c r="AJ180" s="34" t="e">
        <v>#DIV/0!</v>
      </c>
      <c r="AL180" s="67" t="e">
        <v>#DIV/0!</v>
      </c>
      <c r="CV180" s="152"/>
    </row>
    <row r="181" spans="2:100" s="1" customFormat="1" ht="15.75" hidden="1" thickBot="1" x14ac:dyDescent="0.3">
      <c r="B181" s="19"/>
      <c r="C181" s="11" t="s">
        <v>26</v>
      </c>
      <c r="D181" s="136">
        <v>0.5</v>
      </c>
      <c r="E181" s="20" t="s">
        <v>25</v>
      </c>
      <c r="F181" s="34" t="e">
        <v>#DIV/0!</v>
      </c>
      <c r="G181" s="34" t="e">
        <v>#DIV/0!</v>
      </c>
      <c r="H181" s="34" t="e">
        <v>#DIV/0!</v>
      </c>
      <c r="I181" s="34" t="e">
        <v>#DIV/0!</v>
      </c>
      <c r="J181" s="34" t="e">
        <v>#DIV/0!</v>
      </c>
      <c r="K181" s="34" t="e">
        <v>#DIV/0!</v>
      </c>
      <c r="L181" s="34" t="e">
        <v>#DIV/0!</v>
      </c>
      <c r="M181" s="34" t="e">
        <v>#DIV/0!</v>
      </c>
      <c r="N181" s="34" t="e">
        <v>#DIV/0!</v>
      </c>
      <c r="O181" s="34" t="e">
        <v>#DIV/0!</v>
      </c>
      <c r="P181" s="34" t="e">
        <v>#DIV/0!</v>
      </c>
      <c r="Q181" s="34" t="e">
        <v>#DIV/0!</v>
      </c>
      <c r="R181" s="34" t="e">
        <v>#DIV/0!</v>
      </c>
      <c r="S181" s="34" t="e">
        <v>#DIV/0!</v>
      </c>
      <c r="T181" s="34" t="e">
        <v>#DIV/0!</v>
      </c>
      <c r="U181" s="34" t="e">
        <v>#DIV/0!</v>
      </c>
      <c r="V181" s="34" t="e">
        <v>#DIV/0!</v>
      </c>
      <c r="W181" s="34" t="e">
        <v>#DIV/0!</v>
      </c>
      <c r="X181" s="34" t="e">
        <v>#DIV/0!</v>
      </c>
      <c r="Y181" s="34" t="e">
        <v>#DIV/0!</v>
      </c>
      <c r="Z181" s="34" t="e">
        <v>#DIV/0!</v>
      </c>
      <c r="AA181" s="34" t="e">
        <v>#DIV/0!</v>
      </c>
      <c r="AB181" s="34" t="e">
        <v>#DIV/0!</v>
      </c>
      <c r="AC181" s="34" t="e">
        <v>#DIV/0!</v>
      </c>
      <c r="AD181" s="34" t="e">
        <v>#DIV/0!</v>
      </c>
      <c r="AE181" s="34" t="e">
        <v>#DIV/0!</v>
      </c>
      <c r="AF181" s="34" t="e">
        <v>#DIV/0!</v>
      </c>
      <c r="AG181" s="34" t="e">
        <v>#DIV/0!</v>
      </c>
      <c r="AH181" s="34" t="e">
        <v>#DIV/0!</v>
      </c>
      <c r="AI181" s="34"/>
      <c r="AJ181" s="34" t="e">
        <v>#DIV/0!</v>
      </c>
      <c r="AL181" s="67" t="e">
        <v>#DIV/0!</v>
      </c>
      <c r="CV181" s="152"/>
    </row>
    <row r="182" spans="2:100" s="1" customFormat="1" hidden="1" x14ac:dyDescent="0.25">
      <c r="B182" s="8">
        <v>7</v>
      </c>
      <c r="C182" s="53" t="s">
        <v>88</v>
      </c>
      <c r="D182" s="137"/>
      <c r="E182" s="138"/>
      <c r="F182" s="303"/>
      <c r="G182" s="303"/>
      <c r="H182" s="303"/>
      <c r="I182" s="303"/>
      <c r="J182" s="303"/>
      <c r="K182" s="303"/>
      <c r="L182" s="303"/>
      <c r="M182" s="303"/>
      <c r="N182" s="303"/>
      <c r="O182" s="303"/>
      <c r="P182" s="303"/>
      <c r="Q182" s="303"/>
      <c r="R182" s="303"/>
      <c r="S182" s="303"/>
      <c r="T182" s="303"/>
      <c r="U182" s="303"/>
      <c r="V182" s="303"/>
      <c r="W182" s="303"/>
      <c r="X182" s="303"/>
      <c r="Y182" s="303"/>
      <c r="Z182" s="303"/>
      <c r="AA182" s="303"/>
      <c r="AB182" s="303"/>
      <c r="AC182" s="303"/>
      <c r="AD182" s="303"/>
      <c r="AE182" s="303"/>
      <c r="AF182" s="303"/>
      <c r="AG182" s="303"/>
      <c r="AH182" s="303"/>
      <c r="AI182" s="303"/>
      <c r="AJ182" s="303"/>
      <c r="AK182" s="139"/>
      <c r="AL182" s="87" t="s">
        <v>131</v>
      </c>
    </row>
    <row r="183" spans="2:100" s="1" customFormat="1" hidden="1" x14ac:dyDescent="0.25">
      <c r="B183" s="15"/>
      <c r="C183" s="26" t="s">
        <v>93</v>
      </c>
      <c r="D183" s="136"/>
      <c r="E183" s="20" t="s">
        <v>14</v>
      </c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18"/>
      <c r="AL183" s="98">
        <v>0</v>
      </c>
    </row>
    <row r="184" spans="2:100" s="1" customFormat="1" hidden="1" x14ac:dyDescent="0.25">
      <c r="B184" s="15"/>
      <c r="C184" s="11" t="s">
        <v>94</v>
      </c>
      <c r="D184" s="136"/>
      <c r="E184" s="20" t="s">
        <v>14</v>
      </c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18"/>
      <c r="AL184" s="98">
        <v>0</v>
      </c>
    </row>
    <row r="185" spans="2:100" s="1" customFormat="1" hidden="1" x14ac:dyDescent="0.25">
      <c r="B185" s="15"/>
      <c r="C185" s="11" t="s">
        <v>39</v>
      </c>
      <c r="D185" s="136"/>
      <c r="E185" s="20" t="s">
        <v>14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4">
        <v>0</v>
      </c>
      <c r="U185" s="34">
        <v>0</v>
      </c>
      <c r="V185" s="34">
        <v>0</v>
      </c>
      <c r="W185" s="34">
        <v>0</v>
      </c>
      <c r="X185" s="34">
        <v>0</v>
      </c>
      <c r="Y185" s="34">
        <v>0</v>
      </c>
      <c r="Z185" s="34">
        <v>0</v>
      </c>
      <c r="AA185" s="34">
        <v>0</v>
      </c>
      <c r="AB185" s="34">
        <v>0</v>
      </c>
      <c r="AC185" s="34">
        <v>0</v>
      </c>
      <c r="AD185" s="34">
        <v>0</v>
      </c>
      <c r="AE185" s="34">
        <v>0</v>
      </c>
      <c r="AF185" s="34">
        <v>0</v>
      </c>
      <c r="AG185" s="34">
        <v>0</v>
      </c>
      <c r="AH185" s="34">
        <v>0</v>
      </c>
      <c r="AI185" s="34"/>
      <c r="AJ185" s="34">
        <v>0</v>
      </c>
      <c r="AK185" s="18"/>
      <c r="AL185" s="98">
        <v>0</v>
      </c>
    </row>
    <row r="186" spans="2:100" s="1" customFormat="1" hidden="1" x14ac:dyDescent="0.25">
      <c r="B186" s="15"/>
      <c r="C186" s="11" t="s">
        <v>38</v>
      </c>
      <c r="D186" s="136"/>
      <c r="E186" s="20" t="s">
        <v>14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4">
        <v>0</v>
      </c>
      <c r="U186" s="34">
        <v>0</v>
      </c>
      <c r="V186" s="34">
        <v>0</v>
      </c>
      <c r="W186" s="34">
        <v>0</v>
      </c>
      <c r="X186" s="34">
        <v>0</v>
      </c>
      <c r="Y186" s="34">
        <v>0</v>
      </c>
      <c r="Z186" s="34">
        <v>0</v>
      </c>
      <c r="AA186" s="34">
        <v>0</v>
      </c>
      <c r="AB186" s="34">
        <v>0</v>
      </c>
      <c r="AC186" s="34">
        <v>0</v>
      </c>
      <c r="AD186" s="34">
        <v>0</v>
      </c>
      <c r="AE186" s="34">
        <v>0</v>
      </c>
      <c r="AF186" s="34">
        <v>0</v>
      </c>
      <c r="AG186" s="34">
        <v>0</v>
      </c>
      <c r="AH186" s="34">
        <v>0</v>
      </c>
      <c r="AI186" s="34"/>
      <c r="AJ186" s="34">
        <v>0</v>
      </c>
      <c r="AK186" s="18"/>
      <c r="AL186" s="98">
        <v>0</v>
      </c>
    </row>
    <row r="187" spans="2:100" s="1" customFormat="1" hidden="1" x14ac:dyDescent="0.25">
      <c r="B187" s="15"/>
      <c r="C187" s="30" t="s">
        <v>50</v>
      </c>
      <c r="D187" s="136"/>
      <c r="E187" s="13" t="s">
        <v>14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4">
        <v>0</v>
      </c>
      <c r="U187" s="34">
        <v>0</v>
      </c>
      <c r="V187" s="34">
        <v>0</v>
      </c>
      <c r="W187" s="34">
        <v>0</v>
      </c>
      <c r="X187" s="34">
        <v>0</v>
      </c>
      <c r="Y187" s="34">
        <v>0</v>
      </c>
      <c r="Z187" s="34">
        <v>0</v>
      </c>
      <c r="AA187" s="34">
        <v>0</v>
      </c>
      <c r="AB187" s="34">
        <v>0</v>
      </c>
      <c r="AC187" s="34">
        <v>0</v>
      </c>
      <c r="AD187" s="34">
        <v>0</v>
      </c>
      <c r="AE187" s="34">
        <v>0</v>
      </c>
      <c r="AF187" s="34">
        <v>0</v>
      </c>
      <c r="AG187" s="34">
        <v>0</v>
      </c>
      <c r="AH187" s="34">
        <v>0</v>
      </c>
      <c r="AI187" s="34"/>
      <c r="AJ187" s="34">
        <v>0</v>
      </c>
      <c r="AK187" s="18"/>
      <c r="AL187" s="67">
        <v>0</v>
      </c>
    </row>
    <row r="188" spans="2:100" s="1" customFormat="1" hidden="1" x14ac:dyDescent="0.25">
      <c r="B188" s="15"/>
      <c r="C188" s="11" t="s">
        <v>29</v>
      </c>
      <c r="D188" s="136"/>
      <c r="E188" s="20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18"/>
      <c r="AL188" s="67" t="s">
        <v>29</v>
      </c>
    </row>
    <row r="189" spans="2:100" s="1" customFormat="1" hidden="1" x14ac:dyDescent="0.25">
      <c r="B189" s="15"/>
      <c r="C189" s="11" t="s">
        <v>89</v>
      </c>
      <c r="D189" s="136"/>
      <c r="E189" s="20" t="s">
        <v>31</v>
      </c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18"/>
      <c r="AL189" s="100">
        <v>0</v>
      </c>
    </row>
    <row r="190" spans="2:100" s="1" customFormat="1" hidden="1" x14ac:dyDescent="0.25">
      <c r="B190" s="15"/>
      <c r="C190" s="11" t="s">
        <v>118</v>
      </c>
      <c r="D190" s="136"/>
      <c r="E190" s="20" t="s">
        <v>31</v>
      </c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18"/>
      <c r="AL190" s="100">
        <v>0</v>
      </c>
    </row>
    <row r="191" spans="2:100" s="1" customFormat="1" hidden="1" x14ac:dyDescent="0.25">
      <c r="B191" s="15"/>
      <c r="C191" s="39" t="s">
        <v>28</v>
      </c>
      <c r="D191" s="136"/>
      <c r="E191" s="20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18"/>
      <c r="AL191" s="67" t="s">
        <v>28</v>
      </c>
    </row>
    <row r="192" spans="2:100" s="1" customFormat="1" hidden="1" x14ac:dyDescent="0.25">
      <c r="B192" s="15"/>
      <c r="C192" s="11" t="s">
        <v>89</v>
      </c>
      <c r="D192" s="136"/>
      <c r="E192" s="20" t="s">
        <v>28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3">
        <v>0</v>
      </c>
      <c r="AH192" s="33">
        <v>0</v>
      </c>
      <c r="AI192" s="33"/>
      <c r="AJ192" s="33">
        <v>0</v>
      </c>
      <c r="AK192" s="6"/>
      <c r="AL192" s="63">
        <v>0</v>
      </c>
    </row>
    <row r="193" spans="2:38" s="1" customFormat="1" hidden="1" x14ac:dyDescent="0.25">
      <c r="B193" s="15"/>
      <c r="C193" s="11" t="s">
        <v>118</v>
      </c>
      <c r="D193" s="136"/>
      <c r="E193" s="20" t="s">
        <v>28</v>
      </c>
      <c r="F193" s="33">
        <v>0</v>
      </c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6"/>
      <c r="AL193" s="63"/>
    </row>
    <row r="194" spans="2:38" s="1" customFormat="1" hidden="1" x14ac:dyDescent="0.25">
      <c r="B194" s="15"/>
      <c r="C194" s="11" t="s">
        <v>36</v>
      </c>
      <c r="D194" s="136"/>
      <c r="E194" s="20" t="s">
        <v>35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33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/>
      <c r="AJ194" s="33">
        <v>0</v>
      </c>
      <c r="AK194" s="6"/>
      <c r="AL194" s="63">
        <v>0</v>
      </c>
    </row>
    <row r="195" spans="2:38" s="1" customFormat="1" hidden="1" x14ac:dyDescent="0.25">
      <c r="B195" s="15"/>
      <c r="C195" s="11" t="s">
        <v>34</v>
      </c>
      <c r="D195" s="136"/>
      <c r="E195" s="20" t="s">
        <v>33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3">
        <v>0</v>
      </c>
      <c r="O195" s="33">
        <v>0</v>
      </c>
      <c r="P195" s="33">
        <v>0</v>
      </c>
      <c r="Q195" s="33">
        <v>0</v>
      </c>
      <c r="R195" s="33">
        <v>0</v>
      </c>
      <c r="S195" s="33">
        <v>0</v>
      </c>
      <c r="T195" s="33">
        <v>0</v>
      </c>
      <c r="U195" s="33">
        <v>0</v>
      </c>
      <c r="V195" s="33">
        <v>0</v>
      </c>
      <c r="W195" s="33">
        <v>0</v>
      </c>
      <c r="X195" s="33">
        <v>0</v>
      </c>
      <c r="Y195" s="33">
        <v>0</v>
      </c>
      <c r="Z195" s="33">
        <v>0</v>
      </c>
      <c r="AA195" s="33">
        <v>0</v>
      </c>
      <c r="AB195" s="33">
        <v>0</v>
      </c>
      <c r="AC195" s="33">
        <v>0</v>
      </c>
      <c r="AD195" s="33">
        <v>0</v>
      </c>
      <c r="AE195" s="33">
        <v>0</v>
      </c>
      <c r="AF195" s="33">
        <v>0</v>
      </c>
      <c r="AG195" s="33">
        <v>0</v>
      </c>
      <c r="AH195" s="33">
        <v>0</v>
      </c>
      <c r="AI195" s="33"/>
      <c r="AJ195" s="33">
        <v>0</v>
      </c>
      <c r="AK195" s="6"/>
      <c r="AL195" s="105">
        <v>0</v>
      </c>
    </row>
    <row r="196" spans="2:38" s="1" customFormat="1" hidden="1" x14ac:dyDescent="0.25">
      <c r="B196" s="15"/>
      <c r="C196" s="53" t="s">
        <v>32</v>
      </c>
      <c r="D196" s="137"/>
      <c r="E196" s="101"/>
      <c r="F196" s="304"/>
      <c r="G196" s="304"/>
      <c r="H196" s="304"/>
      <c r="I196" s="304"/>
      <c r="J196" s="304"/>
      <c r="K196" s="304"/>
      <c r="L196" s="304"/>
      <c r="M196" s="304"/>
      <c r="N196" s="304"/>
      <c r="O196" s="304"/>
      <c r="P196" s="304"/>
      <c r="Q196" s="304"/>
      <c r="R196" s="304"/>
      <c r="S196" s="304"/>
      <c r="T196" s="304"/>
      <c r="U196" s="304"/>
      <c r="V196" s="304"/>
      <c r="W196" s="304"/>
      <c r="X196" s="304"/>
      <c r="Y196" s="304"/>
      <c r="Z196" s="304"/>
      <c r="AA196" s="304"/>
      <c r="AB196" s="304"/>
      <c r="AC196" s="304"/>
      <c r="AD196" s="304"/>
      <c r="AE196" s="304"/>
      <c r="AF196" s="304"/>
      <c r="AG196" s="304"/>
      <c r="AH196" s="304"/>
      <c r="AI196" s="304"/>
      <c r="AJ196" s="304"/>
      <c r="AK196" s="106"/>
      <c r="AL196" s="107" t="s">
        <v>132</v>
      </c>
    </row>
    <row r="197" spans="2:38" s="1" customFormat="1" hidden="1" x14ac:dyDescent="0.25">
      <c r="B197" s="15"/>
      <c r="C197" s="11" t="s">
        <v>29</v>
      </c>
      <c r="D197" s="136"/>
      <c r="E197" s="20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18"/>
      <c r="AL197" s="67"/>
    </row>
    <row r="198" spans="2:38" s="1" customFormat="1" hidden="1" x14ac:dyDescent="0.25">
      <c r="B198" s="15"/>
      <c r="C198" s="11" t="s">
        <v>89</v>
      </c>
      <c r="D198" s="136"/>
      <c r="E198" s="20" t="s">
        <v>31</v>
      </c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18"/>
      <c r="AL198" s="100">
        <v>0</v>
      </c>
    </row>
    <row r="199" spans="2:38" s="1" customFormat="1" hidden="1" x14ac:dyDescent="0.25">
      <c r="B199" s="15"/>
      <c r="C199" s="11" t="s">
        <v>118</v>
      </c>
      <c r="D199" s="136"/>
      <c r="E199" s="20" t="s">
        <v>31</v>
      </c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18"/>
      <c r="AL199" s="100">
        <v>0</v>
      </c>
    </row>
    <row r="200" spans="2:38" s="1" customFormat="1" hidden="1" x14ac:dyDescent="0.25">
      <c r="B200" s="15"/>
      <c r="C200" s="11" t="s">
        <v>28</v>
      </c>
      <c r="D200" s="136"/>
      <c r="E200" s="20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18"/>
      <c r="AL200" s="67"/>
    </row>
    <row r="201" spans="2:38" s="1" customFormat="1" hidden="1" x14ac:dyDescent="0.25">
      <c r="B201" s="15"/>
      <c r="C201" s="11" t="s">
        <v>89</v>
      </c>
      <c r="D201" s="136"/>
      <c r="E201" s="20" t="s">
        <v>28</v>
      </c>
      <c r="F201" s="33">
        <v>0</v>
      </c>
      <c r="G201" s="33">
        <v>0</v>
      </c>
      <c r="H201" s="33">
        <v>0</v>
      </c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18"/>
      <c r="AL201" s="100">
        <v>0</v>
      </c>
    </row>
    <row r="202" spans="2:38" s="1" customFormat="1" hidden="1" x14ac:dyDescent="0.25">
      <c r="B202" s="15"/>
      <c r="C202" s="11" t="s">
        <v>118</v>
      </c>
      <c r="D202" s="136"/>
      <c r="E202" s="20" t="s">
        <v>28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3">
        <v>0</v>
      </c>
      <c r="O202" s="33">
        <v>0</v>
      </c>
      <c r="P202" s="33">
        <v>0</v>
      </c>
      <c r="Q202" s="33">
        <v>0</v>
      </c>
      <c r="R202" s="33">
        <v>0</v>
      </c>
      <c r="S202" s="33">
        <v>0</v>
      </c>
      <c r="T202" s="33">
        <v>0</v>
      </c>
      <c r="U202" s="33">
        <v>0</v>
      </c>
      <c r="V202" s="33">
        <v>0</v>
      </c>
      <c r="W202" s="33">
        <v>0</v>
      </c>
      <c r="X202" s="33">
        <v>0</v>
      </c>
      <c r="Y202" s="33">
        <v>0</v>
      </c>
      <c r="Z202" s="33">
        <v>0</v>
      </c>
      <c r="AA202" s="33">
        <v>0</v>
      </c>
      <c r="AB202" s="33">
        <v>0</v>
      </c>
      <c r="AC202" s="33">
        <v>0</v>
      </c>
      <c r="AD202" s="33">
        <v>0</v>
      </c>
      <c r="AE202" s="33">
        <v>0</v>
      </c>
      <c r="AF202" s="33">
        <v>0</v>
      </c>
      <c r="AG202" s="33">
        <v>0</v>
      </c>
      <c r="AH202" s="33">
        <v>0</v>
      </c>
      <c r="AI202" s="33"/>
      <c r="AJ202" s="33">
        <v>0</v>
      </c>
      <c r="AK202" s="18"/>
      <c r="AL202" s="100">
        <v>0</v>
      </c>
    </row>
    <row r="203" spans="2:38" s="1" customFormat="1" hidden="1" x14ac:dyDescent="0.25">
      <c r="B203" s="15"/>
      <c r="C203" s="53" t="s">
        <v>30</v>
      </c>
      <c r="D203" s="140"/>
      <c r="E203" s="108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86"/>
      <c r="AB203" s="286"/>
      <c r="AC203" s="286"/>
      <c r="AD203" s="286"/>
      <c r="AE203" s="286"/>
      <c r="AF203" s="286"/>
      <c r="AG203" s="286"/>
      <c r="AH203" s="286"/>
      <c r="AI203" s="286"/>
      <c r="AJ203" s="286"/>
      <c r="AK203" s="18"/>
      <c r="AL203" s="87" t="s">
        <v>132</v>
      </c>
    </row>
    <row r="204" spans="2:38" s="1" customFormat="1" hidden="1" x14ac:dyDescent="0.25">
      <c r="B204" s="15"/>
      <c r="C204" s="30" t="s">
        <v>29</v>
      </c>
      <c r="D204" s="136"/>
      <c r="E204" s="20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18"/>
      <c r="AL204" s="100"/>
    </row>
    <row r="205" spans="2:38" s="1" customFormat="1" hidden="1" x14ac:dyDescent="0.25">
      <c r="B205" s="15"/>
      <c r="C205" s="11" t="s">
        <v>89</v>
      </c>
      <c r="D205" s="136">
        <v>0.3</v>
      </c>
      <c r="E205" s="20" t="s">
        <v>25</v>
      </c>
      <c r="F205" s="33" t="e">
        <v>#DIV/0!</v>
      </c>
      <c r="G205" s="33" t="e">
        <v>#DIV/0!</v>
      </c>
      <c r="H205" s="33" t="e">
        <v>#DIV/0!</v>
      </c>
      <c r="I205" s="33" t="e">
        <v>#DIV/0!</v>
      </c>
      <c r="J205" s="33" t="e">
        <v>#DIV/0!</v>
      </c>
      <c r="K205" s="33" t="e">
        <v>#DIV/0!</v>
      </c>
      <c r="L205" s="33" t="e">
        <v>#DIV/0!</v>
      </c>
      <c r="M205" s="33" t="e">
        <v>#DIV/0!</v>
      </c>
      <c r="N205" s="33" t="e">
        <v>#DIV/0!</v>
      </c>
      <c r="O205" s="33" t="e">
        <v>#DIV/0!</v>
      </c>
      <c r="P205" s="33" t="e">
        <v>#DIV/0!</v>
      </c>
      <c r="Q205" s="33" t="e">
        <v>#DIV/0!</v>
      </c>
      <c r="R205" s="33" t="e">
        <v>#DIV/0!</v>
      </c>
      <c r="S205" s="33" t="e">
        <v>#DIV/0!</v>
      </c>
      <c r="T205" s="33" t="e">
        <v>#DIV/0!</v>
      </c>
      <c r="U205" s="33" t="e">
        <v>#DIV/0!</v>
      </c>
      <c r="V205" s="33" t="e">
        <v>#DIV/0!</v>
      </c>
      <c r="W205" s="33" t="e">
        <v>#DIV/0!</v>
      </c>
      <c r="X205" s="33" t="e">
        <v>#DIV/0!</v>
      </c>
      <c r="Y205" s="33" t="e">
        <v>#DIV/0!</v>
      </c>
      <c r="Z205" s="33" t="e">
        <v>#DIV/0!</v>
      </c>
      <c r="AA205" s="33" t="e">
        <v>#DIV/0!</v>
      </c>
      <c r="AB205" s="33" t="e">
        <v>#DIV/0!</v>
      </c>
      <c r="AC205" s="33" t="e">
        <v>#DIV/0!</v>
      </c>
      <c r="AD205" s="33" t="e">
        <v>#DIV/0!</v>
      </c>
      <c r="AE205" s="33" t="e">
        <v>#DIV/0!</v>
      </c>
      <c r="AF205" s="33" t="e">
        <v>#DIV/0!</v>
      </c>
      <c r="AG205" s="33" t="e">
        <v>#DIV/0!</v>
      </c>
      <c r="AH205" s="33" t="e">
        <v>#DIV/0!</v>
      </c>
      <c r="AI205" s="33"/>
      <c r="AJ205" s="33" t="e">
        <v>#DIV/0!</v>
      </c>
      <c r="AK205" s="18"/>
      <c r="AL205" s="109" t="e">
        <v>#DIV/0!</v>
      </c>
    </row>
    <row r="206" spans="2:38" s="1" customFormat="1" hidden="1" x14ac:dyDescent="0.25">
      <c r="B206" s="15"/>
      <c r="C206" s="11" t="s">
        <v>118</v>
      </c>
      <c r="D206" s="136">
        <v>0.3</v>
      </c>
      <c r="E206" s="20" t="s">
        <v>25</v>
      </c>
      <c r="F206" s="33" t="e">
        <v>#DIV/0!</v>
      </c>
      <c r="G206" s="33" t="e">
        <v>#DIV/0!</v>
      </c>
      <c r="H206" s="33" t="e">
        <v>#DIV/0!</v>
      </c>
      <c r="I206" s="33" t="e">
        <v>#DIV/0!</v>
      </c>
      <c r="J206" s="33" t="e">
        <v>#DIV/0!</v>
      </c>
      <c r="K206" s="33" t="e">
        <v>#DIV/0!</v>
      </c>
      <c r="L206" s="33" t="e">
        <v>#DIV/0!</v>
      </c>
      <c r="M206" s="33" t="e">
        <v>#DIV/0!</v>
      </c>
      <c r="N206" s="33" t="e">
        <v>#DIV/0!</v>
      </c>
      <c r="O206" s="33" t="e">
        <v>#DIV/0!</v>
      </c>
      <c r="P206" s="33" t="e">
        <v>#DIV/0!</v>
      </c>
      <c r="Q206" s="33" t="e">
        <v>#DIV/0!</v>
      </c>
      <c r="R206" s="33" t="e">
        <v>#DIV/0!</v>
      </c>
      <c r="S206" s="33" t="e">
        <v>#DIV/0!</v>
      </c>
      <c r="T206" s="33" t="e">
        <v>#DIV/0!</v>
      </c>
      <c r="U206" s="33" t="e">
        <v>#DIV/0!</v>
      </c>
      <c r="V206" s="33" t="e">
        <v>#DIV/0!</v>
      </c>
      <c r="W206" s="33" t="e">
        <v>#DIV/0!</v>
      </c>
      <c r="X206" s="33" t="e">
        <v>#DIV/0!</v>
      </c>
      <c r="Y206" s="33" t="e">
        <v>#DIV/0!</v>
      </c>
      <c r="Z206" s="33" t="e">
        <v>#DIV/0!</v>
      </c>
      <c r="AA206" s="33" t="e">
        <v>#DIV/0!</v>
      </c>
      <c r="AB206" s="33" t="e">
        <v>#DIV/0!</v>
      </c>
      <c r="AC206" s="33" t="e">
        <v>#DIV/0!</v>
      </c>
      <c r="AD206" s="33" t="e">
        <v>#DIV/0!</v>
      </c>
      <c r="AE206" s="33" t="e">
        <v>#DIV/0!</v>
      </c>
      <c r="AF206" s="33" t="e">
        <v>#DIV/0!</v>
      </c>
      <c r="AG206" s="33" t="e">
        <v>#DIV/0!</v>
      </c>
      <c r="AH206" s="33" t="e">
        <v>#DIV/0!</v>
      </c>
      <c r="AI206" s="33"/>
      <c r="AJ206" s="33" t="e">
        <v>#DIV/0!</v>
      </c>
      <c r="AK206" s="18"/>
      <c r="AL206" s="109" t="e">
        <v>#DIV/0!</v>
      </c>
    </row>
    <row r="207" spans="2:38" s="1" customFormat="1" hidden="1" x14ac:dyDescent="0.25">
      <c r="B207" s="15"/>
      <c r="C207" s="30" t="s">
        <v>28</v>
      </c>
      <c r="D207" s="136"/>
      <c r="E207" s="20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18"/>
      <c r="AL207" s="100"/>
    </row>
    <row r="208" spans="2:38" s="1" customFormat="1" hidden="1" x14ac:dyDescent="0.25">
      <c r="B208" s="15"/>
      <c r="C208" s="11" t="s">
        <v>89</v>
      </c>
      <c r="D208" s="136">
        <v>0.5</v>
      </c>
      <c r="E208" s="20" t="s">
        <v>25</v>
      </c>
      <c r="F208" s="33" t="e">
        <v>#DIV/0!</v>
      </c>
      <c r="G208" s="33" t="e">
        <v>#DIV/0!</v>
      </c>
      <c r="H208" s="33" t="e">
        <v>#DIV/0!</v>
      </c>
      <c r="I208" s="33" t="e">
        <v>#DIV/0!</v>
      </c>
      <c r="J208" s="33" t="e">
        <v>#DIV/0!</v>
      </c>
      <c r="K208" s="33" t="e">
        <v>#DIV/0!</v>
      </c>
      <c r="L208" s="33" t="e">
        <v>#DIV/0!</v>
      </c>
      <c r="M208" s="33" t="e">
        <v>#DIV/0!</v>
      </c>
      <c r="N208" s="33" t="e">
        <v>#DIV/0!</v>
      </c>
      <c r="O208" s="33" t="e">
        <v>#DIV/0!</v>
      </c>
      <c r="P208" s="33" t="e">
        <v>#DIV/0!</v>
      </c>
      <c r="Q208" s="33" t="e">
        <v>#DIV/0!</v>
      </c>
      <c r="R208" s="33" t="e">
        <v>#DIV/0!</v>
      </c>
      <c r="S208" s="33" t="e">
        <v>#DIV/0!</v>
      </c>
      <c r="T208" s="33" t="e">
        <v>#DIV/0!</v>
      </c>
      <c r="U208" s="33" t="e">
        <v>#DIV/0!</v>
      </c>
      <c r="V208" s="33" t="e">
        <v>#DIV/0!</v>
      </c>
      <c r="W208" s="33" t="e">
        <v>#DIV/0!</v>
      </c>
      <c r="X208" s="33" t="e">
        <v>#DIV/0!</v>
      </c>
      <c r="Y208" s="33" t="e">
        <v>#DIV/0!</v>
      </c>
      <c r="Z208" s="33" t="e">
        <v>#DIV/0!</v>
      </c>
      <c r="AA208" s="33" t="e">
        <v>#DIV/0!</v>
      </c>
      <c r="AB208" s="33" t="e">
        <v>#DIV/0!</v>
      </c>
      <c r="AC208" s="33" t="e">
        <v>#DIV/0!</v>
      </c>
      <c r="AD208" s="33" t="e">
        <v>#DIV/0!</v>
      </c>
      <c r="AE208" s="33" t="e">
        <v>#DIV/0!</v>
      </c>
      <c r="AF208" s="33" t="e">
        <v>#DIV/0!</v>
      </c>
      <c r="AG208" s="33" t="e">
        <v>#DIV/0!</v>
      </c>
      <c r="AH208" s="33" t="e">
        <v>#DIV/0!</v>
      </c>
      <c r="AI208" s="33"/>
      <c r="AJ208" s="33" t="e">
        <v>#DIV/0!</v>
      </c>
      <c r="AK208" s="18"/>
      <c r="AL208" s="67" t="e">
        <v>#DIV/0!</v>
      </c>
    </row>
    <row r="209" spans="2:100 15066:15458" s="1" customFormat="1" hidden="1" x14ac:dyDescent="0.25">
      <c r="B209" s="15"/>
      <c r="C209" s="11" t="s">
        <v>118</v>
      </c>
      <c r="D209" s="136">
        <v>0.5</v>
      </c>
      <c r="E209" s="20" t="s">
        <v>25</v>
      </c>
      <c r="F209" s="33" t="e">
        <v>#DIV/0!</v>
      </c>
      <c r="G209" s="33" t="e">
        <v>#DIV/0!</v>
      </c>
      <c r="H209" s="33" t="e">
        <v>#DIV/0!</v>
      </c>
      <c r="I209" s="33" t="e">
        <v>#DIV/0!</v>
      </c>
      <c r="J209" s="33" t="e">
        <v>#DIV/0!</v>
      </c>
      <c r="K209" s="33" t="e">
        <v>#DIV/0!</v>
      </c>
      <c r="L209" s="33" t="e">
        <v>#DIV/0!</v>
      </c>
      <c r="M209" s="33" t="e">
        <v>#DIV/0!</v>
      </c>
      <c r="N209" s="33" t="e">
        <v>#DIV/0!</v>
      </c>
      <c r="O209" s="33" t="e">
        <v>#DIV/0!</v>
      </c>
      <c r="P209" s="33" t="e">
        <v>#DIV/0!</v>
      </c>
      <c r="Q209" s="33" t="e">
        <v>#DIV/0!</v>
      </c>
      <c r="R209" s="33" t="e">
        <v>#DIV/0!</v>
      </c>
      <c r="S209" s="33" t="e">
        <v>#DIV/0!</v>
      </c>
      <c r="T209" s="33" t="e">
        <v>#DIV/0!</v>
      </c>
      <c r="U209" s="33" t="e">
        <v>#DIV/0!</v>
      </c>
      <c r="V209" s="33" t="e">
        <v>#DIV/0!</v>
      </c>
      <c r="W209" s="33" t="e">
        <v>#DIV/0!</v>
      </c>
      <c r="X209" s="33" t="e">
        <v>#DIV/0!</v>
      </c>
      <c r="Y209" s="33" t="e">
        <v>#DIV/0!</v>
      </c>
      <c r="Z209" s="33" t="e">
        <v>#DIV/0!</v>
      </c>
      <c r="AA209" s="33" t="e">
        <v>#DIV/0!</v>
      </c>
      <c r="AB209" s="33" t="e">
        <v>#DIV/0!</v>
      </c>
      <c r="AC209" s="33" t="e">
        <v>#DIV/0!</v>
      </c>
      <c r="AD209" s="33" t="e">
        <v>#DIV/0!</v>
      </c>
      <c r="AE209" s="33" t="e">
        <v>#DIV/0!</v>
      </c>
      <c r="AF209" s="33" t="e">
        <v>#DIV/0!</v>
      </c>
      <c r="AG209" s="33" t="e">
        <v>#DIV/0!</v>
      </c>
      <c r="AH209" s="33" t="e">
        <v>#DIV/0!</v>
      </c>
      <c r="AI209" s="33"/>
      <c r="AJ209" s="33" t="e">
        <v>#DIV/0!</v>
      </c>
      <c r="AK209" s="18"/>
      <c r="AL209" s="67" t="e">
        <v>#DIV/0!</v>
      </c>
    </row>
    <row r="210" spans="2:100 15066:15458" s="1" customFormat="1" hidden="1" x14ac:dyDescent="0.25">
      <c r="B210" s="15"/>
      <c r="C210" s="110" t="s">
        <v>95</v>
      </c>
      <c r="D210" s="141"/>
      <c r="E210" s="111" t="s">
        <v>14</v>
      </c>
      <c r="F210" s="305">
        <v>0</v>
      </c>
      <c r="G210" s="305">
        <v>0</v>
      </c>
      <c r="H210" s="305">
        <v>0</v>
      </c>
      <c r="I210" s="305">
        <v>0</v>
      </c>
      <c r="J210" s="305">
        <v>0</v>
      </c>
      <c r="K210" s="305">
        <v>0</v>
      </c>
      <c r="L210" s="305">
        <v>0</v>
      </c>
      <c r="M210" s="305">
        <v>0</v>
      </c>
      <c r="N210" s="305">
        <v>0</v>
      </c>
      <c r="O210" s="305">
        <v>0</v>
      </c>
      <c r="P210" s="305">
        <v>0</v>
      </c>
      <c r="Q210" s="305">
        <v>0</v>
      </c>
      <c r="R210" s="305">
        <v>0</v>
      </c>
      <c r="S210" s="305">
        <v>0</v>
      </c>
      <c r="T210" s="305">
        <v>0</v>
      </c>
      <c r="U210" s="305">
        <v>0</v>
      </c>
      <c r="V210" s="305">
        <v>0</v>
      </c>
      <c r="W210" s="305">
        <v>0</v>
      </c>
      <c r="X210" s="305">
        <v>0</v>
      </c>
      <c r="Y210" s="305">
        <v>0</v>
      </c>
      <c r="Z210" s="305">
        <v>0</v>
      </c>
      <c r="AA210" s="305">
        <v>0</v>
      </c>
      <c r="AB210" s="305">
        <v>0</v>
      </c>
      <c r="AC210" s="305">
        <v>0</v>
      </c>
      <c r="AD210" s="305">
        <v>0</v>
      </c>
      <c r="AE210" s="305">
        <v>0</v>
      </c>
      <c r="AF210" s="305">
        <v>0</v>
      </c>
      <c r="AG210" s="305">
        <v>0</v>
      </c>
      <c r="AH210" s="305">
        <v>0</v>
      </c>
      <c r="AI210" s="305"/>
      <c r="AJ210" s="305">
        <v>0</v>
      </c>
      <c r="AK210" s="142"/>
      <c r="AL210" s="112">
        <v>0</v>
      </c>
    </row>
    <row r="211" spans="2:100 15066:15458" s="1" customFormat="1" hidden="1" x14ac:dyDescent="0.25">
      <c r="B211" s="15"/>
      <c r="C211" s="80" t="s">
        <v>119</v>
      </c>
      <c r="D211" s="143"/>
      <c r="E211" s="74" t="s">
        <v>14</v>
      </c>
      <c r="F211" s="306">
        <v>0</v>
      </c>
      <c r="G211" s="306">
        <v>0</v>
      </c>
      <c r="H211" s="306">
        <v>0</v>
      </c>
      <c r="I211" s="306">
        <v>0</v>
      </c>
      <c r="J211" s="306">
        <v>0</v>
      </c>
      <c r="K211" s="306">
        <v>0</v>
      </c>
      <c r="L211" s="306">
        <v>0</v>
      </c>
      <c r="M211" s="306">
        <v>0</v>
      </c>
      <c r="N211" s="306">
        <v>0</v>
      </c>
      <c r="O211" s="306">
        <v>0</v>
      </c>
      <c r="P211" s="306">
        <v>0</v>
      </c>
      <c r="Q211" s="306">
        <v>0</v>
      </c>
      <c r="R211" s="306">
        <v>0</v>
      </c>
      <c r="S211" s="306">
        <v>0</v>
      </c>
      <c r="T211" s="306">
        <v>0</v>
      </c>
      <c r="U211" s="306">
        <v>0</v>
      </c>
      <c r="V211" s="306">
        <v>0</v>
      </c>
      <c r="W211" s="306">
        <v>0</v>
      </c>
      <c r="X211" s="306">
        <v>0</v>
      </c>
      <c r="Y211" s="306">
        <v>0</v>
      </c>
      <c r="Z211" s="306">
        <v>0</v>
      </c>
      <c r="AA211" s="306">
        <v>0</v>
      </c>
      <c r="AB211" s="306">
        <v>0</v>
      </c>
      <c r="AC211" s="306">
        <v>0</v>
      </c>
      <c r="AD211" s="306">
        <v>0</v>
      </c>
      <c r="AE211" s="306">
        <v>0</v>
      </c>
      <c r="AF211" s="306">
        <v>0</v>
      </c>
      <c r="AG211" s="306">
        <v>0</v>
      </c>
      <c r="AH211" s="306">
        <v>0</v>
      </c>
      <c r="AI211" s="306"/>
      <c r="AJ211" s="306">
        <v>0</v>
      </c>
      <c r="AK211" s="142"/>
      <c r="AL211" s="66">
        <v>0</v>
      </c>
    </row>
    <row r="212" spans="2:100 15066:15458" s="1" customFormat="1" hidden="1" x14ac:dyDescent="0.25">
      <c r="B212" s="15"/>
      <c r="C212" s="113" t="s">
        <v>90</v>
      </c>
      <c r="D212" s="144"/>
      <c r="E212" s="114" t="s">
        <v>14</v>
      </c>
      <c r="F212" s="307">
        <v>0</v>
      </c>
      <c r="G212" s="307">
        <v>0</v>
      </c>
      <c r="H212" s="307">
        <v>0</v>
      </c>
      <c r="I212" s="307">
        <v>0</v>
      </c>
      <c r="J212" s="307">
        <v>0</v>
      </c>
      <c r="K212" s="307">
        <v>0</v>
      </c>
      <c r="L212" s="307">
        <v>0</v>
      </c>
      <c r="M212" s="307">
        <v>0</v>
      </c>
      <c r="N212" s="307">
        <v>0</v>
      </c>
      <c r="O212" s="307">
        <v>0</v>
      </c>
      <c r="P212" s="307">
        <v>0</v>
      </c>
      <c r="Q212" s="307">
        <v>0</v>
      </c>
      <c r="R212" s="307">
        <v>0</v>
      </c>
      <c r="S212" s="307">
        <v>0</v>
      </c>
      <c r="T212" s="307">
        <v>0</v>
      </c>
      <c r="U212" s="307">
        <v>0</v>
      </c>
      <c r="V212" s="307">
        <v>0</v>
      </c>
      <c r="W212" s="307">
        <v>0</v>
      </c>
      <c r="X212" s="307">
        <v>0</v>
      </c>
      <c r="Y212" s="307">
        <v>0</v>
      </c>
      <c r="Z212" s="307">
        <v>0</v>
      </c>
      <c r="AA212" s="307">
        <v>0</v>
      </c>
      <c r="AB212" s="307">
        <v>0</v>
      </c>
      <c r="AC212" s="307">
        <v>0</v>
      </c>
      <c r="AD212" s="307">
        <v>0</v>
      </c>
      <c r="AE212" s="307">
        <v>0</v>
      </c>
      <c r="AF212" s="307">
        <v>0</v>
      </c>
      <c r="AG212" s="307">
        <v>0</v>
      </c>
      <c r="AH212" s="307">
        <v>0</v>
      </c>
      <c r="AI212" s="307"/>
      <c r="AJ212" s="307">
        <v>0</v>
      </c>
      <c r="AK212" s="142"/>
      <c r="AL212" s="115">
        <v>0</v>
      </c>
    </row>
    <row r="213" spans="2:100 15066:15458" s="1" customFormat="1" hidden="1" x14ac:dyDescent="0.25">
      <c r="B213" s="15"/>
      <c r="C213" s="116" t="s">
        <v>91</v>
      </c>
      <c r="D213" s="145"/>
      <c r="E213" s="117" t="s">
        <v>87</v>
      </c>
      <c r="F213" s="308">
        <v>0</v>
      </c>
      <c r="G213" s="308">
        <v>0</v>
      </c>
      <c r="H213" s="308">
        <v>0</v>
      </c>
      <c r="I213" s="308">
        <v>0</v>
      </c>
      <c r="J213" s="308">
        <v>0</v>
      </c>
      <c r="K213" s="308">
        <v>0</v>
      </c>
      <c r="L213" s="308">
        <v>0</v>
      </c>
      <c r="M213" s="308">
        <v>0</v>
      </c>
      <c r="N213" s="308">
        <v>0</v>
      </c>
      <c r="O213" s="308">
        <v>0</v>
      </c>
      <c r="P213" s="308">
        <v>0</v>
      </c>
      <c r="Q213" s="308">
        <v>0</v>
      </c>
      <c r="R213" s="308">
        <v>0</v>
      </c>
      <c r="S213" s="308">
        <v>0</v>
      </c>
      <c r="T213" s="308">
        <v>0</v>
      </c>
      <c r="U213" s="308">
        <v>0</v>
      </c>
      <c r="V213" s="308">
        <v>0</v>
      </c>
      <c r="W213" s="308">
        <v>0</v>
      </c>
      <c r="X213" s="308">
        <v>0</v>
      </c>
      <c r="Y213" s="308">
        <v>0</v>
      </c>
      <c r="Z213" s="308">
        <v>0</v>
      </c>
      <c r="AA213" s="308">
        <v>0</v>
      </c>
      <c r="AB213" s="308">
        <v>0</v>
      </c>
      <c r="AC213" s="308">
        <v>0</v>
      </c>
      <c r="AD213" s="308">
        <v>0</v>
      </c>
      <c r="AE213" s="308">
        <v>0</v>
      </c>
      <c r="AF213" s="308">
        <v>0</v>
      </c>
      <c r="AG213" s="308">
        <v>0</v>
      </c>
      <c r="AH213" s="308">
        <v>0</v>
      </c>
      <c r="AI213" s="308"/>
      <c r="AJ213" s="308">
        <v>0</v>
      </c>
      <c r="AK213" s="142"/>
      <c r="AL213" s="118">
        <v>0</v>
      </c>
    </row>
    <row r="214" spans="2:100 15066:15458" s="1" customFormat="1" hidden="1" x14ac:dyDescent="0.25">
      <c r="B214" s="15"/>
      <c r="C214" s="119" t="s">
        <v>96</v>
      </c>
      <c r="D214" s="145"/>
      <c r="E214" s="120" t="s">
        <v>14</v>
      </c>
      <c r="F214" s="309">
        <v>0</v>
      </c>
      <c r="G214" s="309">
        <v>0</v>
      </c>
      <c r="H214" s="309">
        <v>0</v>
      </c>
      <c r="I214" s="309">
        <v>0</v>
      </c>
      <c r="J214" s="309">
        <v>0</v>
      </c>
      <c r="K214" s="309">
        <v>0</v>
      </c>
      <c r="L214" s="309">
        <v>0</v>
      </c>
      <c r="M214" s="309">
        <v>0</v>
      </c>
      <c r="N214" s="309">
        <v>0</v>
      </c>
      <c r="O214" s="309">
        <v>0</v>
      </c>
      <c r="P214" s="309">
        <v>0</v>
      </c>
      <c r="Q214" s="309">
        <v>0</v>
      </c>
      <c r="R214" s="309">
        <v>0</v>
      </c>
      <c r="S214" s="309">
        <v>0</v>
      </c>
      <c r="T214" s="309">
        <v>0</v>
      </c>
      <c r="U214" s="309">
        <v>0</v>
      </c>
      <c r="V214" s="309">
        <v>0</v>
      </c>
      <c r="W214" s="309">
        <v>0</v>
      </c>
      <c r="X214" s="309">
        <v>0</v>
      </c>
      <c r="Y214" s="309">
        <v>0</v>
      </c>
      <c r="Z214" s="309">
        <v>0</v>
      </c>
      <c r="AA214" s="309">
        <v>0</v>
      </c>
      <c r="AB214" s="309">
        <v>0</v>
      </c>
      <c r="AC214" s="309">
        <v>0</v>
      </c>
      <c r="AD214" s="309">
        <v>0</v>
      </c>
      <c r="AE214" s="309">
        <v>0</v>
      </c>
      <c r="AF214" s="309">
        <v>0</v>
      </c>
      <c r="AG214" s="309">
        <v>0</v>
      </c>
      <c r="AH214" s="309">
        <v>0</v>
      </c>
      <c r="AI214" s="309"/>
      <c r="AJ214" s="309">
        <v>0</v>
      </c>
      <c r="AK214" s="122"/>
      <c r="AL214" s="123">
        <v>0</v>
      </c>
    </row>
    <row r="215" spans="2:100 15066:15458" s="1" customFormat="1" x14ac:dyDescent="0.25">
      <c r="B215" s="8">
        <v>4</v>
      </c>
      <c r="C215" s="84" t="s">
        <v>24</v>
      </c>
      <c r="D215" s="54"/>
      <c r="E215" s="86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L215" s="90" t="s">
        <v>133</v>
      </c>
      <c r="CV215" s="151"/>
      <c r="VGL215" s="50"/>
      <c r="VGM215" s="50"/>
      <c r="VGN215" s="50"/>
      <c r="VGO215" s="50"/>
      <c r="VGP215" s="50"/>
      <c r="VGQ215" s="50"/>
      <c r="VGR215" s="50"/>
      <c r="VGS215" s="50"/>
      <c r="VGT215" s="50"/>
      <c r="VGU215" s="50"/>
      <c r="VGV215" s="50"/>
      <c r="VGW215" s="50"/>
      <c r="VGX215" s="50"/>
      <c r="VGY215" s="50"/>
      <c r="VGZ215" s="50"/>
      <c r="VHA215" s="50"/>
      <c r="VHB215" s="50"/>
      <c r="VHC215" s="50"/>
      <c r="VHD215" s="50"/>
      <c r="VHE215" s="50"/>
      <c r="VHF215" s="50"/>
      <c r="VHG215" s="50"/>
      <c r="VHH215" s="50"/>
      <c r="VHI215" s="50"/>
      <c r="VHJ215" s="50"/>
      <c r="VHK215" s="50"/>
      <c r="VHL215" s="50"/>
      <c r="VHM215" s="50"/>
      <c r="VHN215" s="50"/>
      <c r="VHO215" s="50"/>
      <c r="VHP215" s="50"/>
      <c r="VHQ215" s="50"/>
      <c r="VHR215" s="50"/>
      <c r="VHS215" s="50"/>
      <c r="VHT215" s="50"/>
      <c r="VHU215" s="50"/>
      <c r="VHV215" s="50"/>
      <c r="VHW215" s="50"/>
      <c r="VHX215" s="50"/>
      <c r="VHY215" s="50"/>
      <c r="VHZ215" s="50"/>
      <c r="VIA215" s="50"/>
      <c r="VIB215" s="50"/>
      <c r="VIC215" s="50"/>
      <c r="VID215" s="50"/>
      <c r="VIE215" s="50"/>
      <c r="VIF215" s="50"/>
      <c r="VIG215" s="50"/>
      <c r="VIH215" s="50"/>
      <c r="VII215" s="50"/>
      <c r="VIJ215" s="50"/>
      <c r="VIK215" s="50"/>
      <c r="VIL215" s="50"/>
      <c r="VIM215" s="50"/>
      <c r="VIN215" s="50"/>
      <c r="VIO215" s="50"/>
      <c r="VIP215" s="50"/>
      <c r="VIQ215" s="50"/>
      <c r="VIR215" s="50"/>
      <c r="VIS215" s="50"/>
      <c r="VIT215" s="50"/>
      <c r="VIU215" s="50"/>
      <c r="VIV215" s="50"/>
      <c r="VIW215" s="50"/>
      <c r="VIX215" s="50"/>
      <c r="VIY215" s="50"/>
      <c r="VIZ215" s="50"/>
      <c r="VJA215" s="50"/>
      <c r="VJB215" s="50"/>
      <c r="VJC215" s="50"/>
      <c r="VJD215" s="50"/>
      <c r="VJE215" s="50"/>
      <c r="VJF215" s="50"/>
      <c r="VJG215" s="50"/>
      <c r="VJH215" s="50"/>
      <c r="VJI215" s="50"/>
      <c r="VJJ215" s="50"/>
      <c r="VJK215" s="50"/>
      <c r="VJL215" s="50"/>
      <c r="VJM215" s="50"/>
      <c r="VJN215" s="50"/>
      <c r="VJO215" s="50"/>
      <c r="VJP215" s="50"/>
      <c r="VJQ215" s="50"/>
      <c r="VJR215" s="50"/>
      <c r="VJS215" s="50"/>
      <c r="VJT215" s="50"/>
      <c r="VJU215" s="50"/>
      <c r="VJV215" s="50"/>
      <c r="VJW215" s="50"/>
      <c r="VJX215" s="50"/>
      <c r="VJY215" s="50"/>
      <c r="VJZ215" s="50"/>
      <c r="VKA215" s="50"/>
      <c r="VKB215" s="50"/>
      <c r="VKC215" s="50"/>
      <c r="VKD215" s="50"/>
      <c r="VKE215" s="50"/>
      <c r="VKF215" s="50"/>
      <c r="VKG215" s="50"/>
      <c r="VKH215" s="50"/>
      <c r="VKI215" s="50"/>
      <c r="VKJ215" s="50"/>
      <c r="VKK215" s="50"/>
      <c r="VKL215" s="50"/>
      <c r="VKM215" s="50"/>
      <c r="VKN215" s="50"/>
      <c r="VKO215" s="50"/>
      <c r="VKP215" s="50"/>
      <c r="VKQ215" s="50"/>
      <c r="VKR215" s="50"/>
      <c r="VKS215" s="50"/>
      <c r="VKT215" s="50"/>
      <c r="VKU215" s="50"/>
      <c r="VKV215" s="50"/>
      <c r="VKW215" s="50"/>
      <c r="VKX215" s="50"/>
      <c r="VKY215" s="50"/>
      <c r="VKZ215" s="50"/>
      <c r="VLA215" s="50"/>
      <c r="VLB215" s="50"/>
      <c r="VLC215" s="50"/>
      <c r="VLD215" s="50"/>
      <c r="VLE215" s="50"/>
      <c r="VLF215" s="50"/>
      <c r="VLG215" s="50"/>
      <c r="VLH215" s="50"/>
      <c r="VLI215" s="50"/>
      <c r="VLJ215" s="50"/>
      <c r="VLK215" s="50"/>
      <c r="VLL215" s="50"/>
      <c r="VLM215" s="50"/>
      <c r="VLN215" s="50"/>
      <c r="VLO215" s="50"/>
      <c r="VLP215" s="50"/>
      <c r="VLQ215" s="50"/>
      <c r="VLR215" s="50"/>
      <c r="VLS215" s="50"/>
      <c r="VLT215" s="50"/>
      <c r="VLU215" s="50"/>
      <c r="VLV215" s="50"/>
      <c r="VLW215" s="50"/>
      <c r="VLX215" s="50"/>
      <c r="VLY215" s="50"/>
      <c r="VLZ215" s="50"/>
      <c r="VMA215" s="50"/>
      <c r="VMB215" s="50"/>
      <c r="VMC215" s="50"/>
      <c r="VMD215" s="50"/>
      <c r="VME215" s="50"/>
      <c r="VMF215" s="50"/>
      <c r="VMG215" s="50"/>
      <c r="VMH215" s="50"/>
      <c r="VMI215" s="50"/>
      <c r="VMJ215" s="50"/>
      <c r="VMK215" s="50"/>
      <c r="VML215" s="50"/>
      <c r="VMM215" s="50"/>
      <c r="VMN215" s="50"/>
      <c r="VMO215" s="50"/>
      <c r="VMP215" s="50"/>
      <c r="VMQ215" s="50"/>
      <c r="VMR215" s="50"/>
      <c r="VMS215" s="50"/>
      <c r="VMT215" s="50"/>
      <c r="VMU215" s="50"/>
      <c r="VMV215" s="50"/>
      <c r="VMW215" s="50"/>
      <c r="VMX215" s="50"/>
      <c r="VMY215" s="50"/>
      <c r="VMZ215" s="50"/>
      <c r="VNA215" s="50"/>
      <c r="VNB215" s="50"/>
      <c r="VNC215" s="50"/>
      <c r="VND215" s="50"/>
      <c r="VNE215" s="50"/>
      <c r="VNF215" s="50"/>
      <c r="VNG215" s="50"/>
      <c r="VNH215" s="50"/>
      <c r="VNI215" s="50"/>
      <c r="VNJ215" s="50"/>
      <c r="VNK215" s="50"/>
      <c r="VNL215" s="50"/>
      <c r="VNM215" s="50"/>
      <c r="VNN215" s="50"/>
      <c r="VNO215" s="50"/>
      <c r="VNP215" s="50"/>
      <c r="VNQ215" s="50"/>
      <c r="VNR215" s="50"/>
      <c r="VNS215" s="50"/>
      <c r="VNT215" s="50"/>
      <c r="VNU215" s="50"/>
      <c r="VNV215" s="50"/>
      <c r="VNW215" s="50"/>
      <c r="VNX215" s="50"/>
      <c r="VNY215" s="50"/>
      <c r="VNZ215" s="50"/>
      <c r="VOA215" s="50"/>
      <c r="VOB215" s="50"/>
      <c r="VOC215" s="50"/>
      <c r="VOD215" s="50"/>
      <c r="VOE215" s="50"/>
      <c r="VOF215" s="50"/>
      <c r="VOG215" s="50"/>
      <c r="VOH215" s="50"/>
      <c r="VOI215" s="50"/>
      <c r="VOJ215" s="50"/>
      <c r="VOK215" s="50"/>
      <c r="VOL215" s="50"/>
      <c r="VOM215" s="50"/>
      <c r="VON215" s="50"/>
      <c r="VOO215" s="50"/>
      <c r="VOP215" s="50"/>
      <c r="VOQ215" s="50"/>
      <c r="VOR215" s="50"/>
      <c r="VOS215" s="50"/>
      <c r="VOT215" s="50"/>
      <c r="VOU215" s="50"/>
      <c r="VOV215" s="50"/>
      <c r="VOW215" s="50"/>
      <c r="VOX215" s="50"/>
      <c r="VOY215" s="50"/>
      <c r="VOZ215" s="50"/>
      <c r="VPA215" s="50"/>
      <c r="VPB215" s="50"/>
      <c r="VPC215" s="50"/>
      <c r="VPD215" s="50"/>
      <c r="VPE215" s="50"/>
      <c r="VPF215" s="50"/>
      <c r="VPG215" s="50"/>
      <c r="VPH215" s="50"/>
      <c r="VPI215" s="50"/>
      <c r="VPJ215" s="50"/>
      <c r="VPK215" s="50"/>
      <c r="VPL215" s="50"/>
      <c r="VPM215" s="50"/>
      <c r="VPN215" s="50"/>
      <c r="VPO215" s="50"/>
      <c r="VPP215" s="50"/>
      <c r="VPQ215" s="50"/>
      <c r="VPR215" s="50"/>
      <c r="VPS215" s="50"/>
      <c r="VPT215" s="50"/>
      <c r="VPU215" s="50"/>
      <c r="VPV215" s="50"/>
      <c r="VPW215" s="50"/>
      <c r="VPX215" s="50"/>
      <c r="VPY215" s="50"/>
      <c r="VPZ215" s="50"/>
      <c r="VQA215" s="50"/>
      <c r="VQB215" s="50"/>
      <c r="VQC215" s="50"/>
      <c r="VQD215" s="50"/>
      <c r="VQE215" s="50"/>
      <c r="VQF215" s="50"/>
      <c r="VQG215" s="50"/>
      <c r="VQH215" s="50"/>
      <c r="VQI215" s="50"/>
      <c r="VQJ215" s="50"/>
      <c r="VQK215" s="50"/>
      <c r="VQL215" s="50"/>
      <c r="VQM215" s="50"/>
      <c r="VQN215" s="50"/>
      <c r="VQO215" s="50"/>
      <c r="VQP215" s="50"/>
      <c r="VQQ215" s="50"/>
      <c r="VQR215" s="50"/>
      <c r="VQS215" s="50"/>
      <c r="VQT215" s="50"/>
      <c r="VQU215" s="50"/>
      <c r="VQV215" s="50"/>
      <c r="VQW215" s="50"/>
      <c r="VQX215" s="50"/>
      <c r="VQY215" s="50"/>
      <c r="VQZ215" s="50"/>
      <c r="VRA215" s="50"/>
      <c r="VRB215" s="50"/>
      <c r="VRC215" s="50"/>
      <c r="VRD215" s="50"/>
      <c r="VRE215" s="50"/>
      <c r="VRF215" s="50"/>
      <c r="VRG215" s="50"/>
      <c r="VRH215" s="50"/>
      <c r="VRI215" s="50"/>
      <c r="VRJ215" s="50"/>
      <c r="VRK215" s="50"/>
      <c r="VRL215" s="50"/>
      <c r="VRM215" s="50"/>
      <c r="VRN215" s="50"/>
      <c r="VRO215" s="50"/>
      <c r="VRP215" s="50"/>
      <c r="VRQ215" s="50"/>
      <c r="VRR215" s="50"/>
      <c r="VRS215" s="50"/>
      <c r="VRT215" s="50"/>
      <c r="VRU215" s="50"/>
      <c r="VRV215" s="50"/>
      <c r="VRW215" s="50"/>
      <c r="VRX215" s="50"/>
      <c r="VRY215" s="50"/>
      <c r="VRZ215" s="50"/>
      <c r="VSA215" s="50"/>
      <c r="VSB215" s="50"/>
      <c r="VSC215" s="50"/>
      <c r="VSD215" s="50"/>
      <c r="VSE215" s="50"/>
      <c r="VSF215" s="50"/>
      <c r="VSG215" s="50"/>
      <c r="VSH215" s="50"/>
      <c r="VSI215" s="50"/>
      <c r="VSJ215" s="50"/>
      <c r="VSK215" s="50"/>
      <c r="VSL215" s="50"/>
      <c r="VSM215" s="50"/>
      <c r="VSN215" s="50"/>
      <c r="VSO215" s="50"/>
      <c r="VSP215" s="50"/>
      <c r="VSQ215" s="50"/>
      <c r="VSR215" s="50"/>
      <c r="VSS215" s="50"/>
      <c r="VST215" s="50"/>
      <c r="VSU215" s="50"/>
      <c r="VSV215" s="50"/>
      <c r="VSW215" s="50"/>
      <c r="VSX215" s="50"/>
      <c r="VSY215" s="50"/>
      <c r="VSZ215" s="50"/>
      <c r="VTA215" s="50"/>
      <c r="VTB215" s="50"/>
      <c r="VTC215" s="50"/>
      <c r="VTD215" s="50"/>
      <c r="VTE215" s="50"/>
      <c r="VTF215" s="50"/>
      <c r="VTG215" s="50"/>
      <c r="VTH215" s="50"/>
      <c r="VTI215" s="50"/>
      <c r="VTJ215" s="50"/>
      <c r="VTK215" s="50"/>
      <c r="VTL215" s="50"/>
      <c r="VTM215" s="50"/>
      <c r="VTN215" s="50"/>
      <c r="VTO215" s="50"/>
      <c r="VTP215" s="50"/>
      <c r="VTQ215" s="50"/>
      <c r="VTR215" s="50"/>
      <c r="VTS215" s="50"/>
      <c r="VTT215" s="50"/>
      <c r="VTU215" s="50"/>
      <c r="VTV215" s="50"/>
      <c r="VTW215" s="50"/>
      <c r="VTX215" s="50"/>
      <c r="VTY215" s="50"/>
      <c r="VTZ215" s="50"/>
      <c r="VUA215" s="50"/>
      <c r="VUB215" s="50"/>
      <c r="VUC215" s="50"/>
      <c r="VUD215" s="50"/>
      <c r="VUE215" s="50"/>
      <c r="VUF215" s="50"/>
      <c r="VUG215" s="50"/>
      <c r="VUH215" s="50"/>
      <c r="VUI215" s="50"/>
      <c r="VUJ215" s="50"/>
      <c r="VUK215" s="50"/>
      <c r="VUL215" s="50"/>
      <c r="VUM215" s="50"/>
      <c r="VUN215" s="50"/>
      <c r="VUO215" s="50"/>
      <c r="VUP215" s="50"/>
      <c r="VUQ215" s="50"/>
      <c r="VUR215" s="50"/>
      <c r="VUS215" s="50"/>
      <c r="VUT215" s="50"/>
      <c r="VUU215" s="50"/>
      <c r="VUV215" s="50"/>
      <c r="VUW215" s="50"/>
      <c r="VUX215" s="50"/>
      <c r="VUY215" s="50"/>
      <c r="VUZ215" s="50"/>
      <c r="VVA215" s="50"/>
      <c r="VVB215" s="50"/>
      <c r="VVC215" s="50"/>
      <c r="VVD215" s="50"/>
      <c r="VVE215" s="50"/>
      <c r="VVF215" s="50"/>
      <c r="VVG215" s="50"/>
      <c r="VVH215" s="50"/>
      <c r="VVI215" s="50"/>
      <c r="VVJ215" s="50"/>
      <c r="VVK215" s="50"/>
      <c r="VVL215" s="50"/>
      <c r="VVM215" s="50"/>
      <c r="VVN215" s="50"/>
    </row>
    <row r="216" spans="2:100 15066:15458" s="1" customFormat="1" x14ac:dyDescent="0.25">
      <c r="B216" s="8"/>
      <c r="C216" s="247" t="s">
        <v>23</v>
      </c>
      <c r="D216" s="266"/>
      <c r="E216" s="248" t="s">
        <v>19</v>
      </c>
      <c r="F216" s="310">
        <v>1122.1947</v>
      </c>
      <c r="G216" s="311">
        <v>1181.6773000000001</v>
      </c>
      <c r="H216" s="311">
        <v>1184.3837000000001</v>
      </c>
      <c r="I216" s="311">
        <v>1224.4115999999999</v>
      </c>
      <c r="J216" s="311">
        <v>1225.4638</v>
      </c>
      <c r="K216" s="311">
        <v>1065.385</v>
      </c>
      <c r="L216" s="311">
        <v>1067.8931</v>
      </c>
      <c r="M216" s="311">
        <v>930.94100000000003</v>
      </c>
      <c r="N216" s="311">
        <v>750.2174</v>
      </c>
      <c r="O216" s="311">
        <v>997.33759999999995</v>
      </c>
      <c r="P216" s="311">
        <v>1119.5518999999999</v>
      </c>
      <c r="Q216" s="311">
        <v>1265.6714999999999</v>
      </c>
      <c r="R216" s="311">
        <v>1253.0001999999999</v>
      </c>
      <c r="S216" s="311">
        <v>1070.4197999999999</v>
      </c>
      <c r="T216" s="311">
        <v>1112.9860000000001</v>
      </c>
      <c r="U216" s="311">
        <v>944.29369999999994</v>
      </c>
      <c r="V216" s="311">
        <v>462.4178</v>
      </c>
      <c r="W216" s="311">
        <v>0</v>
      </c>
      <c r="X216" s="311">
        <v>171.10310000000001</v>
      </c>
      <c r="Y216" s="311">
        <v>167.91739999999999</v>
      </c>
      <c r="Z216" s="311">
        <v>167.69280000000001</v>
      </c>
      <c r="AA216" s="311">
        <v>165.7201</v>
      </c>
      <c r="AB216" s="311">
        <v>166.42760000000001</v>
      </c>
      <c r="AC216" s="311">
        <v>176.92400000000001</v>
      </c>
      <c r="AD216" s="311">
        <v>1144.846</v>
      </c>
      <c r="AE216" s="311">
        <v>1346.1545000000001</v>
      </c>
      <c r="AF216" s="311">
        <v>1303.8653999999999</v>
      </c>
      <c r="AG216" s="311">
        <v>1288.057</v>
      </c>
      <c r="AH216" s="311">
        <v>1261.2843</v>
      </c>
      <c r="AI216" s="311">
        <v>1272.8776</v>
      </c>
      <c r="AJ216" s="311">
        <v>1264.4737</v>
      </c>
      <c r="AL216" s="124">
        <f>SUM(F216:AJ216)</f>
        <v>27875.589599999996</v>
      </c>
      <c r="CV216" s="152"/>
    </row>
    <row r="217" spans="2:100 15066:15458" s="71" customFormat="1" x14ac:dyDescent="0.25">
      <c r="B217" s="77"/>
      <c r="C217" s="247" t="s">
        <v>22</v>
      </c>
      <c r="D217" s="272">
        <v>1460.001</v>
      </c>
      <c r="E217" s="248" t="s">
        <v>19</v>
      </c>
      <c r="F217" s="310">
        <v>1178.1747</v>
      </c>
      <c r="G217" s="311">
        <v>1188.4665</v>
      </c>
      <c r="H217" s="311">
        <v>1229.8332</v>
      </c>
      <c r="I217" s="311">
        <v>1223.4115999999999</v>
      </c>
      <c r="J217" s="311">
        <v>1071.4751000000001</v>
      </c>
      <c r="K217" s="311">
        <v>1059.3031000000001</v>
      </c>
      <c r="L217" s="311">
        <v>942.33960000000002</v>
      </c>
      <c r="M217" s="311">
        <v>705.11959999999999</v>
      </c>
      <c r="N217" s="311">
        <v>988.36850000000004</v>
      </c>
      <c r="O217" s="311">
        <v>1078.7585999999999</v>
      </c>
      <c r="P217" s="311">
        <v>1239.0367000000001</v>
      </c>
      <c r="Q217" s="311">
        <v>1236.4422999999999</v>
      </c>
      <c r="R217" s="311">
        <v>1039.1655000000001</v>
      </c>
      <c r="S217" s="311">
        <v>1109.2681</v>
      </c>
      <c r="T217" s="311">
        <v>930.99080000000004</v>
      </c>
      <c r="U217" s="311">
        <v>400.5641</v>
      </c>
      <c r="V217" s="311">
        <v>0</v>
      </c>
      <c r="W217" s="311">
        <v>0</v>
      </c>
      <c r="X217" s="311">
        <v>0</v>
      </c>
      <c r="Y217" s="311">
        <v>0</v>
      </c>
      <c r="Z217" s="311">
        <v>0</v>
      </c>
      <c r="AA217" s="311">
        <v>0</v>
      </c>
      <c r="AB217" s="311">
        <v>8.7956000000000003</v>
      </c>
      <c r="AC217" s="311">
        <v>1081.0152</v>
      </c>
      <c r="AD217" s="311">
        <v>1318.7881</v>
      </c>
      <c r="AE217" s="311">
        <v>1270.8834999999999</v>
      </c>
      <c r="AF217" s="311">
        <v>1284.6905999999999</v>
      </c>
      <c r="AG217" s="311">
        <v>1264.0165999999999</v>
      </c>
      <c r="AH217" s="311">
        <v>1229.9690000000001</v>
      </c>
      <c r="AI217" s="311">
        <v>1228.5705</v>
      </c>
      <c r="AJ217" s="311">
        <v>1302.6059</v>
      </c>
      <c r="AL217" s="124">
        <f>SUM(F217:AJ217)</f>
        <v>26610.053000000004</v>
      </c>
      <c r="AM217" s="183">
        <f>AL217/AL6</f>
        <v>1209.5478636363639</v>
      </c>
      <c r="CV217" s="153"/>
    </row>
    <row r="218" spans="2:100 15066:15458" s="1" customFormat="1" x14ac:dyDescent="0.25">
      <c r="B218" s="15"/>
      <c r="C218" s="28" t="s">
        <v>11</v>
      </c>
      <c r="D218" s="266"/>
      <c r="E218" s="13"/>
      <c r="F218" s="312"/>
      <c r="G218" s="312"/>
      <c r="H218" s="312"/>
      <c r="I218" s="312"/>
      <c r="J218" s="312"/>
      <c r="K218" s="312"/>
      <c r="L218" s="312"/>
      <c r="M218" s="312"/>
      <c r="N218" s="312"/>
      <c r="O218" s="312"/>
      <c r="P218" s="312"/>
      <c r="Q218" s="312"/>
      <c r="R218" s="312"/>
      <c r="S218" s="312"/>
      <c r="T218" s="312"/>
      <c r="U218" s="312"/>
      <c r="V218" s="312"/>
      <c r="W218" s="312"/>
      <c r="X218" s="312"/>
      <c r="Y218" s="312"/>
      <c r="Z218" s="312"/>
      <c r="AA218" s="312"/>
      <c r="AB218" s="312"/>
      <c r="AC218" s="312"/>
      <c r="AD218" s="312"/>
      <c r="AE218" s="312"/>
      <c r="AF218" s="312"/>
      <c r="AG218" s="312"/>
      <c r="AH218" s="312"/>
      <c r="AI218" s="312"/>
      <c r="AJ218" s="312"/>
      <c r="AL218" s="125" t="s">
        <v>11</v>
      </c>
      <c r="CV218" s="151"/>
      <c r="VGL218" s="50"/>
      <c r="VGM218" s="50"/>
      <c r="VGN218" s="50"/>
      <c r="VGO218" s="50"/>
      <c r="VGP218" s="50"/>
      <c r="VGQ218" s="50"/>
      <c r="VGR218" s="50"/>
      <c r="VGS218" s="50"/>
      <c r="VGT218" s="50"/>
      <c r="VGU218" s="50"/>
      <c r="VGV218" s="50"/>
      <c r="VGW218" s="50"/>
      <c r="VGX218" s="50"/>
      <c r="VGY218" s="50"/>
      <c r="VGZ218" s="50"/>
      <c r="VHA218" s="50"/>
      <c r="VHB218" s="50"/>
      <c r="VHC218" s="50"/>
      <c r="VHD218" s="50"/>
      <c r="VHE218" s="50"/>
      <c r="VHF218" s="50"/>
      <c r="VHG218" s="50"/>
      <c r="VHH218" s="50"/>
      <c r="VHI218" s="50"/>
      <c r="VHJ218" s="50"/>
      <c r="VHK218" s="50"/>
      <c r="VHL218" s="50"/>
      <c r="VHM218" s="50"/>
      <c r="VHN218" s="50"/>
      <c r="VHO218" s="50"/>
      <c r="VHP218" s="50"/>
      <c r="VHQ218" s="50"/>
      <c r="VHR218" s="50"/>
      <c r="VHS218" s="50"/>
      <c r="VHT218" s="50"/>
      <c r="VHU218" s="50"/>
      <c r="VHV218" s="50"/>
      <c r="VHW218" s="50"/>
      <c r="VHX218" s="50"/>
      <c r="VHY218" s="50"/>
      <c r="VHZ218" s="50"/>
      <c r="VIA218" s="50"/>
      <c r="VIB218" s="50"/>
      <c r="VIC218" s="50"/>
      <c r="VID218" s="50"/>
      <c r="VIE218" s="50"/>
      <c r="VIF218" s="50"/>
      <c r="VIG218" s="50"/>
      <c r="VIH218" s="50"/>
      <c r="VII218" s="50"/>
      <c r="VIJ218" s="50"/>
      <c r="VIK218" s="50"/>
      <c r="VIL218" s="50"/>
      <c r="VIM218" s="50"/>
      <c r="VIN218" s="50"/>
      <c r="VIO218" s="50"/>
      <c r="VIP218" s="50"/>
      <c r="VIQ218" s="50"/>
      <c r="VIR218" s="50"/>
      <c r="VIS218" s="50"/>
      <c r="VIT218" s="50"/>
      <c r="VIU218" s="50"/>
      <c r="VIV218" s="50"/>
      <c r="VIW218" s="50"/>
      <c r="VIX218" s="50"/>
      <c r="VIY218" s="50"/>
      <c r="VIZ218" s="50"/>
      <c r="VJA218" s="50"/>
      <c r="VJB218" s="50"/>
      <c r="VJC218" s="50"/>
      <c r="VJD218" s="50"/>
      <c r="VJE218" s="50"/>
      <c r="VJF218" s="50"/>
      <c r="VJG218" s="50"/>
      <c r="VJH218" s="50"/>
      <c r="VJI218" s="50"/>
      <c r="VJJ218" s="50"/>
      <c r="VJK218" s="50"/>
      <c r="VJL218" s="50"/>
      <c r="VJM218" s="50"/>
      <c r="VJN218" s="50"/>
      <c r="VJO218" s="50"/>
      <c r="VJP218" s="50"/>
      <c r="VJQ218" s="50"/>
      <c r="VJR218" s="50"/>
      <c r="VJS218" s="50"/>
      <c r="VJT218" s="50"/>
      <c r="VJU218" s="50"/>
      <c r="VJV218" s="50"/>
      <c r="VJW218" s="50"/>
      <c r="VJX218" s="50"/>
      <c r="VJY218" s="50"/>
      <c r="VJZ218" s="50"/>
      <c r="VKA218" s="50"/>
      <c r="VKB218" s="50"/>
      <c r="VKC218" s="50"/>
      <c r="VKD218" s="50"/>
      <c r="VKE218" s="50"/>
      <c r="VKF218" s="50"/>
      <c r="VKG218" s="50"/>
      <c r="VKH218" s="50"/>
      <c r="VKI218" s="50"/>
      <c r="VKJ218" s="50"/>
      <c r="VKK218" s="50"/>
      <c r="VKL218" s="50"/>
      <c r="VKM218" s="50"/>
      <c r="VKN218" s="50"/>
      <c r="VKO218" s="50"/>
      <c r="VKP218" s="50"/>
      <c r="VKQ218" s="50"/>
      <c r="VKR218" s="50"/>
      <c r="VKS218" s="50"/>
      <c r="VKT218" s="50"/>
      <c r="VKU218" s="50"/>
      <c r="VKV218" s="50"/>
      <c r="VKW218" s="50"/>
      <c r="VKX218" s="50"/>
      <c r="VKY218" s="50"/>
      <c r="VKZ218" s="50"/>
      <c r="VLA218" s="50"/>
      <c r="VLB218" s="50"/>
      <c r="VLC218" s="50"/>
      <c r="VLD218" s="50"/>
      <c r="VLE218" s="50"/>
      <c r="VLF218" s="50"/>
      <c r="VLG218" s="50"/>
      <c r="VLH218" s="50"/>
      <c r="VLI218" s="50"/>
      <c r="VLJ218" s="50"/>
      <c r="VLK218" s="50"/>
      <c r="VLL218" s="50"/>
      <c r="VLM218" s="50"/>
      <c r="VLN218" s="50"/>
      <c r="VLO218" s="50"/>
      <c r="VLP218" s="50"/>
      <c r="VLQ218" s="50"/>
      <c r="VLR218" s="50"/>
      <c r="VLS218" s="50"/>
      <c r="VLT218" s="50"/>
      <c r="VLU218" s="50"/>
      <c r="VLV218" s="50"/>
      <c r="VLW218" s="50"/>
      <c r="VLX218" s="50"/>
      <c r="VLY218" s="50"/>
      <c r="VLZ218" s="50"/>
      <c r="VMA218" s="50"/>
      <c r="VMB218" s="50"/>
      <c r="VMC218" s="50"/>
      <c r="VMD218" s="50"/>
      <c r="VME218" s="50"/>
      <c r="VMF218" s="50"/>
      <c r="VMG218" s="50"/>
      <c r="VMH218" s="50"/>
      <c r="VMI218" s="50"/>
      <c r="VMJ218" s="50"/>
      <c r="VMK218" s="50"/>
      <c r="VML218" s="50"/>
      <c r="VMM218" s="50"/>
      <c r="VMN218" s="50"/>
      <c r="VMO218" s="50"/>
      <c r="VMP218" s="50"/>
      <c r="VMQ218" s="50"/>
      <c r="VMR218" s="50"/>
      <c r="VMS218" s="50"/>
      <c r="VMT218" s="50"/>
      <c r="VMU218" s="50"/>
      <c r="VMV218" s="50"/>
      <c r="VMW218" s="50"/>
      <c r="VMX218" s="50"/>
      <c r="VMY218" s="50"/>
      <c r="VMZ218" s="50"/>
      <c r="VNA218" s="50"/>
      <c r="VNB218" s="50"/>
      <c r="VNC218" s="50"/>
      <c r="VND218" s="50"/>
      <c r="VNE218" s="50"/>
      <c r="VNF218" s="50"/>
      <c r="VNG218" s="50"/>
      <c r="VNH218" s="50"/>
      <c r="VNI218" s="50"/>
      <c r="VNJ218" s="50"/>
      <c r="VNK218" s="50"/>
      <c r="VNL218" s="50"/>
      <c r="VNM218" s="50"/>
      <c r="VNN218" s="50"/>
      <c r="VNO218" s="50"/>
      <c r="VNP218" s="50"/>
      <c r="VNQ218" s="50"/>
      <c r="VNR218" s="50"/>
      <c r="VNS218" s="50"/>
      <c r="VNT218" s="50"/>
      <c r="VNU218" s="50"/>
      <c r="VNV218" s="50"/>
      <c r="VNW218" s="50"/>
      <c r="VNX218" s="50"/>
      <c r="VNY218" s="50"/>
      <c r="VNZ218" s="50"/>
      <c r="VOA218" s="50"/>
      <c r="VOB218" s="50"/>
      <c r="VOC218" s="50"/>
      <c r="VOD218" s="50"/>
      <c r="VOE218" s="50"/>
      <c r="VOF218" s="50"/>
      <c r="VOG218" s="50"/>
      <c r="VOH218" s="50"/>
      <c r="VOI218" s="50"/>
      <c r="VOJ218" s="50"/>
      <c r="VOK218" s="50"/>
      <c r="VOL218" s="50"/>
      <c r="VOM218" s="50"/>
      <c r="VON218" s="50"/>
      <c r="VOO218" s="50"/>
      <c r="VOP218" s="50"/>
      <c r="VOQ218" s="50"/>
      <c r="VOR218" s="50"/>
      <c r="VOS218" s="50"/>
      <c r="VOT218" s="50"/>
      <c r="VOU218" s="50"/>
      <c r="VOV218" s="50"/>
      <c r="VOW218" s="50"/>
      <c r="VOX218" s="50"/>
      <c r="VOY218" s="50"/>
      <c r="VOZ218" s="50"/>
      <c r="VPA218" s="50"/>
      <c r="VPB218" s="50"/>
      <c r="VPC218" s="50"/>
      <c r="VPD218" s="50"/>
      <c r="VPE218" s="50"/>
      <c r="VPF218" s="50"/>
      <c r="VPG218" s="50"/>
      <c r="VPH218" s="50"/>
      <c r="VPI218" s="50"/>
      <c r="VPJ218" s="50"/>
      <c r="VPK218" s="50"/>
      <c r="VPL218" s="50"/>
      <c r="VPM218" s="50"/>
      <c r="VPN218" s="50"/>
      <c r="VPO218" s="50"/>
      <c r="VPP218" s="50"/>
      <c r="VPQ218" s="50"/>
      <c r="VPR218" s="50"/>
      <c r="VPS218" s="50"/>
      <c r="VPT218" s="50"/>
      <c r="VPU218" s="50"/>
      <c r="VPV218" s="50"/>
      <c r="VPW218" s="50"/>
      <c r="VPX218" s="50"/>
      <c r="VPY218" s="50"/>
      <c r="VPZ218" s="50"/>
      <c r="VQA218" s="50"/>
      <c r="VQB218" s="50"/>
      <c r="VQC218" s="50"/>
      <c r="VQD218" s="50"/>
      <c r="VQE218" s="50"/>
      <c r="VQF218" s="50"/>
      <c r="VQG218" s="50"/>
      <c r="VQH218" s="50"/>
      <c r="VQI218" s="50"/>
      <c r="VQJ218" s="50"/>
      <c r="VQK218" s="50"/>
      <c r="VQL218" s="50"/>
      <c r="VQM218" s="50"/>
      <c r="VQN218" s="50"/>
      <c r="VQO218" s="50"/>
      <c r="VQP218" s="50"/>
      <c r="VQQ218" s="50"/>
      <c r="VQR218" s="50"/>
      <c r="VQS218" s="50"/>
      <c r="VQT218" s="50"/>
      <c r="VQU218" s="50"/>
      <c r="VQV218" s="50"/>
      <c r="VQW218" s="50"/>
      <c r="VQX218" s="50"/>
      <c r="VQY218" s="50"/>
      <c r="VQZ218" s="50"/>
      <c r="VRA218" s="50"/>
      <c r="VRB218" s="50"/>
      <c r="VRC218" s="50"/>
      <c r="VRD218" s="50"/>
      <c r="VRE218" s="50"/>
      <c r="VRF218" s="50"/>
      <c r="VRG218" s="50"/>
      <c r="VRH218" s="50"/>
      <c r="VRI218" s="50"/>
      <c r="VRJ218" s="50"/>
      <c r="VRK218" s="50"/>
      <c r="VRL218" s="50"/>
      <c r="VRM218" s="50"/>
      <c r="VRN218" s="50"/>
      <c r="VRO218" s="50"/>
      <c r="VRP218" s="50"/>
      <c r="VRQ218" s="50"/>
      <c r="VRR218" s="50"/>
      <c r="VRS218" s="50"/>
      <c r="VRT218" s="50"/>
      <c r="VRU218" s="50"/>
      <c r="VRV218" s="50"/>
      <c r="VRW218" s="50"/>
      <c r="VRX218" s="50"/>
      <c r="VRY218" s="50"/>
      <c r="VRZ218" s="50"/>
      <c r="VSA218" s="50"/>
      <c r="VSB218" s="50"/>
      <c r="VSC218" s="50"/>
      <c r="VSD218" s="50"/>
      <c r="VSE218" s="50"/>
      <c r="VSF218" s="50"/>
      <c r="VSG218" s="50"/>
      <c r="VSH218" s="50"/>
      <c r="VSI218" s="50"/>
      <c r="VSJ218" s="50"/>
      <c r="VSK218" s="50"/>
      <c r="VSL218" s="50"/>
      <c r="VSM218" s="50"/>
      <c r="VSN218" s="50"/>
      <c r="VSO218" s="50"/>
      <c r="VSP218" s="50"/>
      <c r="VSQ218" s="50"/>
      <c r="VSR218" s="50"/>
      <c r="VSS218" s="50"/>
      <c r="VST218" s="50"/>
      <c r="VSU218" s="50"/>
      <c r="VSV218" s="50"/>
      <c r="VSW218" s="50"/>
      <c r="VSX218" s="50"/>
      <c r="VSY218" s="50"/>
      <c r="VSZ218" s="50"/>
      <c r="VTA218" s="50"/>
      <c r="VTB218" s="50"/>
      <c r="VTC218" s="50"/>
      <c r="VTD218" s="50"/>
      <c r="VTE218" s="50"/>
      <c r="VTF218" s="50"/>
      <c r="VTG218" s="50"/>
      <c r="VTH218" s="50"/>
      <c r="VTI218" s="50"/>
      <c r="VTJ218" s="50"/>
      <c r="VTK218" s="50"/>
      <c r="VTL218" s="50"/>
      <c r="VTM218" s="50"/>
      <c r="VTN218" s="50"/>
      <c r="VTO218" s="50"/>
      <c r="VTP218" s="50"/>
      <c r="VTQ218" s="50"/>
      <c r="VTR218" s="50"/>
      <c r="VTS218" s="50"/>
      <c r="VTT218" s="50"/>
      <c r="VTU218" s="50"/>
      <c r="VTV218" s="50"/>
      <c r="VTW218" s="50"/>
      <c r="VTX218" s="50"/>
      <c r="VTY218" s="50"/>
      <c r="VTZ218" s="50"/>
      <c r="VUA218" s="50"/>
      <c r="VUB218" s="50"/>
      <c r="VUC218" s="50"/>
      <c r="VUD218" s="50"/>
      <c r="VUE218" s="50"/>
      <c r="VUF218" s="50"/>
      <c r="VUG218" s="50"/>
      <c r="VUH218" s="50"/>
      <c r="VUI218" s="50"/>
      <c r="VUJ218" s="50"/>
      <c r="VUK218" s="50"/>
      <c r="VUL218" s="50"/>
      <c r="VUM218" s="50"/>
      <c r="VUN218" s="50"/>
      <c r="VUO218" s="50"/>
      <c r="VUP218" s="50"/>
      <c r="VUQ218" s="50"/>
      <c r="VUR218" s="50"/>
      <c r="VUS218" s="50"/>
      <c r="VUT218" s="50"/>
      <c r="VUU218" s="50"/>
      <c r="VUV218" s="50"/>
      <c r="VUW218" s="50"/>
      <c r="VUX218" s="50"/>
      <c r="VUY218" s="50"/>
      <c r="VUZ218" s="50"/>
      <c r="VVA218" s="50"/>
      <c r="VVB218" s="50"/>
      <c r="VVC218" s="50"/>
      <c r="VVD218" s="50"/>
      <c r="VVE218" s="50"/>
      <c r="VVF218" s="50"/>
      <c r="VVG218" s="50"/>
      <c r="VVH218" s="50"/>
      <c r="VVI218" s="50"/>
      <c r="VVJ218" s="50"/>
      <c r="VVK218" s="50"/>
      <c r="VVL218" s="50"/>
      <c r="VVM218" s="50"/>
      <c r="VVN218" s="50"/>
    </row>
    <row r="219" spans="2:100 15066:15458" s="1" customFormat="1" x14ac:dyDescent="0.25">
      <c r="B219" s="15"/>
      <c r="C219" s="247" t="s">
        <v>21</v>
      </c>
      <c r="D219" s="264">
        <v>292</v>
      </c>
      <c r="E219" s="248" t="s">
        <v>19</v>
      </c>
      <c r="F219" s="311">
        <v>152.59775089766936</v>
      </c>
      <c r="G219" s="311">
        <v>153.19365129933504</v>
      </c>
      <c r="H219" s="311">
        <v>154.86000104784401</v>
      </c>
      <c r="I219" s="311">
        <v>154.76296307302022</v>
      </c>
      <c r="J219" s="311">
        <v>92.739769273172143</v>
      </c>
      <c r="K219" s="311">
        <v>121.63012408789197</v>
      </c>
      <c r="L219" s="311">
        <v>45.186403421510867</v>
      </c>
      <c r="M219" s="311">
        <v>92.427139752047481</v>
      </c>
      <c r="N219" s="311">
        <v>66.70532907362832</v>
      </c>
      <c r="O219" s="311">
        <v>154.22106314884741</v>
      </c>
      <c r="P219" s="311">
        <f>'Convert Gas'!J18</f>
        <v>158.00509946242244</v>
      </c>
      <c r="Q219" s="311">
        <f>'Convert Gas'!J19</f>
        <v>167.19586745620148</v>
      </c>
      <c r="R219" s="311">
        <f>'Convert Gas'!J20</f>
        <v>186.41386185006024</v>
      </c>
      <c r="S219" s="311">
        <f>'Convert Gas'!J21</f>
        <v>102.751913462668</v>
      </c>
      <c r="T219" s="311">
        <v>160.54514610050853</v>
      </c>
      <c r="U219" s="311">
        <v>0</v>
      </c>
      <c r="V219" s="311">
        <v>0</v>
      </c>
      <c r="W219" s="311">
        <v>0</v>
      </c>
      <c r="X219" s="311">
        <v>0</v>
      </c>
      <c r="Y219" s="311">
        <v>0</v>
      </c>
      <c r="Z219" s="311">
        <v>0</v>
      </c>
      <c r="AA219" s="311">
        <v>0</v>
      </c>
      <c r="AB219" s="311">
        <v>7.9616366885873209</v>
      </c>
      <c r="AC219" s="311">
        <v>214.08458912196119</v>
      </c>
      <c r="AD219" s="311">
        <v>329.13951898693466</v>
      </c>
      <c r="AE219" s="311">
        <v>366.09408777388052</v>
      </c>
      <c r="AF219" s="311">
        <v>379.60565682595865</v>
      </c>
      <c r="AG219" s="311">
        <v>378.67876764006286</v>
      </c>
      <c r="AH219" s="311">
        <v>381.41035482377538</v>
      </c>
      <c r="AI219" s="311">
        <v>381.05303632038647</v>
      </c>
      <c r="AJ219" s="311">
        <v>375.06529769121266</v>
      </c>
      <c r="AL219" s="124">
        <f>SUM(F219:AJ219)</f>
        <v>4776.3290292795864</v>
      </c>
      <c r="CU219" s="40"/>
      <c r="CV219" s="151"/>
      <c r="VGL219" s="50"/>
      <c r="VGM219" s="50"/>
      <c r="VGN219" s="50"/>
      <c r="VGO219" s="50"/>
      <c r="VGP219" s="50"/>
      <c r="VGQ219" s="50"/>
      <c r="VGR219" s="50"/>
      <c r="VGS219" s="50"/>
      <c r="VGT219" s="50"/>
      <c r="VGU219" s="50"/>
      <c r="VGV219" s="50"/>
      <c r="VGW219" s="50"/>
      <c r="VGX219" s="50"/>
      <c r="VGY219" s="50"/>
      <c r="VGZ219" s="50"/>
      <c r="VHA219" s="50"/>
      <c r="VHB219" s="50"/>
      <c r="VHC219" s="50"/>
      <c r="VHD219" s="50"/>
      <c r="VHE219" s="50"/>
      <c r="VHF219" s="50"/>
      <c r="VHG219" s="50"/>
      <c r="VHH219" s="50"/>
      <c r="VHI219" s="50"/>
      <c r="VHJ219" s="50"/>
      <c r="VHK219" s="50"/>
      <c r="VHL219" s="50"/>
      <c r="VHM219" s="50"/>
      <c r="VHN219" s="50"/>
      <c r="VHO219" s="50"/>
      <c r="VHP219" s="50"/>
      <c r="VHQ219" s="50"/>
      <c r="VHR219" s="50"/>
      <c r="VHS219" s="50"/>
      <c r="VHT219" s="50"/>
      <c r="VHU219" s="50"/>
      <c r="VHV219" s="50"/>
      <c r="VHW219" s="50"/>
      <c r="VHX219" s="50"/>
      <c r="VHY219" s="50"/>
      <c r="VHZ219" s="50"/>
      <c r="VIA219" s="50"/>
      <c r="VIB219" s="50"/>
      <c r="VIC219" s="50"/>
      <c r="VID219" s="50"/>
      <c r="VIE219" s="50"/>
      <c r="VIF219" s="50"/>
      <c r="VIG219" s="50"/>
      <c r="VIH219" s="50"/>
      <c r="VII219" s="50"/>
      <c r="VIJ219" s="50"/>
      <c r="VIK219" s="50"/>
      <c r="VIL219" s="50"/>
      <c r="VIM219" s="50"/>
      <c r="VIN219" s="50"/>
      <c r="VIO219" s="50"/>
      <c r="VIP219" s="50"/>
      <c r="VIQ219" s="50"/>
      <c r="VIR219" s="50"/>
      <c r="VIS219" s="50"/>
      <c r="VIT219" s="50"/>
      <c r="VIU219" s="50"/>
      <c r="VIV219" s="50"/>
      <c r="VIW219" s="50"/>
      <c r="VIX219" s="50"/>
      <c r="VIY219" s="50"/>
      <c r="VIZ219" s="50"/>
      <c r="VJA219" s="50"/>
      <c r="VJB219" s="50"/>
      <c r="VJC219" s="50"/>
      <c r="VJD219" s="50"/>
      <c r="VJE219" s="50"/>
      <c r="VJF219" s="50"/>
      <c r="VJG219" s="50"/>
      <c r="VJH219" s="50"/>
      <c r="VJI219" s="50"/>
      <c r="VJJ219" s="50"/>
      <c r="VJK219" s="50"/>
      <c r="VJL219" s="50"/>
      <c r="VJM219" s="50"/>
      <c r="VJN219" s="50"/>
      <c r="VJO219" s="50"/>
      <c r="VJP219" s="50"/>
      <c r="VJQ219" s="50"/>
      <c r="VJR219" s="50"/>
      <c r="VJS219" s="50"/>
      <c r="VJT219" s="50"/>
      <c r="VJU219" s="50"/>
      <c r="VJV219" s="50"/>
      <c r="VJW219" s="50"/>
      <c r="VJX219" s="50"/>
      <c r="VJY219" s="50"/>
      <c r="VJZ219" s="50"/>
      <c r="VKA219" s="50"/>
      <c r="VKB219" s="50"/>
      <c r="VKC219" s="50"/>
      <c r="VKD219" s="50"/>
      <c r="VKE219" s="50"/>
      <c r="VKF219" s="50"/>
      <c r="VKG219" s="50"/>
      <c r="VKH219" s="50"/>
      <c r="VKI219" s="50"/>
      <c r="VKJ219" s="50"/>
      <c r="VKK219" s="50"/>
      <c r="VKL219" s="50"/>
      <c r="VKM219" s="50"/>
      <c r="VKN219" s="50"/>
      <c r="VKO219" s="50"/>
      <c r="VKP219" s="50"/>
      <c r="VKQ219" s="50"/>
      <c r="VKR219" s="50"/>
      <c r="VKS219" s="50"/>
      <c r="VKT219" s="50"/>
      <c r="VKU219" s="50"/>
      <c r="VKV219" s="50"/>
      <c r="VKW219" s="50"/>
      <c r="VKX219" s="50"/>
      <c r="VKY219" s="50"/>
      <c r="VKZ219" s="50"/>
      <c r="VLA219" s="50"/>
      <c r="VLB219" s="50"/>
      <c r="VLC219" s="50"/>
      <c r="VLD219" s="50"/>
      <c r="VLE219" s="50"/>
      <c r="VLF219" s="50"/>
      <c r="VLG219" s="50"/>
      <c r="VLH219" s="50"/>
      <c r="VLI219" s="50"/>
      <c r="VLJ219" s="50"/>
      <c r="VLK219" s="50"/>
      <c r="VLL219" s="50"/>
      <c r="VLM219" s="50"/>
      <c r="VLN219" s="50"/>
      <c r="VLO219" s="50"/>
      <c r="VLP219" s="50"/>
      <c r="VLQ219" s="50"/>
      <c r="VLR219" s="50"/>
      <c r="VLS219" s="50"/>
      <c r="VLT219" s="50"/>
      <c r="VLU219" s="50"/>
      <c r="VLV219" s="50"/>
      <c r="VLW219" s="50"/>
      <c r="VLX219" s="50"/>
      <c r="VLY219" s="50"/>
      <c r="VLZ219" s="50"/>
      <c r="VMA219" s="50"/>
      <c r="VMB219" s="50"/>
      <c r="VMC219" s="50"/>
      <c r="VMD219" s="50"/>
      <c r="VME219" s="50"/>
      <c r="VMF219" s="50"/>
      <c r="VMG219" s="50"/>
      <c r="VMH219" s="50"/>
      <c r="VMI219" s="50"/>
      <c r="VMJ219" s="50"/>
      <c r="VMK219" s="50"/>
      <c r="VML219" s="50"/>
      <c r="VMM219" s="50"/>
      <c r="VMN219" s="50"/>
      <c r="VMO219" s="50"/>
      <c r="VMP219" s="50"/>
      <c r="VMQ219" s="50"/>
      <c r="VMR219" s="50"/>
      <c r="VMS219" s="50"/>
      <c r="VMT219" s="50"/>
      <c r="VMU219" s="50"/>
      <c r="VMV219" s="50"/>
      <c r="VMW219" s="50"/>
      <c r="VMX219" s="50"/>
      <c r="VMY219" s="50"/>
      <c r="VMZ219" s="50"/>
      <c r="VNA219" s="50"/>
      <c r="VNB219" s="50"/>
      <c r="VNC219" s="50"/>
      <c r="VND219" s="50"/>
      <c r="VNE219" s="50"/>
      <c r="VNF219" s="50"/>
      <c r="VNG219" s="50"/>
      <c r="VNH219" s="50"/>
      <c r="VNI219" s="50"/>
      <c r="VNJ219" s="50"/>
      <c r="VNK219" s="50"/>
      <c r="VNL219" s="50"/>
      <c r="VNM219" s="50"/>
      <c r="VNN219" s="50"/>
      <c r="VNO219" s="50"/>
      <c r="VNP219" s="50"/>
      <c r="VNQ219" s="50"/>
      <c r="VNR219" s="50"/>
      <c r="VNS219" s="50"/>
      <c r="VNT219" s="50"/>
      <c r="VNU219" s="50"/>
      <c r="VNV219" s="50"/>
      <c r="VNW219" s="50"/>
      <c r="VNX219" s="50"/>
      <c r="VNY219" s="50"/>
      <c r="VNZ219" s="50"/>
      <c r="VOA219" s="50"/>
      <c r="VOB219" s="50"/>
      <c r="VOC219" s="50"/>
      <c r="VOD219" s="50"/>
      <c r="VOE219" s="50"/>
      <c r="VOF219" s="50"/>
      <c r="VOG219" s="50"/>
      <c r="VOH219" s="50"/>
      <c r="VOI219" s="50"/>
      <c r="VOJ219" s="50"/>
      <c r="VOK219" s="50"/>
      <c r="VOL219" s="50"/>
      <c r="VOM219" s="50"/>
      <c r="VON219" s="50"/>
      <c r="VOO219" s="50"/>
      <c r="VOP219" s="50"/>
      <c r="VOQ219" s="50"/>
      <c r="VOR219" s="50"/>
      <c r="VOS219" s="50"/>
      <c r="VOT219" s="50"/>
      <c r="VOU219" s="50"/>
      <c r="VOV219" s="50"/>
      <c r="VOW219" s="50"/>
      <c r="VOX219" s="50"/>
      <c r="VOY219" s="50"/>
      <c r="VOZ219" s="50"/>
      <c r="VPA219" s="50"/>
      <c r="VPB219" s="50"/>
      <c r="VPC219" s="50"/>
      <c r="VPD219" s="50"/>
      <c r="VPE219" s="50"/>
      <c r="VPF219" s="50"/>
      <c r="VPG219" s="50"/>
      <c r="VPH219" s="50"/>
      <c r="VPI219" s="50"/>
      <c r="VPJ219" s="50"/>
      <c r="VPK219" s="50"/>
      <c r="VPL219" s="50"/>
      <c r="VPM219" s="50"/>
      <c r="VPN219" s="50"/>
      <c r="VPO219" s="50"/>
      <c r="VPP219" s="50"/>
      <c r="VPQ219" s="50"/>
      <c r="VPR219" s="50"/>
      <c r="VPS219" s="50"/>
      <c r="VPT219" s="50"/>
      <c r="VPU219" s="50"/>
      <c r="VPV219" s="50"/>
      <c r="VPW219" s="50"/>
      <c r="VPX219" s="50"/>
      <c r="VPY219" s="50"/>
      <c r="VPZ219" s="50"/>
      <c r="VQA219" s="50"/>
      <c r="VQB219" s="50"/>
      <c r="VQC219" s="50"/>
      <c r="VQD219" s="50"/>
      <c r="VQE219" s="50"/>
      <c r="VQF219" s="50"/>
      <c r="VQG219" s="50"/>
      <c r="VQH219" s="50"/>
      <c r="VQI219" s="50"/>
      <c r="VQJ219" s="50"/>
      <c r="VQK219" s="50"/>
      <c r="VQL219" s="50"/>
      <c r="VQM219" s="50"/>
      <c r="VQN219" s="50"/>
      <c r="VQO219" s="50"/>
      <c r="VQP219" s="50"/>
      <c r="VQQ219" s="50"/>
      <c r="VQR219" s="50"/>
      <c r="VQS219" s="50"/>
      <c r="VQT219" s="50"/>
      <c r="VQU219" s="50"/>
      <c r="VQV219" s="50"/>
      <c r="VQW219" s="50"/>
      <c r="VQX219" s="50"/>
      <c r="VQY219" s="50"/>
      <c r="VQZ219" s="50"/>
      <c r="VRA219" s="50"/>
      <c r="VRB219" s="50"/>
      <c r="VRC219" s="50"/>
      <c r="VRD219" s="50"/>
      <c r="VRE219" s="50"/>
      <c r="VRF219" s="50"/>
      <c r="VRG219" s="50"/>
      <c r="VRH219" s="50"/>
      <c r="VRI219" s="50"/>
      <c r="VRJ219" s="50"/>
      <c r="VRK219" s="50"/>
      <c r="VRL219" s="50"/>
      <c r="VRM219" s="50"/>
      <c r="VRN219" s="50"/>
      <c r="VRO219" s="50"/>
      <c r="VRP219" s="50"/>
      <c r="VRQ219" s="50"/>
      <c r="VRR219" s="50"/>
      <c r="VRS219" s="50"/>
      <c r="VRT219" s="50"/>
      <c r="VRU219" s="50"/>
      <c r="VRV219" s="50"/>
      <c r="VRW219" s="50"/>
      <c r="VRX219" s="50"/>
      <c r="VRY219" s="50"/>
      <c r="VRZ219" s="50"/>
      <c r="VSA219" s="50"/>
      <c r="VSB219" s="50"/>
      <c r="VSC219" s="50"/>
      <c r="VSD219" s="50"/>
      <c r="VSE219" s="50"/>
      <c r="VSF219" s="50"/>
      <c r="VSG219" s="50"/>
      <c r="VSH219" s="50"/>
      <c r="VSI219" s="50"/>
      <c r="VSJ219" s="50"/>
      <c r="VSK219" s="50"/>
      <c r="VSL219" s="50"/>
      <c r="VSM219" s="50"/>
      <c r="VSN219" s="50"/>
      <c r="VSO219" s="50"/>
      <c r="VSP219" s="50"/>
      <c r="VSQ219" s="50"/>
      <c r="VSR219" s="50"/>
      <c r="VSS219" s="50"/>
      <c r="VST219" s="50"/>
      <c r="VSU219" s="50"/>
      <c r="VSV219" s="50"/>
      <c r="VSW219" s="50"/>
      <c r="VSX219" s="50"/>
      <c r="VSY219" s="50"/>
      <c r="VSZ219" s="50"/>
      <c r="VTA219" s="50"/>
      <c r="VTB219" s="50"/>
      <c r="VTC219" s="50"/>
      <c r="VTD219" s="50"/>
      <c r="VTE219" s="50"/>
      <c r="VTF219" s="50"/>
      <c r="VTG219" s="50"/>
      <c r="VTH219" s="50"/>
      <c r="VTI219" s="50"/>
      <c r="VTJ219" s="50"/>
      <c r="VTK219" s="50"/>
      <c r="VTL219" s="50"/>
      <c r="VTM219" s="50"/>
      <c r="VTN219" s="50"/>
      <c r="VTO219" s="50"/>
      <c r="VTP219" s="50"/>
      <c r="VTQ219" s="50"/>
      <c r="VTR219" s="50"/>
      <c r="VTS219" s="50"/>
      <c r="VTT219" s="50"/>
      <c r="VTU219" s="50"/>
      <c r="VTV219" s="50"/>
      <c r="VTW219" s="50"/>
      <c r="VTX219" s="50"/>
      <c r="VTY219" s="50"/>
      <c r="VTZ219" s="50"/>
      <c r="VUA219" s="50"/>
      <c r="VUB219" s="50"/>
      <c r="VUC219" s="50"/>
      <c r="VUD219" s="50"/>
      <c r="VUE219" s="50"/>
      <c r="VUF219" s="50"/>
      <c r="VUG219" s="50"/>
      <c r="VUH219" s="50"/>
      <c r="VUI219" s="50"/>
      <c r="VUJ219" s="50"/>
      <c r="VUK219" s="50"/>
      <c r="VUL219" s="50"/>
      <c r="VUM219" s="50"/>
      <c r="VUN219" s="50"/>
      <c r="VUO219" s="50"/>
      <c r="VUP219" s="50"/>
      <c r="VUQ219" s="50"/>
      <c r="VUR219" s="50"/>
      <c r="VUS219" s="50"/>
      <c r="VUT219" s="50"/>
      <c r="VUU219" s="50"/>
      <c r="VUV219" s="50"/>
      <c r="VUW219" s="50"/>
      <c r="VUX219" s="50"/>
      <c r="VUY219" s="50"/>
      <c r="VUZ219" s="50"/>
      <c r="VVA219" s="50"/>
      <c r="VVB219" s="50"/>
      <c r="VVC219" s="50"/>
      <c r="VVD219" s="50"/>
      <c r="VVE219" s="50"/>
      <c r="VVF219" s="50"/>
      <c r="VVG219" s="50"/>
      <c r="VVH219" s="50"/>
      <c r="VVI219" s="50"/>
      <c r="VVJ219" s="50"/>
      <c r="VVK219" s="50"/>
      <c r="VVL219" s="50"/>
      <c r="VVM219" s="50"/>
      <c r="VVN219" s="50"/>
    </row>
    <row r="220" spans="2:100 15066:15458" s="1" customFormat="1" x14ac:dyDescent="0.25">
      <c r="B220" s="15"/>
      <c r="C220" s="14" t="s">
        <v>20</v>
      </c>
      <c r="D220" s="264">
        <v>1168.001</v>
      </c>
      <c r="E220" s="20" t="s">
        <v>19</v>
      </c>
      <c r="F220" s="312">
        <f>F217-F219</f>
        <v>1025.5769491023307</v>
      </c>
      <c r="G220" s="312">
        <f>G217-G219</f>
        <v>1035.272848700665</v>
      </c>
      <c r="H220" s="312">
        <f>H217-H219</f>
        <v>1074.9731989521561</v>
      </c>
      <c r="I220" s="312">
        <f>I217-I219</f>
        <v>1068.6486369269796</v>
      </c>
      <c r="J220" s="312">
        <f t="shared" ref="J220:AJ220" si="43">J217-J219</f>
        <v>978.73533072682801</v>
      </c>
      <c r="K220" s="312">
        <f t="shared" si="43"/>
        <v>937.67297591210809</v>
      </c>
      <c r="L220" s="312">
        <f t="shared" si="43"/>
        <v>897.1531965784892</v>
      </c>
      <c r="M220" s="312">
        <f t="shared" si="43"/>
        <v>612.69246024795257</v>
      </c>
      <c r="N220" s="312">
        <f t="shared" si="43"/>
        <v>921.66317092637178</v>
      </c>
      <c r="O220" s="312">
        <f t="shared" si="43"/>
        <v>924.53753685115248</v>
      </c>
      <c r="P220" s="312">
        <f>P217-P219</f>
        <v>1081.0316005375776</v>
      </c>
      <c r="Q220" s="312">
        <f t="shared" si="43"/>
        <v>1069.2464325437984</v>
      </c>
      <c r="R220" s="312">
        <f t="shared" si="43"/>
        <v>852.75163814993982</v>
      </c>
      <c r="S220" s="312">
        <f t="shared" si="43"/>
        <v>1006.516186537332</v>
      </c>
      <c r="T220" s="312">
        <f t="shared" si="43"/>
        <v>770.4456538994915</v>
      </c>
      <c r="U220" s="312">
        <f t="shared" si="43"/>
        <v>400.5641</v>
      </c>
      <c r="V220" s="312">
        <f t="shared" si="43"/>
        <v>0</v>
      </c>
      <c r="W220" s="312">
        <f t="shared" si="43"/>
        <v>0</v>
      </c>
      <c r="X220" s="312">
        <f t="shared" si="43"/>
        <v>0</v>
      </c>
      <c r="Y220" s="312">
        <f t="shared" si="43"/>
        <v>0</v>
      </c>
      <c r="Z220" s="312">
        <f t="shared" si="43"/>
        <v>0</v>
      </c>
      <c r="AA220" s="312">
        <f t="shared" si="43"/>
        <v>0</v>
      </c>
      <c r="AB220" s="312">
        <f t="shared" si="43"/>
        <v>0.83396331141267943</v>
      </c>
      <c r="AC220" s="312">
        <f t="shared" si="43"/>
        <v>866.93061087803881</v>
      </c>
      <c r="AD220" s="312">
        <f t="shared" si="43"/>
        <v>989.64858101306527</v>
      </c>
      <c r="AE220" s="312">
        <f t="shared" si="43"/>
        <v>904.78941222611934</v>
      </c>
      <c r="AF220" s="312">
        <f t="shared" si="43"/>
        <v>905.0849431740412</v>
      </c>
      <c r="AG220" s="312">
        <f t="shared" si="43"/>
        <v>885.33783235993701</v>
      </c>
      <c r="AH220" s="312">
        <f t="shared" si="43"/>
        <v>848.55864517622467</v>
      </c>
      <c r="AI220" s="312">
        <f t="shared" si="43"/>
        <v>847.51746367961357</v>
      </c>
      <c r="AJ220" s="312">
        <f t="shared" si="43"/>
        <v>927.54060230878736</v>
      </c>
      <c r="AL220" s="124">
        <f>SUM(F220:AJ220)</f>
        <v>21833.72397072041</v>
      </c>
      <c r="AT220" s="1">
        <f>(AL219/AL9)*100</f>
        <v>3.0320806628217588E-2</v>
      </c>
      <c r="CV220" s="151"/>
      <c r="VGL220" s="50"/>
      <c r="VGM220" s="50"/>
      <c r="VGN220" s="50"/>
      <c r="VGO220" s="50"/>
      <c r="VGP220" s="50"/>
      <c r="VGQ220" s="50"/>
      <c r="VGR220" s="50"/>
      <c r="VGS220" s="50"/>
      <c r="VGT220" s="50"/>
      <c r="VGU220" s="50"/>
      <c r="VGV220" s="50"/>
      <c r="VGW220" s="50"/>
      <c r="VGX220" s="50"/>
      <c r="VGY220" s="50"/>
      <c r="VGZ220" s="50"/>
      <c r="VHA220" s="50"/>
      <c r="VHB220" s="50"/>
      <c r="VHC220" s="50"/>
      <c r="VHD220" s="50"/>
      <c r="VHE220" s="50"/>
      <c r="VHF220" s="50"/>
      <c r="VHG220" s="50"/>
      <c r="VHH220" s="50"/>
      <c r="VHI220" s="50"/>
      <c r="VHJ220" s="50"/>
      <c r="VHK220" s="50"/>
      <c r="VHL220" s="50"/>
      <c r="VHM220" s="50"/>
      <c r="VHN220" s="50"/>
      <c r="VHO220" s="50"/>
      <c r="VHP220" s="50"/>
      <c r="VHQ220" s="50"/>
      <c r="VHR220" s="50"/>
      <c r="VHS220" s="50"/>
      <c r="VHT220" s="50"/>
      <c r="VHU220" s="50"/>
      <c r="VHV220" s="50"/>
      <c r="VHW220" s="50"/>
      <c r="VHX220" s="50"/>
      <c r="VHY220" s="50"/>
      <c r="VHZ220" s="50"/>
      <c r="VIA220" s="50"/>
      <c r="VIB220" s="50"/>
      <c r="VIC220" s="50"/>
      <c r="VID220" s="50"/>
      <c r="VIE220" s="50"/>
      <c r="VIF220" s="50"/>
      <c r="VIG220" s="50"/>
      <c r="VIH220" s="50"/>
      <c r="VII220" s="50"/>
      <c r="VIJ220" s="50"/>
      <c r="VIK220" s="50"/>
      <c r="VIL220" s="50"/>
      <c r="VIM220" s="50"/>
      <c r="VIN220" s="50"/>
      <c r="VIO220" s="50"/>
      <c r="VIP220" s="50"/>
      <c r="VIQ220" s="50"/>
      <c r="VIR220" s="50"/>
      <c r="VIS220" s="50"/>
      <c r="VIT220" s="50"/>
      <c r="VIU220" s="50"/>
      <c r="VIV220" s="50"/>
      <c r="VIW220" s="50"/>
      <c r="VIX220" s="50"/>
      <c r="VIY220" s="50"/>
      <c r="VIZ220" s="50"/>
      <c r="VJA220" s="50"/>
      <c r="VJB220" s="50"/>
      <c r="VJC220" s="50"/>
      <c r="VJD220" s="50"/>
      <c r="VJE220" s="50"/>
      <c r="VJF220" s="50"/>
      <c r="VJG220" s="50"/>
      <c r="VJH220" s="50"/>
      <c r="VJI220" s="50"/>
      <c r="VJJ220" s="50"/>
      <c r="VJK220" s="50"/>
      <c r="VJL220" s="50"/>
      <c r="VJM220" s="50"/>
      <c r="VJN220" s="50"/>
      <c r="VJO220" s="50"/>
      <c r="VJP220" s="50"/>
      <c r="VJQ220" s="50"/>
      <c r="VJR220" s="50"/>
      <c r="VJS220" s="50"/>
      <c r="VJT220" s="50"/>
      <c r="VJU220" s="50"/>
      <c r="VJV220" s="50"/>
      <c r="VJW220" s="50"/>
      <c r="VJX220" s="50"/>
      <c r="VJY220" s="50"/>
      <c r="VJZ220" s="50"/>
      <c r="VKA220" s="50"/>
      <c r="VKB220" s="50"/>
      <c r="VKC220" s="50"/>
      <c r="VKD220" s="50"/>
      <c r="VKE220" s="50"/>
      <c r="VKF220" s="50"/>
      <c r="VKG220" s="50"/>
      <c r="VKH220" s="50"/>
      <c r="VKI220" s="50"/>
      <c r="VKJ220" s="50"/>
      <c r="VKK220" s="50"/>
      <c r="VKL220" s="50"/>
      <c r="VKM220" s="50"/>
      <c r="VKN220" s="50"/>
      <c r="VKO220" s="50"/>
      <c r="VKP220" s="50"/>
      <c r="VKQ220" s="50"/>
      <c r="VKR220" s="50"/>
      <c r="VKS220" s="50"/>
      <c r="VKT220" s="50"/>
      <c r="VKU220" s="50"/>
      <c r="VKV220" s="50"/>
      <c r="VKW220" s="50"/>
      <c r="VKX220" s="50"/>
      <c r="VKY220" s="50"/>
      <c r="VKZ220" s="50"/>
      <c r="VLA220" s="50"/>
      <c r="VLB220" s="50"/>
      <c r="VLC220" s="50"/>
      <c r="VLD220" s="50"/>
      <c r="VLE220" s="50"/>
      <c r="VLF220" s="50"/>
      <c r="VLG220" s="50"/>
      <c r="VLH220" s="50"/>
      <c r="VLI220" s="50"/>
      <c r="VLJ220" s="50"/>
      <c r="VLK220" s="50"/>
      <c r="VLL220" s="50"/>
      <c r="VLM220" s="50"/>
      <c r="VLN220" s="50"/>
      <c r="VLO220" s="50"/>
      <c r="VLP220" s="50"/>
      <c r="VLQ220" s="50"/>
      <c r="VLR220" s="50"/>
      <c r="VLS220" s="50"/>
      <c r="VLT220" s="50"/>
      <c r="VLU220" s="50"/>
      <c r="VLV220" s="50"/>
      <c r="VLW220" s="50"/>
      <c r="VLX220" s="50"/>
      <c r="VLY220" s="50"/>
      <c r="VLZ220" s="50"/>
      <c r="VMA220" s="50"/>
      <c r="VMB220" s="50"/>
      <c r="VMC220" s="50"/>
      <c r="VMD220" s="50"/>
      <c r="VME220" s="50"/>
      <c r="VMF220" s="50"/>
      <c r="VMG220" s="50"/>
      <c r="VMH220" s="50"/>
      <c r="VMI220" s="50"/>
      <c r="VMJ220" s="50"/>
      <c r="VMK220" s="50"/>
      <c r="VML220" s="50"/>
      <c r="VMM220" s="50"/>
      <c r="VMN220" s="50"/>
      <c r="VMO220" s="50"/>
      <c r="VMP220" s="50"/>
      <c r="VMQ220" s="50"/>
      <c r="VMR220" s="50"/>
      <c r="VMS220" s="50"/>
      <c r="VMT220" s="50"/>
      <c r="VMU220" s="50"/>
      <c r="VMV220" s="50"/>
      <c r="VMW220" s="50"/>
      <c r="VMX220" s="50"/>
      <c r="VMY220" s="50"/>
      <c r="VMZ220" s="50"/>
      <c r="VNA220" s="50"/>
      <c r="VNB220" s="50"/>
      <c r="VNC220" s="50"/>
      <c r="VND220" s="50"/>
      <c r="VNE220" s="50"/>
      <c r="VNF220" s="50"/>
      <c r="VNG220" s="50"/>
      <c r="VNH220" s="50"/>
      <c r="VNI220" s="50"/>
      <c r="VNJ220" s="50"/>
      <c r="VNK220" s="50"/>
      <c r="VNL220" s="50"/>
      <c r="VNM220" s="50"/>
      <c r="VNN220" s="50"/>
      <c r="VNO220" s="50"/>
      <c r="VNP220" s="50"/>
      <c r="VNQ220" s="50"/>
      <c r="VNR220" s="50"/>
      <c r="VNS220" s="50"/>
      <c r="VNT220" s="50"/>
      <c r="VNU220" s="50"/>
      <c r="VNV220" s="50"/>
      <c r="VNW220" s="50"/>
      <c r="VNX220" s="50"/>
      <c r="VNY220" s="50"/>
      <c r="VNZ220" s="50"/>
      <c r="VOA220" s="50"/>
      <c r="VOB220" s="50"/>
      <c r="VOC220" s="50"/>
      <c r="VOD220" s="50"/>
      <c r="VOE220" s="50"/>
      <c r="VOF220" s="50"/>
      <c r="VOG220" s="50"/>
      <c r="VOH220" s="50"/>
      <c r="VOI220" s="50"/>
      <c r="VOJ220" s="50"/>
      <c r="VOK220" s="50"/>
      <c r="VOL220" s="50"/>
      <c r="VOM220" s="50"/>
      <c r="VON220" s="50"/>
      <c r="VOO220" s="50"/>
      <c r="VOP220" s="50"/>
      <c r="VOQ220" s="50"/>
      <c r="VOR220" s="50"/>
      <c r="VOS220" s="50"/>
      <c r="VOT220" s="50"/>
      <c r="VOU220" s="50"/>
      <c r="VOV220" s="50"/>
      <c r="VOW220" s="50"/>
      <c r="VOX220" s="50"/>
      <c r="VOY220" s="50"/>
      <c r="VOZ220" s="50"/>
      <c r="VPA220" s="50"/>
      <c r="VPB220" s="50"/>
      <c r="VPC220" s="50"/>
      <c r="VPD220" s="50"/>
      <c r="VPE220" s="50"/>
      <c r="VPF220" s="50"/>
      <c r="VPG220" s="50"/>
      <c r="VPH220" s="50"/>
      <c r="VPI220" s="50"/>
      <c r="VPJ220" s="50"/>
      <c r="VPK220" s="50"/>
      <c r="VPL220" s="50"/>
      <c r="VPM220" s="50"/>
      <c r="VPN220" s="50"/>
      <c r="VPO220" s="50"/>
      <c r="VPP220" s="50"/>
      <c r="VPQ220" s="50"/>
      <c r="VPR220" s="50"/>
      <c r="VPS220" s="50"/>
      <c r="VPT220" s="50"/>
      <c r="VPU220" s="50"/>
      <c r="VPV220" s="50"/>
      <c r="VPW220" s="50"/>
      <c r="VPX220" s="50"/>
      <c r="VPY220" s="50"/>
      <c r="VPZ220" s="50"/>
      <c r="VQA220" s="50"/>
      <c r="VQB220" s="50"/>
      <c r="VQC220" s="50"/>
      <c r="VQD220" s="50"/>
      <c r="VQE220" s="50"/>
      <c r="VQF220" s="50"/>
      <c r="VQG220" s="50"/>
      <c r="VQH220" s="50"/>
      <c r="VQI220" s="50"/>
      <c r="VQJ220" s="50"/>
      <c r="VQK220" s="50"/>
      <c r="VQL220" s="50"/>
      <c r="VQM220" s="50"/>
      <c r="VQN220" s="50"/>
      <c r="VQO220" s="50"/>
      <c r="VQP220" s="50"/>
      <c r="VQQ220" s="50"/>
      <c r="VQR220" s="50"/>
      <c r="VQS220" s="50"/>
      <c r="VQT220" s="50"/>
      <c r="VQU220" s="50"/>
      <c r="VQV220" s="50"/>
      <c r="VQW220" s="50"/>
      <c r="VQX220" s="50"/>
      <c r="VQY220" s="50"/>
      <c r="VQZ220" s="50"/>
      <c r="VRA220" s="50"/>
      <c r="VRB220" s="50"/>
      <c r="VRC220" s="50"/>
      <c r="VRD220" s="50"/>
      <c r="VRE220" s="50"/>
      <c r="VRF220" s="50"/>
      <c r="VRG220" s="50"/>
      <c r="VRH220" s="50"/>
      <c r="VRI220" s="50"/>
      <c r="VRJ220" s="50"/>
      <c r="VRK220" s="50"/>
      <c r="VRL220" s="50"/>
      <c r="VRM220" s="50"/>
      <c r="VRN220" s="50"/>
      <c r="VRO220" s="50"/>
      <c r="VRP220" s="50"/>
      <c r="VRQ220" s="50"/>
      <c r="VRR220" s="50"/>
      <c r="VRS220" s="50"/>
      <c r="VRT220" s="50"/>
      <c r="VRU220" s="50"/>
      <c r="VRV220" s="50"/>
      <c r="VRW220" s="50"/>
      <c r="VRX220" s="50"/>
      <c r="VRY220" s="50"/>
      <c r="VRZ220" s="50"/>
      <c r="VSA220" s="50"/>
      <c r="VSB220" s="50"/>
      <c r="VSC220" s="50"/>
      <c r="VSD220" s="50"/>
      <c r="VSE220" s="50"/>
      <c r="VSF220" s="50"/>
      <c r="VSG220" s="50"/>
      <c r="VSH220" s="50"/>
      <c r="VSI220" s="50"/>
      <c r="VSJ220" s="50"/>
      <c r="VSK220" s="50"/>
      <c r="VSL220" s="50"/>
      <c r="VSM220" s="50"/>
      <c r="VSN220" s="50"/>
      <c r="VSO220" s="50"/>
      <c r="VSP220" s="50"/>
      <c r="VSQ220" s="50"/>
      <c r="VSR220" s="50"/>
      <c r="VSS220" s="50"/>
      <c r="VST220" s="50"/>
      <c r="VSU220" s="50"/>
      <c r="VSV220" s="50"/>
      <c r="VSW220" s="50"/>
      <c r="VSX220" s="50"/>
      <c r="VSY220" s="50"/>
      <c r="VSZ220" s="50"/>
      <c r="VTA220" s="50"/>
      <c r="VTB220" s="50"/>
      <c r="VTC220" s="50"/>
      <c r="VTD220" s="50"/>
      <c r="VTE220" s="50"/>
      <c r="VTF220" s="50"/>
      <c r="VTG220" s="50"/>
      <c r="VTH220" s="50"/>
      <c r="VTI220" s="50"/>
      <c r="VTJ220" s="50"/>
      <c r="VTK220" s="50"/>
      <c r="VTL220" s="50"/>
      <c r="VTM220" s="50"/>
      <c r="VTN220" s="50"/>
      <c r="VTO220" s="50"/>
      <c r="VTP220" s="50"/>
      <c r="VTQ220" s="50"/>
      <c r="VTR220" s="50"/>
      <c r="VTS220" s="50"/>
      <c r="VTT220" s="50"/>
      <c r="VTU220" s="50"/>
      <c r="VTV220" s="50"/>
      <c r="VTW220" s="50"/>
      <c r="VTX220" s="50"/>
      <c r="VTY220" s="50"/>
      <c r="VTZ220" s="50"/>
      <c r="VUA220" s="50"/>
      <c r="VUB220" s="50"/>
      <c r="VUC220" s="50"/>
      <c r="VUD220" s="50"/>
      <c r="VUE220" s="50"/>
      <c r="VUF220" s="50"/>
      <c r="VUG220" s="50"/>
      <c r="VUH220" s="50"/>
      <c r="VUI220" s="50"/>
      <c r="VUJ220" s="50"/>
      <c r="VUK220" s="50"/>
      <c r="VUL220" s="50"/>
      <c r="VUM220" s="50"/>
      <c r="VUN220" s="50"/>
      <c r="VUO220" s="50"/>
      <c r="VUP220" s="50"/>
      <c r="VUQ220" s="50"/>
      <c r="VUR220" s="50"/>
      <c r="VUS220" s="50"/>
      <c r="VUT220" s="50"/>
      <c r="VUU220" s="50"/>
      <c r="VUV220" s="50"/>
      <c r="VUW220" s="50"/>
      <c r="VUX220" s="50"/>
      <c r="VUY220" s="50"/>
      <c r="VUZ220" s="50"/>
      <c r="VVA220" s="50"/>
      <c r="VVB220" s="50"/>
      <c r="VVC220" s="50"/>
      <c r="VVD220" s="50"/>
      <c r="VVE220" s="50"/>
      <c r="VVF220" s="50"/>
      <c r="VVG220" s="50"/>
      <c r="VVH220" s="50"/>
      <c r="VVI220" s="50"/>
      <c r="VVJ220" s="50"/>
      <c r="VVK220" s="50"/>
      <c r="VVL220" s="50"/>
      <c r="VVM220" s="50"/>
      <c r="VVN220" s="50"/>
    </row>
    <row r="221" spans="2:100 15066:15458" s="2" customFormat="1" ht="15.75" thickBot="1" x14ac:dyDescent="0.3">
      <c r="B221" s="41"/>
      <c r="C221" s="42" t="s">
        <v>1</v>
      </c>
      <c r="D221" s="273">
        <v>1460.001</v>
      </c>
      <c r="E221" s="25" t="s">
        <v>19</v>
      </c>
      <c r="F221" s="313">
        <f>F219+F220</f>
        <v>1178.1747</v>
      </c>
      <c r="G221" s="313">
        <f>G219+G220</f>
        <v>1188.4665</v>
      </c>
      <c r="H221" s="313">
        <f t="shared" ref="H221:AJ221" si="44">H219+H220</f>
        <v>1229.8332</v>
      </c>
      <c r="I221" s="313">
        <f t="shared" si="44"/>
        <v>1223.4115999999999</v>
      </c>
      <c r="J221" s="313">
        <f t="shared" si="44"/>
        <v>1071.4751000000001</v>
      </c>
      <c r="K221" s="313">
        <f t="shared" si="44"/>
        <v>1059.3031000000001</v>
      </c>
      <c r="L221" s="313">
        <f t="shared" si="44"/>
        <v>942.33960000000002</v>
      </c>
      <c r="M221" s="313">
        <f t="shared" si="44"/>
        <v>705.11959999999999</v>
      </c>
      <c r="N221" s="313">
        <f t="shared" si="44"/>
        <v>988.36850000000004</v>
      </c>
      <c r="O221" s="313">
        <f t="shared" si="44"/>
        <v>1078.7585999999999</v>
      </c>
      <c r="P221" s="313">
        <f t="shared" si="44"/>
        <v>1239.0367000000001</v>
      </c>
      <c r="Q221" s="313">
        <f t="shared" si="44"/>
        <v>1236.4422999999999</v>
      </c>
      <c r="R221" s="313">
        <f t="shared" si="44"/>
        <v>1039.1655000000001</v>
      </c>
      <c r="S221" s="313">
        <f t="shared" si="44"/>
        <v>1109.2681</v>
      </c>
      <c r="T221" s="313">
        <f t="shared" si="44"/>
        <v>930.99080000000004</v>
      </c>
      <c r="U221" s="313">
        <f t="shared" si="44"/>
        <v>400.5641</v>
      </c>
      <c r="V221" s="313">
        <f t="shared" si="44"/>
        <v>0</v>
      </c>
      <c r="W221" s="313">
        <f t="shared" si="44"/>
        <v>0</v>
      </c>
      <c r="X221" s="313">
        <f t="shared" si="44"/>
        <v>0</v>
      </c>
      <c r="Y221" s="313">
        <f t="shared" si="44"/>
        <v>0</v>
      </c>
      <c r="Z221" s="313">
        <f t="shared" si="44"/>
        <v>0</v>
      </c>
      <c r="AA221" s="313">
        <f t="shared" si="44"/>
        <v>0</v>
      </c>
      <c r="AB221" s="313">
        <f t="shared" si="44"/>
        <v>8.7956000000000003</v>
      </c>
      <c r="AC221" s="313">
        <f t="shared" si="44"/>
        <v>1081.0152</v>
      </c>
      <c r="AD221" s="313">
        <f t="shared" si="44"/>
        <v>1318.7881</v>
      </c>
      <c r="AE221" s="313">
        <f t="shared" si="44"/>
        <v>1270.8834999999999</v>
      </c>
      <c r="AF221" s="313">
        <f t="shared" si="44"/>
        <v>1284.6905999999999</v>
      </c>
      <c r="AG221" s="313">
        <f t="shared" si="44"/>
        <v>1264.0165999999999</v>
      </c>
      <c r="AH221" s="313">
        <f t="shared" si="44"/>
        <v>1229.9690000000001</v>
      </c>
      <c r="AI221" s="313">
        <f t="shared" si="44"/>
        <v>1228.5705</v>
      </c>
      <c r="AJ221" s="313">
        <f t="shared" si="44"/>
        <v>1302.6059</v>
      </c>
      <c r="AL221" s="126">
        <f>SUM(F221:AJ221)</f>
        <v>26610.053000000004</v>
      </c>
      <c r="CV221" s="161"/>
    </row>
    <row r="222" spans="2:100 15066:15458" s="2" customFormat="1" x14ac:dyDescent="0.25">
      <c r="B222" s="8">
        <v>5</v>
      </c>
      <c r="C222" s="127" t="s">
        <v>18</v>
      </c>
      <c r="D222" s="128"/>
      <c r="E222" s="128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4"/>
      <c r="AA222" s="314"/>
      <c r="AB222" s="314"/>
      <c r="AC222" s="314"/>
      <c r="AD222" s="314"/>
      <c r="AE222" s="314"/>
      <c r="AF222" s="314"/>
      <c r="AG222" s="314"/>
      <c r="AH222" s="314"/>
      <c r="AI222" s="314"/>
      <c r="AJ222" s="314"/>
      <c r="AL222" s="146" t="s">
        <v>134</v>
      </c>
      <c r="CV222" s="161"/>
    </row>
    <row r="223" spans="2:100 15066:15458" s="2" customFormat="1" x14ac:dyDescent="0.25">
      <c r="B223" s="8"/>
      <c r="C223" s="247" t="s">
        <v>4</v>
      </c>
      <c r="D223" s="246">
        <v>408000</v>
      </c>
      <c r="E223" s="248" t="s">
        <v>14</v>
      </c>
      <c r="F223" s="315">
        <v>241524</v>
      </c>
      <c r="G223" s="315">
        <v>237588</v>
      </c>
      <c r="H223" s="315">
        <v>249457</v>
      </c>
      <c r="I223" s="315">
        <v>251894</v>
      </c>
      <c r="J223" s="315">
        <v>221006</v>
      </c>
      <c r="K223" s="315">
        <v>199401</v>
      </c>
      <c r="L223" s="315">
        <v>166164</v>
      </c>
      <c r="M223" s="315">
        <v>61305</v>
      </c>
      <c r="N223" s="315">
        <v>173809</v>
      </c>
      <c r="O223" s="315">
        <v>200985</v>
      </c>
      <c r="P223" s="315">
        <v>256386</v>
      </c>
      <c r="Q223" s="315">
        <v>245586</v>
      </c>
      <c r="R223" s="315">
        <v>174194</v>
      </c>
      <c r="S223" s="315">
        <v>212597</v>
      </c>
      <c r="T223" s="315">
        <v>147796</v>
      </c>
      <c r="U223" s="315">
        <v>49154</v>
      </c>
      <c r="V223" s="315">
        <v>0</v>
      </c>
      <c r="W223" s="315">
        <v>0</v>
      </c>
      <c r="X223" s="315">
        <v>0</v>
      </c>
      <c r="Y223" s="315">
        <v>0</v>
      </c>
      <c r="Z223" s="315">
        <v>0</v>
      </c>
      <c r="AA223" s="315">
        <v>0</v>
      </c>
      <c r="AB223" s="315">
        <v>0</v>
      </c>
      <c r="AC223" s="315">
        <v>186663</v>
      </c>
      <c r="AD223" s="315">
        <v>256484</v>
      </c>
      <c r="AE223" s="315">
        <v>229903</v>
      </c>
      <c r="AF223" s="315">
        <v>232670</v>
      </c>
      <c r="AG223" s="315">
        <v>222846</v>
      </c>
      <c r="AH223" s="315">
        <v>231808</v>
      </c>
      <c r="AI223" s="315">
        <v>222592</v>
      </c>
      <c r="AJ223" s="315">
        <v>245165</v>
      </c>
      <c r="AL223" s="63">
        <f>SUM(F223:AJ223)</f>
        <v>4916977</v>
      </c>
      <c r="CV223" s="161"/>
    </row>
    <row r="224" spans="2:100 15066:15458" s="2" customFormat="1" x14ac:dyDescent="0.25">
      <c r="B224" s="8"/>
      <c r="C224" s="30" t="s">
        <v>17</v>
      </c>
      <c r="D224" s="274"/>
      <c r="E224" s="13"/>
      <c r="F224" s="297"/>
      <c r="G224" s="297"/>
      <c r="H224" s="297"/>
      <c r="I224" s="297"/>
      <c r="J224" s="297"/>
      <c r="K224" s="297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  <c r="V224" s="297"/>
      <c r="W224" s="297"/>
      <c r="X224" s="297"/>
      <c r="Y224" s="297"/>
      <c r="Z224" s="297"/>
      <c r="AA224" s="297"/>
      <c r="AB224" s="297"/>
      <c r="AC224" s="297"/>
      <c r="AD224" s="297"/>
      <c r="AE224" s="297"/>
      <c r="AF224" s="297"/>
      <c r="AG224" s="297"/>
      <c r="AH224" s="297"/>
      <c r="AI224" s="297"/>
      <c r="AJ224" s="297"/>
      <c r="AL224" s="129" t="s">
        <v>17</v>
      </c>
      <c r="CV224" s="161"/>
    </row>
    <row r="225" spans="2:100 15066:15458" s="1" customFormat="1" x14ac:dyDescent="0.25">
      <c r="B225" s="15"/>
      <c r="C225" s="247" t="s">
        <v>16</v>
      </c>
      <c r="D225" s="246">
        <v>180000</v>
      </c>
      <c r="E225" s="248" t="s">
        <v>14</v>
      </c>
      <c r="F225" s="290">
        <v>165500</v>
      </c>
      <c r="G225" s="290">
        <v>147700</v>
      </c>
      <c r="H225" s="290">
        <v>153700</v>
      </c>
      <c r="I225" s="290">
        <v>153700</v>
      </c>
      <c r="J225" s="290">
        <v>133600</v>
      </c>
      <c r="K225" s="290">
        <v>141500</v>
      </c>
      <c r="L225" s="290">
        <v>108900</v>
      </c>
      <c r="M225" s="290">
        <v>48010</v>
      </c>
      <c r="N225" s="290">
        <v>125400</v>
      </c>
      <c r="O225" s="290">
        <v>157100</v>
      </c>
      <c r="P225" s="290">
        <v>154500</v>
      </c>
      <c r="Q225" s="290">
        <v>149800</v>
      </c>
      <c r="R225" s="290">
        <v>147300</v>
      </c>
      <c r="S225" s="290">
        <v>136400</v>
      </c>
      <c r="T225" s="290">
        <v>114000</v>
      </c>
      <c r="U225" s="290">
        <v>39100</v>
      </c>
      <c r="V225" s="290">
        <v>0</v>
      </c>
      <c r="W225" s="290">
        <v>0</v>
      </c>
      <c r="X225" s="290">
        <v>0</v>
      </c>
      <c r="Y225" s="290">
        <v>0</v>
      </c>
      <c r="Z225" s="290">
        <v>0</v>
      </c>
      <c r="AA225" s="290">
        <v>0</v>
      </c>
      <c r="AB225" s="290">
        <v>0</v>
      </c>
      <c r="AC225" s="290">
        <v>130300</v>
      </c>
      <c r="AD225" s="290">
        <v>170800</v>
      </c>
      <c r="AE225" s="290">
        <v>164900</v>
      </c>
      <c r="AF225" s="290">
        <v>153400</v>
      </c>
      <c r="AG225" s="290">
        <v>156000</v>
      </c>
      <c r="AH225" s="290">
        <v>157900</v>
      </c>
      <c r="AI225" s="290">
        <v>147600</v>
      </c>
      <c r="AJ225" s="290">
        <v>154000</v>
      </c>
      <c r="AL225" s="63">
        <f>SUM(F225:AJ225)</f>
        <v>3311110</v>
      </c>
      <c r="CV225" s="151"/>
      <c r="VGL225" s="50"/>
      <c r="VGM225" s="50"/>
      <c r="VGN225" s="50"/>
      <c r="VGO225" s="50"/>
      <c r="VGP225" s="50"/>
      <c r="VGQ225" s="50"/>
      <c r="VGR225" s="50"/>
      <c r="VGS225" s="50"/>
      <c r="VGT225" s="50"/>
      <c r="VGU225" s="50"/>
      <c r="VGV225" s="50"/>
      <c r="VGW225" s="50"/>
      <c r="VGX225" s="50"/>
      <c r="VGY225" s="50"/>
      <c r="VGZ225" s="50"/>
      <c r="VHA225" s="50"/>
      <c r="VHB225" s="50"/>
      <c r="VHC225" s="50"/>
      <c r="VHD225" s="50"/>
      <c r="VHE225" s="50"/>
      <c r="VHF225" s="50"/>
      <c r="VHG225" s="50"/>
      <c r="VHH225" s="50"/>
      <c r="VHI225" s="50"/>
      <c r="VHJ225" s="50"/>
      <c r="VHK225" s="50"/>
      <c r="VHL225" s="50"/>
      <c r="VHM225" s="50"/>
      <c r="VHN225" s="50"/>
      <c r="VHO225" s="50"/>
      <c r="VHP225" s="50"/>
      <c r="VHQ225" s="50"/>
      <c r="VHR225" s="50"/>
      <c r="VHS225" s="50"/>
      <c r="VHT225" s="50"/>
      <c r="VHU225" s="50"/>
      <c r="VHV225" s="50"/>
      <c r="VHW225" s="50"/>
      <c r="VHX225" s="50"/>
      <c r="VHY225" s="50"/>
      <c r="VHZ225" s="50"/>
      <c r="VIA225" s="50"/>
      <c r="VIB225" s="50"/>
      <c r="VIC225" s="50"/>
      <c r="VID225" s="50"/>
      <c r="VIE225" s="50"/>
      <c r="VIF225" s="50"/>
      <c r="VIG225" s="50"/>
      <c r="VIH225" s="50"/>
      <c r="VII225" s="50"/>
      <c r="VIJ225" s="50"/>
      <c r="VIK225" s="50"/>
      <c r="VIL225" s="50"/>
      <c r="VIM225" s="50"/>
      <c r="VIN225" s="50"/>
      <c r="VIO225" s="50"/>
      <c r="VIP225" s="50"/>
      <c r="VIQ225" s="50"/>
      <c r="VIR225" s="50"/>
      <c r="VIS225" s="50"/>
      <c r="VIT225" s="50"/>
      <c r="VIU225" s="50"/>
      <c r="VIV225" s="50"/>
      <c r="VIW225" s="50"/>
      <c r="VIX225" s="50"/>
      <c r="VIY225" s="50"/>
      <c r="VIZ225" s="50"/>
      <c r="VJA225" s="50"/>
      <c r="VJB225" s="50"/>
      <c r="VJC225" s="50"/>
      <c r="VJD225" s="50"/>
      <c r="VJE225" s="50"/>
      <c r="VJF225" s="50"/>
      <c r="VJG225" s="50"/>
      <c r="VJH225" s="50"/>
      <c r="VJI225" s="50"/>
      <c r="VJJ225" s="50"/>
      <c r="VJK225" s="50"/>
      <c r="VJL225" s="50"/>
      <c r="VJM225" s="50"/>
      <c r="VJN225" s="50"/>
      <c r="VJO225" s="50"/>
      <c r="VJP225" s="50"/>
      <c r="VJQ225" s="50"/>
      <c r="VJR225" s="50"/>
      <c r="VJS225" s="50"/>
      <c r="VJT225" s="50"/>
      <c r="VJU225" s="50"/>
      <c r="VJV225" s="50"/>
      <c r="VJW225" s="50"/>
      <c r="VJX225" s="50"/>
      <c r="VJY225" s="50"/>
      <c r="VJZ225" s="50"/>
      <c r="VKA225" s="50"/>
      <c r="VKB225" s="50"/>
      <c r="VKC225" s="50"/>
      <c r="VKD225" s="50"/>
      <c r="VKE225" s="50"/>
      <c r="VKF225" s="50"/>
      <c r="VKG225" s="50"/>
      <c r="VKH225" s="50"/>
      <c r="VKI225" s="50"/>
      <c r="VKJ225" s="50"/>
      <c r="VKK225" s="50"/>
      <c r="VKL225" s="50"/>
      <c r="VKM225" s="50"/>
      <c r="VKN225" s="50"/>
      <c r="VKO225" s="50"/>
      <c r="VKP225" s="50"/>
      <c r="VKQ225" s="50"/>
      <c r="VKR225" s="50"/>
      <c r="VKS225" s="50"/>
      <c r="VKT225" s="50"/>
      <c r="VKU225" s="50"/>
      <c r="VKV225" s="50"/>
      <c r="VKW225" s="50"/>
      <c r="VKX225" s="50"/>
      <c r="VKY225" s="50"/>
      <c r="VKZ225" s="50"/>
      <c r="VLA225" s="50"/>
      <c r="VLB225" s="50"/>
      <c r="VLC225" s="50"/>
      <c r="VLD225" s="50"/>
      <c r="VLE225" s="50"/>
      <c r="VLF225" s="50"/>
      <c r="VLG225" s="50"/>
      <c r="VLH225" s="50"/>
      <c r="VLI225" s="50"/>
      <c r="VLJ225" s="50"/>
      <c r="VLK225" s="50"/>
      <c r="VLL225" s="50"/>
      <c r="VLM225" s="50"/>
      <c r="VLN225" s="50"/>
      <c r="VLO225" s="50"/>
      <c r="VLP225" s="50"/>
      <c r="VLQ225" s="50"/>
      <c r="VLR225" s="50"/>
      <c r="VLS225" s="50"/>
      <c r="VLT225" s="50"/>
      <c r="VLU225" s="50"/>
      <c r="VLV225" s="50"/>
      <c r="VLW225" s="50"/>
      <c r="VLX225" s="50"/>
      <c r="VLY225" s="50"/>
      <c r="VLZ225" s="50"/>
      <c r="VMA225" s="50"/>
      <c r="VMB225" s="50"/>
      <c r="VMC225" s="50"/>
      <c r="VMD225" s="50"/>
      <c r="VME225" s="50"/>
      <c r="VMF225" s="50"/>
      <c r="VMG225" s="50"/>
      <c r="VMH225" s="50"/>
      <c r="VMI225" s="50"/>
      <c r="VMJ225" s="50"/>
      <c r="VMK225" s="50"/>
      <c r="VML225" s="50"/>
      <c r="VMM225" s="50"/>
      <c r="VMN225" s="50"/>
      <c r="VMO225" s="50"/>
      <c r="VMP225" s="50"/>
      <c r="VMQ225" s="50"/>
      <c r="VMR225" s="50"/>
      <c r="VMS225" s="50"/>
      <c r="VMT225" s="50"/>
      <c r="VMU225" s="50"/>
      <c r="VMV225" s="50"/>
      <c r="VMW225" s="50"/>
      <c r="VMX225" s="50"/>
      <c r="VMY225" s="50"/>
      <c r="VMZ225" s="50"/>
      <c r="VNA225" s="50"/>
      <c r="VNB225" s="50"/>
      <c r="VNC225" s="50"/>
      <c r="VND225" s="50"/>
      <c r="VNE225" s="50"/>
      <c r="VNF225" s="50"/>
      <c r="VNG225" s="50"/>
      <c r="VNH225" s="50"/>
      <c r="VNI225" s="50"/>
      <c r="VNJ225" s="50"/>
      <c r="VNK225" s="50"/>
      <c r="VNL225" s="50"/>
      <c r="VNM225" s="50"/>
      <c r="VNN225" s="50"/>
      <c r="VNO225" s="50"/>
      <c r="VNP225" s="50"/>
      <c r="VNQ225" s="50"/>
      <c r="VNR225" s="50"/>
      <c r="VNS225" s="50"/>
      <c r="VNT225" s="50"/>
      <c r="VNU225" s="50"/>
      <c r="VNV225" s="50"/>
      <c r="VNW225" s="50"/>
      <c r="VNX225" s="50"/>
      <c r="VNY225" s="50"/>
      <c r="VNZ225" s="50"/>
      <c r="VOA225" s="50"/>
      <c r="VOB225" s="50"/>
      <c r="VOC225" s="50"/>
      <c r="VOD225" s="50"/>
      <c r="VOE225" s="50"/>
      <c r="VOF225" s="50"/>
      <c r="VOG225" s="50"/>
      <c r="VOH225" s="50"/>
      <c r="VOI225" s="50"/>
      <c r="VOJ225" s="50"/>
      <c r="VOK225" s="50"/>
      <c r="VOL225" s="50"/>
      <c r="VOM225" s="50"/>
      <c r="VON225" s="50"/>
      <c r="VOO225" s="50"/>
      <c r="VOP225" s="50"/>
      <c r="VOQ225" s="50"/>
      <c r="VOR225" s="50"/>
      <c r="VOS225" s="50"/>
      <c r="VOT225" s="50"/>
      <c r="VOU225" s="50"/>
      <c r="VOV225" s="50"/>
      <c r="VOW225" s="50"/>
      <c r="VOX225" s="50"/>
      <c r="VOY225" s="50"/>
      <c r="VOZ225" s="50"/>
      <c r="VPA225" s="50"/>
      <c r="VPB225" s="50"/>
      <c r="VPC225" s="50"/>
      <c r="VPD225" s="50"/>
      <c r="VPE225" s="50"/>
      <c r="VPF225" s="50"/>
      <c r="VPG225" s="50"/>
      <c r="VPH225" s="50"/>
      <c r="VPI225" s="50"/>
      <c r="VPJ225" s="50"/>
      <c r="VPK225" s="50"/>
      <c r="VPL225" s="50"/>
      <c r="VPM225" s="50"/>
      <c r="VPN225" s="50"/>
      <c r="VPO225" s="50"/>
      <c r="VPP225" s="50"/>
      <c r="VPQ225" s="50"/>
      <c r="VPR225" s="50"/>
      <c r="VPS225" s="50"/>
      <c r="VPT225" s="50"/>
      <c r="VPU225" s="50"/>
      <c r="VPV225" s="50"/>
      <c r="VPW225" s="50"/>
      <c r="VPX225" s="50"/>
      <c r="VPY225" s="50"/>
      <c r="VPZ225" s="50"/>
      <c r="VQA225" s="50"/>
      <c r="VQB225" s="50"/>
      <c r="VQC225" s="50"/>
      <c r="VQD225" s="50"/>
      <c r="VQE225" s="50"/>
      <c r="VQF225" s="50"/>
      <c r="VQG225" s="50"/>
      <c r="VQH225" s="50"/>
      <c r="VQI225" s="50"/>
      <c r="VQJ225" s="50"/>
      <c r="VQK225" s="50"/>
      <c r="VQL225" s="50"/>
      <c r="VQM225" s="50"/>
      <c r="VQN225" s="50"/>
      <c r="VQO225" s="50"/>
      <c r="VQP225" s="50"/>
      <c r="VQQ225" s="50"/>
      <c r="VQR225" s="50"/>
      <c r="VQS225" s="50"/>
      <c r="VQT225" s="50"/>
      <c r="VQU225" s="50"/>
      <c r="VQV225" s="50"/>
      <c r="VQW225" s="50"/>
      <c r="VQX225" s="50"/>
      <c r="VQY225" s="50"/>
      <c r="VQZ225" s="50"/>
      <c r="VRA225" s="50"/>
      <c r="VRB225" s="50"/>
      <c r="VRC225" s="50"/>
      <c r="VRD225" s="50"/>
      <c r="VRE225" s="50"/>
      <c r="VRF225" s="50"/>
      <c r="VRG225" s="50"/>
      <c r="VRH225" s="50"/>
      <c r="VRI225" s="50"/>
      <c r="VRJ225" s="50"/>
      <c r="VRK225" s="50"/>
      <c r="VRL225" s="50"/>
      <c r="VRM225" s="50"/>
      <c r="VRN225" s="50"/>
      <c r="VRO225" s="50"/>
      <c r="VRP225" s="50"/>
      <c r="VRQ225" s="50"/>
      <c r="VRR225" s="50"/>
      <c r="VRS225" s="50"/>
      <c r="VRT225" s="50"/>
      <c r="VRU225" s="50"/>
      <c r="VRV225" s="50"/>
      <c r="VRW225" s="50"/>
      <c r="VRX225" s="50"/>
      <c r="VRY225" s="50"/>
      <c r="VRZ225" s="50"/>
      <c r="VSA225" s="50"/>
      <c r="VSB225" s="50"/>
      <c r="VSC225" s="50"/>
      <c r="VSD225" s="50"/>
      <c r="VSE225" s="50"/>
      <c r="VSF225" s="50"/>
      <c r="VSG225" s="50"/>
      <c r="VSH225" s="50"/>
      <c r="VSI225" s="50"/>
      <c r="VSJ225" s="50"/>
      <c r="VSK225" s="50"/>
      <c r="VSL225" s="50"/>
      <c r="VSM225" s="50"/>
      <c r="VSN225" s="50"/>
      <c r="VSO225" s="50"/>
      <c r="VSP225" s="50"/>
      <c r="VSQ225" s="50"/>
      <c r="VSR225" s="50"/>
      <c r="VSS225" s="50"/>
      <c r="VST225" s="50"/>
      <c r="VSU225" s="50"/>
      <c r="VSV225" s="50"/>
      <c r="VSW225" s="50"/>
      <c r="VSX225" s="50"/>
      <c r="VSY225" s="50"/>
      <c r="VSZ225" s="50"/>
      <c r="VTA225" s="50"/>
      <c r="VTB225" s="50"/>
      <c r="VTC225" s="50"/>
      <c r="VTD225" s="50"/>
      <c r="VTE225" s="50"/>
      <c r="VTF225" s="50"/>
      <c r="VTG225" s="50"/>
      <c r="VTH225" s="50"/>
      <c r="VTI225" s="50"/>
      <c r="VTJ225" s="50"/>
      <c r="VTK225" s="50"/>
      <c r="VTL225" s="50"/>
      <c r="VTM225" s="50"/>
      <c r="VTN225" s="50"/>
      <c r="VTO225" s="50"/>
      <c r="VTP225" s="50"/>
      <c r="VTQ225" s="50"/>
      <c r="VTR225" s="50"/>
      <c r="VTS225" s="50"/>
      <c r="VTT225" s="50"/>
      <c r="VTU225" s="50"/>
      <c r="VTV225" s="50"/>
      <c r="VTW225" s="50"/>
      <c r="VTX225" s="50"/>
      <c r="VTY225" s="50"/>
      <c r="VTZ225" s="50"/>
      <c r="VUA225" s="50"/>
      <c r="VUB225" s="50"/>
      <c r="VUC225" s="50"/>
      <c r="VUD225" s="50"/>
      <c r="VUE225" s="50"/>
      <c r="VUF225" s="50"/>
      <c r="VUG225" s="50"/>
      <c r="VUH225" s="50"/>
      <c r="VUI225" s="50"/>
      <c r="VUJ225" s="50"/>
      <c r="VUK225" s="50"/>
      <c r="VUL225" s="50"/>
      <c r="VUM225" s="50"/>
      <c r="VUN225" s="50"/>
      <c r="VUO225" s="50"/>
      <c r="VUP225" s="50"/>
      <c r="VUQ225" s="50"/>
      <c r="VUR225" s="50"/>
      <c r="VUS225" s="50"/>
      <c r="VUT225" s="50"/>
      <c r="VUU225" s="50"/>
      <c r="VUV225" s="50"/>
      <c r="VUW225" s="50"/>
      <c r="VUX225" s="50"/>
      <c r="VUY225" s="50"/>
      <c r="VUZ225" s="50"/>
      <c r="VVA225" s="50"/>
      <c r="VVB225" s="50"/>
      <c r="VVC225" s="50"/>
      <c r="VVD225" s="50"/>
      <c r="VVE225" s="50"/>
      <c r="VVF225" s="50"/>
      <c r="VVG225" s="50"/>
      <c r="VVH225" s="50"/>
      <c r="VVI225" s="50"/>
      <c r="VVJ225" s="50"/>
      <c r="VVK225" s="50"/>
      <c r="VVL225" s="50"/>
      <c r="VVM225" s="50"/>
      <c r="VVN225" s="50"/>
    </row>
    <row r="226" spans="2:100 15066:15458" s="1" customFormat="1" x14ac:dyDescent="0.25">
      <c r="B226" s="15"/>
      <c r="C226" s="247" t="s">
        <v>15</v>
      </c>
      <c r="D226" s="246">
        <v>122000</v>
      </c>
      <c r="E226" s="248" t="s">
        <v>14</v>
      </c>
      <c r="F226" s="290">
        <v>62900</v>
      </c>
      <c r="G226" s="290">
        <v>63300</v>
      </c>
      <c r="H226" s="290">
        <v>67300</v>
      </c>
      <c r="I226" s="290">
        <v>67000</v>
      </c>
      <c r="J226" s="290">
        <v>64100</v>
      </c>
      <c r="K226" s="290">
        <v>57100</v>
      </c>
      <c r="L226" s="290">
        <v>28600</v>
      </c>
      <c r="M226" s="290">
        <v>9300</v>
      </c>
      <c r="N226" s="290">
        <v>42500</v>
      </c>
      <c r="O226" s="290">
        <v>17200</v>
      </c>
      <c r="P226" s="290">
        <v>60600</v>
      </c>
      <c r="Q226" s="290">
        <v>38600</v>
      </c>
      <c r="R226" s="290">
        <f>52500-30000</f>
        <v>22500</v>
      </c>
      <c r="S226" s="290">
        <v>64500</v>
      </c>
      <c r="T226" s="290">
        <v>25600</v>
      </c>
      <c r="U226" s="290">
        <v>0</v>
      </c>
      <c r="V226" s="290">
        <v>0</v>
      </c>
      <c r="W226" s="290">
        <v>0</v>
      </c>
      <c r="X226" s="290">
        <v>0</v>
      </c>
      <c r="Y226" s="290">
        <v>0</v>
      </c>
      <c r="Z226" s="290">
        <v>0</v>
      </c>
      <c r="AA226" s="290">
        <v>0</v>
      </c>
      <c r="AB226" s="290">
        <v>0</v>
      </c>
      <c r="AC226" s="290">
        <v>43900</v>
      </c>
      <c r="AD226" s="290">
        <v>61200</v>
      </c>
      <c r="AE226" s="290">
        <f>85000-22000</f>
        <v>63000</v>
      </c>
      <c r="AF226" s="290">
        <f>124550-47000</f>
        <v>77550</v>
      </c>
      <c r="AG226" s="290">
        <f>72600-7000</f>
        <v>65600</v>
      </c>
      <c r="AH226" s="290">
        <v>72400</v>
      </c>
      <c r="AI226" s="290">
        <f>79400-5000</f>
        <v>74400</v>
      </c>
      <c r="AJ226" s="290">
        <f>94600-5000</f>
        <v>89600</v>
      </c>
      <c r="AL226" s="63">
        <f>SUM(F226:AJ226)</f>
        <v>1238750</v>
      </c>
      <c r="CV226" s="151"/>
      <c r="VGL226" s="50"/>
      <c r="VGM226" s="50"/>
      <c r="VGN226" s="50"/>
      <c r="VGO226" s="50"/>
      <c r="VGP226" s="50"/>
      <c r="VGQ226" s="50"/>
      <c r="VGR226" s="50"/>
      <c r="VGS226" s="50"/>
      <c r="VGT226" s="50"/>
      <c r="VGU226" s="50"/>
      <c r="VGV226" s="50"/>
      <c r="VGW226" s="50"/>
      <c r="VGX226" s="50"/>
      <c r="VGY226" s="50"/>
      <c r="VGZ226" s="50"/>
      <c r="VHA226" s="50"/>
      <c r="VHB226" s="50"/>
      <c r="VHC226" s="50"/>
      <c r="VHD226" s="50"/>
      <c r="VHE226" s="50"/>
      <c r="VHF226" s="50"/>
      <c r="VHG226" s="50"/>
      <c r="VHH226" s="50"/>
      <c r="VHI226" s="50"/>
      <c r="VHJ226" s="50"/>
      <c r="VHK226" s="50"/>
      <c r="VHL226" s="50"/>
      <c r="VHM226" s="50"/>
      <c r="VHN226" s="50"/>
      <c r="VHO226" s="50"/>
      <c r="VHP226" s="50"/>
      <c r="VHQ226" s="50"/>
      <c r="VHR226" s="50"/>
      <c r="VHS226" s="50"/>
      <c r="VHT226" s="50"/>
      <c r="VHU226" s="50"/>
      <c r="VHV226" s="50"/>
      <c r="VHW226" s="50"/>
      <c r="VHX226" s="50"/>
      <c r="VHY226" s="50"/>
      <c r="VHZ226" s="50"/>
      <c r="VIA226" s="50"/>
      <c r="VIB226" s="50"/>
      <c r="VIC226" s="50"/>
      <c r="VID226" s="50"/>
      <c r="VIE226" s="50"/>
      <c r="VIF226" s="50"/>
      <c r="VIG226" s="50"/>
      <c r="VIH226" s="50"/>
      <c r="VII226" s="50"/>
      <c r="VIJ226" s="50"/>
      <c r="VIK226" s="50"/>
      <c r="VIL226" s="50"/>
      <c r="VIM226" s="50"/>
      <c r="VIN226" s="50"/>
      <c r="VIO226" s="50"/>
      <c r="VIP226" s="50"/>
      <c r="VIQ226" s="50"/>
      <c r="VIR226" s="50"/>
      <c r="VIS226" s="50"/>
      <c r="VIT226" s="50"/>
      <c r="VIU226" s="50"/>
      <c r="VIV226" s="50"/>
      <c r="VIW226" s="50"/>
      <c r="VIX226" s="50"/>
      <c r="VIY226" s="50"/>
      <c r="VIZ226" s="50"/>
      <c r="VJA226" s="50"/>
      <c r="VJB226" s="50"/>
      <c r="VJC226" s="50"/>
      <c r="VJD226" s="50"/>
      <c r="VJE226" s="50"/>
      <c r="VJF226" s="50"/>
      <c r="VJG226" s="50"/>
      <c r="VJH226" s="50"/>
      <c r="VJI226" s="50"/>
      <c r="VJJ226" s="50"/>
      <c r="VJK226" s="50"/>
      <c r="VJL226" s="50"/>
      <c r="VJM226" s="50"/>
      <c r="VJN226" s="50"/>
      <c r="VJO226" s="50"/>
      <c r="VJP226" s="50"/>
      <c r="VJQ226" s="50"/>
      <c r="VJR226" s="50"/>
      <c r="VJS226" s="50"/>
      <c r="VJT226" s="50"/>
      <c r="VJU226" s="50"/>
      <c r="VJV226" s="50"/>
      <c r="VJW226" s="50"/>
      <c r="VJX226" s="50"/>
      <c r="VJY226" s="50"/>
      <c r="VJZ226" s="50"/>
      <c r="VKA226" s="50"/>
      <c r="VKB226" s="50"/>
      <c r="VKC226" s="50"/>
      <c r="VKD226" s="50"/>
      <c r="VKE226" s="50"/>
      <c r="VKF226" s="50"/>
      <c r="VKG226" s="50"/>
      <c r="VKH226" s="50"/>
      <c r="VKI226" s="50"/>
      <c r="VKJ226" s="50"/>
      <c r="VKK226" s="50"/>
      <c r="VKL226" s="50"/>
      <c r="VKM226" s="50"/>
      <c r="VKN226" s="50"/>
      <c r="VKO226" s="50"/>
      <c r="VKP226" s="50"/>
      <c r="VKQ226" s="50"/>
      <c r="VKR226" s="50"/>
      <c r="VKS226" s="50"/>
      <c r="VKT226" s="50"/>
      <c r="VKU226" s="50"/>
      <c r="VKV226" s="50"/>
      <c r="VKW226" s="50"/>
      <c r="VKX226" s="50"/>
      <c r="VKY226" s="50"/>
      <c r="VKZ226" s="50"/>
      <c r="VLA226" s="50"/>
      <c r="VLB226" s="50"/>
      <c r="VLC226" s="50"/>
      <c r="VLD226" s="50"/>
      <c r="VLE226" s="50"/>
      <c r="VLF226" s="50"/>
      <c r="VLG226" s="50"/>
      <c r="VLH226" s="50"/>
      <c r="VLI226" s="50"/>
      <c r="VLJ226" s="50"/>
      <c r="VLK226" s="50"/>
      <c r="VLL226" s="50"/>
      <c r="VLM226" s="50"/>
      <c r="VLN226" s="50"/>
      <c r="VLO226" s="50"/>
      <c r="VLP226" s="50"/>
      <c r="VLQ226" s="50"/>
      <c r="VLR226" s="50"/>
      <c r="VLS226" s="50"/>
      <c r="VLT226" s="50"/>
      <c r="VLU226" s="50"/>
      <c r="VLV226" s="50"/>
      <c r="VLW226" s="50"/>
      <c r="VLX226" s="50"/>
      <c r="VLY226" s="50"/>
      <c r="VLZ226" s="50"/>
      <c r="VMA226" s="50"/>
      <c r="VMB226" s="50"/>
      <c r="VMC226" s="50"/>
      <c r="VMD226" s="50"/>
      <c r="VME226" s="50"/>
      <c r="VMF226" s="50"/>
      <c r="VMG226" s="50"/>
      <c r="VMH226" s="50"/>
      <c r="VMI226" s="50"/>
      <c r="VMJ226" s="50"/>
      <c r="VMK226" s="50"/>
      <c r="VML226" s="50"/>
      <c r="VMM226" s="50"/>
      <c r="VMN226" s="50"/>
      <c r="VMO226" s="50"/>
      <c r="VMP226" s="50"/>
      <c r="VMQ226" s="50"/>
      <c r="VMR226" s="50"/>
      <c r="VMS226" s="50"/>
      <c r="VMT226" s="50"/>
      <c r="VMU226" s="50"/>
      <c r="VMV226" s="50"/>
      <c r="VMW226" s="50"/>
      <c r="VMX226" s="50"/>
      <c r="VMY226" s="50"/>
      <c r="VMZ226" s="50"/>
      <c r="VNA226" s="50"/>
      <c r="VNB226" s="50"/>
      <c r="VNC226" s="50"/>
      <c r="VND226" s="50"/>
      <c r="VNE226" s="50"/>
      <c r="VNF226" s="50"/>
      <c r="VNG226" s="50"/>
      <c r="VNH226" s="50"/>
      <c r="VNI226" s="50"/>
      <c r="VNJ226" s="50"/>
      <c r="VNK226" s="50"/>
      <c r="VNL226" s="50"/>
      <c r="VNM226" s="50"/>
      <c r="VNN226" s="50"/>
      <c r="VNO226" s="50"/>
      <c r="VNP226" s="50"/>
      <c r="VNQ226" s="50"/>
      <c r="VNR226" s="50"/>
      <c r="VNS226" s="50"/>
      <c r="VNT226" s="50"/>
      <c r="VNU226" s="50"/>
      <c r="VNV226" s="50"/>
      <c r="VNW226" s="50"/>
      <c r="VNX226" s="50"/>
      <c r="VNY226" s="50"/>
      <c r="VNZ226" s="50"/>
      <c r="VOA226" s="50"/>
      <c r="VOB226" s="50"/>
      <c r="VOC226" s="50"/>
      <c r="VOD226" s="50"/>
      <c r="VOE226" s="50"/>
      <c r="VOF226" s="50"/>
      <c r="VOG226" s="50"/>
      <c r="VOH226" s="50"/>
      <c r="VOI226" s="50"/>
      <c r="VOJ226" s="50"/>
      <c r="VOK226" s="50"/>
      <c r="VOL226" s="50"/>
      <c r="VOM226" s="50"/>
      <c r="VON226" s="50"/>
      <c r="VOO226" s="50"/>
      <c r="VOP226" s="50"/>
      <c r="VOQ226" s="50"/>
      <c r="VOR226" s="50"/>
      <c r="VOS226" s="50"/>
      <c r="VOT226" s="50"/>
      <c r="VOU226" s="50"/>
      <c r="VOV226" s="50"/>
      <c r="VOW226" s="50"/>
      <c r="VOX226" s="50"/>
      <c r="VOY226" s="50"/>
      <c r="VOZ226" s="50"/>
      <c r="VPA226" s="50"/>
      <c r="VPB226" s="50"/>
      <c r="VPC226" s="50"/>
      <c r="VPD226" s="50"/>
      <c r="VPE226" s="50"/>
      <c r="VPF226" s="50"/>
      <c r="VPG226" s="50"/>
      <c r="VPH226" s="50"/>
      <c r="VPI226" s="50"/>
      <c r="VPJ226" s="50"/>
      <c r="VPK226" s="50"/>
      <c r="VPL226" s="50"/>
      <c r="VPM226" s="50"/>
      <c r="VPN226" s="50"/>
      <c r="VPO226" s="50"/>
      <c r="VPP226" s="50"/>
      <c r="VPQ226" s="50"/>
      <c r="VPR226" s="50"/>
      <c r="VPS226" s="50"/>
      <c r="VPT226" s="50"/>
      <c r="VPU226" s="50"/>
      <c r="VPV226" s="50"/>
      <c r="VPW226" s="50"/>
      <c r="VPX226" s="50"/>
      <c r="VPY226" s="50"/>
      <c r="VPZ226" s="50"/>
      <c r="VQA226" s="50"/>
      <c r="VQB226" s="50"/>
      <c r="VQC226" s="50"/>
      <c r="VQD226" s="50"/>
      <c r="VQE226" s="50"/>
      <c r="VQF226" s="50"/>
      <c r="VQG226" s="50"/>
      <c r="VQH226" s="50"/>
      <c r="VQI226" s="50"/>
      <c r="VQJ226" s="50"/>
      <c r="VQK226" s="50"/>
      <c r="VQL226" s="50"/>
      <c r="VQM226" s="50"/>
      <c r="VQN226" s="50"/>
      <c r="VQO226" s="50"/>
      <c r="VQP226" s="50"/>
      <c r="VQQ226" s="50"/>
      <c r="VQR226" s="50"/>
      <c r="VQS226" s="50"/>
      <c r="VQT226" s="50"/>
      <c r="VQU226" s="50"/>
      <c r="VQV226" s="50"/>
      <c r="VQW226" s="50"/>
      <c r="VQX226" s="50"/>
      <c r="VQY226" s="50"/>
      <c r="VQZ226" s="50"/>
      <c r="VRA226" s="50"/>
      <c r="VRB226" s="50"/>
      <c r="VRC226" s="50"/>
      <c r="VRD226" s="50"/>
      <c r="VRE226" s="50"/>
      <c r="VRF226" s="50"/>
      <c r="VRG226" s="50"/>
      <c r="VRH226" s="50"/>
      <c r="VRI226" s="50"/>
      <c r="VRJ226" s="50"/>
      <c r="VRK226" s="50"/>
      <c r="VRL226" s="50"/>
      <c r="VRM226" s="50"/>
      <c r="VRN226" s="50"/>
      <c r="VRO226" s="50"/>
      <c r="VRP226" s="50"/>
      <c r="VRQ226" s="50"/>
      <c r="VRR226" s="50"/>
      <c r="VRS226" s="50"/>
      <c r="VRT226" s="50"/>
      <c r="VRU226" s="50"/>
      <c r="VRV226" s="50"/>
      <c r="VRW226" s="50"/>
      <c r="VRX226" s="50"/>
      <c r="VRY226" s="50"/>
      <c r="VRZ226" s="50"/>
      <c r="VSA226" s="50"/>
      <c r="VSB226" s="50"/>
      <c r="VSC226" s="50"/>
      <c r="VSD226" s="50"/>
      <c r="VSE226" s="50"/>
      <c r="VSF226" s="50"/>
      <c r="VSG226" s="50"/>
      <c r="VSH226" s="50"/>
      <c r="VSI226" s="50"/>
      <c r="VSJ226" s="50"/>
      <c r="VSK226" s="50"/>
      <c r="VSL226" s="50"/>
      <c r="VSM226" s="50"/>
      <c r="VSN226" s="50"/>
      <c r="VSO226" s="50"/>
      <c r="VSP226" s="50"/>
      <c r="VSQ226" s="50"/>
      <c r="VSR226" s="50"/>
      <c r="VSS226" s="50"/>
      <c r="VST226" s="50"/>
      <c r="VSU226" s="50"/>
      <c r="VSV226" s="50"/>
      <c r="VSW226" s="50"/>
      <c r="VSX226" s="50"/>
      <c r="VSY226" s="50"/>
      <c r="VSZ226" s="50"/>
      <c r="VTA226" s="50"/>
      <c r="VTB226" s="50"/>
      <c r="VTC226" s="50"/>
      <c r="VTD226" s="50"/>
      <c r="VTE226" s="50"/>
      <c r="VTF226" s="50"/>
      <c r="VTG226" s="50"/>
      <c r="VTH226" s="50"/>
      <c r="VTI226" s="50"/>
      <c r="VTJ226" s="50"/>
      <c r="VTK226" s="50"/>
      <c r="VTL226" s="50"/>
      <c r="VTM226" s="50"/>
      <c r="VTN226" s="50"/>
      <c r="VTO226" s="50"/>
      <c r="VTP226" s="50"/>
      <c r="VTQ226" s="50"/>
      <c r="VTR226" s="50"/>
      <c r="VTS226" s="50"/>
      <c r="VTT226" s="50"/>
      <c r="VTU226" s="50"/>
      <c r="VTV226" s="50"/>
      <c r="VTW226" s="50"/>
      <c r="VTX226" s="50"/>
      <c r="VTY226" s="50"/>
      <c r="VTZ226" s="50"/>
      <c r="VUA226" s="50"/>
      <c r="VUB226" s="50"/>
      <c r="VUC226" s="50"/>
      <c r="VUD226" s="50"/>
      <c r="VUE226" s="50"/>
      <c r="VUF226" s="50"/>
      <c r="VUG226" s="50"/>
      <c r="VUH226" s="50"/>
      <c r="VUI226" s="50"/>
      <c r="VUJ226" s="50"/>
      <c r="VUK226" s="50"/>
      <c r="VUL226" s="50"/>
      <c r="VUM226" s="50"/>
      <c r="VUN226" s="50"/>
      <c r="VUO226" s="50"/>
      <c r="VUP226" s="50"/>
      <c r="VUQ226" s="50"/>
      <c r="VUR226" s="50"/>
      <c r="VUS226" s="50"/>
      <c r="VUT226" s="50"/>
      <c r="VUU226" s="50"/>
      <c r="VUV226" s="50"/>
      <c r="VUW226" s="50"/>
      <c r="VUX226" s="50"/>
      <c r="VUY226" s="50"/>
      <c r="VUZ226" s="50"/>
      <c r="VVA226" s="50"/>
      <c r="VVB226" s="50"/>
      <c r="VVC226" s="50"/>
      <c r="VVD226" s="50"/>
      <c r="VVE226" s="50"/>
      <c r="VVF226" s="50"/>
      <c r="VVG226" s="50"/>
      <c r="VVH226" s="50"/>
      <c r="VVI226" s="50"/>
      <c r="VVJ226" s="50"/>
      <c r="VVK226" s="50"/>
      <c r="VVL226" s="50"/>
      <c r="VVM226" s="50"/>
      <c r="VVN226" s="50"/>
    </row>
    <row r="227" spans="2:100 15066:15458" s="1" customFormat="1" x14ac:dyDescent="0.25">
      <c r="B227" s="15"/>
      <c r="C227" s="14" t="s">
        <v>7</v>
      </c>
      <c r="D227" s="246">
        <v>106000</v>
      </c>
      <c r="E227" s="20" t="s">
        <v>14</v>
      </c>
      <c r="F227" s="33">
        <f>F223-F225-F226</f>
        <v>13124</v>
      </c>
      <c r="G227" s="33">
        <f t="shared" ref="G227:AH227" si="45">G223-G225-G226</f>
        <v>26588</v>
      </c>
      <c r="H227" s="33">
        <f t="shared" si="45"/>
        <v>28457</v>
      </c>
      <c r="I227" s="33">
        <f t="shared" si="45"/>
        <v>31194</v>
      </c>
      <c r="J227" s="33">
        <f t="shared" si="45"/>
        <v>23306</v>
      </c>
      <c r="K227" s="33">
        <f t="shared" si="45"/>
        <v>801</v>
      </c>
      <c r="L227" s="33">
        <f t="shared" si="45"/>
        <v>28664</v>
      </c>
      <c r="M227" s="33">
        <f>M223-M225-M226</f>
        <v>3995</v>
      </c>
      <c r="N227" s="33">
        <f t="shared" si="45"/>
        <v>5909</v>
      </c>
      <c r="O227" s="33">
        <f t="shared" si="45"/>
        <v>26685</v>
      </c>
      <c r="P227" s="33">
        <f t="shared" si="45"/>
        <v>41286</v>
      </c>
      <c r="Q227" s="33">
        <f t="shared" si="45"/>
        <v>57186</v>
      </c>
      <c r="R227" s="33">
        <f t="shared" si="45"/>
        <v>4394</v>
      </c>
      <c r="S227" s="33">
        <f t="shared" si="45"/>
        <v>11697</v>
      </c>
      <c r="T227" s="33">
        <f t="shared" si="45"/>
        <v>8196</v>
      </c>
      <c r="U227" s="33">
        <f t="shared" si="45"/>
        <v>10054</v>
      </c>
      <c r="V227" s="33">
        <f t="shared" si="45"/>
        <v>0</v>
      </c>
      <c r="W227" s="33">
        <f t="shared" si="45"/>
        <v>0</v>
      </c>
      <c r="X227" s="33">
        <f t="shared" si="45"/>
        <v>0</v>
      </c>
      <c r="Y227" s="33">
        <f t="shared" si="45"/>
        <v>0</v>
      </c>
      <c r="Z227" s="33">
        <f t="shared" si="45"/>
        <v>0</v>
      </c>
      <c r="AA227" s="33">
        <f t="shared" si="45"/>
        <v>0</v>
      </c>
      <c r="AB227" s="33">
        <f t="shared" si="45"/>
        <v>0</v>
      </c>
      <c r="AC227" s="33">
        <f t="shared" si="45"/>
        <v>12463</v>
      </c>
      <c r="AD227" s="33">
        <f t="shared" si="45"/>
        <v>24484</v>
      </c>
      <c r="AE227" s="33">
        <f t="shared" si="45"/>
        <v>2003</v>
      </c>
      <c r="AF227" s="33">
        <f t="shared" si="45"/>
        <v>1720</v>
      </c>
      <c r="AG227" s="33">
        <f t="shared" si="45"/>
        <v>1246</v>
      </c>
      <c r="AH227" s="33">
        <f t="shared" si="45"/>
        <v>1508</v>
      </c>
      <c r="AI227" s="33">
        <f t="shared" ref="AI227:AJ227" si="46">AI223-AI225-AI226</f>
        <v>592</v>
      </c>
      <c r="AJ227" s="33">
        <f t="shared" si="46"/>
        <v>1565</v>
      </c>
      <c r="AL227" s="63">
        <f>SUM(F227:AJ227)</f>
        <v>367117</v>
      </c>
      <c r="CV227" s="151"/>
      <c r="VGL227" s="50"/>
      <c r="VGM227" s="50"/>
      <c r="VGN227" s="50"/>
      <c r="VGO227" s="50"/>
      <c r="VGP227" s="50"/>
      <c r="VGQ227" s="50"/>
      <c r="VGR227" s="50"/>
      <c r="VGS227" s="50"/>
      <c r="VGT227" s="50"/>
      <c r="VGU227" s="50"/>
      <c r="VGV227" s="50"/>
      <c r="VGW227" s="50"/>
      <c r="VGX227" s="50"/>
      <c r="VGY227" s="50"/>
      <c r="VGZ227" s="50"/>
      <c r="VHA227" s="50"/>
      <c r="VHB227" s="50"/>
      <c r="VHC227" s="50"/>
      <c r="VHD227" s="50"/>
      <c r="VHE227" s="50"/>
      <c r="VHF227" s="50"/>
      <c r="VHG227" s="50"/>
      <c r="VHH227" s="50"/>
      <c r="VHI227" s="50"/>
      <c r="VHJ227" s="50"/>
      <c r="VHK227" s="50"/>
      <c r="VHL227" s="50"/>
      <c r="VHM227" s="50"/>
      <c r="VHN227" s="50"/>
      <c r="VHO227" s="50"/>
      <c r="VHP227" s="50"/>
      <c r="VHQ227" s="50"/>
      <c r="VHR227" s="50"/>
      <c r="VHS227" s="50"/>
      <c r="VHT227" s="50"/>
      <c r="VHU227" s="50"/>
      <c r="VHV227" s="50"/>
      <c r="VHW227" s="50"/>
      <c r="VHX227" s="50"/>
      <c r="VHY227" s="50"/>
      <c r="VHZ227" s="50"/>
      <c r="VIA227" s="50"/>
      <c r="VIB227" s="50"/>
      <c r="VIC227" s="50"/>
      <c r="VID227" s="50"/>
      <c r="VIE227" s="50"/>
      <c r="VIF227" s="50"/>
      <c r="VIG227" s="50"/>
      <c r="VIH227" s="50"/>
      <c r="VII227" s="50"/>
      <c r="VIJ227" s="50"/>
      <c r="VIK227" s="50"/>
      <c r="VIL227" s="50"/>
      <c r="VIM227" s="50"/>
      <c r="VIN227" s="50"/>
      <c r="VIO227" s="50"/>
      <c r="VIP227" s="50"/>
      <c r="VIQ227" s="50"/>
      <c r="VIR227" s="50"/>
      <c r="VIS227" s="50"/>
      <c r="VIT227" s="50"/>
      <c r="VIU227" s="50"/>
      <c r="VIV227" s="50"/>
      <c r="VIW227" s="50"/>
      <c r="VIX227" s="50"/>
      <c r="VIY227" s="50"/>
      <c r="VIZ227" s="50"/>
      <c r="VJA227" s="50"/>
      <c r="VJB227" s="50"/>
      <c r="VJC227" s="50"/>
      <c r="VJD227" s="50"/>
      <c r="VJE227" s="50"/>
      <c r="VJF227" s="50"/>
      <c r="VJG227" s="50"/>
      <c r="VJH227" s="50"/>
      <c r="VJI227" s="50"/>
      <c r="VJJ227" s="50"/>
      <c r="VJK227" s="50"/>
      <c r="VJL227" s="50"/>
      <c r="VJM227" s="50"/>
      <c r="VJN227" s="50"/>
      <c r="VJO227" s="50"/>
      <c r="VJP227" s="50"/>
      <c r="VJQ227" s="50"/>
      <c r="VJR227" s="50"/>
      <c r="VJS227" s="50"/>
      <c r="VJT227" s="50"/>
      <c r="VJU227" s="50"/>
      <c r="VJV227" s="50"/>
      <c r="VJW227" s="50"/>
      <c r="VJX227" s="50"/>
      <c r="VJY227" s="50"/>
      <c r="VJZ227" s="50"/>
      <c r="VKA227" s="50"/>
      <c r="VKB227" s="50"/>
      <c r="VKC227" s="50"/>
      <c r="VKD227" s="50"/>
      <c r="VKE227" s="50"/>
      <c r="VKF227" s="50"/>
      <c r="VKG227" s="50"/>
      <c r="VKH227" s="50"/>
      <c r="VKI227" s="50"/>
      <c r="VKJ227" s="50"/>
      <c r="VKK227" s="50"/>
      <c r="VKL227" s="50"/>
      <c r="VKM227" s="50"/>
      <c r="VKN227" s="50"/>
      <c r="VKO227" s="50"/>
      <c r="VKP227" s="50"/>
      <c r="VKQ227" s="50"/>
      <c r="VKR227" s="50"/>
      <c r="VKS227" s="50"/>
      <c r="VKT227" s="50"/>
      <c r="VKU227" s="50"/>
      <c r="VKV227" s="50"/>
      <c r="VKW227" s="50"/>
      <c r="VKX227" s="50"/>
      <c r="VKY227" s="50"/>
      <c r="VKZ227" s="50"/>
      <c r="VLA227" s="50"/>
      <c r="VLB227" s="50"/>
      <c r="VLC227" s="50"/>
      <c r="VLD227" s="50"/>
      <c r="VLE227" s="50"/>
      <c r="VLF227" s="50"/>
      <c r="VLG227" s="50"/>
      <c r="VLH227" s="50"/>
      <c r="VLI227" s="50"/>
      <c r="VLJ227" s="50"/>
      <c r="VLK227" s="50"/>
      <c r="VLL227" s="50"/>
      <c r="VLM227" s="50"/>
      <c r="VLN227" s="50"/>
      <c r="VLO227" s="50"/>
      <c r="VLP227" s="50"/>
      <c r="VLQ227" s="50"/>
      <c r="VLR227" s="50"/>
      <c r="VLS227" s="50"/>
      <c r="VLT227" s="50"/>
      <c r="VLU227" s="50"/>
      <c r="VLV227" s="50"/>
      <c r="VLW227" s="50"/>
      <c r="VLX227" s="50"/>
      <c r="VLY227" s="50"/>
      <c r="VLZ227" s="50"/>
      <c r="VMA227" s="50"/>
      <c r="VMB227" s="50"/>
      <c r="VMC227" s="50"/>
      <c r="VMD227" s="50"/>
      <c r="VME227" s="50"/>
      <c r="VMF227" s="50"/>
      <c r="VMG227" s="50"/>
      <c r="VMH227" s="50"/>
      <c r="VMI227" s="50"/>
      <c r="VMJ227" s="50"/>
      <c r="VMK227" s="50"/>
      <c r="VML227" s="50"/>
      <c r="VMM227" s="50"/>
      <c r="VMN227" s="50"/>
      <c r="VMO227" s="50"/>
      <c r="VMP227" s="50"/>
      <c r="VMQ227" s="50"/>
      <c r="VMR227" s="50"/>
      <c r="VMS227" s="50"/>
      <c r="VMT227" s="50"/>
      <c r="VMU227" s="50"/>
      <c r="VMV227" s="50"/>
      <c r="VMW227" s="50"/>
      <c r="VMX227" s="50"/>
      <c r="VMY227" s="50"/>
      <c r="VMZ227" s="50"/>
      <c r="VNA227" s="50"/>
      <c r="VNB227" s="50"/>
      <c r="VNC227" s="50"/>
      <c r="VND227" s="50"/>
      <c r="VNE227" s="50"/>
      <c r="VNF227" s="50"/>
      <c r="VNG227" s="50"/>
      <c r="VNH227" s="50"/>
      <c r="VNI227" s="50"/>
      <c r="VNJ227" s="50"/>
      <c r="VNK227" s="50"/>
      <c r="VNL227" s="50"/>
      <c r="VNM227" s="50"/>
      <c r="VNN227" s="50"/>
      <c r="VNO227" s="50"/>
      <c r="VNP227" s="50"/>
      <c r="VNQ227" s="50"/>
      <c r="VNR227" s="50"/>
      <c r="VNS227" s="50"/>
      <c r="VNT227" s="50"/>
      <c r="VNU227" s="50"/>
      <c r="VNV227" s="50"/>
      <c r="VNW227" s="50"/>
      <c r="VNX227" s="50"/>
      <c r="VNY227" s="50"/>
      <c r="VNZ227" s="50"/>
      <c r="VOA227" s="50"/>
      <c r="VOB227" s="50"/>
      <c r="VOC227" s="50"/>
      <c r="VOD227" s="50"/>
      <c r="VOE227" s="50"/>
      <c r="VOF227" s="50"/>
      <c r="VOG227" s="50"/>
      <c r="VOH227" s="50"/>
      <c r="VOI227" s="50"/>
      <c r="VOJ227" s="50"/>
      <c r="VOK227" s="50"/>
      <c r="VOL227" s="50"/>
      <c r="VOM227" s="50"/>
      <c r="VON227" s="50"/>
      <c r="VOO227" s="50"/>
      <c r="VOP227" s="50"/>
      <c r="VOQ227" s="50"/>
      <c r="VOR227" s="50"/>
      <c r="VOS227" s="50"/>
      <c r="VOT227" s="50"/>
      <c r="VOU227" s="50"/>
      <c r="VOV227" s="50"/>
      <c r="VOW227" s="50"/>
      <c r="VOX227" s="50"/>
      <c r="VOY227" s="50"/>
      <c r="VOZ227" s="50"/>
      <c r="VPA227" s="50"/>
      <c r="VPB227" s="50"/>
      <c r="VPC227" s="50"/>
      <c r="VPD227" s="50"/>
      <c r="VPE227" s="50"/>
      <c r="VPF227" s="50"/>
      <c r="VPG227" s="50"/>
      <c r="VPH227" s="50"/>
      <c r="VPI227" s="50"/>
      <c r="VPJ227" s="50"/>
      <c r="VPK227" s="50"/>
      <c r="VPL227" s="50"/>
      <c r="VPM227" s="50"/>
      <c r="VPN227" s="50"/>
      <c r="VPO227" s="50"/>
      <c r="VPP227" s="50"/>
      <c r="VPQ227" s="50"/>
      <c r="VPR227" s="50"/>
      <c r="VPS227" s="50"/>
      <c r="VPT227" s="50"/>
      <c r="VPU227" s="50"/>
      <c r="VPV227" s="50"/>
      <c r="VPW227" s="50"/>
      <c r="VPX227" s="50"/>
      <c r="VPY227" s="50"/>
      <c r="VPZ227" s="50"/>
      <c r="VQA227" s="50"/>
      <c r="VQB227" s="50"/>
      <c r="VQC227" s="50"/>
      <c r="VQD227" s="50"/>
      <c r="VQE227" s="50"/>
      <c r="VQF227" s="50"/>
      <c r="VQG227" s="50"/>
      <c r="VQH227" s="50"/>
      <c r="VQI227" s="50"/>
      <c r="VQJ227" s="50"/>
      <c r="VQK227" s="50"/>
      <c r="VQL227" s="50"/>
      <c r="VQM227" s="50"/>
      <c r="VQN227" s="50"/>
      <c r="VQO227" s="50"/>
      <c r="VQP227" s="50"/>
      <c r="VQQ227" s="50"/>
      <c r="VQR227" s="50"/>
      <c r="VQS227" s="50"/>
      <c r="VQT227" s="50"/>
      <c r="VQU227" s="50"/>
      <c r="VQV227" s="50"/>
      <c r="VQW227" s="50"/>
      <c r="VQX227" s="50"/>
      <c r="VQY227" s="50"/>
      <c r="VQZ227" s="50"/>
      <c r="VRA227" s="50"/>
      <c r="VRB227" s="50"/>
      <c r="VRC227" s="50"/>
      <c r="VRD227" s="50"/>
      <c r="VRE227" s="50"/>
      <c r="VRF227" s="50"/>
      <c r="VRG227" s="50"/>
      <c r="VRH227" s="50"/>
      <c r="VRI227" s="50"/>
      <c r="VRJ227" s="50"/>
      <c r="VRK227" s="50"/>
      <c r="VRL227" s="50"/>
      <c r="VRM227" s="50"/>
      <c r="VRN227" s="50"/>
      <c r="VRO227" s="50"/>
      <c r="VRP227" s="50"/>
      <c r="VRQ227" s="50"/>
      <c r="VRR227" s="50"/>
      <c r="VRS227" s="50"/>
      <c r="VRT227" s="50"/>
      <c r="VRU227" s="50"/>
      <c r="VRV227" s="50"/>
      <c r="VRW227" s="50"/>
      <c r="VRX227" s="50"/>
      <c r="VRY227" s="50"/>
      <c r="VRZ227" s="50"/>
      <c r="VSA227" s="50"/>
      <c r="VSB227" s="50"/>
      <c r="VSC227" s="50"/>
      <c r="VSD227" s="50"/>
      <c r="VSE227" s="50"/>
      <c r="VSF227" s="50"/>
      <c r="VSG227" s="50"/>
      <c r="VSH227" s="50"/>
      <c r="VSI227" s="50"/>
      <c r="VSJ227" s="50"/>
      <c r="VSK227" s="50"/>
      <c r="VSL227" s="50"/>
      <c r="VSM227" s="50"/>
      <c r="VSN227" s="50"/>
      <c r="VSO227" s="50"/>
      <c r="VSP227" s="50"/>
      <c r="VSQ227" s="50"/>
      <c r="VSR227" s="50"/>
      <c r="VSS227" s="50"/>
      <c r="VST227" s="50"/>
      <c r="VSU227" s="50"/>
      <c r="VSV227" s="50"/>
      <c r="VSW227" s="50"/>
      <c r="VSX227" s="50"/>
      <c r="VSY227" s="50"/>
      <c r="VSZ227" s="50"/>
      <c r="VTA227" s="50"/>
      <c r="VTB227" s="50"/>
      <c r="VTC227" s="50"/>
      <c r="VTD227" s="50"/>
      <c r="VTE227" s="50"/>
      <c r="VTF227" s="50"/>
      <c r="VTG227" s="50"/>
      <c r="VTH227" s="50"/>
      <c r="VTI227" s="50"/>
      <c r="VTJ227" s="50"/>
      <c r="VTK227" s="50"/>
      <c r="VTL227" s="50"/>
      <c r="VTM227" s="50"/>
      <c r="VTN227" s="50"/>
      <c r="VTO227" s="50"/>
      <c r="VTP227" s="50"/>
      <c r="VTQ227" s="50"/>
      <c r="VTR227" s="50"/>
      <c r="VTS227" s="50"/>
      <c r="VTT227" s="50"/>
      <c r="VTU227" s="50"/>
      <c r="VTV227" s="50"/>
      <c r="VTW227" s="50"/>
      <c r="VTX227" s="50"/>
      <c r="VTY227" s="50"/>
      <c r="VTZ227" s="50"/>
      <c r="VUA227" s="50"/>
      <c r="VUB227" s="50"/>
      <c r="VUC227" s="50"/>
      <c r="VUD227" s="50"/>
      <c r="VUE227" s="50"/>
      <c r="VUF227" s="50"/>
      <c r="VUG227" s="50"/>
      <c r="VUH227" s="50"/>
      <c r="VUI227" s="50"/>
      <c r="VUJ227" s="50"/>
      <c r="VUK227" s="50"/>
      <c r="VUL227" s="50"/>
      <c r="VUM227" s="50"/>
      <c r="VUN227" s="50"/>
      <c r="VUO227" s="50"/>
      <c r="VUP227" s="50"/>
      <c r="VUQ227" s="50"/>
      <c r="VUR227" s="50"/>
      <c r="VUS227" s="50"/>
      <c r="VUT227" s="50"/>
      <c r="VUU227" s="50"/>
      <c r="VUV227" s="50"/>
      <c r="VUW227" s="50"/>
      <c r="VUX227" s="50"/>
      <c r="VUY227" s="50"/>
      <c r="VUZ227" s="50"/>
      <c r="VVA227" s="50"/>
      <c r="VVB227" s="50"/>
      <c r="VVC227" s="50"/>
      <c r="VVD227" s="50"/>
      <c r="VVE227" s="50"/>
      <c r="VVF227" s="50"/>
      <c r="VVG227" s="50"/>
      <c r="VVH227" s="50"/>
      <c r="VVI227" s="50"/>
      <c r="VVJ227" s="50"/>
      <c r="VVK227" s="50"/>
      <c r="VVL227" s="50"/>
      <c r="VVM227" s="50"/>
      <c r="VVN227" s="50"/>
    </row>
    <row r="228" spans="2:100 15066:15458" s="2" customFormat="1" ht="15.75" thickBot="1" x14ac:dyDescent="0.3">
      <c r="B228" s="41"/>
      <c r="C228" s="28" t="s">
        <v>1</v>
      </c>
      <c r="D228" s="275">
        <v>408000</v>
      </c>
      <c r="E228" s="20" t="s">
        <v>14</v>
      </c>
      <c r="F228" s="297">
        <f>SUM(F225:F227)</f>
        <v>241524</v>
      </c>
      <c r="G228" s="297">
        <f t="shared" ref="G228:AH228" si="47">SUM(G225:G227)</f>
        <v>237588</v>
      </c>
      <c r="H228" s="297">
        <f t="shared" si="47"/>
        <v>249457</v>
      </c>
      <c r="I228" s="297">
        <f t="shared" si="47"/>
        <v>251894</v>
      </c>
      <c r="J228" s="297">
        <f t="shared" si="47"/>
        <v>221006</v>
      </c>
      <c r="K228" s="297">
        <f t="shared" si="47"/>
        <v>199401</v>
      </c>
      <c r="L228" s="297">
        <f t="shared" si="47"/>
        <v>166164</v>
      </c>
      <c r="M228" s="297">
        <f t="shared" si="47"/>
        <v>61305</v>
      </c>
      <c r="N228" s="297">
        <f t="shared" si="47"/>
        <v>173809</v>
      </c>
      <c r="O228" s="297">
        <f t="shared" si="47"/>
        <v>200985</v>
      </c>
      <c r="P228" s="297">
        <f t="shared" si="47"/>
        <v>256386</v>
      </c>
      <c r="Q228" s="297">
        <f t="shared" si="47"/>
        <v>245586</v>
      </c>
      <c r="R228" s="297">
        <f t="shared" si="47"/>
        <v>174194</v>
      </c>
      <c r="S228" s="297">
        <f t="shared" si="47"/>
        <v>212597</v>
      </c>
      <c r="T228" s="297">
        <f t="shared" si="47"/>
        <v>147796</v>
      </c>
      <c r="U228" s="297">
        <f t="shared" si="47"/>
        <v>49154</v>
      </c>
      <c r="V228" s="297">
        <f t="shared" si="47"/>
        <v>0</v>
      </c>
      <c r="W228" s="297">
        <f t="shared" si="47"/>
        <v>0</v>
      </c>
      <c r="X228" s="297">
        <f t="shared" si="47"/>
        <v>0</v>
      </c>
      <c r="Y228" s="297">
        <f t="shared" si="47"/>
        <v>0</v>
      </c>
      <c r="Z228" s="297">
        <f t="shared" si="47"/>
        <v>0</v>
      </c>
      <c r="AA228" s="297">
        <f t="shared" si="47"/>
        <v>0</v>
      </c>
      <c r="AB228" s="297">
        <f t="shared" si="47"/>
        <v>0</v>
      </c>
      <c r="AC228" s="297">
        <f t="shared" si="47"/>
        <v>186663</v>
      </c>
      <c r="AD228" s="297">
        <f t="shared" si="47"/>
        <v>256484</v>
      </c>
      <c r="AE228" s="297">
        <f t="shared" si="47"/>
        <v>229903</v>
      </c>
      <c r="AF228" s="297">
        <f t="shared" si="47"/>
        <v>232670</v>
      </c>
      <c r="AG228" s="297">
        <f t="shared" si="47"/>
        <v>222846</v>
      </c>
      <c r="AH228" s="297">
        <f t="shared" si="47"/>
        <v>231808</v>
      </c>
      <c r="AI228" s="297">
        <f t="shared" ref="AI228:AJ228" si="48">SUM(AI225:AI227)</f>
        <v>222592</v>
      </c>
      <c r="AJ228" s="297">
        <f t="shared" si="48"/>
        <v>245165</v>
      </c>
      <c r="AL228" s="63">
        <f>SUM(F228:AJ228)</f>
        <v>4916977</v>
      </c>
      <c r="CV228" s="161"/>
    </row>
    <row r="229" spans="2:100 15066:15458" s="1" customFormat="1" x14ac:dyDescent="0.25">
      <c r="B229" s="8">
        <v>6</v>
      </c>
      <c r="C229" s="84" t="s">
        <v>13</v>
      </c>
      <c r="D229" s="85"/>
      <c r="E229" s="86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L229" s="146" t="s">
        <v>135</v>
      </c>
      <c r="CV229" s="151"/>
      <c r="VGL229" s="50"/>
      <c r="VGM229" s="50"/>
      <c r="VGN229" s="50"/>
      <c r="VGO229" s="50"/>
      <c r="VGP229" s="50"/>
      <c r="VGQ229" s="50"/>
      <c r="VGR229" s="50"/>
      <c r="VGS229" s="50"/>
      <c r="VGT229" s="50"/>
      <c r="VGU229" s="50"/>
      <c r="VGV229" s="50"/>
      <c r="VGW229" s="50"/>
      <c r="VGX229" s="50"/>
      <c r="VGY229" s="50"/>
      <c r="VGZ229" s="50"/>
      <c r="VHA229" s="50"/>
      <c r="VHB229" s="50"/>
      <c r="VHC229" s="50"/>
      <c r="VHD229" s="50"/>
      <c r="VHE229" s="50"/>
      <c r="VHF229" s="50"/>
      <c r="VHG229" s="50"/>
      <c r="VHH229" s="50"/>
      <c r="VHI229" s="50"/>
      <c r="VHJ229" s="50"/>
      <c r="VHK229" s="50"/>
      <c r="VHL229" s="50"/>
      <c r="VHM229" s="50"/>
      <c r="VHN229" s="50"/>
      <c r="VHO229" s="50"/>
      <c r="VHP229" s="50"/>
      <c r="VHQ229" s="50"/>
      <c r="VHR229" s="50"/>
      <c r="VHS229" s="50"/>
      <c r="VHT229" s="50"/>
      <c r="VHU229" s="50"/>
      <c r="VHV229" s="50"/>
      <c r="VHW229" s="50"/>
      <c r="VHX229" s="50"/>
      <c r="VHY229" s="50"/>
      <c r="VHZ229" s="50"/>
      <c r="VIA229" s="50"/>
      <c r="VIB229" s="50"/>
      <c r="VIC229" s="50"/>
      <c r="VID229" s="50"/>
      <c r="VIE229" s="50"/>
      <c r="VIF229" s="50"/>
      <c r="VIG229" s="50"/>
      <c r="VIH229" s="50"/>
      <c r="VII229" s="50"/>
      <c r="VIJ229" s="50"/>
      <c r="VIK229" s="50"/>
      <c r="VIL229" s="50"/>
      <c r="VIM229" s="50"/>
      <c r="VIN229" s="50"/>
      <c r="VIO229" s="50"/>
      <c r="VIP229" s="50"/>
      <c r="VIQ229" s="50"/>
      <c r="VIR229" s="50"/>
      <c r="VIS229" s="50"/>
      <c r="VIT229" s="50"/>
      <c r="VIU229" s="50"/>
      <c r="VIV229" s="50"/>
      <c r="VIW229" s="50"/>
      <c r="VIX229" s="50"/>
      <c r="VIY229" s="50"/>
      <c r="VIZ229" s="50"/>
      <c r="VJA229" s="50"/>
      <c r="VJB229" s="50"/>
      <c r="VJC229" s="50"/>
      <c r="VJD229" s="50"/>
      <c r="VJE229" s="50"/>
      <c r="VJF229" s="50"/>
      <c r="VJG229" s="50"/>
      <c r="VJH229" s="50"/>
      <c r="VJI229" s="50"/>
      <c r="VJJ229" s="50"/>
      <c r="VJK229" s="50"/>
      <c r="VJL229" s="50"/>
      <c r="VJM229" s="50"/>
      <c r="VJN229" s="50"/>
      <c r="VJO229" s="50"/>
      <c r="VJP229" s="50"/>
      <c r="VJQ229" s="50"/>
      <c r="VJR229" s="50"/>
      <c r="VJS229" s="50"/>
      <c r="VJT229" s="50"/>
      <c r="VJU229" s="50"/>
      <c r="VJV229" s="50"/>
      <c r="VJW229" s="50"/>
      <c r="VJX229" s="50"/>
      <c r="VJY229" s="50"/>
      <c r="VJZ229" s="50"/>
      <c r="VKA229" s="50"/>
      <c r="VKB229" s="50"/>
      <c r="VKC229" s="50"/>
      <c r="VKD229" s="50"/>
      <c r="VKE229" s="50"/>
      <c r="VKF229" s="50"/>
      <c r="VKG229" s="50"/>
      <c r="VKH229" s="50"/>
      <c r="VKI229" s="50"/>
      <c r="VKJ229" s="50"/>
      <c r="VKK229" s="50"/>
      <c r="VKL229" s="50"/>
      <c r="VKM229" s="50"/>
      <c r="VKN229" s="50"/>
      <c r="VKO229" s="50"/>
      <c r="VKP229" s="50"/>
      <c r="VKQ229" s="50"/>
      <c r="VKR229" s="50"/>
      <c r="VKS229" s="50"/>
      <c r="VKT229" s="50"/>
      <c r="VKU229" s="50"/>
      <c r="VKV229" s="50"/>
      <c r="VKW229" s="50"/>
      <c r="VKX229" s="50"/>
      <c r="VKY229" s="50"/>
      <c r="VKZ229" s="50"/>
      <c r="VLA229" s="50"/>
      <c r="VLB229" s="50"/>
      <c r="VLC229" s="50"/>
      <c r="VLD229" s="50"/>
      <c r="VLE229" s="50"/>
      <c r="VLF229" s="50"/>
      <c r="VLG229" s="50"/>
      <c r="VLH229" s="50"/>
      <c r="VLI229" s="50"/>
      <c r="VLJ229" s="50"/>
      <c r="VLK229" s="50"/>
      <c r="VLL229" s="50"/>
      <c r="VLM229" s="50"/>
      <c r="VLN229" s="50"/>
      <c r="VLO229" s="50"/>
      <c r="VLP229" s="50"/>
      <c r="VLQ229" s="50"/>
      <c r="VLR229" s="50"/>
      <c r="VLS229" s="50"/>
      <c r="VLT229" s="50"/>
      <c r="VLU229" s="50"/>
      <c r="VLV229" s="50"/>
      <c r="VLW229" s="50"/>
      <c r="VLX229" s="50"/>
      <c r="VLY229" s="50"/>
      <c r="VLZ229" s="50"/>
      <c r="VMA229" s="50"/>
      <c r="VMB229" s="50"/>
      <c r="VMC229" s="50"/>
      <c r="VMD229" s="50"/>
      <c r="VME229" s="50"/>
      <c r="VMF229" s="50"/>
      <c r="VMG229" s="50"/>
      <c r="VMH229" s="50"/>
      <c r="VMI229" s="50"/>
      <c r="VMJ229" s="50"/>
      <c r="VMK229" s="50"/>
      <c r="VML229" s="50"/>
      <c r="VMM229" s="50"/>
      <c r="VMN229" s="50"/>
      <c r="VMO229" s="50"/>
      <c r="VMP229" s="50"/>
      <c r="VMQ229" s="50"/>
      <c r="VMR229" s="50"/>
      <c r="VMS229" s="50"/>
      <c r="VMT229" s="50"/>
      <c r="VMU229" s="50"/>
      <c r="VMV229" s="50"/>
      <c r="VMW229" s="50"/>
      <c r="VMX229" s="50"/>
      <c r="VMY229" s="50"/>
      <c r="VMZ229" s="50"/>
      <c r="VNA229" s="50"/>
      <c r="VNB229" s="50"/>
      <c r="VNC229" s="50"/>
      <c r="VND229" s="50"/>
      <c r="VNE229" s="50"/>
      <c r="VNF229" s="50"/>
      <c r="VNG229" s="50"/>
      <c r="VNH229" s="50"/>
      <c r="VNI229" s="50"/>
      <c r="VNJ229" s="50"/>
      <c r="VNK229" s="50"/>
      <c r="VNL229" s="50"/>
      <c r="VNM229" s="50"/>
      <c r="VNN229" s="50"/>
      <c r="VNO229" s="50"/>
      <c r="VNP229" s="50"/>
      <c r="VNQ229" s="50"/>
      <c r="VNR229" s="50"/>
      <c r="VNS229" s="50"/>
      <c r="VNT229" s="50"/>
      <c r="VNU229" s="50"/>
      <c r="VNV229" s="50"/>
      <c r="VNW229" s="50"/>
      <c r="VNX229" s="50"/>
      <c r="VNY229" s="50"/>
      <c r="VNZ229" s="50"/>
      <c r="VOA229" s="50"/>
      <c r="VOB229" s="50"/>
      <c r="VOC229" s="50"/>
      <c r="VOD229" s="50"/>
      <c r="VOE229" s="50"/>
      <c r="VOF229" s="50"/>
      <c r="VOG229" s="50"/>
      <c r="VOH229" s="50"/>
      <c r="VOI229" s="50"/>
      <c r="VOJ229" s="50"/>
      <c r="VOK229" s="50"/>
      <c r="VOL229" s="50"/>
      <c r="VOM229" s="50"/>
      <c r="VON229" s="50"/>
      <c r="VOO229" s="50"/>
      <c r="VOP229" s="50"/>
      <c r="VOQ229" s="50"/>
      <c r="VOR229" s="50"/>
      <c r="VOS229" s="50"/>
      <c r="VOT229" s="50"/>
      <c r="VOU229" s="50"/>
      <c r="VOV229" s="50"/>
      <c r="VOW229" s="50"/>
      <c r="VOX229" s="50"/>
      <c r="VOY229" s="50"/>
      <c r="VOZ229" s="50"/>
      <c r="VPA229" s="50"/>
      <c r="VPB229" s="50"/>
      <c r="VPC229" s="50"/>
      <c r="VPD229" s="50"/>
      <c r="VPE229" s="50"/>
      <c r="VPF229" s="50"/>
      <c r="VPG229" s="50"/>
      <c r="VPH229" s="50"/>
      <c r="VPI229" s="50"/>
      <c r="VPJ229" s="50"/>
      <c r="VPK229" s="50"/>
      <c r="VPL229" s="50"/>
      <c r="VPM229" s="50"/>
      <c r="VPN229" s="50"/>
      <c r="VPO229" s="50"/>
      <c r="VPP229" s="50"/>
      <c r="VPQ229" s="50"/>
      <c r="VPR229" s="50"/>
      <c r="VPS229" s="50"/>
      <c r="VPT229" s="50"/>
      <c r="VPU229" s="50"/>
      <c r="VPV229" s="50"/>
      <c r="VPW229" s="50"/>
      <c r="VPX229" s="50"/>
      <c r="VPY229" s="50"/>
      <c r="VPZ229" s="50"/>
      <c r="VQA229" s="50"/>
      <c r="VQB229" s="50"/>
      <c r="VQC229" s="50"/>
      <c r="VQD229" s="50"/>
      <c r="VQE229" s="50"/>
      <c r="VQF229" s="50"/>
      <c r="VQG229" s="50"/>
      <c r="VQH229" s="50"/>
      <c r="VQI229" s="50"/>
      <c r="VQJ229" s="50"/>
      <c r="VQK229" s="50"/>
      <c r="VQL229" s="50"/>
      <c r="VQM229" s="50"/>
      <c r="VQN229" s="50"/>
      <c r="VQO229" s="50"/>
      <c r="VQP229" s="50"/>
      <c r="VQQ229" s="50"/>
      <c r="VQR229" s="50"/>
      <c r="VQS229" s="50"/>
      <c r="VQT229" s="50"/>
      <c r="VQU229" s="50"/>
      <c r="VQV229" s="50"/>
      <c r="VQW229" s="50"/>
      <c r="VQX229" s="50"/>
      <c r="VQY229" s="50"/>
      <c r="VQZ229" s="50"/>
      <c r="VRA229" s="50"/>
      <c r="VRB229" s="50"/>
      <c r="VRC229" s="50"/>
      <c r="VRD229" s="50"/>
      <c r="VRE229" s="50"/>
      <c r="VRF229" s="50"/>
      <c r="VRG229" s="50"/>
      <c r="VRH229" s="50"/>
      <c r="VRI229" s="50"/>
      <c r="VRJ229" s="50"/>
      <c r="VRK229" s="50"/>
      <c r="VRL229" s="50"/>
      <c r="VRM229" s="50"/>
      <c r="VRN229" s="50"/>
      <c r="VRO229" s="50"/>
      <c r="VRP229" s="50"/>
      <c r="VRQ229" s="50"/>
      <c r="VRR229" s="50"/>
      <c r="VRS229" s="50"/>
      <c r="VRT229" s="50"/>
      <c r="VRU229" s="50"/>
      <c r="VRV229" s="50"/>
      <c r="VRW229" s="50"/>
      <c r="VRX229" s="50"/>
      <c r="VRY229" s="50"/>
      <c r="VRZ229" s="50"/>
      <c r="VSA229" s="50"/>
      <c r="VSB229" s="50"/>
      <c r="VSC229" s="50"/>
      <c r="VSD229" s="50"/>
      <c r="VSE229" s="50"/>
      <c r="VSF229" s="50"/>
      <c r="VSG229" s="50"/>
      <c r="VSH229" s="50"/>
      <c r="VSI229" s="50"/>
      <c r="VSJ229" s="50"/>
      <c r="VSK229" s="50"/>
      <c r="VSL229" s="50"/>
      <c r="VSM229" s="50"/>
      <c r="VSN229" s="50"/>
      <c r="VSO229" s="50"/>
      <c r="VSP229" s="50"/>
      <c r="VSQ229" s="50"/>
      <c r="VSR229" s="50"/>
      <c r="VSS229" s="50"/>
      <c r="VST229" s="50"/>
      <c r="VSU229" s="50"/>
      <c r="VSV229" s="50"/>
      <c r="VSW229" s="50"/>
      <c r="VSX229" s="50"/>
      <c r="VSY229" s="50"/>
      <c r="VSZ229" s="50"/>
      <c r="VTA229" s="50"/>
      <c r="VTB229" s="50"/>
      <c r="VTC229" s="50"/>
      <c r="VTD229" s="50"/>
      <c r="VTE229" s="50"/>
      <c r="VTF229" s="50"/>
      <c r="VTG229" s="50"/>
      <c r="VTH229" s="50"/>
      <c r="VTI229" s="50"/>
      <c r="VTJ229" s="50"/>
      <c r="VTK229" s="50"/>
      <c r="VTL229" s="50"/>
      <c r="VTM229" s="50"/>
      <c r="VTN229" s="50"/>
      <c r="VTO229" s="50"/>
      <c r="VTP229" s="50"/>
      <c r="VTQ229" s="50"/>
      <c r="VTR229" s="50"/>
      <c r="VTS229" s="50"/>
      <c r="VTT229" s="50"/>
      <c r="VTU229" s="50"/>
      <c r="VTV229" s="50"/>
      <c r="VTW229" s="50"/>
      <c r="VTX229" s="50"/>
      <c r="VTY229" s="50"/>
      <c r="VTZ229" s="50"/>
      <c r="VUA229" s="50"/>
      <c r="VUB229" s="50"/>
      <c r="VUC229" s="50"/>
      <c r="VUD229" s="50"/>
      <c r="VUE229" s="50"/>
      <c r="VUF229" s="50"/>
      <c r="VUG229" s="50"/>
      <c r="VUH229" s="50"/>
      <c r="VUI229" s="50"/>
      <c r="VUJ229" s="50"/>
      <c r="VUK229" s="50"/>
      <c r="VUL229" s="50"/>
      <c r="VUM229" s="50"/>
      <c r="VUN229" s="50"/>
      <c r="VUO229" s="50"/>
      <c r="VUP229" s="50"/>
      <c r="VUQ229" s="50"/>
      <c r="VUR229" s="50"/>
      <c r="VUS229" s="50"/>
      <c r="VUT229" s="50"/>
      <c r="VUU229" s="50"/>
      <c r="VUV229" s="50"/>
      <c r="VUW229" s="50"/>
      <c r="VUX229" s="50"/>
      <c r="VUY229" s="50"/>
      <c r="VUZ229" s="50"/>
      <c r="VVA229" s="50"/>
      <c r="VVB229" s="50"/>
      <c r="VVC229" s="50"/>
      <c r="VVD229" s="50"/>
      <c r="VVE229" s="50"/>
      <c r="VVF229" s="50"/>
      <c r="VVG229" s="50"/>
      <c r="VVH229" s="50"/>
      <c r="VVI229" s="50"/>
      <c r="VVJ229" s="50"/>
      <c r="VVK229" s="50"/>
      <c r="VVL229" s="50"/>
      <c r="VVM229" s="50"/>
      <c r="VVN229" s="50"/>
    </row>
    <row r="230" spans="2:100 15066:15458" s="16" customFormat="1" x14ac:dyDescent="0.2">
      <c r="B230" s="17"/>
      <c r="C230" s="254" t="s">
        <v>12</v>
      </c>
      <c r="D230" s="276">
        <v>1100</v>
      </c>
      <c r="E230" s="255" t="s">
        <v>125</v>
      </c>
      <c r="F230" s="256">
        <v>714</v>
      </c>
      <c r="G230" s="256">
        <v>705</v>
      </c>
      <c r="H230" s="256">
        <v>863</v>
      </c>
      <c r="I230" s="256">
        <v>724</v>
      </c>
      <c r="J230" s="256">
        <v>572</v>
      </c>
      <c r="K230" s="256">
        <v>601</v>
      </c>
      <c r="L230" s="256">
        <v>690</v>
      </c>
      <c r="M230" s="256">
        <v>756</v>
      </c>
      <c r="N230" s="256">
        <v>547</v>
      </c>
      <c r="O230" s="256">
        <v>743</v>
      </c>
      <c r="P230" s="256">
        <v>663</v>
      </c>
      <c r="Q230" s="256">
        <v>782</v>
      </c>
      <c r="R230" s="256">
        <v>752</v>
      </c>
      <c r="S230" s="256">
        <v>639</v>
      </c>
      <c r="T230" s="256">
        <v>588</v>
      </c>
      <c r="U230" s="256">
        <v>434</v>
      </c>
      <c r="V230" s="256">
        <v>0</v>
      </c>
      <c r="W230" s="256">
        <v>0</v>
      </c>
      <c r="X230" s="256">
        <v>936</v>
      </c>
      <c r="Y230" s="256">
        <v>201</v>
      </c>
      <c r="Z230" s="256">
        <v>0</v>
      </c>
      <c r="AA230" s="256">
        <v>0</v>
      </c>
      <c r="AB230" s="256">
        <v>111</v>
      </c>
      <c r="AC230" s="256">
        <v>886</v>
      </c>
      <c r="AD230" s="256">
        <v>909</v>
      </c>
      <c r="AE230" s="256">
        <v>926</v>
      </c>
      <c r="AF230" s="256">
        <v>893</v>
      </c>
      <c r="AG230" s="256">
        <v>689</v>
      </c>
      <c r="AH230" s="256">
        <v>835</v>
      </c>
      <c r="AI230" s="256">
        <v>793</v>
      </c>
      <c r="AJ230" s="256">
        <v>808</v>
      </c>
      <c r="AK230" s="44"/>
      <c r="AL230" s="63">
        <f>SUM(F230:AJ230)</f>
        <v>18760</v>
      </c>
      <c r="AM230" s="183">
        <f>AL230/4</f>
        <v>4690</v>
      </c>
      <c r="AN230" s="71"/>
      <c r="CV230" s="154"/>
    </row>
    <row r="231" spans="2:100 15066:15458" s="16" customFormat="1" x14ac:dyDescent="0.25">
      <c r="B231" s="17"/>
      <c r="C231" s="45" t="s">
        <v>11</v>
      </c>
      <c r="D231" s="263"/>
      <c r="E231" s="12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L231" s="130" t="s">
        <v>11</v>
      </c>
      <c r="CV231" s="154"/>
    </row>
    <row r="232" spans="2:100 15066:15458" s="16" customFormat="1" x14ac:dyDescent="0.2">
      <c r="B232" s="17"/>
      <c r="C232" s="254" t="s">
        <v>10</v>
      </c>
      <c r="D232" s="277">
        <v>91.5</v>
      </c>
      <c r="E232" s="255" t="s">
        <v>125</v>
      </c>
      <c r="F232" s="257">
        <v>106</v>
      </c>
      <c r="G232" s="257">
        <v>111</v>
      </c>
      <c r="H232" s="257">
        <v>96</v>
      </c>
      <c r="I232" s="257">
        <v>79</v>
      </c>
      <c r="J232" s="257">
        <v>93</v>
      </c>
      <c r="K232" s="257">
        <v>148</v>
      </c>
      <c r="L232" s="257">
        <v>54</v>
      </c>
      <c r="M232" s="257">
        <v>153</v>
      </c>
      <c r="N232" s="257">
        <v>97</v>
      </c>
      <c r="O232" s="257">
        <v>116</v>
      </c>
      <c r="P232" s="257">
        <v>89</v>
      </c>
      <c r="Q232" s="257">
        <v>86</v>
      </c>
      <c r="R232" s="257">
        <v>94</v>
      </c>
      <c r="S232" s="257">
        <v>114</v>
      </c>
      <c r="T232" s="257">
        <v>102</v>
      </c>
      <c r="U232" s="257">
        <v>140</v>
      </c>
      <c r="V232" s="257">
        <v>0</v>
      </c>
      <c r="W232" s="257">
        <v>0</v>
      </c>
      <c r="X232" s="257">
        <v>194</v>
      </c>
      <c r="Y232" s="257">
        <v>0</v>
      </c>
      <c r="Z232" s="257">
        <v>154</v>
      </c>
      <c r="AA232" s="257">
        <v>0</v>
      </c>
      <c r="AB232" s="257">
        <v>43</v>
      </c>
      <c r="AC232" s="257">
        <v>172</v>
      </c>
      <c r="AD232" s="257">
        <v>129</v>
      </c>
      <c r="AE232" s="257">
        <v>148</v>
      </c>
      <c r="AF232" s="257">
        <v>137</v>
      </c>
      <c r="AG232" s="257">
        <v>144</v>
      </c>
      <c r="AH232" s="257">
        <v>94</v>
      </c>
      <c r="AI232" s="257">
        <v>115</v>
      </c>
      <c r="AJ232" s="257">
        <v>87</v>
      </c>
      <c r="AL232" s="63">
        <f>SUM(F232:AJ232)</f>
        <v>3095</v>
      </c>
      <c r="CV232" s="154"/>
    </row>
    <row r="233" spans="2:100 15066:15458" s="16" customFormat="1" x14ac:dyDescent="0.2">
      <c r="B233" s="17"/>
      <c r="C233" s="254" t="s">
        <v>9</v>
      </c>
      <c r="D233" s="277">
        <v>179.63</v>
      </c>
      <c r="E233" s="255" t="s">
        <v>125</v>
      </c>
      <c r="F233" s="257">
        <v>99</v>
      </c>
      <c r="G233" s="257">
        <v>88</v>
      </c>
      <c r="H233" s="257">
        <v>108</v>
      </c>
      <c r="I233" s="257">
        <v>72</v>
      </c>
      <c r="J233" s="257">
        <v>76</v>
      </c>
      <c r="K233" s="257">
        <v>73</v>
      </c>
      <c r="L233" s="257">
        <v>20</v>
      </c>
      <c r="M233" s="257">
        <v>12</v>
      </c>
      <c r="N233" s="257">
        <v>50</v>
      </c>
      <c r="O233" s="257">
        <v>6</v>
      </c>
      <c r="P233" s="257">
        <v>61</v>
      </c>
      <c r="Q233" s="257">
        <v>57</v>
      </c>
      <c r="R233" s="257">
        <v>58</v>
      </c>
      <c r="S233" s="257">
        <v>76</v>
      </c>
      <c r="T233" s="257">
        <v>24</v>
      </c>
      <c r="U233" s="257">
        <v>0</v>
      </c>
      <c r="V233" s="257">
        <v>0</v>
      </c>
      <c r="W233" s="257">
        <v>0</v>
      </c>
      <c r="X233" s="257">
        <v>0</v>
      </c>
      <c r="Y233" s="257">
        <v>0</v>
      </c>
      <c r="Z233" s="257">
        <v>0</v>
      </c>
      <c r="AA233" s="257">
        <v>0</v>
      </c>
      <c r="AB233" s="257">
        <v>0</v>
      </c>
      <c r="AC233" s="257">
        <v>55</v>
      </c>
      <c r="AD233" s="257">
        <v>67</v>
      </c>
      <c r="AE233" s="257">
        <v>115</v>
      </c>
      <c r="AF233" s="257">
        <v>107</v>
      </c>
      <c r="AG233" s="257">
        <v>72</v>
      </c>
      <c r="AH233" s="257">
        <v>91</v>
      </c>
      <c r="AI233" s="257">
        <v>95</v>
      </c>
      <c r="AJ233" s="257">
        <v>97</v>
      </c>
      <c r="AL233" s="63">
        <f>SUM(F233:AJ233)</f>
        <v>1579</v>
      </c>
      <c r="CV233" s="154"/>
    </row>
    <row r="234" spans="2:100 15066:15458" s="16" customFormat="1" x14ac:dyDescent="0.2">
      <c r="B234" s="17"/>
      <c r="C234" s="254" t="s">
        <v>8</v>
      </c>
      <c r="D234" s="276">
        <v>491.59</v>
      </c>
      <c r="E234" s="255" t="s">
        <v>125</v>
      </c>
      <c r="F234" s="257">
        <v>375.3</v>
      </c>
      <c r="G234" s="257">
        <v>505</v>
      </c>
      <c r="H234" s="257">
        <v>339.8</v>
      </c>
      <c r="I234" s="257">
        <v>451.2</v>
      </c>
      <c r="J234" s="257">
        <v>320</v>
      </c>
      <c r="K234" s="257">
        <v>236</v>
      </c>
      <c r="L234" s="257">
        <v>356</v>
      </c>
      <c r="M234" s="257">
        <v>304</v>
      </c>
      <c r="N234" s="257">
        <v>304</v>
      </c>
      <c r="O234" s="257">
        <v>320</v>
      </c>
      <c r="P234" s="257">
        <v>384</v>
      </c>
      <c r="Q234" s="257">
        <v>384</v>
      </c>
      <c r="R234" s="257">
        <v>336</v>
      </c>
      <c r="S234" s="257">
        <v>336</v>
      </c>
      <c r="T234" s="257">
        <v>288</v>
      </c>
      <c r="U234" s="257">
        <v>112</v>
      </c>
      <c r="V234" s="257">
        <v>48</v>
      </c>
      <c r="W234" s="257">
        <v>144</v>
      </c>
      <c r="X234" s="257">
        <v>176</v>
      </c>
      <c r="Y234" s="257">
        <v>0</v>
      </c>
      <c r="Z234" s="257">
        <v>0</v>
      </c>
      <c r="AA234" s="257">
        <v>0</v>
      </c>
      <c r="AB234" s="257">
        <v>60</v>
      </c>
      <c r="AC234" s="257">
        <v>384</v>
      </c>
      <c r="AD234" s="257">
        <v>192</v>
      </c>
      <c r="AE234" s="257">
        <v>288.8</v>
      </c>
      <c r="AF234" s="257">
        <v>294.60000000000002</v>
      </c>
      <c r="AG234" s="257">
        <v>346.5</v>
      </c>
      <c r="AH234" s="257">
        <v>276.5</v>
      </c>
      <c r="AI234" s="257">
        <v>295.10000000000002</v>
      </c>
      <c r="AJ234" s="257">
        <v>310.5</v>
      </c>
      <c r="AL234" s="63">
        <f>SUM(F234:AJ234)</f>
        <v>8167.3000000000011</v>
      </c>
      <c r="CV234" s="154"/>
    </row>
    <row r="235" spans="2:100 15066:15458" s="16" customFormat="1" x14ac:dyDescent="0.2">
      <c r="B235" s="17"/>
      <c r="C235" s="31" t="s">
        <v>7</v>
      </c>
      <c r="D235" s="276">
        <v>337.28</v>
      </c>
      <c r="E235" s="32" t="s">
        <v>125</v>
      </c>
      <c r="F235" s="34">
        <f>F230-F232-F233-F234</f>
        <v>133.69999999999999</v>
      </c>
      <c r="G235" s="34">
        <f>G230-G232-G233-G234</f>
        <v>1</v>
      </c>
      <c r="H235" s="34">
        <f>H230-H232-H233-H234</f>
        <v>319.2</v>
      </c>
      <c r="I235" s="34">
        <f t="shared" ref="I235:AJ235" si="49">I230-I232-I233-I234</f>
        <v>121.80000000000001</v>
      </c>
      <c r="J235" s="34">
        <f t="shared" si="49"/>
        <v>83</v>
      </c>
      <c r="K235" s="34">
        <f t="shared" si="49"/>
        <v>144</v>
      </c>
      <c r="L235" s="34">
        <f t="shared" si="49"/>
        <v>260</v>
      </c>
      <c r="M235" s="34">
        <f t="shared" si="49"/>
        <v>287</v>
      </c>
      <c r="N235" s="34">
        <f t="shared" si="49"/>
        <v>96</v>
      </c>
      <c r="O235" s="34">
        <f t="shared" si="49"/>
        <v>301</v>
      </c>
      <c r="P235" s="34">
        <f t="shared" si="49"/>
        <v>129</v>
      </c>
      <c r="Q235" s="34">
        <f t="shared" si="49"/>
        <v>255</v>
      </c>
      <c r="R235" s="34">
        <f t="shared" si="49"/>
        <v>264</v>
      </c>
      <c r="S235" s="34">
        <f t="shared" si="49"/>
        <v>113</v>
      </c>
      <c r="T235" s="34">
        <f t="shared" si="49"/>
        <v>174</v>
      </c>
      <c r="U235" s="34">
        <f>U230-U232-U233-U234</f>
        <v>182</v>
      </c>
      <c r="V235" s="34">
        <v>0</v>
      </c>
      <c r="W235" s="34">
        <v>0</v>
      </c>
      <c r="X235" s="34">
        <f t="shared" si="49"/>
        <v>566</v>
      </c>
      <c r="Y235" s="34">
        <f t="shared" si="49"/>
        <v>201</v>
      </c>
      <c r="Z235" s="34"/>
      <c r="AA235" s="34">
        <f t="shared" si="49"/>
        <v>0</v>
      </c>
      <c r="AB235" s="34">
        <f t="shared" si="49"/>
        <v>8</v>
      </c>
      <c r="AC235" s="34">
        <f t="shared" si="49"/>
        <v>275</v>
      </c>
      <c r="AD235" s="34">
        <f t="shared" si="49"/>
        <v>521</v>
      </c>
      <c r="AE235" s="34">
        <f t="shared" si="49"/>
        <v>374.2</v>
      </c>
      <c r="AF235" s="34">
        <f t="shared" si="49"/>
        <v>354.4</v>
      </c>
      <c r="AG235" s="34">
        <f t="shared" si="49"/>
        <v>126.5</v>
      </c>
      <c r="AH235" s="34">
        <f>AH230-AH232-AH233-AH234</f>
        <v>373.5</v>
      </c>
      <c r="AI235" s="34">
        <f>AI230-AI232-AI233-AI234</f>
        <v>287.89999999999998</v>
      </c>
      <c r="AJ235" s="34">
        <f t="shared" si="49"/>
        <v>313.5</v>
      </c>
      <c r="AL235" s="63">
        <f>SUM(F235:AJ235)</f>
        <v>6264.6999999999989</v>
      </c>
      <c r="AP235" s="149">
        <f>SUM(AL232:AL235)</f>
        <v>19106</v>
      </c>
      <c r="AQ235" s="149">
        <f>AP235-AL230</f>
        <v>346</v>
      </c>
      <c r="CV235" s="154"/>
    </row>
    <row r="236" spans="2:100 15066:15458" s="16" customFormat="1" ht="15.75" thickBot="1" x14ac:dyDescent="0.25">
      <c r="B236" s="46"/>
      <c r="C236" s="254" t="s">
        <v>6</v>
      </c>
      <c r="D236" s="276">
        <v>330</v>
      </c>
      <c r="E236" s="255" t="s">
        <v>125</v>
      </c>
      <c r="F236" s="257">
        <v>232</v>
      </c>
      <c r="G236" s="257">
        <v>270</v>
      </c>
      <c r="H236" s="257">
        <v>193</v>
      </c>
      <c r="I236" s="257">
        <v>193</v>
      </c>
      <c r="J236" s="257">
        <v>233</v>
      </c>
      <c r="K236" s="257">
        <v>264</v>
      </c>
      <c r="L236" s="257">
        <v>180</v>
      </c>
      <c r="M236" s="257">
        <v>128</v>
      </c>
      <c r="N236" s="257">
        <v>150</v>
      </c>
      <c r="O236" s="257">
        <v>257</v>
      </c>
      <c r="P236" s="257">
        <v>269</v>
      </c>
      <c r="Q236" s="257">
        <v>170</v>
      </c>
      <c r="R236" s="257">
        <v>146</v>
      </c>
      <c r="S236" s="257">
        <v>372</v>
      </c>
      <c r="T236" s="257">
        <v>192</v>
      </c>
      <c r="U236" s="257">
        <v>86</v>
      </c>
      <c r="V236" s="257">
        <v>278</v>
      </c>
      <c r="W236" s="257">
        <v>76</v>
      </c>
      <c r="X236" s="257">
        <v>209</v>
      </c>
      <c r="Y236" s="257">
        <v>18</v>
      </c>
      <c r="Z236" s="257">
        <v>0</v>
      </c>
      <c r="AA236" s="257">
        <v>7</v>
      </c>
      <c r="AB236" s="257">
        <v>0</v>
      </c>
      <c r="AC236" s="257">
        <v>91</v>
      </c>
      <c r="AD236" s="257">
        <v>374</v>
      </c>
      <c r="AE236" s="257">
        <v>313</v>
      </c>
      <c r="AF236" s="257">
        <v>214</v>
      </c>
      <c r="AG236" s="257">
        <v>240</v>
      </c>
      <c r="AH236" s="257">
        <v>265</v>
      </c>
      <c r="AI236" s="257">
        <v>130</v>
      </c>
      <c r="AJ236" s="257">
        <v>232</v>
      </c>
      <c r="AL236" s="63">
        <f>SUM(F236:AJ236)</f>
        <v>5782</v>
      </c>
      <c r="CV236" s="154"/>
    </row>
    <row r="237" spans="2:100 15066:15458" s="1" customFormat="1" x14ac:dyDescent="0.25">
      <c r="B237" s="92">
        <v>7</v>
      </c>
      <c r="C237" s="84" t="s">
        <v>5</v>
      </c>
      <c r="D237" s="85"/>
      <c r="E237" s="86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L237" s="131" t="s">
        <v>136</v>
      </c>
      <c r="CV237" s="151"/>
      <c r="VGL237" s="50"/>
      <c r="VGM237" s="50"/>
      <c r="VGN237" s="50"/>
      <c r="VGO237" s="50"/>
      <c r="VGP237" s="50"/>
      <c r="VGQ237" s="50"/>
      <c r="VGR237" s="50"/>
      <c r="VGS237" s="50"/>
      <c r="VGT237" s="50"/>
      <c r="VGU237" s="50"/>
      <c r="VGV237" s="50"/>
      <c r="VGW237" s="50"/>
      <c r="VGX237" s="50"/>
      <c r="VGY237" s="50"/>
      <c r="VGZ237" s="50"/>
      <c r="VHA237" s="50"/>
      <c r="VHB237" s="50"/>
      <c r="VHC237" s="50"/>
      <c r="VHD237" s="50"/>
      <c r="VHE237" s="50"/>
      <c r="VHF237" s="50"/>
      <c r="VHG237" s="50"/>
      <c r="VHH237" s="50"/>
      <c r="VHI237" s="50"/>
      <c r="VHJ237" s="50"/>
      <c r="VHK237" s="50"/>
      <c r="VHL237" s="50"/>
      <c r="VHM237" s="50"/>
      <c r="VHN237" s="50"/>
      <c r="VHO237" s="50"/>
      <c r="VHP237" s="50"/>
      <c r="VHQ237" s="50"/>
      <c r="VHR237" s="50"/>
      <c r="VHS237" s="50"/>
      <c r="VHT237" s="50"/>
      <c r="VHU237" s="50"/>
      <c r="VHV237" s="50"/>
      <c r="VHW237" s="50"/>
      <c r="VHX237" s="50"/>
      <c r="VHY237" s="50"/>
      <c r="VHZ237" s="50"/>
      <c r="VIA237" s="50"/>
      <c r="VIB237" s="50"/>
      <c r="VIC237" s="50"/>
      <c r="VID237" s="50"/>
      <c r="VIE237" s="50"/>
      <c r="VIF237" s="50"/>
      <c r="VIG237" s="50"/>
      <c r="VIH237" s="50"/>
      <c r="VII237" s="50"/>
      <c r="VIJ237" s="50"/>
      <c r="VIK237" s="50"/>
      <c r="VIL237" s="50"/>
      <c r="VIM237" s="50"/>
      <c r="VIN237" s="50"/>
      <c r="VIO237" s="50"/>
      <c r="VIP237" s="50"/>
      <c r="VIQ237" s="50"/>
      <c r="VIR237" s="50"/>
      <c r="VIS237" s="50"/>
      <c r="VIT237" s="50"/>
      <c r="VIU237" s="50"/>
      <c r="VIV237" s="50"/>
      <c r="VIW237" s="50"/>
      <c r="VIX237" s="50"/>
      <c r="VIY237" s="50"/>
      <c r="VIZ237" s="50"/>
      <c r="VJA237" s="50"/>
      <c r="VJB237" s="50"/>
      <c r="VJC237" s="50"/>
      <c r="VJD237" s="50"/>
      <c r="VJE237" s="50"/>
      <c r="VJF237" s="50"/>
      <c r="VJG237" s="50"/>
      <c r="VJH237" s="50"/>
      <c r="VJI237" s="50"/>
      <c r="VJJ237" s="50"/>
      <c r="VJK237" s="50"/>
      <c r="VJL237" s="50"/>
      <c r="VJM237" s="50"/>
      <c r="VJN237" s="50"/>
      <c r="VJO237" s="50"/>
      <c r="VJP237" s="50"/>
      <c r="VJQ237" s="50"/>
      <c r="VJR237" s="50"/>
      <c r="VJS237" s="50"/>
      <c r="VJT237" s="50"/>
      <c r="VJU237" s="50"/>
      <c r="VJV237" s="50"/>
      <c r="VJW237" s="50"/>
      <c r="VJX237" s="50"/>
      <c r="VJY237" s="50"/>
      <c r="VJZ237" s="50"/>
      <c r="VKA237" s="50"/>
      <c r="VKB237" s="50"/>
      <c r="VKC237" s="50"/>
      <c r="VKD237" s="50"/>
      <c r="VKE237" s="50"/>
      <c r="VKF237" s="50"/>
      <c r="VKG237" s="50"/>
      <c r="VKH237" s="50"/>
      <c r="VKI237" s="50"/>
      <c r="VKJ237" s="50"/>
      <c r="VKK237" s="50"/>
      <c r="VKL237" s="50"/>
      <c r="VKM237" s="50"/>
      <c r="VKN237" s="50"/>
      <c r="VKO237" s="50"/>
      <c r="VKP237" s="50"/>
      <c r="VKQ237" s="50"/>
      <c r="VKR237" s="50"/>
      <c r="VKS237" s="50"/>
      <c r="VKT237" s="50"/>
      <c r="VKU237" s="50"/>
      <c r="VKV237" s="50"/>
      <c r="VKW237" s="50"/>
      <c r="VKX237" s="50"/>
      <c r="VKY237" s="50"/>
      <c r="VKZ237" s="50"/>
      <c r="VLA237" s="50"/>
      <c r="VLB237" s="50"/>
      <c r="VLC237" s="50"/>
      <c r="VLD237" s="50"/>
      <c r="VLE237" s="50"/>
      <c r="VLF237" s="50"/>
      <c r="VLG237" s="50"/>
      <c r="VLH237" s="50"/>
      <c r="VLI237" s="50"/>
      <c r="VLJ237" s="50"/>
      <c r="VLK237" s="50"/>
      <c r="VLL237" s="50"/>
      <c r="VLM237" s="50"/>
      <c r="VLN237" s="50"/>
      <c r="VLO237" s="50"/>
      <c r="VLP237" s="50"/>
      <c r="VLQ237" s="50"/>
      <c r="VLR237" s="50"/>
      <c r="VLS237" s="50"/>
      <c r="VLT237" s="50"/>
      <c r="VLU237" s="50"/>
      <c r="VLV237" s="50"/>
      <c r="VLW237" s="50"/>
      <c r="VLX237" s="50"/>
      <c r="VLY237" s="50"/>
      <c r="VLZ237" s="50"/>
      <c r="VMA237" s="50"/>
      <c r="VMB237" s="50"/>
      <c r="VMC237" s="50"/>
      <c r="VMD237" s="50"/>
      <c r="VME237" s="50"/>
      <c r="VMF237" s="50"/>
      <c r="VMG237" s="50"/>
      <c r="VMH237" s="50"/>
      <c r="VMI237" s="50"/>
      <c r="VMJ237" s="50"/>
      <c r="VMK237" s="50"/>
      <c r="VML237" s="50"/>
      <c r="VMM237" s="50"/>
      <c r="VMN237" s="50"/>
      <c r="VMO237" s="50"/>
      <c r="VMP237" s="50"/>
      <c r="VMQ237" s="50"/>
      <c r="VMR237" s="50"/>
      <c r="VMS237" s="50"/>
      <c r="VMT237" s="50"/>
      <c r="VMU237" s="50"/>
      <c r="VMV237" s="50"/>
      <c r="VMW237" s="50"/>
      <c r="VMX237" s="50"/>
      <c r="VMY237" s="50"/>
      <c r="VMZ237" s="50"/>
      <c r="VNA237" s="50"/>
      <c r="VNB237" s="50"/>
      <c r="VNC237" s="50"/>
      <c r="VND237" s="50"/>
      <c r="VNE237" s="50"/>
      <c r="VNF237" s="50"/>
      <c r="VNG237" s="50"/>
      <c r="VNH237" s="50"/>
      <c r="VNI237" s="50"/>
      <c r="VNJ237" s="50"/>
      <c r="VNK237" s="50"/>
      <c r="VNL237" s="50"/>
      <c r="VNM237" s="50"/>
      <c r="VNN237" s="50"/>
      <c r="VNO237" s="50"/>
      <c r="VNP237" s="50"/>
      <c r="VNQ237" s="50"/>
      <c r="VNR237" s="50"/>
      <c r="VNS237" s="50"/>
      <c r="VNT237" s="50"/>
      <c r="VNU237" s="50"/>
      <c r="VNV237" s="50"/>
      <c r="VNW237" s="50"/>
      <c r="VNX237" s="50"/>
      <c r="VNY237" s="50"/>
      <c r="VNZ237" s="50"/>
      <c r="VOA237" s="50"/>
      <c r="VOB237" s="50"/>
      <c r="VOC237" s="50"/>
      <c r="VOD237" s="50"/>
      <c r="VOE237" s="50"/>
      <c r="VOF237" s="50"/>
      <c r="VOG237" s="50"/>
      <c r="VOH237" s="50"/>
      <c r="VOI237" s="50"/>
      <c r="VOJ237" s="50"/>
      <c r="VOK237" s="50"/>
      <c r="VOL237" s="50"/>
      <c r="VOM237" s="50"/>
      <c r="VON237" s="50"/>
      <c r="VOO237" s="50"/>
      <c r="VOP237" s="50"/>
      <c r="VOQ237" s="50"/>
      <c r="VOR237" s="50"/>
      <c r="VOS237" s="50"/>
      <c r="VOT237" s="50"/>
      <c r="VOU237" s="50"/>
      <c r="VOV237" s="50"/>
      <c r="VOW237" s="50"/>
      <c r="VOX237" s="50"/>
      <c r="VOY237" s="50"/>
      <c r="VOZ237" s="50"/>
      <c r="VPA237" s="50"/>
      <c r="VPB237" s="50"/>
      <c r="VPC237" s="50"/>
      <c r="VPD237" s="50"/>
      <c r="VPE237" s="50"/>
      <c r="VPF237" s="50"/>
      <c r="VPG237" s="50"/>
      <c r="VPH237" s="50"/>
      <c r="VPI237" s="50"/>
      <c r="VPJ237" s="50"/>
      <c r="VPK237" s="50"/>
      <c r="VPL237" s="50"/>
      <c r="VPM237" s="50"/>
      <c r="VPN237" s="50"/>
      <c r="VPO237" s="50"/>
      <c r="VPP237" s="50"/>
      <c r="VPQ237" s="50"/>
      <c r="VPR237" s="50"/>
      <c r="VPS237" s="50"/>
      <c r="VPT237" s="50"/>
      <c r="VPU237" s="50"/>
      <c r="VPV237" s="50"/>
      <c r="VPW237" s="50"/>
      <c r="VPX237" s="50"/>
      <c r="VPY237" s="50"/>
      <c r="VPZ237" s="50"/>
      <c r="VQA237" s="50"/>
      <c r="VQB237" s="50"/>
      <c r="VQC237" s="50"/>
      <c r="VQD237" s="50"/>
      <c r="VQE237" s="50"/>
      <c r="VQF237" s="50"/>
      <c r="VQG237" s="50"/>
      <c r="VQH237" s="50"/>
      <c r="VQI237" s="50"/>
      <c r="VQJ237" s="50"/>
      <c r="VQK237" s="50"/>
      <c r="VQL237" s="50"/>
      <c r="VQM237" s="50"/>
      <c r="VQN237" s="50"/>
      <c r="VQO237" s="50"/>
      <c r="VQP237" s="50"/>
      <c r="VQQ237" s="50"/>
      <c r="VQR237" s="50"/>
      <c r="VQS237" s="50"/>
      <c r="VQT237" s="50"/>
      <c r="VQU237" s="50"/>
      <c r="VQV237" s="50"/>
      <c r="VQW237" s="50"/>
      <c r="VQX237" s="50"/>
      <c r="VQY237" s="50"/>
      <c r="VQZ237" s="50"/>
      <c r="VRA237" s="50"/>
      <c r="VRB237" s="50"/>
      <c r="VRC237" s="50"/>
      <c r="VRD237" s="50"/>
      <c r="VRE237" s="50"/>
      <c r="VRF237" s="50"/>
      <c r="VRG237" s="50"/>
      <c r="VRH237" s="50"/>
      <c r="VRI237" s="50"/>
      <c r="VRJ237" s="50"/>
      <c r="VRK237" s="50"/>
      <c r="VRL237" s="50"/>
      <c r="VRM237" s="50"/>
      <c r="VRN237" s="50"/>
      <c r="VRO237" s="50"/>
      <c r="VRP237" s="50"/>
      <c r="VRQ237" s="50"/>
      <c r="VRR237" s="50"/>
      <c r="VRS237" s="50"/>
      <c r="VRT237" s="50"/>
      <c r="VRU237" s="50"/>
      <c r="VRV237" s="50"/>
      <c r="VRW237" s="50"/>
      <c r="VRX237" s="50"/>
      <c r="VRY237" s="50"/>
      <c r="VRZ237" s="50"/>
      <c r="VSA237" s="50"/>
      <c r="VSB237" s="50"/>
      <c r="VSC237" s="50"/>
      <c r="VSD237" s="50"/>
      <c r="VSE237" s="50"/>
      <c r="VSF237" s="50"/>
      <c r="VSG237" s="50"/>
      <c r="VSH237" s="50"/>
      <c r="VSI237" s="50"/>
      <c r="VSJ237" s="50"/>
      <c r="VSK237" s="50"/>
      <c r="VSL237" s="50"/>
      <c r="VSM237" s="50"/>
      <c r="VSN237" s="50"/>
      <c r="VSO237" s="50"/>
      <c r="VSP237" s="50"/>
      <c r="VSQ237" s="50"/>
      <c r="VSR237" s="50"/>
      <c r="VSS237" s="50"/>
      <c r="VST237" s="50"/>
      <c r="VSU237" s="50"/>
      <c r="VSV237" s="50"/>
      <c r="VSW237" s="50"/>
      <c r="VSX237" s="50"/>
      <c r="VSY237" s="50"/>
      <c r="VSZ237" s="50"/>
      <c r="VTA237" s="50"/>
      <c r="VTB237" s="50"/>
      <c r="VTC237" s="50"/>
      <c r="VTD237" s="50"/>
      <c r="VTE237" s="50"/>
      <c r="VTF237" s="50"/>
      <c r="VTG237" s="50"/>
      <c r="VTH237" s="50"/>
      <c r="VTI237" s="50"/>
      <c r="VTJ237" s="50"/>
      <c r="VTK237" s="50"/>
      <c r="VTL237" s="50"/>
      <c r="VTM237" s="50"/>
      <c r="VTN237" s="50"/>
      <c r="VTO237" s="50"/>
      <c r="VTP237" s="50"/>
      <c r="VTQ237" s="50"/>
      <c r="VTR237" s="50"/>
      <c r="VTS237" s="50"/>
      <c r="VTT237" s="50"/>
      <c r="VTU237" s="50"/>
      <c r="VTV237" s="50"/>
      <c r="VTW237" s="50"/>
      <c r="VTX237" s="50"/>
      <c r="VTY237" s="50"/>
      <c r="VTZ237" s="50"/>
      <c r="VUA237" s="50"/>
      <c r="VUB237" s="50"/>
      <c r="VUC237" s="50"/>
      <c r="VUD237" s="50"/>
      <c r="VUE237" s="50"/>
      <c r="VUF237" s="50"/>
      <c r="VUG237" s="50"/>
      <c r="VUH237" s="50"/>
      <c r="VUI237" s="50"/>
      <c r="VUJ237" s="50"/>
      <c r="VUK237" s="50"/>
      <c r="VUL237" s="50"/>
      <c r="VUM237" s="50"/>
      <c r="VUN237" s="50"/>
      <c r="VUO237" s="50"/>
      <c r="VUP237" s="50"/>
      <c r="VUQ237" s="50"/>
      <c r="VUR237" s="50"/>
      <c r="VUS237" s="50"/>
      <c r="VUT237" s="50"/>
      <c r="VUU237" s="50"/>
      <c r="VUV237" s="50"/>
      <c r="VUW237" s="50"/>
      <c r="VUX237" s="50"/>
      <c r="VUY237" s="50"/>
      <c r="VUZ237" s="50"/>
      <c r="VVA237" s="50"/>
      <c r="VVB237" s="50"/>
      <c r="VVC237" s="50"/>
      <c r="VVD237" s="50"/>
      <c r="VVE237" s="50"/>
      <c r="VVF237" s="50"/>
      <c r="VVG237" s="50"/>
      <c r="VVH237" s="50"/>
      <c r="VVI237" s="50"/>
      <c r="VVJ237" s="50"/>
      <c r="VVK237" s="50"/>
      <c r="VVL237" s="50"/>
      <c r="VVM237" s="50"/>
      <c r="VVN237" s="50"/>
    </row>
    <row r="238" spans="2:100 15066:15458" s="1" customFormat="1" x14ac:dyDescent="0.25">
      <c r="B238" s="92"/>
      <c r="C238" s="132" t="s">
        <v>4</v>
      </c>
      <c r="D238" s="278"/>
      <c r="E238" s="1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L238" s="61" t="s">
        <v>4</v>
      </c>
      <c r="CV238" s="151"/>
      <c r="VGL238" s="50"/>
      <c r="VGM238" s="50"/>
      <c r="VGN238" s="50"/>
      <c r="VGO238" s="50"/>
      <c r="VGP238" s="50"/>
      <c r="VGQ238" s="50"/>
      <c r="VGR238" s="50"/>
      <c r="VGS238" s="50"/>
      <c r="VGT238" s="50"/>
      <c r="VGU238" s="50"/>
      <c r="VGV238" s="50"/>
      <c r="VGW238" s="50"/>
      <c r="VGX238" s="50"/>
      <c r="VGY238" s="50"/>
      <c r="VGZ238" s="50"/>
      <c r="VHA238" s="50"/>
      <c r="VHB238" s="50"/>
      <c r="VHC238" s="50"/>
      <c r="VHD238" s="50"/>
      <c r="VHE238" s="50"/>
      <c r="VHF238" s="50"/>
      <c r="VHG238" s="50"/>
      <c r="VHH238" s="50"/>
      <c r="VHI238" s="50"/>
      <c r="VHJ238" s="50"/>
      <c r="VHK238" s="50"/>
      <c r="VHL238" s="50"/>
      <c r="VHM238" s="50"/>
      <c r="VHN238" s="50"/>
      <c r="VHO238" s="50"/>
      <c r="VHP238" s="50"/>
      <c r="VHQ238" s="50"/>
      <c r="VHR238" s="50"/>
      <c r="VHS238" s="50"/>
      <c r="VHT238" s="50"/>
      <c r="VHU238" s="50"/>
      <c r="VHV238" s="50"/>
      <c r="VHW238" s="50"/>
      <c r="VHX238" s="50"/>
      <c r="VHY238" s="50"/>
      <c r="VHZ238" s="50"/>
      <c r="VIA238" s="50"/>
      <c r="VIB238" s="50"/>
      <c r="VIC238" s="50"/>
      <c r="VID238" s="50"/>
      <c r="VIE238" s="50"/>
      <c r="VIF238" s="50"/>
      <c r="VIG238" s="50"/>
      <c r="VIH238" s="50"/>
      <c r="VII238" s="50"/>
      <c r="VIJ238" s="50"/>
      <c r="VIK238" s="50"/>
      <c r="VIL238" s="50"/>
      <c r="VIM238" s="50"/>
      <c r="VIN238" s="50"/>
      <c r="VIO238" s="50"/>
      <c r="VIP238" s="50"/>
      <c r="VIQ238" s="50"/>
      <c r="VIR238" s="50"/>
      <c r="VIS238" s="50"/>
      <c r="VIT238" s="50"/>
      <c r="VIU238" s="50"/>
      <c r="VIV238" s="50"/>
      <c r="VIW238" s="50"/>
      <c r="VIX238" s="50"/>
      <c r="VIY238" s="50"/>
      <c r="VIZ238" s="50"/>
      <c r="VJA238" s="50"/>
      <c r="VJB238" s="50"/>
      <c r="VJC238" s="50"/>
      <c r="VJD238" s="50"/>
      <c r="VJE238" s="50"/>
      <c r="VJF238" s="50"/>
      <c r="VJG238" s="50"/>
      <c r="VJH238" s="50"/>
      <c r="VJI238" s="50"/>
      <c r="VJJ238" s="50"/>
      <c r="VJK238" s="50"/>
      <c r="VJL238" s="50"/>
      <c r="VJM238" s="50"/>
      <c r="VJN238" s="50"/>
      <c r="VJO238" s="50"/>
      <c r="VJP238" s="50"/>
      <c r="VJQ238" s="50"/>
      <c r="VJR238" s="50"/>
      <c r="VJS238" s="50"/>
      <c r="VJT238" s="50"/>
      <c r="VJU238" s="50"/>
      <c r="VJV238" s="50"/>
      <c r="VJW238" s="50"/>
      <c r="VJX238" s="50"/>
      <c r="VJY238" s="50"/>
      <c r="VJZ238" s="50"/>
      <c r="VKA238" s="50"/>
      <c r="VKB238" s="50"/>
      <c r="VKC238" s="50"/>
      <c r="VKD238" s="50"/>
      <c r="VKE238" s="50"/>
      <c r="VKF238" s="50"/>
      <c r="VKG238" s="50"/>
      <c r="VKH238" s="50"/>
      <c r="VKI238" s="50"/>
      <c r="VKJ238" s="50"/>
      <c r="VKK238" s="50"/>
      <c r="VKL238" s="50"/>
      <c r="VKM238" s="50"/>
      <c r="VKN238" s="50"/>
      <c r="VKO238" s="50"/>
      <c r="VKP238" s="50"/>
      <c r="VKQ238" s="50"/>
      <c r="VKR238" s="50"/>
      <c r="VKS238" s="50"/>
      <c r="VKT238" s="50"/>
      <c r="VKU238" s="50"/>
      <c r="VKV238" s="50"/>
      <c r="VKW238" s="50"/>
      <c r="VKX238" s="50"/>
      <c r="VKY238" s="50"/>
      <c r="VKZ238" s="50"/>
      <c r="VLA238" s="50"/>
      <c r="VLB238" s="50"/>
      <c r="VLC238" s="50"/>
      <c r="VLD238" s="50"/>
      <c r="VLE238" s="50"/>
      <c r="VLF238" s="50"/>
      <c r="VLG238" s="50"/>
      <c r="VLH238" s="50"/>
      <c r="VLI238" s="50"/>
      <c r="VLJ238" s="50"/>
      <c r="VLK238" s="50"/>
      <c r="VLL238" s="50"/>
      <c r="VLM238" s="50"/>
      <c r="VLN238" s="50"/>
      <c r="VLO238" s="50"/>
      <c r="VLP238" s="50"/>
      <c r="VLQ238" s="50"/>
      <c r="VLR238" s="50"/>
      <c r="VLS238" s="50"/>
      <c r="VLT238" s="50"/>
      <c r="VLU238" s="50"/>
      <c r="VLV238" s="50"/>
      <c r="VLW238" s="50"/>
      <c r="VLX238" s="50"/>
      <c r="VLY238" s="50"/>
      <c r="VLZ238" s="50"/>
      <c r="VMA238" s="50"/>
      <c r="VMB238" s="50"/>
      <c r="VMC238" s="50"/>
      <c r="VMD238" s="50"/>
      <c r="VME238" s="50"/>
      <c r="VMF238" s="50"/>
      <c r="VMG238" s="50"/>
      <c r="VMH238" s="50"/>
      <c r="VMI238" s="50"/>
      <c r="VMJ238" s="50"/>
      <c r="VMK238" s="50"/>
      <c r="VML238" s="50"/>
      <c r="VMM238" s="50"/>
      <c r="VMN238" s="50"/>
      <c r="VMO238" s="50"/>
      <c r="VMP238" s="50"/>
      <c r="VMQ238" s="50"/>
      <c r="VMR238" s="50"/>
      <c r="VMS238" s="50"/>
      <c r="VMT238" s="50"/>
      <c r="VMU238" s="50"/>
      <c r="VMV238" s="50"/>
      <c r="VMW238" s="50"/>
      <c r="VMX238" s="50"/>
      <c r="VMY238" s="50"/>
      <c r="VMZ238" s="50"/>
      <c r="VNA238" s="50"/>
      <c r="VNB238" s="50"/>
      <c r="VNC238" s="50"/>
      <c r="VND238" s="50"/>
      <c r="VNE238" s="50"/>
      <c r="VNF238" s="50"/>
      <c r="VNG238" s="50"/>
      <c r="VNH238" s="50"/>
      <c r="VNI238" s="50"/>
      <c r="VNJ238" s="50"/>
      <c r="VNK238" s="50"/>
      <c r="VNL238" s="50"/>
      <c r="VNM238" s="50"/>
      <c r="VNN238" s="50"/>
      <c r="VNO238" s="50"/>
      <c r="VNP238" s="50"/>
      <c r="VNQ238" s="50"/>
      <c r="VNR238" s="50"/>
      <c r="VNS238" s="50"/>
      <c r="VNT238" s="50"/>
      <c r="VNU238" s="50"/>
      <c r="VNV238" s="50"/>
      <c r="VNW238" s="50"/>
      <c r="VNX238" s="50"/>
      <c r="VNY238" s="50"/>
      <c r="VNZ238" s="50"/>
      <c r="VOA238" s="50"/>
      <c r="VOB238" s="50"/>
      <c r="VOC238" s="50"/>
      <c r="VOD238" s="50"/>
      <c r="VOE238" s="50"/>
      <c r="VOF238" s="50"/>
      <c r="VOG238" s="50"/>
      <c r="VOH238" s="50"/>
      <c r="VOI238" s="50"/>
      <c r="VOJ238" s="50"/>
      <c r="VOK238" s="50"/>
      <c r="VOL238" s="50"/>
      <c r="VOM238" s="50"/>
      <c r="VON238" s="50"/>
      <c r="VOO238" s="50"/>
      <c r="VOP238" s="50"/>
      <c r="VOQ238" s="50"/>
      <c r="VOR238" s="50"/>
      <c r="VOS238" s="50"/>
      <c r="VOT238" s="50"/>
      <c r="VOU238" s="50"/>
      <c r="VOV238" s="50"/>
      <c r="VOW238" s="50"/>
      <c r="VOX238" s="50"/>
      <c r="VOY238" s="50"/>
      <c r="VOZ238" s="50"/>
      <c r="VPA238" s="50"/>
      <c r="VPB238" s="50"/>
      <c r="VPC238" s="50"/>
      <c r="VPD238" s="50"/>
      <c r="VPE238" s="50"/>
      <c r="VPF238" s="50"/>
      <c r="VPG238" s="50"/>
      <c r="VPH238" s="50"/>
      <c r="VPI238" s="50"/>
      <c r="VPJ238" s="50"/>
      <c r="VPK238" s="50"/>
      <c r="VPL238" s="50"/>
      <c r="VPM238" s="50"/>
      <c r="VPN238" s="50"/>
      <c r="VPO238" s="50"/>
      <c r="VPP238" s="50"/>
      <c r="VPQ238" s="50"/>
      <c r="VPR238" s="50"/>
      <c r="VPS238" s="50"/>
      <c r="VPT238" s="50"/>
      <c r="VPU238" s="50"/>
      <c r="VPV238" s="50"/>
      <c r="VPW238" s="50"/>
      <c r="VPX238" s="50"/>
      <c r="VPY238" s="50"/>
      <c r="VPZ238" s="50"/>
      <c r="VQA238" s="50"/>
      <c r="VQB238" s="50"/>
      <c r="VQC238" s="50"/>
      <c r="VQD238" s="50"/>
      <c r="VQE238" s="50"/>
      <c r="VQF238" s="50"/>
      <c r="VQG238" s="50"/>
      <c r="VQH238" s="50"/>
      <c r="VQI238" s="50"/>
      <c r="VQJ238" s="50"/>
      <c r="VQK238" s="50"/>
      <c r="VQL238" s="50"/>
      <c r="VQM238" s="50"/>
      <c r="VQN238" s="50"/>
      <c r="VQO238" s="50"/>
      <c r="VQP238" s="50"/>
      <c r="VQQ238" s="50"/>
      <c r="VQR238" s="50"/>
      <c r="VQS238" s="50"/>
      <c r="VQT238" s="50"/>
      <c r="VQU238" s="50"/>
      <c r="VQV238" s="50"/>
      <c r="VQW238" s="50"/>
      <c r="VQX238" s="50"/>
      <c r="VQY238" s="50"/>
      <c r="VQZ238" s="50"/>
      <c r="VRA238" s="50"/>
      <c r="VRB238" s="50"/>
      <c r="VRC238" s="50"/>
      <c r="VRD238" s="50"/>
      <c r="VRE238" s="50"/>
      <c r="VRF238" s="50"/>
      <c r="VRG238" s="50"/>
      <c r="VRH238" s="50"/>
      <c r="VRI238" s="50"/>
      <c r="VRJ238" s="50"/>
      <c r="VRK238" s="50"/>
      <c r="VRL238" s="50"/>
      <c r="VRM238" s="50"/>
      <c r="VRN238" s="50"/>
      <c r="VRO238" s="50"/>
      <c r="VRP238" s="50"/>
      <c r="VRQ238" s="50"/>
      <c r="VRR238" s="50"/>
      <c r="VRS238" s="50"/>
      <c r="VRT238" s="50"/>
      <c r="VRU238" s="50"/>
      <c r="VRV238" s="50"/>
      <c r="VRW238" s="50"/>
      <c r="VRX238" s="50"/>
      <c r="VRY238" s="50"/>
      <c r="VRZ238" s="50"/>
      <c r="VSA238" s="50"/>
      <c r="VSB238" s="50"/>
      <c r="VSC238" s="50"/>
      <c r="VSD238" s="50"/>
      <c r="VSE238" s="50"/>
      <c r="VSF238" s="50"/>
      <c r="VSG238" s="50"/>
      <c r="VSH238" s="50"/>
      <c r="VSI238" s="50"/>
      <c r="VSJ238" s="50"/>
      <c r="VSK238" s="50"/>
      <c r="VSL238" s="50"/>
      <c r="VSM238" s="50"/>
      <c r="VSN238" s="50"/>
      <c r="VSO238" s="50"/>
      <c r="VSP238" s="50"/>
      <c r="VSQ238" s="50"/>
      <c r="VSR238" s="50"/>
      <c r="VSS238" s="50"/>
      <c r="VST238" s="50"/>
      <c r="VSU238" s="50"/>
      <c r="VSV238" s="50"/>
      <c r="VSW238" s="50"/>
      <c r="VSX238" s="50"/>
      <c r="VSY238" s="50"/>
      <c r="VSZ238" s="50"/>
      <c r="VTA238" s="50"/>
      <c r="VTB238" s="50"/>
      <c r="VTC238" s="50"/>
      <c r="VTD238" s="50"/>
      <c r="VTE238" s="50"/>
      <c r="VTF238" s="50"/>
      <c r="VTG238" s="50"/>
      <c r="VTH238" s="50"/>
      <c r="VTI238" s="50"/>
      <c r="VTJ238" s="50"/>
      <c r="VTK238" s="50"/>
      <c r="VTL238" s="50"/>
      <c r="VTM238" s="50"/>
      <c r="VTN238" s="50"/>
      <c r="VTO238" s="50"/>
      <c r="VTP238" s="50"/>
      <c r="VTQ238" s="50"/>
      <c r="VTR238" s="50"/>
      <c r="VTS238" s="50"/>
      <c r="VTT238" s="50"/>
      <c r="VTU238" s="50"/>
      <c r="VTV238" s="50"/>
      <c r="VTW238" s="50"/>
      <c r="VTX238" s="50"/>
      <c r="VTY238" s="50"/>
      <c r="VTZ238" s="50"/>
      <c r="VUA238" s="50"/>
      <c r="VUB238" s="50"/>
      <c r="VUC238" s="50"/>
      <c r="VUD238" s="50"/>
      <c r="VUE238" s="50"/>
      <c r="VUF238" s="50"/>
      <c r="VUG238" s="50"/>
      <c r="VUH238" s="50"/>
      <c r="VUI238" s="50"/>
      <c r="VUJ238" s="50"/>
      <c r="VUK238" s="50"/>
      <c r="VUL238" s="50"/>
      <c r="VUM238" s="50"/>
      <c r="VUN238" s="50"/>
      <c r="VUO238" s="50"/>
      <c r="VUP238" s="50"/>
      <c r="VUQ238" s="50"/>
      <c r="VUR238" s="50"/>
      <c r="VUS238" s="50"/>
      <c r="VUT238" s="50"/>
      <c r="VUU238" s="50"/>
      <c r="VUV238" s="50"/>
      <c r="VUW238" s="50"/>
      <c r="VUX238" s="50"/>
      <c r="VUY238" s="50"/>
      <c r="VUZ238" s="50"/>
      <c r="VVA238" s="50"/>
      <c r="VVB238" s="50"/>
      <c r="VVC238" s="50"/>
      <c r="VVD238" s="50"/>
      <c r="VVE238" s="50"/>
      <c r="VVF238" s="50"/>
      <c r="VVG238" s="50"/>
      <c r="VVH238" s="50"/>
      <c r="VVI238" s="50"/>
      <c r="VVJ238" s="50"/>
      <c r="VVK238" s="50"/>
      <c r="VVL238" s="50"/>
      <c r="VVM238" s="50"/>
      <c r="VVN238" s="50"/>
    </row>
    <row r="239" spans="2:100 15066:15458" s="1" customFormat="1" x14ac:dyDescent="0.25">
      <c r="B239" s="92"/>
      <c r="C239" s="247" t="s">
        <v>3</v>
      </c>
      <c r="D239" s="246">
        <v>28770</v>
      </c>
      <c r="E239" s="258" t="s">
        <v>2</v>
      </c>
      <c r="F239" s="290">
        <v>21700</v>
      </c>
      <c r="G239" s="290">
        <v>21800</v>
      </c>
      <c r="H239" s="290">
        <v>22800</v>
      </c>
      <c r="I239" s="290">
        <v>22300</v>
      </c>
      <c r="J239" s="290">
        <v>20900</v>
      </c>
      <c r="K239" s="290">
        <v>19800</v>
      </c>
      <c r="L239" s="290">
        <v>16300</v>
      </c>
      <c r="M239" s="290">
        <v>16800</v>
      </c>
      <c r="N239" s="290">
        <v>19200</v>
      </c>
      <c r="O239" s="290">
        <v>18000</v>
      </c>
      <c r="P239" s="290">
        <v>20800</v>
      </c>
      <c r="Q239" s="290">
        <v>20700</v>
      </c>
      <c r="R239" s="290">
        <v>20200</v>
      </c>
      <c r="S239" s="290">
        <v>20200</v>
      </c>
      <c r="T239" s="290">
        <v>17100</v>
      </c>
      <c r="U239" s="290">
        <v>9700</v>
      </c>
      <c r="V239" s="290">
        <v>5100</v>
      </c>
      <c r="W239" s="290">
        <v>5200</v>
      </c>
      <c r="X239" s="290">
        <v>4900</v>
      </c>
      <c r="Y239" s="290">
        <v>4500</v>
      </c>
      <c r="Z239" s="290">
        <v>3500</v>
      </c>
      <c r="AA239" s="290">
        <v>5400</v>
      </c>
      <c r="AB239" s="290">
        <v>8000</v>
      </c>
      <c r="AC239" s="290">
        <v>18500</v>
      </c>
      <c r="AD239" s="290">
        <v>24200</v>
      </c>
      <c r="AE239" s="290">
        <v>26700</v>
      </c>
      <c r="AF239" s="290">
        <v>25100</v>
      </c>
      <c r="AG239" s="290">
        <v>24600</v>
      </c>
      <c r="AH239" s="290">
        <v>24800</v>
      </c>
      <c r="AI239" s="290">
        <v>24500</v>
      </c>
      <c r="AJ239" s="290">
        <v>25600</v>
      </c>
      <c r="AL239" s="91">
        <f>SUM(F239:AJ239)</f>
        <v>538900</v>
      </c>
      <c r="AM239" s="183">
        <f>AL239/4</f>
        <v>134725</v>
      </c>
      <c r="AN239" s="71"/>
      <c r="CV239" s="151"/>
      <c r="VGL239" s="50"/>
      <c r="VGM239" s="50"/>
      <c r="VGN239" s="50"/>
      <c r="VGO239" s="50"/>
      <c r="VGP239" s="50"/>
      <c r="VGQ239" s="50"/>
      <c r="VGR239" s="50"/>
      <c r="VGS239" s="50"/>
      <c r="VGT239" s="50"/>
      <c r="VGU239" s="50"/>
      <c r="VGV239" s="50"/>
      <c r="VGW239" s="50"/>
      <c r="VGX239" s="50"/>
      <c r="VGY239" s="50"/>
      <c r="VGZ239" s="50"/>
      <c r="VHA239" s="50"/>
      <c r="VHB239" s="50"/>
      <c r="VHC239" s="50"/>
      <c r="VHD239" s="50"/>
      <c r="VHE239" s="50"/>
      <c r="VHF239" s="50"/>
      <c r="VHG239" s="50"/>
      <c r="VHH239" s="50"/>
      <c r="VHI239" s="50"/>
      <c r="VHJ239" s="50"/>
      <c r="VHK239" s="50"/>
      <c r="VHL239" s="50"/>
      <c r="VHM239" s="50"/>
      <c r="VHN239" s="50"/>
      <c r="VHO239" s="50"/>
      <c r="VHP239" s="50"/>
      <c r="VHQ239" s="50"/>
      <c r="VHR239" s="50"/>
      <c r="VHS239" s="50"/>
      <c r="VHT239" s="50"/>
      <c r="VHU239" s="50"/>
      <c r="VHV239" s="50"/>
      <c r="VHW239" s="50"/>
      <c r="VHX239" s="50"/>
      <c r="VHY239" s="50"/>
      <c r="VHZ239" s="50"/>
      <c r="VIA239" s="50"/>
      <c r="VIB239" s="50"/>
      <c r="VIC239" s="50"/>
      <c r="VID239" s="50"/>
      <c r="VIE239" s="50"/>
      <c r="VIF239" s="50"/>
      <c r="VIG239" s="50"/>
      <c r="VIH239" s="50"/>
      <c r="VII239" s="50"/>
      <c r="VIJ239" s="50"/>
      <c r="VIK239" s="50"/>
      <c r="VIL239" s="50"/>
      <c r="VIM239" s="50"/>
      <c r="VIN239" s="50"/>
      <c r="VIO239" s="50"/>
      <c r="VIP239" s="50"/>
      <c r="VIQ239" s="50"/>
      <c r="VIR239" s="50"/>
      <c r="VIS239" s="50"/>
      <c r="VIT239" s="50"/>
      <c r="VIU239" s="50"/>
      <c r="VIV239" s="50"/>
      <c r="VIW239" s="50"/>
      <c r="VIX239" s="50"/>
      <c r="VIY239" s="50"/>
      <c r="VIZ239" s="50"/>
      <c r="VJA239" s="50"/>
      <c r="VJB239" s="50"/>
      <c r="VJC239" s="50"/>
      <c r="VJD239" s="50"/>
      <c r="VJE239" s="50"/>
      <c r="VJF239" s="50"/>
      <c r="VJG239" s="50"/>
      <c r="VJH239" s="50"/>
      <c r="VJI239" s="50"/>
      <c r="VJJ239" s="50"/>
      <c r="VJK239" s="50"/>
      <c r="VJL239" s="50"/>
      <c r="VJM239" s="50"/>
      <c r="VJN239" s="50"/>
      <c r="VJO239" s="50"/>
      <c r="VJP239" s="50"/>
      <c r="VJQ239" s="50"/>
      <c r="VJR239" s="50"/>
      <c r="VJS239" s="50"/>
      <c r="VJT239" s="50"/>
      <c r="VJU239" s="50"/>
      <c r="VJV239" s="50"/>
      <c r="VJW239" s="50"/>
      <c r="VJX239" s="50"/>
      <c r="VJY239" s="50"/>
      <c r="VJZ239" s="50"/>
      <c r="VKA239" s="50"/>
      <c r="VKB239" s="50"/>
      <c r="VKC239" s="50"/>
      <c r="VKD239" s="50"/>
      <c r="VKE239" s="50"/>
      <c r="VKF239" s="50"/>
      <c r="VKG239" s="50"/>
      <c r="VKH239" s="50"/>
      <c r="VKI239" s="50"/>
      <c r="VKJ239" s="50"/>
      <c r="VKK239" s="50"/>
      <c r="VKL239" s="50"/>
      <c r="VKM239" s="50"/>
      <c r="VKN239" s="50"/>
      <c r="VKO239" s="50"/>
      <c r="VKP239" s="50"/>
      <c r="VKQ239" s="50"/>
      <c r="VKR239" s="50"/>
      <c r="VKS239" s="50"/>
      <c r="VKT239" s="50"/>
      <c r="VKU239" s="50"/>
      <c r="VKV239" s="50"/>
      <c r="VKW239" s="50"/>
      <c r="VKX239" s="50"/>
      <c r="VKY239" s="50"/>
      <c r="VKZ239" s="50"/>
      <c r="VLA239" s="50"/>
      <c r="VLB239" s="50"/>
      <c r="VLC239" s="50"/>
      <c r="VLD239" s="50"/>
      <c r="VLE239" s="50"/>
      <c r="VLF239" s="50"/>
      <c r="VLG239" s="50"/>
      <c r="VLH239" s="50"/>
      <c r="VLI239" s="50"/>
      <c r="VLJ239" s="50"/>
      <c r="VLK239" s="50"/>
      <c r="VLL239" s="50"/>
      <c r="VLM239" s="50"/>
      <c r="VLN239" s="50"/>
      <c r="VLO239" s="50"/>
      <c r="VLP239" s="50"/>
      <c r="VLQ239" s="50"/>
      <c r="VLR239" s="50"/>
      <c r="VLS239" s="50"/>
      <c r="VLT239" s="50"/>
      <c r="VLU239" s="50"/>
      <c r="VLV239" s="50"/>
      <c r="VLW239" s="50"/>
      <c r="VLX239" s="50"/>
      <c r="VLY239" s="50"/>
      <c r="VLZ239" s="50"/>
      <c r="VMA239" s="50"/>
      <c r="VMB239" s="50"/>
      <c r="VMC239" s="50"/>
      <c r="VMD239" s="50"/>
      <c r="VME239" s="50"/>
      <c r="VMF239" s="50"/>
      <c r="VMG239" s="50"/>
      <c r="VMH239" s="50"/>
      <c r="VMI239" s="50"/>
      <c r="VMJ239" s="50"/>
      <c r="VMK239" s="50"/>
      <c r="VML239" s="50"/>
      <c r="VMM239" s="50"/>
      <c r="VMN239" s="50"/>
      <c r="VMO239" s="50"/>
      <c r="VMP239" s="50"/>
      <c r="VMQ239" s="50"/>
      <c r="VMR239" s="50"/>
      <c r="VMS239" s="50"/>
      <c r="VMT239" s="50"/>
      <c r="VMU239" s="50"/>
      <c r="VMV239" s="50"/>
      <c r="VMW239" s="50"/>
      <c r="VMX239" s="50"/>
      <c r="VMY239" s="50"/>
      <c r="VMZ239" s="50"/>
      <c r="VNA239" s="50"/>
      <c r="VNB239" s="50"/>
      <c r="VNC239" s="50"/>
      <c r="VND239" s="50"/>
      <c r="VNE239" s="50"/>
      <c r="VNF239" s="50"/>
      <c r="VNG239" s="50"/>
      <c r="VNH239" s="50"/>
      <c r="VNI239" s="50"/>
      <c r="VNJ239" s="50"/>
      <c r="VNK239" s="50"/>
      <c r="VNL239" s="50"/>
      <c r="VNM239" s="50"/>
      <c r="VNN239" s="50"/>
      <c r="VNO239" s="50"/>
      <c r="VNP239" s="50"/>
      <c r="VNQ239" s="50"/>
      <c r="VNR239" s="50"/>
      <c r="VNS239" s="50"/>
      <c r="VNT239" s="50"/>
      <c r="VNU239" s="50"/>
      <c r="VNV239" s="50"/>
      <c r="VNW239" s="50"/>
      <c r="VNX239" s="50"/>
      <c r="VNY239" s="50"/>
      <c r="VNZ239" s="50"/>
      <c r="VOA239" s="50"/>
      <c r="VOB239" s="50"/>
      <c r="VOC239" s="50"/>
      <c r="VOD239" s="50"/>
      <c r="VOE239" s="50"/>
      <c r="VOF239" s="50"/>
      <c r="VOG239" s="50"/>
      <c r="VOH239" s="50"/>
      <c r="VOI239" s="50"/>
      <c r="VOJ239" s="50"/>
      <c r="VOK239" s="50"/>
      <c r="VOL239" s="50"/>
      <c r="VOM239" s="50"/>
      <c r="VON239" s="50"/>
      <c r="VOO239" s="50"/>
      <c r="VOP239" s="50"/>
      <c r="VOQ239" s="50"/>
      <c r="VOR239" s="50"/>
      <c r="VOS239" s="50"/>
      <c r="VOT239" s="50"/>
      <c r="VOU239" s="50"/>
      <c r="VOV239" s="50"/>
      <c r="VOW239" s="50"/>
      <c r="VOX239" s="50"/>
      <c r="VOY239" s="50"/>
      <c r="VOZ239" s="50"/>
      <c r="VPA239" s="50"/>
      <c r="VPB239" s="50"/>
      <c r="VPC239" s="50"/>
      <c r="VPD239" s="50"/>
      <c r="VPE239" s="50"/>
      <c r="VPF239" s="50"/>
      <c r="VPG239" s="50"/>
      <c r="VPH239" s="50"/>
      <c r="VPI239" s="50"/>
      <c r="VPJ239" s="50"/>
      <c r="VPK239" s="50"/>
      <c r="VPL239" s="50"/>
      <c r="VPM239" s="50"/>
      <c r="VPN239" s="50"/>
      <c r="VPO239" s="50"/>
      <c r="VPP239" s="50"/>
      <c r="VPQ239" s="50"/>
      <c r="VPR239" s="50"/>
      <c r="VPS239" s="50"/>
      <c r="VPT239" s="50"/>
      <c r="VPU239" s="50"/>
      <c r="VPV239" s="50"/>
      <c r="VPW239" s="50"/>
      <c r="VPX239" s="50"/>
      <c r="VPY239" s="50"/>
      <c r="VPZ239" s="50"/>
      <c r="VQA239" s="50"/>
      <c r="VQB239" s="50"/>
      <c r="VQC239" s="50"/>
      <c r="VQD239" s="50"/>
      <c r="VQE239" s="50"/>
      <c r="VQF239" s="50"/>
      <c r="VQG239" s="50"/>
      <c r="VQH239" s="50"/>
      <c r="VQI239" s="50"/>
      <c r="VQJ239" s="50"/>
      <c r="VQK239" s="50"/>
      <c r="VQL239" s="50"/>
      <c r="VQM239" s="50"/>
      <c r="VQN239" s="50"/>
      <c r="VQO239" s="50"/>
      <c r="VQP239" s="50"/>
      <c r="VQQ239" s="50"/>
      <c r="VQR239" s="50"/>
      <c r="VQS239" s="50"/>
      <c r="VQT239" s="50"/>
      <c r="VQU239" s="50"/>
      <c r="VQV239" s="50"/>
      <c r="VQW239" s="50"/>
      <c r="VQX239" s="50"/>
      <c r="VQY239" s="50"/>
      <c r="VQZ239" s="50"/>
      <c r="VRA239" s="50"/>
      <c r="VRB239" s="50"/>
      <c r="VRC239" s="50"/>
      <c r="VRD239" s="50"/>
      <c r="VRE239" s="50"/>
      <c r="VRF239" s="50"/>
      <c r="VRG239" s="50"/>
      <c r="VRH239" s="50"/>
      <c r="VRI239" s="50"/>
      <c r="VRJ239" s="50"/>
      <c r="VRK239" s="50"/>
      <c r="VRL239" s="50"/>
      <c r="VRM239" s="50"/>
      <c r="VRN239" s="50"/>
      <c r="VRO239" s="50"/>
      <c r="VRP239" s="50"/>
      <c r="VRQ239" s="50"/>
      <c r="VRR239" s="50"/>
      <c r="VRS239" s="50"/>
      <c r="VRT239" s="50"/>
      <c r="VRU239" s="50"/>
      <c r="VRV239" s="50"/>
      <c r="VRW239" s="50"/>
      <c r="VRX239" s="50"/>
      <c r="VRY239" s="50"/>
      <c r="VRZ239" s="50"/>
      <c r="VSA239" s="50"/>
      <c r="VSB239" s="50"/>
      <c r="VSC239" s="50"/>
      <c r="VSD239" s="50"/>
      <c r="VSE239" s="50"/>
      <c r="VSF239" s="50"/>
      <c r="VSG239" s="50"/>
      <c r="VSH239" s="50"/>
      <c r="VSI239" s="50"/>
      <c r="VSJ239" s="50"/>
      <c r="VSK239" s="50"/>
      <c r="VSL239" s="50"/>
      <c r="VSM239" s="50"/>
      <c r="VSN239" s="50"/>
      <c r="VSO239" s="50"/>
      <c r="VSP239" s="50"/>
      <c r="VSQ239" s="50"/>
      <c r="VSR239" s="50"/>
      <c r="VSS239" s="50"/>
      <c r="VST239" s="50"/>
      <c r="VSU239" s="50"/>
      <c r="VSV239" s="50"/>
      <c r="VSW239" s="50"/>
      <c r="VSX239" s="50"/>
      <c r="VSY239" s="50"/>
      <c r="VSZ239" s="50"/>
      <c r="VTA239" s="50"/>
      <c r="VTB239" s="50"/>
      <c r="VTC239" s="50"/>
      <c r="VTD239" s="50"/>
      <c r="VTE239" s="50"/>
      <c r="VTF239" s="50"/>
      <c r="VTG239" s="50"/>
      <c r="VTH239" s="50"/>
      <c r="VTI239" s="50"/>
      <c r="VTJ239" s="50"/>
      <c r="VTK239" s="50"/>
      <c r="VTL239" s="50"/>
      <c r="VTM239" s="50"/>
      <c r="VTN239" s="50"/>
      <c r="VTO239" s="50"/>
      <c r="VTP239" s="50"/>
      <c r="VTQ239" s="50"/>
      <c r="VTR239" s="50"/>
      <c r="VTS239" s="50"/>
      <c r="VTT239" s="50"/>
      <c r="VTU239" s="50"/>
      <c r="VTV239" s="50"/>
      <c r="VTW239" s="50"/>
      <c r="VTX239" s="50"/>
      <c r="VTY239" s="50"/>
      <c r="VTZ239" s="50"/>
      <c r="VUA239" s="50"/>
      <c r="VUB239" s="50"/>
      <c r="VUC239" s="50"/>
      <c r="VUD239" s="50"/>
      <c r="VUE239" s="50"/>
      <c r="VUF239" s="50"/>
      <c r="VUG239" s="50"/>
      <c r="VUH239" s="50"/>
      <c r="VUI239" s="50"/>
      <c r="VUJ239" s="50"/>
      <c r="VUK239" s="50"/>
      <c r="VUL239" s="50"/>
      <c r="VUM239" s="50"/>
      <c r="VUN239" s="50"/>
      <c r="VUO239" s="50"/>
      <c r="VUP239" s="50"/>
      <c r="VUQ239" s="50"/>
      <c r="VUR239" s="50"/>
      <c r="VUS239" s="50"/>
      <c r="VUT239" s="50"/>
      <c r="VUU239" s="50"/>
      <c r="VUV239" s="50"/>
      <c r="VUW239" s="50"/>
      <c r="VUX239" s="50"/>
      <c r="VUY239" s="50"/>
      <c r="VUZ239" s="50"/>
      <c r="VVA239" s="50"/>
      <c r="VVB239" s="50"/>
      <c r="VVC239" s="50"/>
      <c r="VVD239" s="50"/>
      <c r="VVE239" s="50"/>
      <c r="VVF239" s="50"/>
      <c r="VVG239" s="50"/>
      <c r="VVH239" s="50"/>
      <c r="VVI239" s="50"/>
      <c r="VVJ239" s="50"/>
      <c r="VVK239" s="50"/>
      <c r="VVL239" s="50"/>
      <c r="VVM239" s="50"/>
      <c r="VVN239" s="50"/>
    </row>
    <row r="240" spans="2:100 15066:15458" s="1" customFormat="1" x14ac:dyDescent="0.25">
      <c r="B240" s="92"/>
      <c r="C240" s="132" t="s">
        <v>1</v>
      </c>
      <c r="D240" s="274"/>
      <c r="E240" s="78" t="s">
        <v>0</v>
      </c>
      <c r="F240" s="297">
        <f>F239</f>
        <v>21700</v>
      </c>
      <c r="G240" s="297">
        <f>G239</f>
        <v>21800</v>
      </c>
      <c r="H240" s="297">
        <f t="shared" ref="H240:AJ240" si="50">H239</f>
        <v>22800</v>
      </c>
      <c r="I240" s="297">
        <f t="shared" si="50"/>
        <v>22300</v>
      </c>
      <c r="J240" s="297">
        <f t="shared" si="50"/>
        <v>20900</v>
      </c>
      <c r="K240" s="297">
        <f t="shared" si="50"/>
        <v>19800</v>
      </c>
      <c r="L240" s="297">
        <f t="shared" si="50"/>
        <v>16300</v>
      </c>
      <c r="M240" s="297">
        <f t="shared" si="50"/>
        <v>16800</v>
      </c>
      <c r="N240" s="297">
        <f t="shared" si="50"/>
        <v>19200</v>
      </c>
      <c r="O240" s="297">
        <f t="shared" si="50"/>
        <v>18000</v>
      </c>
      <c r="P240" s="297">
        <f t="shared" si="50"/>
        <v>20800</v>
      </c>
      <c r="Q240" s="297">
        <f t="shared" si="50"/>
        <v>20700</v>
      </c>
      <c r="R240" s="297">
        <f t="shared" si="50"/>
        <v>20200</v>
      </c>
      <c r="S240" s="297">
        <f t="shared" si="50"/>
        <v>20200</v>
      </c>
      <c r="T240" s="297">
        <f t="shared" si="50"/>
        <v>17100</v>
      </c>
      <c r="U240" s="297">
        <f t="shared" si="50"/>
        <v>9700</v>
      </c>
      <c r="V240" s="297">
        <f t="shared" si="50"/>
        <v>5100</v>
      </c>
      <c r="W240" s="297">
        <f>W239</f>
        <v>5200</v>
      </c>
      <c r="X240" s="297">
        <f t="shared" si="50"/>
        <v>4900</v>
      </c>
      <c r="Y240" s="297">
        <f t="shared" si="50"/>
        <v>4500</v>
      </c>
      <c r="Z240" s="297">
        <f t="shared" si="50"/>
        <v>3500</v>
      </c>
      <c r="AA240" s="297">
        <f t="shared" si="50"/>
        <v>5400</v>
      </c>
      <c r="AB240" s="297">
        <f t="shared" si="50"/>
        <v>8000</v>
      </c>
      <c r="AC240" s="297">
        <f t="shared" si="50"/>
        <v>18500</v>
      </c>
      <c r="AD240" s="297">
        <f t="shared" si="50"/>
        <v>24200</v>
      </c>
      <c r="AE240" s="297">
        <f t="shared" si="50"/>
        <v>26700</v>
      </c>
      <c r="AF240" s="297">
        <f t="shared" si="50"/>
        <v>25100</v>
      </c>
      <c r="AG240" s="297">
        <f t="shared" si="50"/>
        <v>24600</v>
      </c>
      <c r="AH240" s="297">
        <f t="shared" si="50"/>
        <v>24800</v>
      </c>
      <c r="AI240" s="297">
        <f t="shared" si="50"/>
        <v>24500</v>
      </c>
      <c r="AJ240" s="297">
        <f t="shared" si="50"/>
        <v>25600</v>
      </c>
      <c r="AK240" s="71"/>
      <c r="AL240" s="91">
        <f>SUM(F240:AJ240)</f>
        <v>538900</v>
      </c>
      <c r="CV240" s="151"/>
      <c r="VGL240" s="50"/>
      <c r="VGM240" s="50"/>
      <c r="VGN240" s="50"/>
      <c r="VGO240" s="50"/>
      <c r="VGP240" s="50"/>
      <c r="VGQ240" s="50"/>
      <c r="VGR240" s="50"/>
      <c r="VGS240" s="50"/>
      <c r="VGT240" s="50"/>
      <c r="VGU240" s="50"/>
      <c r="VGV240" s="50"/>
      <c r="VGW240" s="50"/>
      <c r="VGX240" s="50"/>
      <c r="VGY240" s="50"/>
      <c r="VGZ240" s="50"/>
      <c r="VHA240" s="50"/>
      <c r="VHB240" s="50"/>
      <c r="VHC240" s="50"/>
      <c r="VHD240" s="50"/>
      <c r="VHE240" s="50"/>
      <c r="VHF240" s="50"/>
      <c r="VHG240" s="50"/>
      <c r="VHH240" s="50"/>
      <c r="VHI240" s="50"/>
      <c r="VHJ240" s="50"/>
      <c r="VHK240" s="50"/>
      <c r="VHL240" s="50"/>
      <c r="VHM240" s="50"/>
      <c r="VHN240" s="50"/>
      <c r="VHO240" s="50"/>
      <c r="VHP240" s="50"/>
      <c r="VHQ240" s="50"/>
      <c r="VHR240" s="50"/>
      <c r="VHS240" s="50"/>
      <c r="VHT240" s="50"/>
      <c r="VHU240" s="50"/>
      <c r="VHV240" s="50"/>
      <c r="VHW240" s="50"/>
      <c r="VHX240" s="50"/>
      <c r="VHY240" s="50"/>
      <c r="VHZ240" s="50"/>
      <c r="VIA240" s="50"/>
      <c r="VIB240" s="50"/>
      <c r="VIC240" s="50"/>
      <c r="VID240" s="50"/>
      <c r="VIE240" s="50"/>
      <c r="VIF240" s="50"/>
      <c r="VIG240" s="50"/>
      <c r="VIH240" s="50"/>
      <c r="VII240" s="50"/>
      <c r="VIJ240" s="50"/>
      <c r="VIK240" s="50"/>
      <c r="VIL240" s="50"/>
      <c r="VIM240" s="50"/>
      <c r="VIN240" s="50"/>
      <c r="VIO240" s="50"/>
      <c r="VIP240" s="50"/>
      <c r="VIQ240" s="50"/>
      <c r="VIR240" s="50"/>
      <c r="VIS240" s="50"/>
      <c r="VIT240" s="50"/>
      <c r="VIU240" s="50"/>
      <c r="VIV240" s="50"/>
      <c r="VIW240" s="50"/>
      <c r="VIX240" s="50"/>
      <c r="VIY240" s="50"/>
      <c r="VIZ240" s="50"/>
      <c r="VJA240" s="50"/>
      <c r="VJB240" s="50"/>
      <c r="VJC240" s="50"/>
      <c r="VJD240" s="50"/>
      <c r="VJE240" s="50"/>
      <c r="VJF240" s="50"/>
      <c r="VJG240" s="50"/>
      <c r="VJH240" s="50"/>
      <c r="VJI240" s="50"/>
      <c r="VJJ240" s="50"/>
      <c r="VJK240" s="50"/>
      <c r="VJL240" s="50"/>
      <c r="VJM240" s="50"/>
      <c r="VJN240" s="50"/>
      <c r="VJO240" s="50"/>
      <c r="VJP240" s="50"/>
      <c r="VJQ240" s="50"/>
      <c r="VJR240" s="50"/>
      <c r="VJS240" s="50"/>
      <c r="VJT240" s="50"/>
      <c r="VJU240" s="50"/>
      <c r="VJV240" s="50"/>
      <c r="VJW240" s="50"/>
      <c r="VJX240" s="50"/>
      <c r="VJY240" s="50"/>
      <c r="VJZ240" s="50"/>
      <c r="VKA240" s="50"/>
      <c r="VKB240" s="50"/>
      <c r="VKC240" s="50"/>
      <c r="VKD240" s="50"/>
      <c r="VKE240" s="50"/>
      <c r="VKF240" s="50"/>
      <c r="VKG240" s="50"/>
      <c r="VKH240" s="50"/>
      <c r="VKI240" s="50"/>
      <c r="VKJ240" s="50"/>
      <c r="VKK240" s="50"/>
      <c r="VKL240" s="50"/>
      <c r="VKM240" s="50"/>
      <c r="VKN240" s="50"/>
      <c r="VKO240" s="50"/>
      <c r="VKP240" s="50"/>
      <c r="VKQ240" s="50"/>
      <c r="VKR240" s="50"/>
      <c r="VKS240" s="50"/>
      <c r="VKT240" s="50"/>
      <c r="VKU240" s="50"/>
      <c r="VKV240" s="50"/>
      <c r="VKW240" s="50"/>
      <c r="VKX240" s="50"/>
      <c r="VKY240" s="50"/>
      <c r="VKZ240" s="50"/>
      <c r="VLA240" s="50"/>
      <c r="VLB240" s="50"/>
      <c r="VLC240" s="50"/>
      <c r="VLD240" s="50"/>
      <c r="VLE240" s="50"/>
      <c r="VLF240" s="50"/>
      <c r="VLG240" s="50"/>
      <c r="VLH240" s="50"/>
      <c r="VLI240" s="50"/>
      <c r="VLJ240" s="50"/>
      <c r="VLK240" s="50"/>
      <c r="VLL240" s="50"/>
      <c r="VLM240" s="50"/>
      <c r="VLN240" s="50"/>
      <c r="VLO240" s="50"/>
      <c r="VLP240" s="50"/>
      <c r="VLQ240" s="50"/>
      <c r="VLR240" s="50"/>
      <c r="VLS240" s="50"/>
      <c r="VLT240" s="50"/>
      <c r="VLU240" s="50"/>
      <c r="VLV240" s="50"/>
      <c r="VLW240" s="50"/>
      <c r="VLX240" s="50"/>
      <c r="VLY240" s="50"/>
      <c r="VLZ240" s="50"/>
      <c r="VMA240" s="50"/>
      <c r="VMB240" s="50"/>
      <c r="VMC240" s="50"/>
      <c r="VMD240" s="50"/>
      <c r="VME240" s="50"/>
      <c r="VMF240" s="50"/>
      <c r="VMG240" s="50"/>
      <c r="VMH240" s="50"/>
      <c r="VMI240" s="50"/>
      <c r="VMJ240" s="50"/>
      <c r="VMK240" s="50"/>
      <c r="VML240" s="50"/>
      <c r="VMM240" s="50"/>
      <c r="VMN240" s="50"/>
      <c r="VMO240" s="50"/>
      <c r="VMP240" s="50"/>
      <c r="VMQ240" s="50"/>
      <c r="VMR240" s="50"/>
      <c r="VMS240" s="50"/>
      <c r="VMT240" s="50"/>
      <c r="VMU240" s="50"/>
      <c r="VMV240" s="50"/>
      <c r="VMW240" s="50"/>
      <c r="VMX240" s="50"/>
      <c r="VMY240" s="50"/>
      <c r="VMZ240" s="50"/>
      <c r="VNA240" s="50"/>
      <c r="VNB240" s="50"/>
      <c r="VNC240" s="50"/>
      <c r="VND240" s="50"/>
      <c r="VNE240" s="50"/>
      <c r="VNF240" s="50"/>
      <c r="VNG240" s="50"/>
      <c r="VNH240" s="50"/>
      <c r="VNI240" s="50"/>
      <c r="VNJ240" s="50"/>
      <c r="VNK240" s="50"/>
      <c r="VNL240" s="50"/>
      <c r="VNM240" s="50"/>
      <c r="VNN240" s="50"/>
      <c r="VNO240" s="50"/>
      <c r="VNP240" s="50"/>
      <c r="VNQ240" s="50"/>
      <c r="VNR240" s="50"/>
      <c r="VNS240" s="50"/>
      <c r="VNT240" s="50"/>
      <c r="VNU240" s="50"/>
      <c r="VNV240" s="50"/>
      <c r="VNW240" s="50"/>
      <c r="VNX240" s="50"/>
      <c r="VNY240" s="50"/>
      <c r="VNZ240" s="50"/>
      <c r="VOA240" s="50"/>
      <c r="VOB240" s="50"/>
      <c r="VOC240" s="50"/>
      <c r="VOD240" s="50"/>
      <c r="VOE240" s="50"/>
      <c r="VOF240" s="50"/>
      <c r="VOG240" s="50"/>
      <c r="VOH240" s="50"/>
      <c r="VOI240" s="50"/>
      <c r="VOJ240" s="50"/>
      <c r="VOK240" s="50"/>
      <c r="VOL240" s="50"/>
      <c r="VOM240" s="50"/>
      <c r="VON240" s="50"/>
      <c r="VOO240" s="50"/>
      <c r="VOP240" s="50"/>
      <c r="VOQ240" s="50"/>
      <c r="VOR240" s="50"/>
      <c r="VOS240" s="50"/>
      <c r="VOT240" s="50"/>
      <c r="VOU240" s="50"/>
      <c r="VOV240" s="50"/>
      <c r="VOW240" s="50"/>
      <c r="VOX240" s="50"/>
      <c r="VOY240" s="50"/>
      <c r="VOZ240" s="50"/>
      <c r="VPA240" s="50"/>
      <c r="VPB240" s="50"/>
      <c r="VPC240" s="50"/>
      <c r="VPD240" s="50"/>
      <c r="VPE240" s="50"/>
      <c r="VPF240" s="50"/>
      <c r="VPG240" s="50"/>
      <c r="VPH240" s="50"/>
      <c r="VPI240" s="50"/>
      <c r="VPJ240" s="50"/>
      <c r="VPK240" s="50"/>
      <c r="VPL240" s="50"/>
      <c r="VPM240" s="50"/>
      <c r="VPN240" s="50"/>
      <c r="VPO240" s="50"/>
      <c r="VPP240" s="50"/>
      <c r="VPQ240" s="50"/>
      <c r="VPR240" s="50"/>
      <c r="VPS240" s="50"/>
      <c r="VPT240" s="50"/>
      <c r="VPU240" s="50"/>
      <c r="VPV240" s="50"/>
      <c r="VPW240" s="50"/>
      <c r="VPX240" s="50"/>
      <c r="VPY240" s="50"/>
      <c r="VPZ240" s="50"/>
      <c r="VQA240" s="50"/>
      <c r="VQB240" s="50"/>
      <c r="VQC240" s="50"/>
      <c r="VQD240" s="50"/>
      <c r="VQE240" s="50"/>
      <c r="VQF240" s="50"/>
      <c r="VQG240" s="50"/>
      <c r="VQH240" s="50"/>
      <c r="VQI240" s="50"/>
      <c r="VQJ240" s="50"/>
      <c r="VQK240" s="50"/>
      <c r="VQL240" s="50"/>
      <c r="VQM240" s="50"/>
      <c r="VQN240" s="50"/>
      <c r="VQO240" s="50"/>
      <c r="VQP240" s="50"/>
      <c r="VQQ240" s="50"/>
      <c r="VQR240" s="50"/>
      <c r="VQS240" s="50"/>
      <c r="VQT240" s="50"/>
      <c r="VQU240" s="50"/>
      <c r="VQV240" s="50"/>
      <c r="VQW240" s="50"/>
      <c r="VQX240" s="50"/>
      <c r="VQY240" s="50"/>
      <c r="VQZ240" s="50"/>
      <c r="VRA240" s="50"/>
      <c r="VRB240" s="50"/>
      <c r="VRC240" s="50"/>
      <c r="VRD240" s="50"/>
      <c r="VRE240" s="50"/>
      <c r="VRF240" s="50"/>
      <c r="VRG240" s="50"/>
      <c r="VRH240" s="50"/>
      <c r="VRI240" s="50"/>
      <c r="VRJ240" s="50"/>
      <c r="VRK240" s="50"/>
      <c r="VRL240" s="50"/>
      <c r="VRM240" s="50"/>
      <c r="VRN240" s="50"/>
      <c r="VRO240" s="50"/>
      <c r="VRP240" s="50"/>
      <c r="VRQ240" s="50"/>
      <c r="VRR240" s="50"/>
      <c r="VRS240" s="50"/>
      <c r="VRT240" s="50"/>
      <c r="VRU240" s="50"/>
      <c r="VRV240" s="50"/>
      <c r="VRW240" s="50"/>
      <c r="VRX240" s="50"/>
      <c r="VRY240" s="50"/>
      <c r="VRZ240" s="50"/>
      <c r="VSA240" s="50"/>
      <c r="VSB240" s="50"/>
      <c r="VSC240" s="50"/>
      <c r="VSD240" s="50"/>
      <c r="VSE240" s="50"/>
      <c r="VSF240" s="50"/>
      <c r="VSG240" s="50"/>
      <c r="VSH240" s="50"/>
      <c r="VSI240" s="50"/>
      <c r="VSJ240" s="50"/>
      <c r="VSK240" s="50"/>
      <c r="VSL240" s="50"/>
      <c r="VSM240" s="50"/>
      <c r="VSN240" s="50"/>
      <c r="VSO240" s="50"/>
      <c r="VSP240" s="50"/>
      <c r="VSQ240" s="50"/>
      <c r="VSR240" s="50"/>
      <c r="VSS240" s="50"/>
      <c r="VST240" s="50"/>
      <c r="VSU240" s="50"/>
      <c r="VSV240" s="50"/>
      <c r="VSW240" s="50"/>
      <c r="VSX240" s="50"/>
      <c r="VSY240" s="50"/>
      <c r="VSZ240" s="50"/>
      <c r="VTA240" s="50"/>
      <c r="VTB240" s="50"/>
      <c r="VTC240" s="50"/>
      <c r="VTD240" s="50"/>
      <c r="VTE240" s="50"/>
      <c r="VTF240" s="50"/>
      <c r="VTG240" s="50"/>
      <c r="VTH240" s="50"/>
      <c r="VTI240" s="50"/>
      <c r="VTJ240" s="50"/>
      <c r="VTK240" s="50"/>
      <c r="VTL240" s="50"/>
      <c r="VTM240" s="50"/>
      <c r="VTN240" s="50"/>
      <c r="VTO240" s="50"/>
      <c r="VTP240" s="50"/>
      <c r="VTQ240" s="50"/>
      <c r="VTR240" s="50"/>
      <c r="VTS240" s="50"/>
      <c r="VTT240" s="50"/>
      <c r="VTU240" s="50"/>
      <c r="VTV240" s="50"/>
      <c r="VTW240" s="50"/>
      <c r="VTX240" s="50"/>
      <c r="VTY240" s="50"/>
      <c r="VTZ240" s="50"/>
      <c r="VUA240" s="50"/>
      <c r="VUB240" s="50"/>
      <c r="VUC240" s="50"/>
      <c r="VUD240" s="50"/>
      <c r="VUE240" s="50"/>
      <c r="VUF240" s="50"/>
      <c r="VUG240" s="50"/>
      <c r="VUH240" s="50"/>
      <c r="VUI240" s="50"/>
      <c r="VUJ240" s="50"/>
      <c r="VUK240" s="50"/>
      <c r="VUL240" s="50"/>
      <c r="VUM240" s="50"/>
      <c r="VUN240" s="50"/>
      <c r="VUO240" s="50"/>
      <c r="VUP240" s="50"/>
      <c r="VUQ240" s="50"/>
      <c r="VUR240" s="50"/>
      <c r="VUS240" s="50"/>
      <c r="VUT240" s="50"/>
      <c r="VUU240" s="50"/>
      <c r="VUV240" s="50"/>
      <c r="VUW240" s="50"/>
      <c r="VUX240" s="50"/>
      <c r="VUY240" s="50"/>
      <c r="VUZ240" s="50"/>
      <c r="VVA240" s="50"/>
      <c r="VVB240" s="50"/>
      <c r="VVC240" s="50"/>
      <c r="VVD240" s="50"/>
      <c r="VVE240" s="50"/>
      <c r="VVF240" s="50"/>
      <c r="VVG240" s="50"/>
      <c r="VVH240" s="50"/>
      <c r="VVI240" s="50"/>
      <c r="VVJ240" s="50"/>
      <c r="VVK240" s="50"/>
      <c r="VVL240" s="50"/>
      <c r="VVM240" s="50"/>
      <c r="VVN240" s="50"/>
    </row>
    <row r="241" spans="2:100 15066:15458" s="1" customFormat="1" x14ac:dyDescent="0.25">
      <c r="B241" s="92"/>
      <c r="C241" s="132" t="s">
        <v>16</v>
      </c>
      <c r="D241" s="274"/>
      <c r="E241" s="78"/>
      <c r="F241" s="297"/>
      <c r="G241" s="297"/>
      <c r="H241" s="297"/>
      <c r="I241" s="297"/>
      <c r="J241" s="297"/>
      <c r="K241" s="297"/>
      <c r="L241" s="297"/>
      <c r="M241" s="297"/>
      <c r="N241" s="297"/>
      <c r="O241" s="297"/>
      <c r="P241" s="297"/>
      <c r="Q241" s="297"/>
      <c r="R241" s="297"/>
      <c r="S241" s="297"/>
      <c r="T241" s="297"/>
      <c r="U241" s="297"/>
      <c r="V241" s="297"/>
      <c r="W241" s="297"/>
      <c r="X241" s="297"/>
      <c r="Y241" s="297"/>
      <c r="Z241" s="297"/>
      <c r="AA241" s="297"/>
      <c r="AB241" s="297"/>
      <c r="AC241" s="297"/>
      <c r="AD241" s="297"/>
      <c r="AE241" s="297"/>
      <c r="AF241" s="297"/>
      <c r="AG241" s="297"/>
      <c r="AH241" s="297"/>
      <c r="AI241" s="297"/>
      <c r="AJ241" s="297"/>
      <c r="AK241" s="71"/>
      <c r="AL241" s="134" t="s">
        <v>16</v>
      </c>
      <c r="CV241" s="151"/>
      <c r="VGL241" s="50"/>
      <c r="VGM241" s="50"/>
      <c r="VGN241" s="50"/>
      <c r="VGO241" s="50"/>
      <c r="VGP241" s="50"/>
      <c r="VGQ241" s="50"/>
      <c r="VGR241" s="50"/>
      <c r="VGS241" s="50"/>
      <c r="VGT241" s="50"/>
      <c r="VGU241" s="50"/>
      <c r="VGV241" s="50"/>
      <c r="VGW241" s="50"/>
      <c r="VGX241" s="50"/>
      <c r="VGY241" s="50"/>
      <c r="VGZ241" s="50"/>
      <c r="VHA241" s="50"/>
      <c r="VHB241" s="50"/>
      <c r="VHC241" s="50"/>
      <c r="VHD241" s="50"/>
      <c r="VHE241" s="50"/>
      <c r="VHF241" s="50"/>
      <c r="VHG241" s="50"/>
      <c r="VHH241" s="50"/>
      <c r="VHI241" s="50"/>
      <c r="VHJ241" s="50"/>
      <c r="VHK241" s="50"/>
      <c r="VHL241" s="50"/>
      <c r="VHM241" s="50"/>
      <c r="VHN241" s="50"/>
      <c r="VHO241" s="50"/>
      <c r="VHP241" s="50"/>
      <c r="VHQ241" s="50"/>
      <c r="VHR241" s="50"/>
      <c r="VHS241" s="50"/>
      <c r="VHT241" s="50"/>
      <c r="VHU241" s="50"/>
      <c r="VHV241" s="50"/>
      <c r="VHW241" s="50"/>
      <c r="VHX241" s="50"/>
      <c r="VHY241" s="50"/>
      <c r="VHZ241" s="50"/>
      <c r="VIA241" s="50"/>
      <c r="VIB241" s="50"/>
      <c r="VIC241" s="50"/>
      <c r="VID241" s="50"/>
      <c r="VIE241" s="50"/>
      <c r="VIF241" s="50"/>
      <c r="VIG241" s="50"/>
      <c r="VIH241" s="50"/>
      <c r="VII241" s="50"/>
      <c r="VIJ241" s="50"/>
      <c r="VIK241" s="50"/>
      <c r="VIL241" s="50"/>
      <c r="VIM241" s="50"/>
      <c r="VIN241" s="50"/>
      <c r="VIO241" s="50"/>
      <c r="VIP241" s="50"/>
      <c r="VIQ241" s="50"/>
      <c r="VIR241" s="50"/>
      <c r="VIS241" s="50"/>
      <c r="VIT241" s="50"/>
      <c r="VIU241" s="50"/>
      <c r="VIV241" s="50"/>
      <c r="VIW241" s="50"/>
      <c r="VIX241" s="50"/>
      <c r="VIY241" s="50"/>
      <c r="VIZ241" s="50"/>
      <c r="VJA241" s="50"/>
      <c r="VJB241" s="50"/>
      <c r="VJC241" s="50"/>
      <c r="VJD241" s="50"/>
      <c r="VJE241" s="50"/>
      <c r="VJF241" s="50"/>
      <c r="VJG241" s="50"/>
      <c r="VJH241" s="50"/>
      <c r="VJI241" s="50"/>
      <c r="VJJ241" s="50"/>
      <c r="VJK241" s="50"/>
      <c r="VJL241" s="50"/>
      <c r="VJM241" s="50"/>
      <c r="VJN241" s="50"/>
      <c r="VJO241" s="50"/>
      <c r="VJP241" s="50"/>
      <c r="VJQ241" s="50"/>
      <c r="VJR241" s="50"/>
      <c r="VJS241" s="50"/>
      <c r="VJT241" s="50"/>
      <c r="VJU241" s="50"/>
      <c r="VJV241" s="50"/>
      <c r="VJW241" s="50"/>
      <c r="VJX241" s="50"/>
      <c r="VJY241" s="50"/>
      <c r="VJZ241" s="50"/>
      <c r="VKA241" s="50"/>
      <c r="VKB241" s="50"/>
      <c r="VKC241" s="50"/>
      <c r="VKD241" s="50"/>
      <c r="VKE241" s="50"/>
      <c r="VKF241" s="50"/>
      <c r="VKG241" s="50"/>
      <c r="VKH241" s="50"/>
      <c r="VKI241" s="50"/>
      <c r="VKJ241" s="50"/>
      <c r="VKK241" s="50"/>
      <c r="VKL241" s="50"/>
      <c r="VKM241" s="50"/>
      <c r="VKN241" s="50"/>
      <c r="VKO241" s="50"/>
      <c r="VKP241" s="50"/>
      <c r="VKQ241" s="50"/>
      <c r="VKR241" s="50"/>
      <c r="VKS241" s="50"/>
      <c r="VKT241" s="50"/>
      <c r="VKU241" s="50"/>
      <c r="VKV241" s="50"/>
      <c r="VKW241" s="50"/>
      <c r="VKX241" s="50"/>
      <c r="VKY241" s="50"/>
      <c r="VKZ241" s="50"/>
      <c r="VLA241" s="50"/>
      <c r="VLB241" s="50"/>
      <c r="VLC241" s="50"/>
      <c r="VLD241" s="50"/>
      <c r="VLE241" s="50"/>
      <c r="VLF241" s="50"/>
      <c r="VLG241" s="50"/>
      <c r="VLH241" s="50"/>
      <c r="VLI241" s="50"/>
      <c r="VLJ241" s="50"/>
      <c r="VLK241" s="50"/>
      <c r="VLL241" s="50"/>
      <c r="VLM241" s="50"/>
      <c r="VLN241" s="50"/>
      <c r="VLO241" s="50"/>
      <c r="VLP241" s="50"/>
      <c r="VLQ241" s="50"/>
      <c r="VLR241" s="50"/>
      <c r="VLS241" s="50"/>
      <c r="VLT241" s="50"/>
      <c r="VLU241" s="50"/>
      <c r="VLV241" s="50"/>
      <c r="VLW241" s="50"/>
      <c r="VLX241" s="50"/>
      <c r="VLY241" s="50"/>
      <c r="VLZ241" s="50"/>
      <c r="VMA241" s="50"/>
      <c r="VMB241" s="50"/>
      <c r="VMC241" s="50"/>
      <c r="VMD241" s="50"/>
      <c r="VME241" s="50"/>
      <c r="VMF241" s="50"/>
      <c r="VMG241" s="50"/>
      <c r="VMH241" s="50"/>
      <c r="VMI241" s="50"/>
      <c r="VMJ241" s="50"/>
      <c r="VMK241" s="50"/>
      <c r="VML241" s="50"/>
      <c r="VMM241" s="50"/>
      <c r="VMN241" s="50"/>
      <c r="VMO241" s="50"/>
      <c r="VMP241" s="50"/>
      <c r="VMQ241" s="50"/>
      <c r="VMR241" s="50"/>
      <c r="VMS241" s="50"/>
      <c r="VMT241" s="50"/>
      <c r="VMU241" s="50"/>
      <c r="VMV241" s="50"/>
      <c r="VMW241" s="50"/>
      <c r="VMX241" s="50"/>
      <c r="VMY241" s="50"/>
      <c r="VMZ241" s="50"/>
      <c r="VNA241" s="50"/>
      <c r="VNB241" s="50"/>
      <c r="VNC241" s="50"/>
      <c r="VND241" s="50"/>
      <c r="VNE241" s="50"/>
      <c r="VNF241" s="50"/>
      <c r="VNG241" s="50"/>
      <c r="VNH241" s="50"/>
      <c r="VNI241" s="50"/>
      <c r="VNJ241" s="50"/>
      <c r="VNK241" s="50"/>
      <c r="VNL241" s="50"/>
      <c r="VNM241" s="50"/>
      <c r="VNN241" s="50"/>
      <c r="VNO241" s="50"/>
      <c r="VNP241" s="50"/>
      <c r="VNQ241" s="50"/>
      <c r="VNR241" s="50"/>
      <c r="VNS241" s="50"/>
      <c r="VNT241" s="50"/>
      <c r="VNU241" s="50"/>
      <c r="VNV241" s="50"/>
      <c r="VNW241" s="50"/>
      <c r="VNX241" s="50"/>
      <c r="VNY241" s="50"/>
      <c r="VNZ241" s="50"/>
      <c r="VOA241" s="50"/>
      <c r="VOB241" s="50"/>
      <c r="VOC241" s="50"/>
      <c r="VOD241" s="50"/>
      <c r="VOE241" s="50"/>
      <c r="VOF241" s="50"/>
      <c r="VOG241" s="50"/>
      <c r="VOH241" s="50"/>
      <c r="VOI241" s="50"/>
      <c r="VOJ241" s="50"/>
      <c r="VOK241" s="50"/>
      <c r="VOL241" s="50"/>
      <c r="VOM241" s="50"/>
      <c r="VON241" s="50"/>
      <c r="VOO241" s="50"/>
      <c r="VOP241" s="50"/>
      <c r="VOQ241" s="50"/>
      <c r="VOR241" s="50"/>
      <c r="VOS241" s="50"/>
      <c r="VOT241" s="50"/>
      <c r="VOU241" s="50"/>
      <c r="VOV241" s="50"/>
      <c r="VOW241" s="50"/>
      <c r="VOX241" s="50"/>
      <c r="VOY241" s="50"/>
      <c r="VOZ241" s="50"/>
      <c r="VPA241" s="50"/>
      <c r="VPB241" s="50"/>
      <c r="VPC241" s="50"/>
      <c r="VPD241" s="50"/>
      <c r="VPE241" s="50"/>
      <c r="VPF241" s="50"/>
      <c r="VPG241" s="50"/>
      <c r="VPH241" s="50"/>
      <c r="VPI241" s="50"/>
      <c r="VPJ241" s="50"/>
      <c r="VPK241" s="50"/>
      <c r="VPL241" s="50"/>
      <c r="VPM241" s="50"/>
      <c r="VPN241" s="50"/>
      <c r="VPO241" s="50"/>
      <c r="VPP241" s="50"/>
      <c r="VPQ241" s="50"/>
      <c r="VPR241" s="50"/>
      <c r="VPS241" s="50"/>
      <c r="VPT241" s="50"/>
      <c r="VPU241" s="50"/>
      <c r="VPV241" s="50"/>
      <c r="VPW241" s="50"/>
      <c r="VPX241" s="50"/>
      <c r="VPY241" s="50"/>
      <c r="VPZ241" s="50"/>
      <c r="VQA241" s="50"/>
      <c r="VQB241" s="50"/>
      <c r="VQC241" s="50"/>
      <c r="VQD241" s="50"/>
      <c r="VQE241" s="50"/>
      <c r="VQF241" s="50"/>
      <c r="VQG241" s="50"/>
      <c r="VQH241" s="50"/>
      <c r="VQI241" s="50"/>
      <c r="VQJ241" s="50"/>
      <c r="VQK241" s="50"/>
      <c r="VQL241" s="50"/>
      <c r="VQM241" s="50"/>
      <c r="VQN241" s="50"/>
      <c r="VQO241" s="50"/>
      <c r="VQP241" s="50"/>
      <c r="VQQ241" s="50"/>
      <c r="VQR241" s="50"/>
      <c r="VQS241" s="50"/>
      <c r="VQT241" s="50"/>
      <c r="VQU241" s="50"/>
      <c r="VQV241" s="50"/>
      <c r="VQW241" s="50"/>
      <c r="VQX241" s="50"/>
      <c r="VQY241" s="50"/>
      <c r="VQZ241" s="50"/>
      <c r="VRA241" s="50"/>
      <c r="VRB241" s="50"/>
      <c r="VRC241" s="50"/>
      <c r="VRD241" s="50"/>
      <c r="VRE241" s="50"/>
      <c r="VRF241" s="50"/>
      <c r="VRG241" s="50"/>
      <c r="VRH241" s="50"/>
      <c r="VRI241" s="50"/>
      <c r="VRJ241" s="50"/>
      <c r="VRK241" s="50"/>
      <c r="VRL241" s="50"/>
      <c r="VRM241" s="50"/>
      <c r="VRN241" s="50"/>
      <c r="VRO241" s="50"/>
      <c r="VRP241" s="50"/>
      <c r="VRQ241" s="50"/>
      <c r="VRR241" s="50"/>
      <c r="VRS241" s="50"/>
      <c r="VRT241" s="50"/>
      <c r="VRU241" s="50"/>
      <c r="VRV241" s="50"/>
      <c r="VRW241" s="50"/>
      <c r="VRX241" s="50"/>
      <c r="VRY241" s="50"/>
      <c r="VRZ241" s="50"/>
      <c r="VSA241" s="50"/>
      <c r="VSB241" s="50"/>
      <c r="VSC241" s="50"/>
      <c r="VSD241" s="50"/>
      <c r="VSE241" s="50"/>
      <c r="VSF241" s="50"/>
      <c r="VSG241" s="50"/>
      <c r="VSH241" s="50"/>
      <c r="VSI241" s="50"/>
      <c r="VSJ241" s="50"/>
      <c r="VSK241" s="50"/>
      <c r="VSL241" s="50"/>
      <c r="VSM241" s="50"/>
      <c r="VSN241" s="50"/>
      <c r="VSO241" s="50"/>
      <c r="VSP241" s="50"/>
      <c r="VSQ241" s="50"/>
      <c r="VSR241" s="50"/>
      <c r="VSS241" s="50"/>
      <c r="VST241" s="50"/>
      <c r="VSU241" s="50"/>
      <c r="VSV241" s="50"/>
      <c r="VSW241" s="50"/>
      <c r="VSX241" s="50"/>
      <c r="VSY241" s="50"/>
      <c r="VSZ241" s="50"/>
      <c r="VTA241" s="50"/>
      <c r="VTB241" s="50"/>
      <c r="VTC241" s="50"/>
      <c r="VTD241" s="50"/>
      <c r="VTE241" s="50"/>
      <c r="VTF241" s="50"/>
      <c r="VTG241" s="50"/>
      <c r="VTH241" s="50"/>
      <c r="VTI241" s="50"/>
      <c r="VTJ241" s="50"/>
      <c r="VTK241" s="50"/>
      <c r="VTL241" s="50"/>
      <c r="VTM241" s="50"/>
      <c r="VTN241" s="50"/>
      <c r="VTO241" s="50"/>
      <c r="VTP241" s="50"/>
      <c r="VTQ241" s="50"/>
      <c r="VTR241" s="50"/>
      <c r="VTS241" s="50"/>
      <c r="VTT241" s="50"/>
      <c r="VTU241" s="50"/>
      <c r="VTV241" s="50"/>
      <c r="VTW241" s="50"/>
      <c r="VTX241" s="50"/>
      <c r="VTY241" s="50"/>
      <c r="VTZ241" s="50"/>
      <c r="VUA241" s="50"/>
      <c r="VUB241" s="50"/>
      <c r="VUC241" s="50"/>
      <c r="VUD241" s="50"/>
      <c r="VUE241" s="50"/>
      <c r="VUF241" s="50"/>
      <c r="VUG241" s="50"/>
      <c r="VUH241" s="50"/>
      <c r="VUI241" s="50"/>
      <c r="VUJ241" s="50"/>
      <c r="VUK241" s="50"/>
      <c r="VUL241" s="50"/>
      <c r="VUM241" s="50"/>
      <c r="VUN241" s="50"/>
      <c r="VUO241" s="50"/>
      <c r="VUP241" s="50"/>
      <c r="VUQ241" s="50"/>
      <c r="VUR241" s="50"/>
      <c r="VUS241" s="50"/>
      <c r="VUT241" s="50"/>
      <c r="VUU241" s="50"/>
      <c r="VUV241" s="50"/>
      <c r="VUW241" s="50"/>
      <c r="VUX241" s="50"/>
      <c r="VUY241" s="50"/>
      <c r="VUZ241" s="50"/>
      <c r="VVA241" s="50"/>
      <c r="VVB241" s="50"/>
      <c r="VVC241" s="50"/>
      <c r="VVD241" s="50"/>
      <c r="VVE241" s="50"/>
      <c r="VVF241" s="50"/>
      <c r="VVG241" s="50"/>
      <c r="VVH241" s="50"/>
      <c r="VVI241" s="50"/>
      <c r="VVJ241" s="50"/>
      <c r="VVK241" s="50"/>
      <c r="VVL241" s="50"/>
      <c r="VVM241" s="50"/>
      <c r="VVN241" s="50"/>
    </row>
    <row r="242" spans="2:100 15066:15458" x14ac:dyDescent="0.25">
      <c r="B242" s="15"/>
      <c r="C242" s="259" t="s">
        <v>120</v>
      </c>
      <c r="D242" s="279">
        <v>5404.17</v>
      </c>
      <c r="E242" s="258" t="s">
        <v>2</v>
      </c>
      <c r="F242" s="290">
        <v>2600</v>
      </c>
      <c r="G242" s="290">
        <v>2900</v>
      </c>
      <c r="H242" s="290">
        <v>2800</v>
      </c>
      <c r="I242" s="290">
        <v>2900</v>
      </c>
      <c r="J242" s="290">
        <v>2000</v>
      </c>
      <c r="K242" s="290">
        <v>2500</v>
      </c>
      <c r="L242" s="290">
        <v>1600</v>
      </c>
      <c r="M242" s="290">
        <v>2000</v>
      </c>
      <c r="N242" s="290">
        <v>1800</v>
      </c>
      <c r="O242" s="290">
        <v>2500</v>
      </c>
      <c r="P242" s="290">
        <v>2500</v>
      </c>
      <c r="Q242" s="290">
        <v>2700</v>
      </c>
      <c r="R242" s="290">
        <v>2700</v>
      </c>
      <c r="S242" s="290">
        <v>2200</v>
      </c>
      <c r="T242" s="290">
        <v>2400</v>
      </c>
      <c r="U242" s="290">
        <v>600</v>
      </c>
      <c r="V242" s="290">
        <v>100</v>
      </c>
      <c r="W242" s="290">
        <v>0</v>
      </c>
      <c r="X242" s="290">
        <v>0</v>
      </c>
      <c r="Y242" s="290">
        <v>0</v>
      </c>
      <c r="Z242" s="290">
        <v>0</v>
      </c>
      <c r="AA242" s="290">
        <v>0</v>
      </c>
      <c r="AB242" s="290">
        <v>200</v>
      </c>
      <c r="AC242" s="290">
        <v>1700</v>
      </c>
      <c r="AD242" s="290">
        <v>3900</v>
      </c>
      <c r="AE242" s="290">
        <v>5900</v>
      </c>
      <c r="AF242" s="290">
        <v>4100</v>
      </c>
      <c r="AG242" s="290">
        <v>5100</v>
      </c>
      <c r="AH242" s="290">
        <v>4500</v>
      </c>
      <c r="AI242" s="290">
        <v>3800</v>
      </c>
      <c r="AJ242" s="290">
        <v>3700</v>
      </c>
      <c r="AL242" s="91">
        <f>SUM(F242:AJ242)</f>
        <v>69700</v>
      </c>
    </row>
    <row r="243" spans="2:100 15066:15458" x14ac:dyDescent="0.25">
      <c r="B243" s="15"/>
      <c r="C243" s="259" t="s">
        <v>121</v>
      </c>
      <c r="D243" s="279">
        <v>3850.42</v>
      </c>
      <c r="E243" s="258" t="s">
        <v>2</v>
      </c>
      <c r="F243" s="290">
        <v>2780</v>
      </c>
      <c r="G243" s="290">
        <v>2860</v>
      </c>
      <c r="H243" s="290">
        <v>2680</v>
      </c>
      <c r="I243" s="290">
        <v>2830</v>
      </c>
      <c r="J243" s="290">
        <v>2730</v>
      </c>
      <c r="K243" s="290">
        <v>2770</v>
      </c>
      <c r="L243" s="290">
        <v>2680</v>
      </c>
      <c r="M243" s="290">
        <v>2730</v>
      </c>
      <c r="N243" s="290">
        <v>2680</v>
      </c>
      <c r="O243" s="290">
        <v>2800</v>
      </c>
      <c r="P243" s="290">
        <v>2700</v>
      </c>
      <c r="Q243" s="290">
        <v>2750</v>
      </c>
      <c r="R243" s="290">
        <v>2740</v>
      </c>
      <c r="S243" s="290">
        <v>2630</v>
      </c>
      <c r="T243" s="290">
        <v>2900</v>
      </c>
      <c r="U243" s="290">
        <v>1900</v>
      </c>
      <c r="V243" s="290">
        <v>0</v>
      </c>
      <c r="W243" s="290">
        <v>0</v>
      </c>
      <c r="X243" s="290">
        <v>0</v>
      </c>
      <c r="Y243" s="290">
        <v>0</v>
      </c>
      <c r="Z243" s="290">
        <v>0</v>
      </c>
      <c r="AA243" s="290">
        <v>0</v>
      </c>
      <c r="AB243" s="290">
        <v>700</v>
      </c>
      <c r="AC243" s="290">
        <v>2570</v>
      </c>
      <c r="AD243" s="290">
        <v>2410</v>
      </c>
      <c r="AE243" s="290">
        <v>3190</v>
      </c>
      <c r="AF243" s="290">
        <v>2510</v>
      </c>
      <c r="AG243" s="290">
        <v>3100</v>
      </c>
      <c r="AH243" s="290">
        <v>2790</v>
      </c>
      <c r="AI243" s="290">
        <v>2660</v>
      </c>
      <c r="AJ243" s="290">
        <v>2800</v>
      </c>
      <c r="AL243" s="91">
        <f>SUM(F243:AJ243)</f>
        <v>65890</v>
      </c>
    </row>
    <row r="244" spans="2:100 15066:15458" x14ac:dyDescent="0.25">
      <c r="B244" s="15"/>
      <c r="C244" s="47" t="s">
        <v>15</v>
      </c>
      <c r="D244" s="279"/>
      <c r="E244" s="48"/>
      <c r="F244" s="316"/>
      <c r="G244" s="316"/>
      <c r="H244" s="316"/>
      <c r="I244" s="316"/>
      <c r="J244" s="316"/>
      <c r="K244" s="316"/>
      <c r="L244" s="316"/>
      <c r="M244" s="316"/>
      <c r="N244" s="316"/>
      <c r="O244" s="316"/>
      <c r="P244" s="316"/>
      <c r="Q244" s="316"/>
      <c r="R244" s="316"/>
      <c r="S244" s="316"/>
      <c r="T244" s="316"/>
      <c r="U244" s="316"/>
      <c r="V244" s="316"/>
      <c r="W244" s="316"/>
      <c r="X244" s="316"/>
      <c r="Y244" s="316"/>
      <c r="Z244" s="316"/>
      <c r="AA244" s="316"/>
      <c r="AB244" s="316"/>
      <c r="AC244" s="316"/>
      <c r="AD244" s="316"/>
      <c r="AE244" s="316"/>
      <c r="AF244" s="316"/>
      <c r="AG244" s="316"/>
      <c r="AH244" s="316"/>
      <c r="AI244" s="316"/>
      <c r="AJ244" s="316"/>
      <c r="AL244" s="135" t="s">
        <v>15</v>
      </c>
    </row>
    <row r="245" spans="2:100 15066:15458" x14ac:dyDescent="0.25">
      <c r="B245" s="15"/>
      <c r="C245" s="259" t="s">
        <v>122</v>
      </c>
      <c r="D245" s="279">
        <v>5759.67</v>
      </c>
      <c r="E245" s="258" t="s">
        <v>2</v>
      </c>
      <c r="F245" s="290">
        <v>3600</v>
      </c>
      <c r="G245" s="290">
        <v>3700</v>
      </c>
      <c r="H245" s="290">
        <v>3700</v>
      </c>
      <c r="I245" s="290">
        <v>3800</v>
      </c>
      <c r="J245" s="290">
        <v>3700</v>
      </c>
      <c r="K245" s="290">
        <v>3300</v>
      </c>
      <c r="L245" s="290">
        <v>1600</v>
      </c>
      <c r="M245" s="290">
        <v>400</v>
      </c>
      <c r="N245" s="290">
        <v>2400</v>
      </c>
      <c r="O245" s="290">
        <v>1100</v>
      </c>
      <c r="P245" s="290">
        <v>3100</v>
      </c>
      <c r="Q245" s="290">
        <v>2200</v>
      </c>
      <c r="R245" s="290">
        <v>2900</v>
      </c>
      <c r="S245" s="290">
        <v>3400</v>
      </c>
      <c r="T245" s="290">
        <v>1300</v>
      </c>
      <c r="U245" s="290">
        <v>0</v>
      </c>
      <c r="V245" s="290">
        <v>0</v>
      </c>
      <c r="W245" s="290">
        <v>0</v>
      </c>
      <c r="X245" s="290">
        <v>0</v>
      </c>
      <c r="Y245" s="290">
        <v>0</v>
      </c>
      <c r="Z245" s="290">
        <v>100</v>
      </c>
      <c r="AA245" s="290">
        <v>0</v>
      </c>
      <c r="AB245" s="290">
        <v>0</v>
      </c>
      <c r="AC245" s="290">
        <v>1700</v>
      </c>
      <c r="AD245" s="290">
        <v>2900</v>
      </c>
      <c r="AE245" s="290">
        <v>5000</v>
      </c>
      <c r="AF245" s="290">
        <v>3900</v>
      </c>
      <c r="AG245" s="290">
        <v>4600</v>
      </c>
      <c r="AH245" s="290">
        <v>4100</v>
      </c>
      <c r="AI245" s="290">
        <v>4400</v>
      </c>
      <c r="AJ245" s="290">
        <v>4900</v>
      </c>
      <c r="AL245" s="91">
        <f>SUM(F245:AJ245)</f>
        <v>71800</v>
      </c>
    </row>
    <row r="246" spans="2:100 15066:15458" x14ac:dyDescent="0.25">
      <c r="B246" s="15"/>
      <c r="C246" s="259" t="s">
        <v>121</v>
      </c>
      <c r="D246" s="279">
        <v>1308.96</v>
      </c>
      <c r="E246" s="258" t="s">
        <v>2</v>
      </c>
      <c r="F246" s="290">
        <v>1012</v>
      </c>
      <c r="G246" s="290">
        <v>1047</v>
      </c>
      <c r="H246" s="290">
        <v>947</v>
      </c>
      <c r="I246" s="290">
        <v>954</v>
      </c>
      <c r="J246" s="290">
        <v>868</v>
      </c>
      <c r="K246" s="290">
        <v>832</v>
      </c>
      <c r="L246" s="290">
        <v>403</v>
      </c>
      <c r="M246" s="290">
        <v>157</v>
      </c>
      <c r="N246" s="290">
        <v>608</v>
      </c>
      <c r="O246" s="290">
        <v>274</v>
      </c>
      <c r="P246" s="290">
        <v>830</v>
      </c>
      <c r="Q246" s="290">
        <v>680</v>
      </c>
      <c r="R246" s="290">
        <v>812</v>
      </c>
      <c r="S246" s="290">
        <v>769</v>
      </c>
      <c r="T246" s="290">
        <v>286</v>
      </c>
      <c r="U246" s="290">
        <v>0</v>
      </c>
      <c r="V246" s="290">
        <v>0</v>
      </c>
      <c r="W246" s="290">
        <v>0</v>
      </c>
      <c r="X246" s="290">
        <v>0</v>
      </c>
      <c r="Y246" s="290">
        <v>1</v>
      </c>
      <c r="Z246" s="290">
        <v>14</v>
      </c>
      <c r="AA246" s="290">
        <v>0</v>
      </c>
      <c r="AB246" s="290">
        <v>0</v>
      </c>
      <c r="AC246" s="290">
        <v>564</v>
      </c>
      <c r="AD246" s="290">
        <v>691</v>
      </c>
      <c r="AE246" s="290">
        <v>1368</v>
      </c>
      <c r="AF246" s="290">
        <v>1253</v>
      </c>
      <c r="AG246" s="290">
        <v>1400</v>
      </c>
      <c r="AH246" s="290">
        <v>1151</v>
      </c>
      <c r="AI246" s="290">
        <v>1199</v>
      </c>
      <c r="AJ246" s="290">
        <v>1397</v>
      </c>
      <c r="AL246" s="91">
        <f>SUM(F246:AJ246)</f>
        <v>19517</v>
      </c>
    </row>
    <row r="247" spans="2:100 15066:15458" x14ac:dyDescent="0.25">
      <c r="B247" s="15"/>
      <c r="C247" s="47" t="s">
        <v>7</v>
      </c>
      <c r="D247" s="279"/>
      <c r="E247" s="70"/>
      <c r="F247" s="316"/>
      <c r="G247" s="316"/>
      <c r="H247" s="316"/>
      <c r="I247" s="316"/>
      <c r="J247" s="316"/>
      <c r="K247" s="316"/>
      <c r="L247" s="316"/>
      <c r="M247" s="316"/>
      <c r="N247" s="316"/>
      <c r="O247" s="316"/>
      <c r="P247" s="316"/>
      <c r="Q247" s="316"/>
      <c r="R247" s="316"/>
      <c r="S247" s="316"/>
      <c r="T247" s="316"/>
      <c r="U247" s="316"/>
      <c r="V247" s="316"/>
      <c r="W247" s="316"/>
      <c r="X247" s="316"/>
      <c r="Y247" s="316"/>
      <c r="Z247" s="316"/>
      <c r="AA247" s="316"/>
      <c r="AB247" s="316"/>
      <c r="AC247" s="316"/>
      <c r="AD247" s="316"/>
      <c r="AE247" s="316"/>
      <c r="AF247" s="316"/>
      <c r="AG247" s="316"/>
      <c r="AH247" s="316"/>
      <c r="AI247" s="316"/>
      <c r="AJ247" s="316"/>
      <c r="AL247" s="135" t="s">
        <v>7</v>
      </c>
    </row>
    <row r="248" spans="2:100 15066:15458" x14ac:dyDescent="0.25">
      <c r="B248" s="15"/>
      <c r="C248" s="259" t="s">
        <v>123</v>
      </c>
      <c r="D248" s="279">
        <v>11.81</v>
      </c>
      <c r="E248" s="258" t="s">
        <v>2</v>
      </c>
      <c r="F248" s="257">
        <v>22.13</v>
      </c>
      <c r="G248" s="257">
        <v>21.88</v>
      </c>
      <c r="H248" s="257">
        <v>51.49</v>
      </c>
      <c r="I248" s="257">
        <v>28.26</v>
      </c>
      <c r="J248" s="257">
        <v>59.36</v>
      </c>
      <c r="K248" s="257">
        <v>37.76</v>
      </c>
      <c r="L248" s="257">
        <v>6.89</v>
      </c>
      <c r="M248" s="257">
        <v>12.11</v>
      </c>
      <c r="N248" s="257">
        <v>30.2</v>
      </c>
      <c r="O248" s="257">
        <v>10.9</v>
      </c>
      <c r="P248" s="257">
        <v>20.309999999999999</v>
      </c>
      <c r="Q248" s="257">
        <v>44.4</v>
      </c>
      <c r="R248" s="257">
        <v>52.52</v>
      </c>
      <c r="S248" s="257">
        <v>30.45</v>
      </c>
      <c r="T248" s="257">
        <v>31.51</v>
      </c>
      <c r="U248" s="257">
        <v>9.77</v>
      </c>
      <c r="V248" s="257">
        <v>32.89</v>
      </c>
      <c r="W248" s="257">
        <v>28.69</v>
      </c>
      <c r="X248" s="257">
        <v>38.520000000000003</v>
      </c>
      <c r="Y248" s="257">
        <v>3.11</v>
      </c>
      <c r="Z248" s="257">
        <v>0.7</v>
      </c>
      <c r="AA248" s="257">
        <v>0.67</v>
      </c>
      <c r="AB248" s="257">
        <v>0.72</v>
      </c>
      <c r="AC248" s="257">
        <v>10.96</v>
      </c>
      <c r="AD248" s="257">
        <v>15.24</v>
      </c>
      <c r="AE248" s="257">
        <v>37.61</v>
      </c>
      <c r="AF248" s="257">
        <v>22.86</v>
      </c>
      <c r="AG248" s="257">
        <v>14.51</v>
      </c>
      <c r="AH248" s="257">
        <v>38.24</v>
      </c>
      <c r="AI248" s="257">
        <v>17.28</v>
      </c>
      <c r="AJ248" s="257">
        <v>16.37</v>
      </c>
      <c r="AL248" s="91">
        <f>SUM(F248:AJ248)</f>
        <v>748.31</v>
      </c>
    </row>
    <row r="249" spans="2:100 15066:15458" ht="15.75" thickBot="1" x14ac:dyDescent="0.3">
      <c r="B249" s="19"/>
      <c r="C249" s="260" t="s">
        <v>124</v>
      </c>
      <c r="D249" s="280">
        <v>241.12</v>
      </c>
      <c r="E249" s="261" t="s">
        <v>2</v>
      </c>
      <c r="F249" s="317">
        <v>270.3</v>
      </c>
      <c r="G249" s="317">
        <v>283.39999999999998</v>
      </c>
      <c r="H249" s="317">
        <v>264.7</v>
      </c>
      <c r="I249" s="317">
        <v>263</v>
      </c>
      <c r="J249" s="317">
        <v>257.3</v>
      </c>
      <c r="K249" s="317">
        <v>274.10000000000002</v>
      </c>
      <c r="L249" s="317">
        <v>257.89999999999998</v>
      </c>
      <c r="M249" s="317">
        <v>251.4</v>
      </c>
      <c r="N249" s="317">
        <v>264</v>
      </c>
      <c r="O249" s="317">
        <v>257.89999999999998</v>
      </c>
      <c r="P249" s="317">
        <v>268</v>
      </c>
      <c r="Q249" s="317">
        <v>264.60000000000002</v>
      </c>
      <c r="R249" s="317">
        <v>228.5</v>
      </c>
      <c r="S249" s="317">
        <v>254.2</v>
      </c>
      <c r="T249" s="317">
        <v>252.7</v>
      </c>
      <c r="U249" s="317">
        <v>210.1</v>
      </c>
      <c r="V249" s="317">
        <v>198.2</v>
      </c>
      <c r="W249" s="317">
        <v>202.4</v>
      </c>
      <c r="X249" s="317">
        <v>212.1</v>
      </c>
      <c r="Y249" s="317">
        <v>182.7</v>
      </c>
      <c r="Z249" s="317">
        <v>196.2</v>
      </c>
      <c r="AA249" s="317">
        <v>208.7</v>
      </c>
      <c r="AB249" s="317">
        <v>197</v>
      </c>
      <c r="AC249" s="317">
        <v>242.7</v>
      </c>
      <c r="AD249" s="317">
        <v>239.1</v>
      </c>
      <c r="AE249" s="317">
        <v>307</v>
      </c>
      <c r="AF249" s="317">
        <v>224.3</v>
      </c>
      <c r="AG249" s="317">
        <v>302.60000000000002</v>
      </c>
      <c r="AH249" s="317">
        <v>262.3</v>
      </c>
      <c r="AI249" s="317">
        <v>265.7</v>
      </c>
      <c r="AJ249" s="317">
        <v>265.7</v>
      </c>
      <c r="AL249" s="281">
        <f>SUM(F249:AJ249)</f>
        <v>7628.8</v>
      </c>
    </row>
    <row r="272" spans="2:100 15066:15458" s="1" customFormat="1" x14ac:dyDescent="0.25">
      <c r="B272" s="5"/>
      <c r="E272" s="2"/>
      <c r="Y272" s="49"/>
      <c r="CV272" s="151"/>
      <c r="VGL272" s="50"/>
      <c r="VGM272" s="50"/>
      <c r="VGN272" s="50"/>
      <c r="VGO272" s="50"/>
      <c r="VGP272" s="50"/>
      <c r="VGQ272" s="50"/>
      <c r="VGR272" s="50"/>
      <c r="VGS272" s="50"/>
      <c r="VGT272" s="50"/>
      <c r="VGU272" s="50"/>
      <c r="VGV272" s="50"/>
      <c r="VGW272" s="50"/>
      <c r="VGX272" s="50"/>
      <c r="VGY272" s="50"/>
      <c r="VGZ272" s="50"/>
      <c r="VHA272" s="50"/>
      <c r="VHB272" s="50"/>
      <c r="VHC272" s="50"/>
      <c r="VHD272" s="50"/>
      <c r="VHE272" s="50"/>
      <c r="VHF272" s="50"/>
      <c r="VHG272" s="50"/>
      <c r="VHH272" s="50"/>
      <c r="VHI272" s="50"/>
      <c r="VHJ272" s="50"/>
      <c r="VHK272" s="50"/>
      <c r="VHL272" s="50"/>
      <c r="VHM272" s="50"/>
      <c r="VHN272" s="50"/>
      <c r="VHO272" s="50"/>
      <c r="VHP272" s="50"/>
      <c r="VHQ272" s="50"/>
      <c r="VHR272" s="50"/>
      <c r="VHS272" s="50"/>
      <c r="VHT272" s="50"/>
      <c r="VHU272" s="50"/>
      <c r="VHV272" s="50"/>
      <c r="VHW272" s="50"/>
      <c r="VHX272" s="50"/>
      <c r="VHY272" s="50"/>
      <c r="VHZ272" s="50"/>
      <c r="VIA272" s="50"/>
      <c r="VIB272" s="50"/>
      <c r="VIC272" s="50"/>
      <c r="VID272" s="50"/>
      <c r="VIE272" s="50"/>
      <c r="VIF272" s="50"/>
      <c r="VIG272" s="50"/>
      <c r="VIH272" s="50"/>
      <c r="VII272" s="50"/>
      <c r="VIJ272" s="50"/>
      <c r="VIK272" s="50"/>
      <c r="VIL272" s="50"/>
      <c r="VIM272" s="50"/>
      <c r="VIN272" s="50"/>
      <c r="VIO272" s="50"/>
      <c r="VIP272" s="50"/>
      <c r="VIQ272" s="50"/>
      <c r="VIR272" s="50"/>
      <c r="VIS272" s="50"/>
      <c r="VIT272" s="50"/>
      <c r="VIU272" s="50"/>
      <c r="VIV272" s="50"/>
      <c r="VIW272" s="50"/>
      <c r="VIX272" s="50"/>
      <c r="VIY272" s="50"/>
      <c r="VIZ272" s="50"/>
      <c r="VJA272" s="50"/>
      <c r="VJB272" s="50"/>
      <c r="VJC272" s="50"/>
      <c r="VJD272" s="50"/>
      <c r="VJE272" s="50"/>
      <c r="VJF272" s="50"/>
      <c r="VJG272" s="50"/>
      <c r="VJH272" s="50"/>
      <c r="VJI272" s="50"/>
      <c r="VJJ272" s="50"/>
      <c r="VJK272" s="50"/>
      <c r="VJL272" s="50"/>
      <c r="VJM272" s="50"/>
      <c r="VJN272" s="50"/>
      <c r="VJO272" s="50"/>
      <c r="VJP272" s="50"/>
      <c r="VJQ272" s="50"/>
      <c r="VJR272" s="50"/>
      <c r="VJS272" s="50"/>
      <c r="VJT272" s="50"/>
      <c r="VJU272" s="50"/>
      <c r="VJV272" s="50"/>
      <c r="VJW272" s="50"/>
      <c r="VJX272" s="50"/>
      <c r="VJY272" s="50"/>
      <c r="VJZ272" s="50"/>
      <c r="VKA272" s="50"/>
      <c r="VKB272" s="50"/>
      <c r="VKC272" s="50"/>
      <c r="VKD272" s="50"/>
      <c r="VKE272" s="50"/>
      <c r="VKF272" s="50"/>
      <c r="VKG272" s="50"/>
      <c r="VKH272" s="50"/>
      <c r="VKI272" s="50"/>
      <c r="VKJ272" s="50"/>
      <c r="VKK272" s="50"/>
      <c r="VKL272" s="50"/>
      <c r="VKM272" s="50"/>
      <c r="VKN272" s="50"/>
      <c r="VKO272" s="50"/>
      <c r="VKP272" s="50"/>
      <c r="VKQ272" s="50"/>
      <c r="VKR272" s="50"/>
      <c r="VKS272" s="50"/>
      <c r="VKT272" s="50"/>
      <c r="VKU272" s="50"/>
      <c r="VKV272" s="50"/>
      <c r="VKW272" s="50"/>
      <c r="VKX272" s="50"/>
      <c r="VKY272" s="50"/>
      <c r="VKZ272" s="50"/>
      <c r="VLA272" s="50"/>
      <c r="VLB272" s="50"/>
      <c r="VLC272" s="50"/>
      <c r="VLD272" s="50"/>
      <c r="VLE272" s="50"/>
      <c r="VLF272" s="50"/>
      <c r="VLG272" s="50"/>
      <c r="VLH272" s="50"/>
      <c r="VLI272" s="50"/>
      <c r="VLJ272" s="50"/>
      <c r="VLK272" s="50"/>
      <c r="VLL272" s="50"/>
      <c r="VLM272" s="50"/>
      <c r="VLN272" s="50"/>
      <c r="VLO272" s="50"/>
      <c r="VLP272" s="50"/>
      <c r="VLQ272" s="50"/>
      <c r="VLR272" s="50"/>
      <c r="VLS272" s="50"/>
      <c r="VLT272" s="50"/>
      <c r="VLU272" s="50"/>
      <c r="VLV272" s="50"/>
      <c r="VLW272" s="50"/>
      <c r="VLX272" s="50"/>
      <c r="VLY272" s="50"/>
      <c r="VLZ272" s="50"/>
      <c r="VMA272" s="50"/>
      <c r="VMB272" s="50"/>
      <c r="VMC272" s="50"/>
      <c r="VMD272" s="50"/>
      <c r="VME272" s="50"/>
      <c r="VMF272" s="50"/>
      <c r="VMG272" s="50"/>
      <c r="VMH272" s="50"/>
      <c r="VMI272" s="50"/>
      <c r="VMJ272" s="50"/>
      <c r="VMK272" s="50"/>
      <c r="VML272" s="50"/>
      <c r="VMM272" s="50"/>
      <c r="VMN272" s="50"/>
      <c r="VMO272" s="50"/>
      <c r="VMP272" s="50"/>
      <c r="VMQ272" s="50"/>
      <c r="VMR272" s="50"/>
      <c r="VMS272" s="50"/>
      <c r="VMT272" s="50"/>
      <c r="VMU272" s="50"/>
      <c r="VMV272" s="50"/>
      <c r="VMW272" s="50"/>
      <c r="VMX272" s="50"/>
      <c r="VMY272" s="50"/>
      <c r="VMZ272" s="50"/>
      <c r="VNA272" s="50"/>
      <c r="VNB272" s="50"/>
      <c r="VNC272" s="50"/>
      <c r="VND272" s="50"/>
      <c r="VNE272" s="50"/>
      <c r="VNF272" s="50"/>
      <c r="VNG272" s="50"/>
      <c r="VNH272" s="50"/>
      <c r="VNI272" s="50"/>
      <c r="VNJ272" s="50"/>
      <c r="VNK272" s="50"/>
      <c r="VNL272" s="50"/>
      <c r="VNM272" s="50"/>
      <c r="VNN272" s="50"/>
      <c r="VNO272" s="50"/>
      <c r="VNP272" s="50"/>
      <c r="VNQ272" s="50"/>
      <c r="VNR272" s="50"/>
      <c r="VNS272" s="50"/>
      <c r="VNT272" s="50"/>
      <c r="VNU272" s="50"/>
      <c r="VNV272" s="50"/>
      <c r="VNW272" s="50"/>
      <c r="VNX272" s="50"/>
      <c r="VNY272" s="50"/>
      <c r="VNZ272" s="50"/>
      <c r="VOA272" s="50"/>
      <c r="VOB272" s="50"/>
      <c r="VOC272" s="50"/>
      <c r="VOD272" s="50"/>
      <c r="VOE272" s="50"/>
      <c r="VOF272" s="50"/>
      <c r="VOG272" s="50"/>
      <c r="VOH272" s="50"/>
      <c r="VOI272" s="50"/>
      <c r="VOJ272" s="50"/>
      <c r="VOK272" s="50"/>
      <c r="VOL272" s="50"/>
      <c r="VOM272" s="50"/>
      <c r="VON272" s="50"/>
      <c r="VOO272" s="50"/>
      <c r="VOP272" s="50"/>
      <c r="VOQ272" s="50"/>
      <c r="VOR272" s="50"/>
      <c r="VOS272" s="50"/>
      <c r="VOT272" s="50"/>
      <c r="VOU272" s="50"/>
      <c r="VOV272" s="50"/>
      <c r="VOW272" s="50"/>
      <c r="VOX272" s="50"/>
      <c r="VOY272" s="50"/>
      <c r="VOZ272" s="50"/>
      <c r="VPA272" s="50"/>
      <c r="VPB272" s="50"/>
      <c r="VPC272" s="50"/>
      <c r="VPD272" s="50"/>
      <c r="VPE272" s="50"/>
      <c r="VPF272" s="50"/>
      <c r="VPG272" s="50"/>
      <c r="VPH272" s="50"/>
      <c r="VPI272" s="50"/>
      <c r="VPJ272" s="50"/>
      <c r="VPK272" s="50"/>
      <c r="VPL272" s="50"/>
      <c r="VPM272" s="50"/>
      <c r="VPN272" s="50"/>
      <c r="VPO272" s="50"/>
      <c r="VPP272" s="50"/>
      <c r="VPQ272" s="50"/>
      <c r="VPR272" s="50"/>
      <c r="VPS272" s="50"/>
      <c r="VPT272" s="50"/>
      <c r="VPU272" s="50"/>
      <c r="VPV272" s="50"/>
      <c r="VPW272" s="50"/>
      <c r="VPX272" s="50"/>
      <c r="VPY272" s="50"/>
      <c r="VPZ272" s="50"/>
      <c r="VQA272" s="50"/>
      <c r="VQB272" s="50"/>
      <c r="VQC272" s="50"/>
      <c r="VQD272" s="50"/>
      <c r="VQE272" s="50"/>
      <c r="VQF272" s="50"/>
      <c r="VQG272" s="50"/>
      <c r="VQH272" s="50"/>
      <c r="VQI272" s="50"/>
      <c r="VQJ272" s="50"/>
      <c r="VQK272" s="50"/>
      <c r="VQL272" s="50"/>
      <c r="VQM272" s="50"/>
      <c r="VQN272" s="50"/>
      <c r="VQO272" s="50"/>
      <c r="VQP272" s="50"/>
      <c r="VQQ272" s="50"/>
      <c r="VQR272" s="50"/>
      <c r="VQS272" s="50"/>
      <c r="VQT272" s="50"/>
      <c r="VQU272" s="50"/>
      <c r="VQV272" s="50"/>
      <c r="VQW272" s="50"/>
      <c r="VQX272" s="50"/>
      <c r="VQY272" s="50"/>
      <c r="VQZ272" s="50"/>
      <c r="VRA272" s="50"/>
      <c r="VRB272" s="50"/>
      <c r="VRC272" s="50"/>
      <c r="VRD272" s="50"/>
      <c r="VRE272" s="50"/>
      <c r="VRF272" s="50"/>
      <c r="VRG272" s="50"/>
      <c r="VRH272" s="50"/>
      <c r="VRI272" s="50"/>
      <c r="VRJ272" s="50"/>
      <c r="VRK272" s="50"/>
      <c r="VRL272" s="50"/>
      <c r="VRM272" s="50"/>
      <c r="VRN272" s="50"/>
      <c r="VRO272" s="50"/>
      <c r="VRP272" s="50"/>
      <c r="VRQ272" s="50"/>
      <c r="VRR272" s="50"/>
      <c r="VRS272" s="50"/>
      <c r="VRT272" s="50"/>
      <c r="VRU272" s="50"/>
      <c r="VRV272" s="50"/>
      <c r="VRW272" s="50"/>
      <c r="VRX272" s="50"/>
      <c r="VRY272" s="50"/>
      <c r="VRZ272" s="50"/>
      <c r="VSA272" s="50"/>
      <c r="VSB272" s="50"/>
      <c r="VSC272" s="50"/>
      <c r="VSD272" s="50"/>
      <c r="VSE272" s="50"/>
      <c r="VSF272" s="50"/>
      <c r="VSG272" s="50"/>
      <c r="VSH272" s="50"/>
      <c r="VSI272" s="50"/>
      <c r="VSJ272" s="50"/>
      <c r="VSK272" s="50"/>
      <c r="VSL272" s="50"/>
      <c r="VSM272" s="50"/>
      <c r="VSN272" s="50"/>
      <c r="VSO272" s="50"/>
      <c r="VSP272" s="50"/>
      <c r="VSQ272" s="50"/>
      <c r="VSR272" s="50"/>
      <c r="VSS272" s="50"/>
      <c r="VST272" s="50"/>
      <c r="VSU272" s="50"/>
      <c r="VSV272" s="50"/>
      <c r="VSW272" s="50"/>
      <c r="VSX272" s="50"/>
      <c r="VSY272" s="50"/>
      <c r="VSZ272" s="50"/>
      <c r="VTA272" s="50"/>
      <c r="VTB272" s="50"/>
      <c r="VTC272" s="50"/>
      <c r="VTD272" s="50"/>
      <c r="VTE272" s="50"/>
      <c r="VTF272" s="50"/>
      <c r="VTG272" s="50"/>
      <c r="VTH272" s="50"/>
      <c r="VTI272" s="50"/>
      <c r="VTJ272" s="50"/>
      <c r="VTK272" s="50"/>
      <c r="VTL272" s="50"/>
      <c r="VTM272" s="50"/>
      <c r="VTN272" s="50"/>
      <c r="VTO272" s="50"/>
      <c r="VTP272" s="50"/>
      <c r="VTQ272" s="50"/>
      <c r="VTR272" s="50"/>
      <c r="VTS272" s="50"/>
      <c r="VTT272" s="50"/>
      <c r="VTU272" s="50"/>
      <c r="VTV272" s="50"/>
      <c r="VTW272" s="50"/>
      <c r="VTX272" s="50"/>
      <c r="VTY272" s="50"/>
      <c r="VTZ272" s="50"/>
      <c r="VUA272" s="50"/>
      <c r="VUB272" s="50"/>
      <c r="VUC272" s="50"/>
      <c r="VUD272" s="50"/>
      <c r="VUE272" s="50"/>
      <c r="VUF272" s="50"/>
      <c r="VUG272" s="50"/>
      <c r="VUH272" s="50"/>
      <c r="VUI272" s="50"/>
      <c r="VUJ272" s="50"/>
      <c r="VUK272" s="50"/>
      <c r="VUL272" s="50"/>
      <c r="VUM272" s="50"/>
      <c r="VUN272" s="50"/>
      <c r="VUO272" s="50"/>
      <c r="VUP272" s="50"/>
      <c r="VUQ272" s="50"/>
      <c r="VUR272" s="50"/>
      <c r="VUS272" s="50"/>
      <c r="VUT272" s="50"/>
      <c r="VUU272" s="50"/>
      <c r="VUV272" s="50"/>
      <c r="VUW272" s="50"/>
      <c r="VUX272" s="50"/>
      <c r="VUY272" s="50"/>
      <c r="VUZ272" s="50"/>
      <c r="VVA272" s="50"/>
      <c r="VVB272" s="50"/>
      <c r="VVC272" s="50"/>
      <c r="VVD272" s="50"/>
      <c r="VVE272" s="50"/>
      <c r="VVF272" s="50"/>
      <c r="VVG272" s="50"/>
      <c r="VVH272" s="50"/>
      <c r="VVI272" s="50"/>
      <c r="VVJ272" s="50"/>
      <c r="VVK272" s="50"/>
      <c r="VVL272" s="50"/>
      <c r="VVM272" s="50"/>
      <c r="VVN272" s="50"/>
    </row>
  </sheetData>
  <mergeCells count="7">
    <mergeCell ref="AL2:AL3"/>
    <mergeCell ref="B1:T1"/>
    <mergeCell ref="F2:T2"/>
    <mergeCell ref="B2:B3"/>
    <mergeCell ref="C2:C3"/>
    <mergeCell ref="D2:D3"/>
    <mergeCell ref="E2:E3"/>
  </mergeCells>
  <pageMargins left="0" right="0" top="0" bottom="0" header="0.31496062992125984" footer="0.31496062992125984"/>
  <pageSetup paperSize="9" scale="55" orientation="landscape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F146-699C-4975-B812-DB12A94F4B82}">
  <dimension ref="A1:O80"/>
  <sheetViews>
    <sheetView view="pageBreakPreview" topLeftCell="A58" zoomScaleNormal="100" zoomScaleSheetLayoutView="100" workbookViewId="0">
      <selection activeCell="R74" sqref="Q74:R74"/>
    </sheetView>
  </sheetViews>
  <sheetFormatPr defaultColWidth="9.140625" defaultRowHeight="15" x14ac:dyDescent="0.25"/>
  <cols>
    <col min="1" max="1" width="9.140625" style="406"/>
    <col min="2" max="2" width="5.7109375" style="406" customWidth="1"/>
    <col min="3" max="3" width="32.5703125" style="406" customWidth="1"/>
    <col min="4" max="4" width="9" style="406" customWidth="1"/>
    <col min="5" max="5" width="15.7109375" style="406" customWidth="1"/>
    <col min="6" max="6" width="20.7109375" style="406" customWidth="1"/>
    <col min="7" max="7" width="13.7109375" style="406" customWidth="1"/>
    <col min="8" max="8" width="21.85546875" style="407" customWidth="1"/>
    <col min="9" max="9" width="16.42578125" style="408" customWidth="1"/>
    <col min="10" max="10" width="11.140625" style="406" bestFit="1" customWidth="1"/>
    <col min="11" max="11" width="12.28515625" style="406" bestFit="1" customWidth="1"/>
    <col min="12" max="12" width="13.7109375" style="406" customWidth="1"/>
    <col min="13" max="13" width="13.28515625" style="406" bestFit="1" customWidth="1"/>
    <col min="14" max="14" width="11.5703125" style="406" bestFit="1" customWidth="1"/>
    <col min="15" max="15" width="12.28515625" style="406" bestFit="1" customWidth="1"/>
    <col min="16" max="16384" width="9.140625" style="406"/>
  </cols>
  <sheetData>
    <row r="1" spans="2:12" x14ac:dyDescent="0.25">
      <c r="B1" s="405"/>
    </row>
    <row r="2" spans="2:12" x14ac:dyDescent="0.25">
      <c r="B2" s="818" t="s">
        <v>260</v>
      </c>
      <c r="C2" s="818"/>
      <c r="D2" s="818"/>
      <c r="E2" s="818"/>
      <c r="F2" s="818"/>
      <c r="G2" s="818"/>
      <c r="H2" s="818"/>
      <c r="I2" s="410"/>
    </row>
    <row r="3" spans="2:12" x14ac:dyDescent="0.25">
      <c r="B3" s="818" t="s">
        <v>261</v>
      </c>
      <c r="C3" s="818"/>
      <c r="D3" s="818"/>
      <c r="E3" s="818"/>
      <c r="F3" s="818"/>
      <c r="G3" s="818"/>
      <c r="H3" s="818"/>
      <c r="I3" s="410"/>
    </row>
    <row r="4" spans="2:12" ht="15.75" thickBot="1" x14ac:dyDescent="0.3">
      <c r="B4" s="411" t="s">
        <v>361</v>
      </c>
      <c r="C4" s="412"/>
      <c r="D4" s="412"/>
      <c r="E4" s="412"/>
      <c r="F4" s="412"/>
      <c r="G4" s="413"/>
      <c r="H4" s="414"/>
      <c r="I4" s="415"/>
    </row>
    <row r="5" spans="2:12" x14ac:dyDescent="0.25">
      <c r="B5" s="819" t="s">
        <v>210</v>
      </c>
      <c r="C5" s="821" t="s">
        <v>262</v>
      </c>
      <c r="D5" s="821" t="s">
        <v>263</v>
      </c>
      <c r="E5" s="823" t="s">
        <v>250</v>
      </c>
      <c r="F5" s="824"/>
      <c r="G5" s="825"/>
      <c r="H5" s="826" t="s">
        <v>264</v>
      </c>
      <c r="I5" s="416"/>
    </row>
    <row r="6" spans="2:12" ht="41.25" customHeight="1" x14ac:dyDescent="0.25">
      <c r="B6" s="820"/>
      <c r="C6" s="822"/>
      <c r="D6" s="822"/>
      <c r="E6" s="417" t="s">
        <v>265</v>
      </c>
      <c r="F6" s="417" t="s">
        <v>266</v>
      </c>
      <c r="G6" s="417" t="s">
        <v>267</v>
      </c>
      <c r="H6" s="827"/>
      <c r="I6" s="416"/>
    </row>
    <row r="7" spans="2:12" x14ac:dyDescent="0.25">
      <c r="B7" s="418" t="s">
        <v>268</v>
      </c>
      <c r="C7" s="419" t="s">
        <v>85</v>
      </c>
      <c r="D7" s="420"/>
      <c r="E7" s="421"/>
      <c r="F7" s="421"/>
      <c r="G7" s="421"/>
      <c r="H7" s="422"/>
      <c r="I7" s="423"/>
    </row>
    <row r="8" spans="2:12" x14ac:dyDescent="0.25">
      <c r="B8" s="424"/>
      <c r="C8" s="425" t="s">
        <v>269</v>
      </c>
      <c r="D8" s="426"/>
      <c r="E8" s="427"/>
      <c r="F8" s="428"/>
      <c r="G8" s="427"/>
      <c r="H8" s="429"/>
      <c r="I8" s="423"/>
      <c r="J8" s="430"/>
      <c r="K8" s="430"/>
      <c r="L8" s="431"/>
    </row>
    <row r="9" spans="2:12" x14ac:dyDescent="0.25">
      <c r="B9" s="424"/>
      <c r="C9" s="432" t="s">
        <v>84</v>
      </c>
      <c r="D9" s="433" t="s">
        <v>270</v>
      </c>
      <c r="E9" s="434">
        <f>'[15]Planning Production Plant 1 (22'!$M$7</f>
        <v>19</v>
      </c>
      <c r="F9" s="434">
        <f>'Juli - 2024( Asli )'!AL6</f>
        <v>22</v>
      </c>
      <c r="G9" s="435">
        <f>(F9/E9)</f>
        <v>1.1578947368421053</v>
      </c>
      <c r="H9" s="436" t="s">
        <v>271</v>
      </c>
      <c r="I9" s="423"/>
      <c r="J9" s="437"/>
      <c r="K9" s="430"/>
    </row>
    <row r="10" spans="2:12" x14ac:dyDescent="0.25">
      <c r="B10" s="424"/>
      <c r="C10" s="438" t="s">
        <v>272</v>
      </c>
      <c r="D10" s="439" t="s">
        <v>14</v>
      </c>
      <c r="E10" s="428"/>
      <c r="F10" s="428">
        <f>'Juli - 2024( Asli )'!AL7</f>
        <v>17367197</v>
      </c>
      <c r="G10" s="440"/>
      <c r="H10" s="441"/>
      <c r="I10" s="442"/>
      <c r="J10" s="437"/>
      <c r="K10" s="430"/>
    </row>
    <row r="11" spans="2:12" x14ac:dyDescent="0.25">
      <c r="B11" s="424"/>
      <c r="C11" s="432" t="s">
        <v>71</v>
      </c>
      <c r="D11" s="433" t="s">
        <v>14</v>
      </c>
      <c r="E11" s="434">
        <f>'[15]Planning Production Plant 1 (22'!$M$10*1000</f>
        <v>36359123.462309375</v>
      </c>
      <c r="F11" s="434">
        <f>'Juli - 2024( Asli )'!AL9</f>
        <v>15752645</v>
      </c>
      <c r="G11" s="435">
        <f>(F11/E11)</f>
        <v>0.43325150608566015</v>
      </c>
      <c r="H11" s="443" t="s">
        <v>273</v>
      </c>
      <c r="I11" s="423"/>
      <c r="J11" s="444"/>
      <c r="L11" s="431"/>
    </row>
    <row r="12" spans="2:12" x14ac:dyDescent="0.25">
      <c r="B12" s="424"/>
      <c r="C12" s="445" t="s">
        <v>274</v>
      </c>
      <c r="D12" s="446" t="s">
        <v>25</v>
      </c>
      <c r="E12" s="447">
        <v>5</v>
      </c>
      <c r="F12" s="448">
        <f>'Juli - 2024( Asli )'!AL12</f>
        <v>3.8848484848484857</v>
      </c>
      <c r="G12" s="449">
        <f>(F12/E12)</f>
        <v>0.77696969696969709</v>
      </c>
      <c r="H12" s="450"/>
      <c r="I12" s="451"/>
      <c r="J12" s="452"/>
    </row>
    <row r="13" spans="2:12" x14ac:dyDescent="0.25">
      <c r="B13" s="424"/>
      <c r="C13" s="445" t="s">
        <v>275</v>
      </c>
      <c r="D13" s="446" t="s">
        <v>25</v>
      </c>
      <c r="E13" s="447">
        <v>0.5</v>
      </c>
      <c r="F13" s="448">
        <f>'Juli - 2024( Asli )'!AL13</f>
        <v>0.41795454545454547</v>
      </c>
      <c r="G13" s="449">
        <f t="shared" ref="G13:G17" si="0">(F13/E13)</f>
        <v>0.83590909090909093</v>
      </c>
      <c r="H13" s="450"/>
      <c r="I13" s="451"/>
      <c r="J13" s="452"/>
    </row>
    <row r="14" spans="2:12" x14ac:dyDescent="0.25">
      <c r="B14" s="424"/>
      <c r="C14" s="445" t="s">
        <v>276</v>
      </c>
      <c r="D14" s="446" t="s">
        <v>25</v>
      </c>
      <c r="E14" s="447">
        <v>22.2</v>
      </c>
      <c r="F14" s="448">
        <f>'Juli - 2024( Asli )'!AL14</f>
        <v>2.1131818181818183</v>
      </c>
      <c r="G14" s="449">
        <f t="shared" si="0"/>
        <v>9.5188370188370189E-2</v>
      </c>
      <c r="H14" s="450"/>
      <c r="I14" s="451"/>
      <c r="K14" s="406" t="s">
        <v>365</v>
      </c>
    </row>
    <row r="15" spans="2:12" x14ac:dyDescent="0.25">
      <c r="B15" s="424"/>
      <c r="C15" s="453" t="s">
        <v>78</v>
      </c>
      <c r="D15" s="439"/>
      <c r="E15" s="428"/>
      <c r="F15" s="428"/>
      <c r="G15" s="449"/>
      <c r="H15" s="454"/>
      <c r="I15" s="451"/>
    </row>
    <row r="16" spans="2:12" x14ac:dyDescent="0.25">
      <c r="B16" s="424"/>
      <c r="C16" s="455" t="s">
        <v>228</v>
      </c>
      <c r="D16" s="456" t="s">
        <v>14</v>
      </c>
      <c r="E16" s="428">
        <f>'[15]Planning Production Plant 1 (22'!$M$13</f>
        <v>34457.541305230596</v>
      </c>
      <c r="F16" s="428">
        <f>'Juli - 2024( Asli )'!AL16</f>
        <v>14981198</v>
      </c>
      <c r="G16" s="449">
        <f t="shared" si="0"/>
        <v>434.77269220383636</v>
      </c>
      <c r="H16" s="457"/>
      <c r="I16" s="423"/>
    </row>
    <row r="17" spans="2:13" x14ac:dyDescent="0.25">
      <c r="B17" s="424"/>
      <c r="C17" s="458" t="s">
        <v>64</v>
      </c>
      <c r="D17" s="459" t="s">
        <v>14</v>
      </c>
      <c r="E17" s="460">
        <f>'[15]Planning Production Plant 1 (22'!$M$39</f>
        <v>1636.1605558039219</v>
      </c>
      <c r="F17" s="428">
        <f>'Juli - 2024( Asli )'!AL17</f>
        <v>684795</v>
      </c>
      <c r="G17" s="449">
        <f t="shared" si="0"/>
        <v>418.5377758746472</v>
      </c>
      <c r="H17" s="461"/>
      <c r="I17" s="423"/>
    </row>
    <row r="18" spans="2:13" ht="8.25" hidden="1" customHeight="1" x14ac:dyDescent="0.25">
      <c r="B18" s="424"/>
      <c r="C18" s="462"/>
      <c r="D18" s="463"/>
      <c r="E18" s="427"/>
      <c r="F18" s="464"/>
      <c r="G18" s="465"/>
      <c r="H18" s="457"/>
      <c r="I18" s="423"/>
    </row>
    <row r="19" spans="2:13" s="466" customFormat="1" ht="14.25" hidden="1" customHeight="1" x14ac:dyDescent="0.25">
      <c r="B19" s="424"/>
      <c r="C19" s="425" t="s">
        <v>277</v>
      </c>
      <c r="D19" s="463"/>
      <c r="E19" s="427"/>
      <c r="F19" s="428"/>
      <c r="G19" s="440"/>
      <c r="H19" s="457"/>
      <c r="I19" s="423"/>
    </row>
    <row r="20" spans="2:13" s="466" customFormat="1" ht="14.25" hidden="1" customHeight="1" x14ac:dyDescent="0.25">
      <c r="B20" s="424"/>
      <c r="C20" s="467" t="s">
        <v>278</v>
      </c>
      <c r="D20" s="463" t="s">
        <v>14</v>
      </c>
      <c r="E20" s="427">
        <f>E23+E36+E41</f>
        <v>21442028.539999999</v>
      </c>
      <c r="F20" s="428">
        <f>'[16]Juni - 24'!AL35</f>
        <v>7764784</v>
      </c>
      <c r="G20" s="449">
        <f t="shared" ref="G20:G21" si="1">(F20/E20)</f>
        <v>0.36212917007897988</v>
      </c>
      <c r="H20" s="457" t="s">
        <v>273</v>
      </c>
      <c r="I20" s="423"/>
    </row>
    <row r="21" spans="2:13" s="466" customFormat="1" ht="20.25" hidden="1" customHeight="1" x14ac:dyDescent="0.25">
      <c r="B21" s="424"/>
      <c r="C21" s="467" t="s">
        <v>279</v>
      </c>
      <c r="D21" s="463" t="s">
        <v>14</v>
      </c>
      <c r="E21" s="427">
        <f>E23+E36+E41</f>
        <v>21442028.539999999</v>
      </c>
      <c r="F21" s="468">
        <f>'[17]September - 2024'!AM23</f>
        <v>22592969</v>
      </c>
      <c r="G21" s="449">
        <f t="shared" si="1"/>
        <v>1.0536768458195513</v>
      </c>
      <c r="H21" s="457" t="s">
        <v>273</v>
      </c>
      <c r="I21" s="423"/>
    </row>
    <row r="22" spans="2:13" x14ac:dyDescent="0.25">
      <c r="B22" s="424"/>
      <c r="C22" s="469" t="s">
        <v>280</v>
      </c>
      <c r="D22" s="470"/>
      <c r="E22" s="471"/>
      <c r="F22" s="464"/>
      <c r="G22" s="465"/>
      <c r="H22" s="472"/>
      <c r="I22" s="423"/>
    </row>
    <row r="23" spans="2:13" x14ac:dyDescent="0.25">
      <c r="B23" s="424"/>
      <c r="C23" s="455" t="s">
        <v>75</v>
      </c>
      <c r="D23" s="456" t="s">
        <v>14</v>
      </c>
      <c r="E23" s="428">
        <v>13028.54</v>
      </c>
      <c r="F23" s="740">
        <v>160.4</v>
      </c>
      <c r="G23" s="449">
        <f>(F23/E23)</f>
        <v>1.2311433207404666E-2</v>
      </c>
      <c r="H23" s="457" t="s">
        <v>273</v>
      </c>
      <c r="I23" s="423"/>
      <c r="J23" s="452"/>
      <c r="K23" s="430"/>
      <c r="L23" s="430"/>
    </row>
    <row r="24" spans="2:13" x14ac:dyDescent="0.25">
      <c r="B24" s="424"/>
      <c r="C24" s="473" t="s">
        <v>63</v>
      </c>
      <c r="D24" s="474" t="s">
        <v>14</v>
      </c>
      <c r="E24" s="741">
        <f>E23*82%</f>
        <v>10683.4028</v>
      </c>
      <c r="F24" s="434">
        <v>135.30000000000001</v>
      </c>
      <c r="G24" s="435">
        <f>(F24/E24)</f>
        <v>1.266450423454969E-2</v>
      </c>
      <c r="H24" s="443" t="s">
        <v>273</v>
      </c>
      <c r="I24" s="423"/>
      <c r="J24" s="452"/>
      <c r="M24" s="475"/>
    </row>
    <row r="25" spans="2:13" x14ac:dyDescent="0.25">
      <c r="B25" s="424"/>
      <c r="C25" s="458" t="s">
        <v>62</v>
      </c>
      <c r="D25" s="459" t="s">
        <v>14</v>
      </c>
      <c r="E25" s="460">
        <f>E23*18%</f>
        <v>2345.1372000000001</v>
      </c>
      <c r="F25" s="468">
        <v>25.1</v>
      </c>
      <c r="G25" s="449">
        <f t="shared" ref="G25" si="2">(F25/E25)</f>
        <v>1.0702998528188458E-2</v>
      </c>
      <c r="H25" s="457" t="s">
        <v>273</v>
      </c>
      <c r="I25" s="423"/>
      <c r="J25" s="452"/>
      <c r="L25" s="430"/>
      <c r="M25" s="475"/>
    </row>
    <row r="26" spans="2:13" x14ac:dyDescent="0.25">
      <c r="B26" s="424"/>
      <c r="C26" s="469" t="s">
        <v>281</v>
      </c>
      <c r="D26" s="477"/>
      <c r="E26" s="471"/>
      <c r="F26" s="464"/>
      <c r="G26" s="465"/>
      <c r="H26" s="457"/>
      <c r="I26" s="423"/>
      <c r="M26" s="475"/>
    </row>
    <row r="27" spans="2:13" x14ac:dyDescent="0.25">
      <c r="B27" s="424"/>
      <c r="C27" s="438" t="s">
        <v>75</v>
      </c>
      <c r="D27" s="439" t="s">
        <v>14</v>
      </c>
      <c r="E27" s="427">
        <v>0</v>
      </c>
      <c r="F27" s="428">
        <f>'[16]Juni - 24'!AL26</f>
        <v>0</v>
      </c>
      <c r="G27" s="449" t="e">
        <f>(F27/E27)</f>
        <v>#DIV/0!</v>
      </c>
      <c r="H27" s="457"/>
      <c r="I27" s="423"/>
      <c r="J27" s="452"/>
    </row>
    <row r="28" spans="2:13" x14ac:dyDescent="0.25">
      <c r="B28" s="424"/>
      <c r="C28" s="432" t="s">
        <v>282</v>
      </c>
      <c r="D28" s="433" t="s">
        <v>14</v>
      </c>
      <c r="E28" s="434">
        <v>0</v>
      </c>
      <c r="F28" s="434">
        <f>'[16]Juni - 24'!AL27</f>
        <v>0</v>
      </c>
      <c r="G28" s="435" t="e">
        <f>(F28/E28)</f>
        <v>#DIV/0!</v>
      </c>
      <c r="H28" s="443"/>
      <c r="I28" s="423"/>
      <c r="J28" s="452"/>
    </row>
    <row r="29" spans="2:13" x14ac:dyDescent="0.25">
      <c r="B29" s="424"/>
      <c r="C29" s="462" t="s">
        <v>62</v>
      </c>
      <c r="D29" s="478" t="s">
        <v>14</v>
      </c>
      <c r="E29" s="427">
        <v>0</v>
      </c>
      <c r="F29" s="428">
        <f>'[16]Juni - 24'!AL28</f>
        <v>0</v>
      </c>
      <c r="G29" s="449" t="e">
        <f>(F29/E29)</f>
        <v>#DIV/0!</v>
      </c>
      <c r="H29" s="457"/>
      <c r="I29" s="423"/>
      <c r="J29" s="452"/>
    </row>
    <row r="30" spans="2:13" x14ac:dyDescent="0.25">
      <c r="B30" s="479"/>
      <c r="C30" s="469" t="s">
        <v>283</v>
      </c>
      <c r="D30" s="470"/>
      <c r="E30" s="471"/>
      <c r="F30" s="464"/>
      <c r="G30" s="465"/>
      <c r="H30" s="480"/>
      <c r="I30" s="423"/>
    </row>
    <row r="31" spans="2:13" hidden="1" x14ac:dyDescent="0.25">
      <c r="B31" s="479"/>
      <c r="C31" s="481" t="s">
        <v>227</v>
      </c>
      <c r="D31" s="426" t="s">
        <v>14</v>
      </c>
      <c r="E31" s="427">
        <v>1812101.9108280253</v>
      </c>
      <c r="F31" s="428"/>
      <c r="G31" s="482">
        <f t="shared" ref="G31:G66" si="3">(F31/E31)*100</f>
        <v>0</v>
      </c>
      <c r="H31" s="457"/>
      <c r="I31" s="423"/>
      <c r="M31" s="430"/>
    </row>
    <row r="32" spans="2:13" x14ac:dyDescent="0.25">
      <c r="B32" s="479"/>
      <c r="C32" s="438" t="s">
        <v>75</v>
      </c>
      <c r="D32" s="439" t="s">
        <v>14</v>
      </c>
      <c r="E32" s="428">
        <v>0</v>
      </c>
      <c r="F32" s="428">
        <f>'[16]Juni - 24'!AL31</f>
        <v>0</v>
      </c>
      <c r="G32" s="440" t="e">
        <f>(F32/E32)*100</f>
        <v>#DIV/0!</v>
      </c>
      <c r="H32" s="457"/>
      <c r="I32" s="423"/>
      <c r="J32" s="452"/>
    </row>
    <row r="33" spans="2:15" x14ac:dyDescent="0.25">
      <c r="B33" s="479"/>
      <c r="C33" s="432" t="s">
        <v>282</v>
      </c>
      <c r="D33" s="433" t="s">
        <v>14</v>
      </c>
      <c r="E33" s="434">
        <v>0</v>
      </c>
      <c r="F33" s="434">
        <f>'[16]Juni - 24'!AL32</f>
        <v>0</v>
      </c>
      <c r="G33" s="482" t="e">
        <f t="shared" si="3"/>
        <v>#DIV/0!</v>
      </c>
      <c r="H33" s="443"/>
      <c r="I33" s="423"/>
      <c r="J33" s="452"/>
    </row>
    <row r="34" spans="2:15" x14ac:dyDescent="0.25">
      <c r="B34" s="479"/>
      <c r="C34" s="462" t="s">
        <v>62</v>
      </c>
      <c r="D34" s="426" t="s">
        <v>14</v>
      </c>
      <c r="E34" s="427">
        <v>0</v>
      </c>
      <c r="F34" s="428">
        <f>'[16]Juni - 24'!AL33</f>
        <v>0</v>
      </c>
      <c r="G34" s="483" t="e">
        <f t="shared" si="3"/>
        <v>#DIV/0!</v>
      </c>
      <c r="H34" s="457"/>
      <c r="I34" s="423"/>
      <c r="K34" s="430"/>
      <c r="L34" s="430"/>
    </row>
    <row r="35" spans="2:15" x14ac:dyDescent="0.25">
      <c r="B35" s="424"/>
      <c r="C35" s="469" t="s">
        <v>284</v>
      </c>
      <c r="D35" s="470"/>
      <c r="E35" s="471"/>
      <c r="F35" s="464"/>
      <c r="G35" s="465"/>
      <c r="H35" s="480"/>
      <c r="I35" s="423"/>
      <c r="K35" s="430"/>
      <c r="L35" s="430"/>
    </row>
    <row r="36" spans="2:15" x14ac:dyDescent="0.25">
      <c r="B36" s="424"/>
      <c r="C36" s="455" t="s">
        <v>75</v>
      </c>
      <c r="D36" s="456" t="s">
        <v>14</v>
      </c>
      <c r="E36" s="428">
        <v>21429000</v>
      </c>
      <c r="F36" s="428">
        <f>'Juli - 2024( Asli )'!AL32</f>
        <v>12117927</v>
      </c>
      <c r="G36" s="440">
        <f>(F36/E36)*100</f>
        <v>56.549195016099674</v>
      </c>
      <c r="H36" s="457" t="s">
        <v>273</v>
      </c>
      <c r="I36" s="423"/>
      <c r="J36" s="452"/>
      <c r="K36" s="430"/>
      <c r="L36" s="430"/>
      <c r="N36" s="430"/>
      <c r="O36" s="430"/>
    </row>
    <row r="37" spans="2:15" x14ac:dyDescent="0.25">
      <c r="B37" s="424"/>
      <c r="C37" s="473" t="s">
        <v>285</v>
      </c>
      <c r="D37" s="474" t="s">
        <v>14</v>
      </c>
      <c r="E37" s="434">
        <v>15000000</v>
      </c>
      <c r="F37" s="434">
        <f>'Juli - 2024( Asli )'!AL33</f>
        <v>8624666</v>
      </c>
      <c r="G37" s="482">
        <f>(F37/E37)*100</f>
        <v>57.497773333333335</v>
      </c>
      <c r="H37" s="443" t="s">
        <v>273</v>
      </c>
      <c r="I37" s="423"/>
      <c r="J37" s="452"/>
      <c r="K37" s="430"/>
      <c r="L37" s="430"/>
    </row>
    <row r="38" spans="2:15" x14ac:dyDescent="0.25">
      <c r="B38" s="424"/>
      <c r="C38" s="462" t="s">
        <v>62</v>
      </c>
      <c r="D38" s="463" t="s">
        <v>14</v>
      </c>
      <c r="E38" s="427">
        <v>6429000</v>
      </c>
      <c r="F38" s="428">
        <f>'Juli - 2024( Asli )'!AL34</f>
        <v>3493261</v>
      </c>
      <c r="G38" s="483">
        <f>(F38/E38)*100</f>
        <v>54.335993156011817</v>
      </c>
      <c r="H38" s="457" t="s">
        <v>273</v>
      </c>
      <c r="I38" s="423"/>
      <c r="J38" s="452"/>
      <c r="K38" s="430"/>
      <c r="L38" s="430"/>
      <c r="M38" s="430"/>
    </row>
    <row r="39" spans="2:15" x14ac:dyDescent="0.25">
      <c r="B39" s="479"/>
      <c r="C39" s="469" t="s">
        <v>286</v>
      </c>
      <c r="D39" s="470"/>
      <c r="E39" s="471"/>
      <c r="F39" s="464"/>
      <c r="G39" s="465"/>
      <c r="H39" s="480"/>
      <c r="I39" s="423"/>
    </row>
    <row r="40" spans="2:15" hidden="1" x14ac:dyDescent="0.25">
      <c r="B40" s="479"/>
      <c r="C40" s="481" t="s">
        <v>227</v>
      </c>
      <c r="D40" s="484"/>
      <c r="E40" s="427">
        <v>2234607.2186836516</v>
      </c>
      <c r="F40" s="428">
        <v>0</v>
      </c>
      <c r="G40" s="440">
        <f t="shared" si="3"/>
        <v>0</v>
      </c>
      <c r="H40" s="457"/>
      <c r="I40" s="423"/>
    </row>
    <row r="41" spans="2:15" x14ac:dyDescent="0.25">
      <c r="B41" s="479"/>
      <c r="C41" s="438" t="s">
        <v>75</v>
      </c>
      <c r="D41" s="439" t="s">
        <v>14</v>
      </c>
      <c r="E41" s="428">
        <v>0</v>
      </c>
      <c r="F41" s="428">
        <v>0</v>
      </c>
      <c r="G41" s="440" t="e">
        <f t="shared" si="3"/>
        <v>#DIV/0!</v>
      </c>
      <c r="H41" s="457"/>
      <c r="I41" s="423"/>
      <c r="J41" s="452"/>
    </row>
    <row r="42" spans="2:15" x14ac:dyDescent="0.25">
      <c r="B42" s="479"/>
      <c r="C42" s="432" t="s">
        <v>287</v>
      </c>
      <c r="D42" s="433" t="s">
        <v>14</v>
      </c>
      <c r="E42" s="434">
        <v>0</v>
      </c>
      <c r="F42" s="434">
        <v>0</v>
      </c>
      <c r="G42" s="482" t="e">
        <f t="shared" si="3"/>
        <v>#DIV/0!</v>
      </c>
      <c r="H42" s="443"/>
      <c r="I42" s="423"/>
      <c r="J42" s="452"/>
    </row>
    <row r="43" spans="2:15" x14ac:dyDescent="0.25">
      <c r="B43" s="479"/>
      <c r="C43" s="485" t="s">
        <v>60</v>
      </c>
      <c r="D43" s="478" t="s">
        <v>14</v>
      </c>
      <c r="E43" s="460">
        <v>0</v>
      </c>
      <c r="F43" s="428">
        <v>0</v>
      </c>
      <c r="G43" s="483" t="e">
        <f t="shared" si="3"/>
        <v>#DIV/0!</v>
      </c>
      <c r="H43" s="457"/>
      <c r="I43" s="423"/>
      <c r="J43" s="452"/>
    </row>
    <row r="44" spans="2:15" x14ac:dyDescent="0.25">
      <c r="B44" s="486" t="s">
        <v>288</v>
      </c>
      <c r="C44" s="487" t="s">
        <v>289</v>
      </c>
      <c r="D44" s="420"/>
      <c r="E44" s="421"/>
      <c r="F44" s="421"/>
      <c r="G44" s="488"/>
      <c r="H44" s="489"/>
      <c r="I44" s="423"/>
    </row>
    <row r="45" spans="2:15" x14ac:dyDescent="0.25">
      <c r="B45" s="490"/>
      <c r="C45" s="455" t="s">
        <v>65</v>
      </c>
      <c r="D45" s="456" t="s">
        <v>25</v>
      </c>
      <c r="E45" s="448">
        <v>94.77</v>
      </c>
      <c r="F45" s="289">
        <f>(F16/(F11))*100</f>
        <v>95.102746237219208</v>
      </c>
      <c r="G45" s="440">
        <f>(F45/E45)*100</f>
        <v>100.35110925104908</v>
      </c>
      <c r="H45" s="495" t="s">
        <v>271</v>
      </c>
      <c r="I45" s="451"/>
    </row>
    <row r="46" spans="2:15" x14ac:dyDescent="0.25">
      <c r="B46" s="490"/>
      <c r="C46" s="455" t="s">
        <v>64</v>
      </c>
      <c r="D46" s="456" t="s">
        <v>25</v>
      </c>
      <c r="E46" s="448">
        <v>4.5</v>
      </c>
      <c r="F46" s="289">
        <f>(F17/(F11))*100</f>
        <v>4.3471747125641436</v>
      </c>
      <c r="G46" s="483">
        <f>(F46/E46)*100</f>
        <v>96.603882501425403</v>
      </c>
      <c r="H46" s="476" t="s">
        <v>273</v>
      </c>
      <c r="I46" s="451"/>
    </row>
    <row r="47" spans="2:15" x14ac:dyDescent="0.25">
      <c r="B47" s="490"/>
      <c r="C47" s="491" t="s">
        <v>63</v>
      </c>
      <c r="D47" s="492" t="s">
        <v>25</v>
      </c>
      <c r="E47" s="493">
        <v>82</v>
      </c>
      <c r="F47" s="494">
        <f>F24/(F24+F25)*100</f>
        <v>84.35162094763092</v>
      </c>
      <c r="G47" s="465">
        <f t="shared" si="3"/>
        <v>102.86783042394015</v>
      </c>
      <c r="H47" s="495">
        <v>0</v>
      </c>
      <c r="I47" s="451"/>
    </row>
    <row r="48" spans="2:15" x14ac:dyDescent="0.25">
      <c r="B48" s="490"/>
      <c r="C48" s="455" t="s">
        <v>62</v>
      </c>
      <c r="D48" s="456" t="s">
        <v>25</v>
      </c>
      <c r="E48" s="448">
        <v>18</v>
      </c>
      <c r="F48" s="496">
        <f>(F25/F23)*100</f>
        <v>15.648379052369076</v>
      </c>
      <c r="G48" s="483">
        <f t="shared" si="3"/>
        <v>86.935439179828194</v>
      </c>
      <c r="H48" s="476">
        <v>0</v>
      </c>
      <c r="I48" s="451"/>
    </row>
    <row r="49" spans="2:9" x14ac:dyDescent="0.25">
      <c r="B49" s="490"/>
      <c r="C49" s="497" t="s">
        <v>107</v>
      </c>
      <c r="D49" s="492" t="s">
        <v>25</v>
      </c>
      <c r="E49" s="493">
        <v>75</v>
      </c>
      <c r="F49" s="498">
        <v>0</v>
      </c>
      <c r="G49" s="465">
        <f t="shared" si="3"/>
        <v>0</v>
      </c>
      <c r="H49" s="499"/>
      <c r="I49" s="451"/>
    </row>
    <row r="50" spans="2:9" x14ac:dyDescent="0.25">
      <c r="B50" s="490"/>
      <c r="C50" s="455" t="s">
        <v>62</v>
      </c>
      <c r="D50" s="456" t="s">
        <v>25</v>
      </c>
      <c r="E50" s="448">
        <v>25</v>
      </c>
      <c r="F50" s="500">
        <v>0</v>
      </c>
      <c r="G50" s="483">
        <f t="shared" si="3"/>
        <v>0</v>
      </c>
      <c r="H50" s="501"/>
      <c r="I50" s="451"/>
    </row>
    <row r="51" spans="2:9" x14ac:dyDescent="0.25">
      <c r="B51" s="490"/>
      <c r="C51" s="497" t="s">
        <v>109</v>
      </c>
      <c r="D51" s="492" t="s">
        <v>25</v>
      </c>
      <c r="E51" s="493">
        <v>75</v>
      </c>
      <c r="F51" s="494" t="e">
        <f>F33/(F33+F34)*100</f>
        <v>#DIV/0!</v>
      </c>
      <c r="G51" s="465" t="e">
        <f t="shared" si="3"/>
        <v>#DIV/0!</v>
      </c>
      <c r="H51" s="502">
        <v>0</v>
      </c>
      <c r="I51" s="451"/>
    </row>
    <row r="52" spans="2:9" x14ac:dyDescent="0.25">
      <c r="B52" s="490"/>
      <c r="C52" s="455" t="s">
        <v>62</v>
      </c>
      <c r="D52" s="456" t="s">
        <v>25</v>
      </c>
      <c r="E52" s="448">
        <v>25</v>
      </c>
      <c r="F52" s="496" t="e">
        <f>(F34/F32)*100</f>
        <v>#DIV/0!</v>
      </c>
      <c r="G52" s="483" t="e">
        <f t="shared" si="3"/>
        <v>#DIV/0!</v>
      </c>
      <c r="H52" s="502">
        <v>0</v>
      </c>
      <c r="I52" s="451"/>
    </row>
    <row r="53" spans="2:9" x14ac:dyDescent="0.25">
      <c r="B53" s="490"/>
      <c r="C53" s="497" t="s">
        <v>285</v>
      </c>
      <c r="D53" s="492" t="s">
        <v>25</v>
      </c>
      <c r="E53" s="493">
        <v>70</v>
      </c>
      <c r="F53" s="494">
        <f>F37/(F37+F38)*100</f>
        <v>71.172783925831538</v>
      </c>
      <c r="G53" s="465">
        <f t="shared" si="3"/>
        <v>101.67540560833078</v>
      </c>
      <c r="H53" s="495" t="s">
        <v>271</v>
      </c>
      <c r="I53" s="451"/>
    </row>
    <row r="54" spans="2:9" x14ac:dyDescent="0.25">
      <c r="B54" s="490"/>
      <c r="C54" s="455" t="s">
        <v>62</v>
      </c>
      <c r="D54" s="456" t="s">
        <v>25</v>
      </c>
      <c r="E54" s="448">
        <v>30</v>
      </c>
      <c r="F54" s="496">
        <f>(F38/F36)*100</f>
        <v>28.827216074168462</v>
      </c>
      <c r="G54" s="483">
        <f t="shared" si="3"/>
        <v>96.090720247228205</v>
      </c>
      <c r="H54" s="476" t="s">
        <v>271</v>
      </c>
      <c r="I54" s="451"/>
    </row>
    <row r="55" spans="2:9" x14ac:dyDescent="0.25">
      <c r="B55" s="490"/>
      <c r="C55" s="491" t="s">
        <v>61</v>
      </c>
      <c r="D55" s="492" t="s">
        <v>25</v>
      </c>
      <c r="E55" s="493">
        <v>60</v>
      </c>
      <c r="F55" s="289">
        <v>0</v>
      </c>
      <c r="G55" s="465">
        <f t="shared" si="3"/>
        <v>0</v>
      </c>
      <c r="H55" s="503"/>
      <c r="I55" s="451"/>
    </row>
    <row r="56" spans="2:9" x14ac:dyDescent="0.25">
      <c r="B56" s="490"/>
      <c r="C56" s="504" t="s">
        <v>60</v>
      </c>
      <c r="D56" s="505" t="s">
        <v>25</v>
      </c>
      <c r="E56" s="500">
        <v>40</v>
      </c>
      <c r="F56" s="289">
        <v>0</v>
      </c>
      <c r="G56" s="483">
        <f t="shared" si="3"/>
        <v>0</v>
      </c>
      <c r="H56" s="506"/>
      <c r="I56" s="451"/>
    </row>
    <row r="57" spans="2:9" x14ac:dyDescent="0.25">
      <c r="B57" s="418" t="s">
        <v>290</v>
      </c>
      <c r="C57" s="419" t="s">
        <v>59</v>
      </c>
      <c r="D57" s="420"/>
      <c r="E57" s="421"/>
      <c r="F57" s="421"/>
      <c r="G57" s="488"/>
      <c r="H57" s="489"/>
      <c r="I57" s="423"/>
    </row>
    <row r="58" spans="2:9" x14ac:dyDescent="0.25">
      <c r="B58" s="507"/>
      <c r="C58" s="508" t="s">
        <v>291</v>
      </c>
      <c r="D58" s="426" t="s">
        <v>14</v>
      </c>
      <c r="E58" s="427">
        <f>'[15]Planning Production Plant 1 (22'!$M$78</f>
        <v>232361.56930827216</v>
      </c>
      <c r="F58" s="428">
        <f>'Juli - 2024( Asli )'!AL56</f>
        <v>162476</v>
      </c>
      <c r="G58" s="440">
        <f>(F58/E58)*100</f>
        <v>69.923783215822766</v>
      </c>
      <c r="H58" s="457"/>
      <c r="I58" s="423"/>
    </row>
    <row r="59" spans="2:9" x14ac:dyDescent="0.25">
      <c r="B59" s="507"/>
      <c r="C59" s="438"/>
      <c r="D59" s="456" t="s">
        <v>292</v>
      </c>
      <c r="E59" s="509">
        <v>8</v>
      </c>
      <c r="F59" s="510">
        <f>'Juli - 2024( Asli )'!AL57</f>
        <v>1.0314204376471381</v>
      </c>
      <c r="G59" s="482">
        <f t="shared" si="3"/>
        <v>12.892755470589226</v>
      </c>
      <c r="H59" s="436" t="s">
        <v>273</v>
      </c>
      <c r="I59" s="451"/>
    </row>
    <row r="60" spans="2:9" x14ac:dyDescent="0.25">
      <c r="B60" s="507"/>
      <c r="C60" s="508" t="s">
        <v>293</v>
      </c>
      <c r="D60" s="426" t="s">
        <v>14</v>
      </c>
      <c r="E60" s="427">
        <f>'[15]Planning Production Plant 1 (22'!$M$79</f>
        <v>131650.69137795648</v>
      </c>
      <c r="F60" s="428">
        <f>'Juli - 2024( Asli )'!AL58</f>
        <v>0</v>
      </c>
      <c r="G60" s="440">
        <f t="shared" si="3"/>
        <v>0</v>
      </c>
      <c r="H60" s="502"/>
      <c r="I60" s="423"/>
    </row>
    <row r="61" spans="2:9" x14ac:dyDescent="0.25">
      <c r="B61" s="507"/>
      <c r="C61" s="438"/>
      <c r="D61" s="456" t="s">
        <v>292</v>
      </c>
      <c r="E61" s="509">
        <v>18</v>
      </c>
      <c r="F61" s="509" t="e">
        <f>'Juli - 2024( Asli )'!AL59</f>
        <v>#DIV/0!</v>
      </c>
      <c r="G61" s="482" t="e">
        <f t="shared" si="3"/>
        <v>#DIV/0!</v>
      </c>
      <c r="H61" s="511"/>
      <c r="I61" s="451"/>
    </row>
    <row r="62" spans="2:9" x14ac:dyDescent="0.25">
      <c r="B62" s="507"/>
      <c r="C62" s="455" t="s">
        <v>294</v>
      </c>
      <c r="D62" s="456" t="s">
        <v>14</v>
      </c>
      <c r="E62" s="428">
        <f>'[15]Planning Production Plant 1 (22'!$M$83</f>
        <v>21815.474077385625</v>
      </c>
      <c r="F62" s="428">
        <f>'Juli - 2024( Asli )'!AL60</f>
        <v>7823.7820000000002</v>
      </c>
      <c r="G62" s="440">
        <f t="shared" si="3"/>
        <v>35.863451659344392</v>
      </c>
      <c r="H62" s="502"/>
      <c r="I62" s="423"/>
    </row>
    <row r="63" spans="2:9" x14ac:dyDescent="0.25">
      <c r="B63" s="507"/>
      <c r="C63" s="508"/>
      <c r="D63" s="463" t="s">
        <v>292</v>
      </c>
      <c r="E63" s="510">
        <v>0.6</v>
      </c>
      <c r="F63" s="510">
        <f>'Juli - 2024( Asli )'!AL61</f>
        <v>4.9666465536422615E-2</v>
      </c>
      <c r="G63" s="512">
        <f t="shared" si="3"/>
        <v>8.2777442560704362</v>
      </c>
      <c r="H63" s="436" t="s">
        <v>271</v>
      </c>
      <c r="I63" s="451"/>
    </row>
    <row r="64" spans="2:9" x14ac:dyDescent="0.25">
      <c r="B64" s="418" t="s">
        <v>295</v>
      </c>
      <c r="C64" s="487" t="s">
        <v>171</v>
      </c>
      <c r="D64" s="420"/>
      <c r="E64" s="421"/>
      <c r="F64" s="421"/>
      <c r="G64" s="488"/>
      <c r="H64" s="489"/>
      <c r="I64" s="423"/>
    </row>
    <row r="65" spans="1:9" x14ac:dyDescent="0.25">
      <c r="B65" s="513"/>
      <c r="C65" s="455" t="s">
        <v>296</v>
      </c>
      <c r="D65" s="456" t="s">
        <v>25</v>
      </c>
      <c r="E65" s="514">
        <v>-0.8</v>
      </c>
      <c r="F65" s="510">
        <f>'Juli - 2024( Asli )'!AL62</f>
        <v>-0.55007905021664616</v>
      </c>
      <c r="G65" s="482">
        <f t="shared" si="3"/>
        <v>68.759881277080765</v>
      </c>
      <c r="H65" s="436" t="s">
        <v>271</v>
      </c>
      <c r="I65" s="451"/>
    </row>
    <row r="66" spans="1:9" x14ac:dyDescent="0.25">
      <c r="B66" s="513"/>
      <c r="C66" s="455" t="s">
        <v>54</v>
      </c>
      <c r="D66" s="456" t="s">
        <v>25</v>
      </c>
      <c r="E66" s="448">
        <v>22</v>
      </c>
      <c r="F66" s="448">
        <f>'Juli - 2024( Asli )'!AL64</f>
        <v>21.912727272727277</v>
      </c>
      <c r="G66" s="440">
        <f t="shared" si="3"/>
        <v>99.603305785123979</v>
      </c>
      <c r="H66" s="436" t="s">
        <v>271</v>
      </c>
      <c r="I66" s="451"/>
    </row>
    <row r="67" spans="1:9" ht="15.75" thickBot="1" x14ac:dyDescent="0.3">
      <c r="B67" s="515"/>
      <c r="C67" s="516" t="s">
        <v>53</v>
      </c>
      <c r="D67" s="517" t="s">
        <v>14</v>
      </c>
      <c r="E67" s="518">
        <v>444095</v>
      </c>
      <c r="F67" s="518">
        <f>'Juli - 2024( Asli )'!AL65</f>
        <v>198078.92276363636</v>
      </c>
      <c r="G67" s="519">
        <f>(F67/E67)*100</f>
        <v>44.602826594227892</v>
      </c>
      <c r="H67" s="436" t="s">
        <v>271</v>
      </c>
      <c r="I67" s="451"/>
    </row>
    <row r="68" spans="1:9" x14ac:dyDescent="0.25">
      <c r="B68" s="406" t="s">
        <v>297</v>
      </c>
      <c r="C68" s="520"/>
      <c r="D68" s="521"/>
      <c r="E68" s="451"/>
      <c r="F68" s="451"/>
      <c r="G68" s="451"/>
      <c r="H68" s="522"/>
      <c r="I68" s="451"/>
    </row>
    <row r="69" spans="1:9" x14ac:dyDescent="0.25">
      <c r="B69" s="830" t="s">
        <v>362</v>
      </c>
      <c r="C69" s="830"/>
      <c r="D69" s="830"/>
      <c r="E69" s="830"/>
      <c r="F69" s="830"/>
      <c r="G69" s="830"/>
      <c r="H69" s="830"/>
      <c r="I69" s="523"/>
    </row>
    <row r="70" spans="1:9" x14ac:dyDescent="0.25">
      <c r="B70" s="831" t="s">
        <v>298</v>
      </c>
      <c r="C70" s="831"/>
      <c r="D70" s="831"/>
      <c r="E70" s="831"/>
      <c r="F70" s="831"/>
      <c r="G70" s="831"/>
      <c r="H70" s="831"/>
      <c r="I70" s="523"/>
    </row>
    <row r="71" spans="1:9" x14ac:dyDescent="0.25">
      <c r="B71" s="831"/>
      <c r="C71" s="831"/>
      <c r="D71" s="831"/>
      <c r="E71" s="831"/>
      <c r="F71" s="831"/>
      <c r="G71" s="831"/>
      <c r="H71" s="831"/>
      <c r="I71" s="523"/>
    </row>
    <row r="72" spans="1:9" x14ac:dyDescent="0.25">
      <c r="B72" s="830" t="s">
        <v>363</v>
      </c>
      <c r="C72" s="830"/>
      <c r="D72" s="830"/>
      <c r="E72" s="830"/>
      <c r="F72" s="830"/>
      <c r="G72" s="830"/>
      <c r="H72" s="830"/>
      <c r="I72" s="523"/>
    </row>
    <row r="73" spans="1:9" x14ac:dyDescent="0.25">
      <c r="B73" s="830" t="s">
        <v>364</v>
      </c>
      <c r="C73" s="830"/>
      <c r="D73" s="830"/>
      <c r="E73" s="830"/>
      <c r="F73" s="830"/>
      <c r="G73" s="830"/>
      <c r="H73" s="830"/>
      <c r="I73" s="523"/>
    </row>
    <row r="74" spans="1:9" x14ac:dyDescent="0.25">
      <c r="B74" s="523"/>
      <c r="C74" s="523"/>
      <c r="D74" s="523"/>
      <c r="E74" s="523"/>
      <c r="F74" s="523"/>
      <c r="G74" s="523"/>
      <c r="H74" s="524"/>
      <c r="I74" s="523"/>
    </row>
    <row r="75" spans="1:9" s="526" customFormat="1" x14ac:dyDescent="0.25">
      <c r="A75" s="818" t="s">
        <v>299</v>
      </c>
      <c r="B75" s="818"/>
      <c r="C75" s="818"/>
      <c r="D75" s="818" t="s">
        <v>300</v>
      </c>
      <c r="E75" s="818"/>
      <c r="F75" s="818"/>
      <c r="G75" s="525"/>
      <c r="H75" s="409" t="s">
        <v>301</v>
      </c>
      <c r="I75" s="410"/>
    </row>
    <row r="76" spans="1:9" x14ac:dyDescent="0.25">
      <c r="B76" s="527"/>
      <c r="C76" s="527"/>
      <c r="D76" s="527"/>
      <c r="E76" s="527"/>
      <c r="G76" s="527"/>
      <c r="H76" s="527"/>
      <c r="I76" s="528"/>
    </row>
    <row r="77" spans="1:9" x14ac:dyDescent="0.25">
      <c r="B77" s="527"/>
      <c r="C77" s="527"/>
      <c r="D77" s="527"/>
      <c r="E77" s="527"/>
      <c r="G77" s="527"/>
      <c r="H77" s="527"/>
      <c r="I77" s="528"/>
    </row>
    <row r="78" spans="1:9" x14ac:dyDescent="0.25">
      <c r="B78" s="527"/>
      <c r="C78" s="527"/>
      <c r="D78" s="527"/>
      <c r="E78" s="527"/>
      <c r="G78" s="527"/>
      <c r="H78" s="527"/>
      <c r="I78" s="528"/>
    </row>
    <row r="79" spans="1:9" x14ac:dyDescent="0.25">
      <c r="A79" s="828" t="s">
        <v>302</v>
      </c>
      <c r="B79" s="828"/>
      <c r="C79" s="828"/>
      <c r="D79" s="828" t="s">
        <v>303</v>
      </c>
      <c r="E79" s="828"/>
      <c r="F79" s="828"/>
      <c r="G79" s="530"/>
      <c r="H79" s="529" t="s">
        <v>304</v>
      </c>
      <c r="I79" s="529"/>
    </row>
    <row r="80" spans="1:9" ht="20.45" customHeight="1" x14ac:dyDescent="0.25">
      <c r="A80" s="829" t="s">
        <v>305</v>
      </c>
      <c r="B80" s="829"/>
      <c r="C80" s="829"/>
      <c r="D80" s="829" t="s">
        <v>306</v>
      </c>
      <c r="E80" s="829"/>
      <c r="F80" s="829"/>
      <c r="G80" s="531"/>
      <c r="H80" s="527" t="s">
        <v>307</v>
      </c>
      <c r="I80" s="527"/>
    </row>
  </sheetData>
  <mergeCells count="17">
    <mergeCell ref="A79:C79"/>
    <mergeCell ref="D79:F79"/>
    <mergeCell ref="A80:C80"/>
    <mergeCell ref="D80:F80"/>
    <mergeCell ref="B69:H69"/>
    <mergeCell ref="B70:H71"/>
    <mergeCell ref="B72:H72"/>
    <mergeCell ref="B73:H73"/>
    <mergeCell ref="A75:C75"/>
    <mergeCell ref="D75:F75"/>
    <mergeCell ref="B2:H2"/>
    <mergeCell ref="B3:H3"/>
    <mergeCell ref="B5:B6"/>
    <mergeCell ref="C5:C6"/>
    <mergeCell ref="D5:D6"/>
    <mergeCell ref="E5:G5"/>
    <mergeCell ref="H5:H6"/>
  </mergeCells>
  <printOptions horizontalCentered="1"/>
  <pageMargins left="0.59055118110236227" right="0" top="0" bottom="0" header="0.31496062992125984" footer="0.31496062992125984"/>
  <pageSetup paperSize="9" scale="70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5D0A-0142-460A-BFA8-6C857BA2DE8B}">
  <dimension ref="D1:O55"/>
  <sheetViews>
    <sheetView view="pageBreakPreview" topLeftCell="A22" zoomScale="85" zoomScaleNormal="100" zoomScaleSheetLayoutView="85" workbookViewId="0">
      <selection activeCell="R32" sqref="R32"/>
    </sheetView>
  </sheetViews>
  <sheetFormatPr defaultColWidth="9" defaultRowHeight="14.25" x14ac:dyDescent="0.2"/>
  <cols>
    <col min="1" max="2" width="9" style="533"/>
    <col min="3" max="3" width="1.5703125" style="533" customWidth="1"/>
    <col min="4" max="4" width="4.140625" style="536" customWidth="1"/>
    <col min="5" max="5" width="42.85546875" style="533" customWidth="1"/>
    <col min="6" max="6" width="9.85546875" style="534" customWidth="1"/>
    <col min="7" max="7" width="9" style="533"/>
    <col min="8" max="8" width="15.42578125" style="533" customWidth="1"/>
    <col min="9" max="9" width="15.5703125" style="533" customWidth="1"/>
    <col min="10" max="10" width="16.42578125" style="535" customWidth="1"/>
    <col min="11" max="11" width="13.7109375" style="535" customWidth="1"/>
    <col min="12" max="12" width="14" style="535" customWidth="1"/>
    <col min="13" max="13" width="9" style="533"/>
    <col min="14" max="14" width="16.42578125" style="533" bestFit="1" customWidth="1"/>
    <col min="15" max="16384" width="9" style="533"/>
  </cols>
  <sheetData>
    <row r="1" spans="4:15" x14ac:dyDescent="0.2">
      <c r="D1" s="532"/>
    </row>
    <row r="2" spans="4:15" ht="17.100000000000001" customHeight="1" x14ac:dyDescent="0.25">
      <c r="D2" s="833" t="s">
        <v>308</v>
      </c>
      <c r="E2" s="833"/>
      <c r="F2" s="833"/>
      <c r="G2" s="833"/>
      <c r="H2" s="833"/>
      <c r="I2" s="833"/>
      <c r="J2" s="834"/>
      <c r="K2" s="833"/>
      <c r="L2" s="833"/>
    </row>
    <row r="3" spans="4:15" ht="17.100000000000001" customHeight="1" x14ac:dyDescent="0.25">
      <c r="D3" s="833" t="s">
        <v>261</v>
      </c>
      <c r="E3" s="833"/>
      <c r="F3" s="833"/>
      <c r="G3" s="833"/>
      <c r="H3" s="833"/>
      <c r="I3" s="833"/>
      <c r="J3" s="834"/>
      <c r="K3" s="833"/>
      <c r="L3" s="833"/>
    </row>
    <row r="4" spans="4:15" ht="10.5" customHeight="1" x14ac:dyDescent="0.2"/>
    <row r="5" spans="4:15" ht="12.95" customHeight="1" x14ac:dyDescent="0.2">
      <c r="D5" s="537" t="s">
        <v>361</v>
      </c>
    </row>
    <row r="6" spans="4:15" ht="15" customHeight="1" x14ac:dyDescent="0.25">
      <c r="D6" s="835" t="s">
        <v>100</v>
      </c>
      <c r="E6" s="835" t="s">
        <v>262</v>
      </c>
      <c r="F6" s="836" t="s">
        <v>309</v>
      </c>
      <c r="G6" s="836" t="s">
        <v>103</v>
      </c>
      <c r="H6" s="839" t="s">
        <v>250</v>
      </c>
      <c r="I6" s="839"/>
      <c r="J6" s="840"/>
      <c r="K6" s="841" t="s">
        <v>310</v>
      </c>
      <c r="L6" s="844" t="s">
        <v>264</v>
      </c>
    </row>
    <row r="7" spans="4:15" ht="15" customHeight="1" x14ac:dyDescent="0.2">
      <c r="D7" s="835"/>
      <c r="E7" s="835"/>
      <c r="F7" s="837"/>
      <c r="G7" s="837"/>
      <c r="H7" s="847" t="s">
        <v>265</v>
      </c>
      <c r="I7" s="849" t="s">
        <v>266</v>
      </c>
      <c r="J7" s="851" t="s">
        <v>267</v>
      </c>
      <c r="K7" s="842"/>
      <c r="L7" s="845"/>
    </row>
    <row r="8" spans="4:15" ht="24" customHeight="1" x14ac:dyDescent="0.2">
      <c r="D8" s="835"/>
      <c r="E8" s="835"/>
      <c r="F8" s="838"/>
      <c r="G8" s="838"/>
      <c r="H8" s="848"/>
      <c r="I8" s="850"/>
      <c r="J8" s="852"/>
      <c r="K8" s="843"/>
      <c r="L8" s="846"/>
    </row>
    <row r="9" spans="4:15" ht="20.25" customHeight="1" x14ac:dyDescent="0.2">
      <c r="D9" s="538"/>
      <c r="E9" s="538" t="s">
        <v>311</v>
      </c>
      <c r="F9" s="538"/>
      <c r="G9" s="538"/>
      <c r="H9" s="540"/>
      <c r="I9" s="541"/>
      <c r="J9" s="542"/>
      <c r="K9" s="543">
        <v>15752</v>
      </c>
      <c r="L9" s="539"/>
    </row>
    <row r="10" spans="4:15" ht="15" x14ac:dyDescent="0.25">
      <c r="D10" s="544" t="s">
        <v>268</v>
      </c>
      <c r="E10" s="545" t="s">
        <v>24</v>
      </c>
      <c r="F10" s="546"/>
      <c r="G10" s="547"/>
      <c r="H10" s="548"/>
      <c r="I10" s="548"/>
      <c r="J10" s="549"/>
      <c r="K10" s="549"/>
      <c r="L10" s="550"/>
    </row>
    <row r="11" spans="4:15" ht="15" x14ac:dyDescent="0.25">
      <c r="D11" s="551"/>
      <c r="E11" s="552" t="s">
        <v>312</v>
      </c>
      <c r="F11" s="553"/>
      <c r="G11" s="554" t="s">
        <v>19</v>
      </c>
      <c r="H11" s="555"/>
      <c r="I11" s="556">
        <f>'Juli - 2024( Asli )'!AL216</f>
        <v>27875.589599999996</v>
      </c>
      <c r="J11" s="557"/>
      <c r="K11" s="558"/>
      <c r="L11" s="559"/>
    </row>
    <row r="12" spans="4:15" s="569" customFormat="1" ht="15" x14ac:dyDescent="0.25">
      <c r="D12" s="560"/>
      <c r="E12" s="561" t="s">
        <v>313</v>
      </c>
      <c r="F12" s="562">
        <v>1460.001</v>
      </c>
      <c r="G12" s="563" t="s">
        <v>19</v>
      </c>
      <c r="H12" s="564">
        <f>'[15]Planning Production Plant 1 (22'!$M$92</f>
        <v>28793.730000000003</v>
      </c>
      <c r="I12" s="565">
        <f>'Juli - 2024( Asli )'!AL217</f>
        <v>26610.053000000004</v>
      </c>
      <c r="J12" s="566">
        <f>I12/H12</f>
        <v>0.92416137124297548</v>
      </c>
      <c r="K12" s="567">
        <f>I12/K9</f>
        <v>1.6893126587100054</v>
      </c>
      <c r="L12" s="568"/>
      <c r="N12" s="570"/>
      <c r="O12" s="569" t="s">
        <v>367</v>
      </c>
    </row>
    <row r="13" spans="4:15" x14ac:dyDescent="0.2">
      <c r="D13" s="560"/>
      <c r="E13" s="571" t="s">
        <v>17</v>
      </c>
      <c r="F13" s="572"/>
      <c r="G13" s="560"/>
      <c r="H13" s="573"/>
      <c r="I13" s="574"/>
      <c r="J13" s="575"/>
      <c r="K13" s="576"/>
      <c r="L13" s="577"/>
    </row>
    <row r="14" spans="4:15" x14ac:dyDescent="0.2">
      <c r="D14" s="560"/>
      <c r="E14" s="561" t="s">
        <v>21</v>
      </c>
      <c r="F14" s="562"/>
      <c r="G14" s="563" t="s">
        <v>19</v>
      </c>
      <c r="H14" s="573">
        <f>'[15]Planning Production Plant 1 (22'!$M$93</f>
        <v>4319.07</v>
      </c>
      <c r="I14" s="578">
        <f>'Juli - 2024( Asli )'!AL219</f>
        <v>4776.3290292795864</v>
      </c>
      <c r="J14" s="575">
        <f t="shared" ref="J14:J42" si="0">I14/H14</f>
        <v>1.1058697889313178</v>
      </c>
      <c r="K14" s="576">
        <f>I14/K9</f>
        <v>0.30322048179784067</v>
      </c>
      <c r="L14" s="577"/>
      <c r="N14" s="579"/>
    </row>
    <row r="15" spans="4:15" x14ac:dyDescent="0.2">
      <c r="D15" s="560"/>
      <c r="E15" s="561" t="s">
        <v>314</v>
      </c>
      <c r="F15" s="562"/>
      <c r="G15" s="563" t="s">
        <v>19</v>
      </c>
      <c r="H15" s="573">
        <f>'[15]Planning Production Plant 1 (22'!$M$94</f>
        <v>24474.660000000003</v>
      </c>
      <c r="I15" s="580">
        <f>'Juli - 2024( Asli )'!AL220</f>
        <v>21833.72397072041</v>
      </c>
      <c r="J15" s="575">
        <f t="shared" si="0"/>
        <v>0.89209508817366234</v>
      </c>
      <c r="K15" s="576">
        <f>I15/K9</f>
        <v>1.3860921769121641</v>
      </c>
      <c r="L15" s="581"/>
      <c r="N15" s="582"/>
    </row>
    <row r="16" spans="4:15" s="592" customFormat="1" ht="15" x14ac:dyDescent="0.25">
      <c r="D16" s="583"/>
      <c r="E16" s="584" t="s">
        <v>1</v>
      </c>
      <c r="F16" s="585"/>
      <c r="G16" s="586" t="s">
        <v>19</v>
      </c>
      <c r="H16" s="587">
        <f>SUM(H14:H15)</f>
        <v>28793.730000000003</v>
      </c>
      <c r="I16" s="588">
        <f>I14+I15</f>
        <v>26610.052999999996</v>
      </c>
      <c r="J16" s="589">
        <f t="shared" si="0"/>
        <v>0.92416137124297526</v>
      </c>
      <c r="K16" s="590">
        <f>SUM(K14+K15)</f>
        <v>1.6893126587100049</v>
      </c>
      <c r="L16" s="591"/>
    </row>
    <row r="17" spans="4:14" s="592" customFormat="1" ht="15" x14ac:dyDescent="0.25">
      <c r="D17" s="593" t="s">
        <v>288</v>
      </c>
      <c r="E17" s="594" t="s">
        <v>18</v>
      </c>
      <c r="F17" s="595"/>
      <c r="G17" s="593"/>
      <c r="H17" s="596"/>
      <c r="I17" s="596"/>
      <c r="J17" s="597"/>
      <c r="K17" s="598"/>
      <c r="L17" s="599"/>
    </row>
    <row r="18" spans="4:14" s="592" customFormat="1" ht="15" x14ac:dyDescent="0.25">
      <c r="D18" s="600"/>
      <c r="E18" s="601" t="s">
        <v>4</v>
      </c>
      <c r="F18" s="602"/>
      <c r="G18" s="603" t="s">
        <v>14</v>
      </c>
      <c r="H18" s="604">
        <f>'[15]Planning Production Plant 1 (22'!$M$97</f>
        <v>10080000</v>
      </c>
      <c r="I18" s="604">
        <f>'Juli - 2024( Asli )'!AL223</f>
        <v>4916977</v>
      </c>
      <c r="J18" s="575">
        <f t="shared" si="0"/>
        <v>0.48779533730158731</v>
      </c>
      <c r="K18" s="605">
        <f>I18/$K$9</f>
        <v>312.14937785678006</v>
      </c>
      <c r="L18" s="606"/>
      <c r="N18" s="570"/>
    </row>
    <row r="19" spans="4:14" s="592" customFormat="1" ht="15" x14ac:dyDescent="0.25">
      <c r="D19" s="600"/>
      <c r="E19" s="607" t="s">
        <v>17</v>
      </c>
      <c r="F19" s="608"/>
      <c r="G19" s="600"/>
      <c r="H19" s="609"/>
      <c r="I19" s="609"/>
      <c r="J19" s="575"/>
      <c r="K19" s="576">
        <f t="shared" ref="K19:K23" si="1">I19/$K$9</f>
        <v>0</v>
      </c>
      <c r="L19" s="606"/>
    </row>
    <row r="20" spans="4:14" s="592" customFormat="1" ht="15" x14ac:dyDescent="0.25">
      <c r="D20" s="600"/>
      <c r="E20" s="601" t="s">
        <v>16</v>
      </c>
      <c r="F20" s="602" t="s">
        <v>315</v>
      </c>
      <c r="G20" s="603" t="s">
        <v>14</v>
      </c>
      <c r="H20" s="604">
        <f>'[15]Planning Production Plant 1 (22'!$M$98</f>
        <v>3780000</v>
      </c>
      <c r="I20" s="604">
        <f>'Juli - 2024( Asli )'!AL225</f>
        <v>3311110</v>
      </c>
      <c r="J20" s="575">
        <f t="shared" si="0"/>
        <v>0.87595502645502643</v>
      </c>
      <c r="K20" s="576">
        <f t="shared" si="1"/>
        <v>210.20251396648044</v>
      </c>
      <c r="L20" s="559"/>
    </row>
    <row r="21" spans="4:14" s="592" customFormat="1" ht="15" x14ac:dyDescent="0.25">
      <c r="D21" s="600"/>
      <c r="E21" s="601" t="s">
        <v>15</v>
      </c>
      <c r="F21" s="602" t="s">
        <v>316</v>
      </c>
      <c r="G21" s="603" t="s">
        <v>14</v>
      </c>
      <c r="H21" s="604">
        <f>'[15]Planning Production Plant 1 (22'!$M$99</f>
        <v>2562000</v>
      </c>
      <c r="I21" s="604">
        <f>'Juli - 2024( Asli )'!AL226</f>
        <v>1238750</v>
      </c>
      <c r="J21" s="575">
        <f t="shared" si="0"/>
        <v>0.48350897736143639</v>
      </c>
      <c r="K21" s="576">
        <f t="shared" si="1"/>
        <v>78.640807516505845</v>
      </c>
      <c r="L21" s="559"/>
    </row>
    <row r="22" spans="4:14" s="592" customFormat="1" ht="15" x14ac:dyDescent="0.25">
      <c r="D22" s="600"/>
      <c r="E22" s="601" t="s">
        <v>7</v>
      </c>
      <c r="F22" s="610">
        <v>106000</v>
      </c>
      <c r="G22" s="603" t="s">
        <v>14</v>
      </c>
      <c r="H22" s="611">
        <f>'[15]Planning Production Plant 1 (22'!$M$100</f>
        <v>3738000</v>
      </c>
      <c r="I22" s="555">
        <f>'Juli - 2024( Asli )'!AL227</f>
        <v>367117</v>
      </c>
      <c r="J22" s="575">
        <f>I22/H22</f>
        <v>9.8212145532370246E-2</v>
      </c>
      <c r="K22" s="576">
        <f t="shared" si="1"/>
        <v>23.306056373793805</v>
      </c>
      <c r="L22" s="559"/>
    </row>
    <row r="23" spans="4:14" s="592" customFormat="1" ht="15" x14ac:dyDescent="0.25">
      <c r="D23" s="551"/>
      <c r="E23" s="612" t="s">
        <v>1</v>
      </c>
      <c r="F23" s="613"/>
      <c r="G23" s="614" t="s">
        <v>14</v>
      </c>
      <c r="H23" s="615">
        <f>SUM(H20:H22)</f>
        <v>10080000</v>
      </c>
      <c r="I23" s="615">
        <f>SUM(I20:I22)</f>
        <v>4916977</v>
      </c>
      <c r="J23" s="589">
        <f t="shared" si="0"/>
        <v>0.48779533730158731</v>
      </c>
      <c r="K23" s="605">
        <f t="shared" si="1"/>
        <v>312.14937785678006</v>
      </c>
      <c r="L23" s="606"/>
    </row>
    <row r="24" spans="4:14" ht="15" x14ac:dyDescent="0.25">
      <c r="D24" s="544" t="s">
        <v>290</v>
      </c>
      <c r="E24" s="545" t="s">
        <v>13</v>
      </c>
      <c r="F24" s="546"/>
      <c r="G24" s="547"/>
      <c r="H24" s="548"/>
      <c r="I24" s="548"/>
      <c r="J24" s="597"/>
      <c r="K24" s="616"/>
      <c r="L24" s="617"/>
    </row>
    <row r="25" spans="4:14" ht="15" x14ac:dyDescent="0.25">
      <c r="D25" s="560"/>
      <c r="E25" s="552" t="s">
        <v>317</v>
      </c>
      <c r="F25" s="553"/>
      <c r="G25" s="554" t="s">
        <v>125</v>
      </c>
      <c r="H25" s="618">
        <f>'[15]Planning Production Plant 1 (22'!$M$102</f>
        <v>21136.71</v>
      </c>
      <c r="I25" s="619">
        <f>'Juli - 2024( Asli )'!AL230</f>
        <v>18760</v>
      </c>
      <c r="J25" s="566">
        <f t="shared" si="0"/>
        <v>0.88755534801773794</v>
      </c>
      <c r="K25" s="567">
        <f t="shared" ref="K25:K32" si="2">I25/$K$9</f>
        <v>1.190959878110716</v>
      </c>
      <c r="L25" s="620"/>
      <c r="N25" s="570"/>
    </row>
    <row r="26" spans="4:14" ht="15" x14ac:dyDescent="0.25">
      <c r="D26" s="560"/>
      <c r="E26" s="552" t="s">
        <v>318</v>
      </c>
      <c r="F26" s="553"/>
      <c r="G26" s="554"/>
      <c r="H26" s="621">
        <f>'[15]Planning Production Plant 1 (22'!$M$105</f>
        <v>12259.8</v>
      </c>
      <c r="I26" s="622">
        <f>'Juli - 2024( Asli )'!AL234</f>
        <v>8167.3000000000011</v>
      </c>
      <c r="J26" s="575"/>
      <c r="K26" s="622">
        <f t="shared" si="2"/>
        <v>0.51849288979177255</v>
      </c>
      <c r="L26" s="623"/>
      <c r="N26" s="570"/>
    </row>
    <row r="27" spans="4:14" ht="15" x14ac:dyDescent="0.25">
      <c r="D27" s="560"/>
      <c r="E27" s="552" t="s">
        <v>319</v>
      </c>
      <c r="F27" s="553"/>
      <c r="G27" s="554"/>
      <c r="H27" s="621">
        <f>SUM(H29:H31)</f>
        <v>8876.91</v>
      </c>
      <c r="I27" s="622">
        <f>SUM(I29:I31)</f>
        <v>10938.699999999999</v>
      </c>
      <c r="J27" s="575"/>
      <c r="K27" s="622">
        <f t="shared" si="2"/>
        <v>0.69443245302183843</v>
      </c>
      <c r="L27" s="623"/>
      <c r="N27" s="570"/>
    </row>
    <row r="28" spans="4:14" x14ac:dyDescent="0.2">
      <c r="D28" s="560"/>
      <c r="E28" s="571" t="s">
        <v>320</v>
      </c>
      <c r="F28" s="572"/>
      <c r="G28" s="560"/>
      <c r="H28" s="574"/>
      <c r="I28" s="574"/>
      <c r="J28" s="575"/>
      <c r="K28" s="622">
        <f t="shared" si="2"/>
        <v>0</v>
      </c>
      <c r="L28" s="624"/>
    </row>
    <row r="29" spans="4:14" x14ac:dyDescent="0.2">
      <c r="D29" s="560"/>
      <c r="E29" s="561" t="s">
        <v>10</v>
      </c>
      <c r="F29" s="562" t="s">
        <v>321</v>
      </c>
      <c r="G29" s="563" t="s">
        <v>125</v>
      </c>
      <c r="H29" s="574">
        <f>'[15]Planning Production Plant 1 (22'!$M$103</f>
        <v>1681.4699999999998</v>
      </c>
      <c r="I29" s="574">
        <f>'Juli - 2024( Asli )'!AL232</f>
        <v>3095</v>
      </c>
      <c r="J29" s="575">
        <f t="shared" si="0"/>
        <v>1.8406513348439166</v>
      </c>
      <c r="K29" s="622">
        <f t="shared" si="2"/>
        <v>0.19648298628745556</v>
      </c>
      <c r="L29" s="624"/>
    </row>
    <row r="30" spans="4:14" x14ac:dyDescent="0.2">
      <c r="D30" s="560"/>
      <c r="E30" s="561" t="s">
        <v>9</v>
      </c>
      <c r="F30" s="562" t="s">
        <v>322</v>
      </c>
      <c r="G30" s="563" t="s">
        <v>125</v>
      </c>
      <c r="H30" s="574">
        <f>'[15]Planning Production Plant 1 (22'!$M$104</f>
        <v>2904.51</v>
      </c>
      <c r="I30" s="574">
        <f>'Juli - 2024( Asli )'!AL233</f>
        <v>1579</v>
      </c>
      <c r="J30" s="575">
        <f t="shared" si="0"/>
        <v>0.54363730887481876</v>
      </c>
      <c r="K30" s="622">
        <f t="shared" si="2"/>
        <v>0.10024123920771966</v>
      </c>
      <c r="L30" s="624"/>
    </row>
    <row r="31" spans="4:14" x14ac:dyDescent="0.2">
      <c r="D31" s="560"/>
      <c r="E31" s="561" t="s">
        <v>7</v>
      </c>
      <c r="F31" s="562"/>
      <c r="G31" s="563" t="s">
        <v>125</v>
      </c>
      <c r="H31" s="625">
        <v>4290.93</v>
      </c>
      <c r="I31" s="574">
        <f>'Juli - 2024( Asli )'!AL235</f>
        <v>6264.6999999999989</v>
      </c>
      <c r="J31" s="575">
        <f t="shared" si="0"/>
        <v>1.4599865297266557</v>
      </c>
      <c r="K31" s="622">
        <f t="shared" si="2"/>
        <v>0.39770822752666324</v>
      </c>
      <c r="L31" s="624"/>
    </row>
    <row r="32" spans="4:14" s="592" customFormat="1" ht="15" x14ac:dyDescent="0.25">
      <c r="D32" s="551"/>
      <c r="E32" s="612" t="s">
        <v>1</v>
      </c>
      <c r="F32" s="613"/>
      <c r="G32" s="626" t="s">
        <v>125</v>
      </c>
      <c r="H32" s="627">
        <f>SUM(H26:H27)</f>
        <v>21136.71</v>
      </c>
      <c r="I32" s="627">
        <f>SUM(I26:I27)</f>
        <v>19106</v>
      </c>
      <c r="J32" s="589">
        <f t="shared" si="0"/>
        <v>0.90392497224023993</v>
      </c>
      <c r="K32" s="628">
        <f t="shared" si="2"/>
        <v>1.2129253428136109</v>
      </c>
      <c r="L32" s="623"/>
    </row>
    <row r="33" spans="4:15" ht="15" x14ac:dyDescent="0.25">
      <c r="D33" s="544">
        <v>4</v>
      </c>
      <c r="E33" s="545" t="s">
        <v>5</v>
      </c>
      <c r="F33" s="546"/>
      <c r="G33" s="547"/>
      <c r="H33" s="548"/>
      <c r="I33" s="548"/>
      <c r="J33" s="597"/>
      <c r="K33" s="549"/>
      <c r="L33" s="550"/>
    </row>
    <row r="34" spans="4:15" ht="15" x14ac:dyDescent="0.25">
      <c r="D34" s="551"/>
      <c r="E34" s="612" t="s">
        <v>4</v>
      </c>
      <c r="F34" s="613"/>
      <c r="G34" s="629"/>
      <c r="H34" s="555"/>
      <c r="I34" s="555"/>
      <c r="J34" s="575"/>
      <c r="K34" s="558"/>
      <c r="L34" s="559"/>
    </row>
    <row r="35" spans="4:15" ht="15" x14ac:dyDescent="0.25">
      <c r="D35" s="630"/>
      <c r="E35" s="561" t="s">
        <v>323</v>
      </c>
      <c r="F35" s="562"/>
      <c r="G35" s="563" t="s">
        <v>2</v>
      </c>
      <c r="H35" s="618">
        <v>568099</v>
      </c>
      <c r="I35" s="619">
        <f>'Juli - 2024( Asli )'!AL239</f>
        <v>538900</v>
      </c>
      <c r="J35" s="566">
        <f t="shared" si="0"/>
        <v>0.94860226826662253</v>
      </c>
      <c r="K35" s="567">
        <f>I35/$K$9</f>
        <v>34.211528694768916</v>
      </c>
      <c r="L35" s="631"/>
      <c r="N35" s="632"/>
    </row>
    <row r="36" spans="4:15" x14ac:dyDescent="0.2">
      <c r="D36" s="560"/>
      <c r="E36" s="633" t="s">
        <v>11</v>
      </c>
      <c r="F36" s="634"/>
      <c r="G36" s="560"/>
      <c r="H36" s="574"/>
      <c r="I36" s="574"/>
      <c r="J36" s="575"/>
      <c r="K36" s="622">
        <f t="shared" ref="K36" si="3">I36/$K$9</f>
        <v>0</v>
      </c>
      <c r="L36" s="635"/>
    </row>
    <row r="37" spans="4:15" ht="15" x14ac:dyDescent="0.25">
      <c r="D37" s="636"/>
      <c r="E37" s="637" t="s">
        <v>324</v>
      </c>
      <c r="F37" s="553">
        <v>5404.17</v>
      </c>
      <c r="G37" s="563" t="s">
        <v>2</v>
      </c>
      <c r="H37" s="574">
        <v>102679</v>
      </c>
      <c r="I37" s="574">
        <f>'Juli - 2024( Asli )'!AL242</f>
        <v>69700</v>
      </c>
      <c r="J37" s="575">
        <f t="shared" si="0"/>
        <v>0.67881455799141011</v>
      </c>
      <c r="K37" s="622">
        <f>I37/$K$9*1000</f>
        <v>4424.8349415947187</v>
      </c>
      <c r="L37" s="638"/>
      <c r="N37" s="639"/>
      <c r="O37" s="640"/>
    </row>
    <row r="38" spans="4:15" ht="15" x14ac:dyDescent="0.25">
      <c r="D38" s="636"/>
      <c r="E38" s="637" t="s">
        <v>325</v>
      </c>
      <c r="F38" s="553">
        <v>3850.42</v>
      </c>
      <c r="G38" s="563" t="s">
        <v>2</v>
      </c>
      <c r="H38" s="574">
        <v>73158</v>
      </c>
      <c r="I38" s="574">
        <f>'Juli - 2024( Asli )'!AL243</f>
        <v>65890</v>
      </c>
      <c r="J38" s="575">
        <f t="shared" si="0"/>
        <v>0.90065338035484843</v>
      </c>
      <c r="K38" s="622">
        <f t="shared" ref="K38:K42" si="4">I38/$K$9*1000</f>
        <v>4182.960893854749</v>
      </c>
      <c r="L38" s="638"/>
      <c r="N38" s="639"/>
      <c r="O38" s="640"/>
    </row>
    <row r="39" spans="4:15" ht="15" x14ac:dyDescent="0.25">
      <c r="D39" s="636"/>
      <c r="E39" s="637" t="s">
        <v>326</v>
      </c>
      <c r="F39" s="553">
        <v>11.81</v>
      </c>
      <c r="G39" s="563" t="s">
        <v>2</v>
      </c>
      <c r="H39" s="574">
        <v>212</v>
      </c>
      <c r="I39" s="574">
        <f>'Juli - 2024( Asli )'!AL248</f>
        <v>748.31</v>
      </c>
      <c r="J39" s="575">
        <f t="shared" si="0"/>
        <v>3.5297641509433961</v>
      </c>
      <c r="K39" s="622">
        <f t="shared" si="4"/>
        <v>47.505713560182826</v>
      </c>
      <c r="L39" s="638"/>
      <c r="N39" s="639"/>
      <c r="O39" s="640"/>
    </row>
    <row r="40" spans="4:15" ht="15" x14ac:dyDescent="0.25">
      <c r="D40" s="636"/>
      <c r="E40" s="637" t="s">
        <v>327</v>
      </c>
      <c r="F40" s="553">
        <v>5759.67</v>
      </c>
      <c r="G40" s="563" t="s">
        <v>2</v>
      </c>
      <c r="H40" s="574">
        <v>109440</v>
      </c>
      <c r="I40" s="574">
        <f>'Juli - 2024( Asli )'!AL245</f>
        <v>71800</v>
      </c>
      <c r="J40" s="575">
        <f t="shared" si="0"/>
        <v>0.6560672514619883</v>
      </c>
      <c r="K40" s="622">
        <f t="shared" si="4"/>
        <v>4558.1513458608424</v>
      </c>
      <c r="L40" s="638"/>
      <c r="N40" s="639"/>
      <c r="O40" s="640"/>
    </row>
    <row r="41" spans="4:15" ht="15" x14ac:dyDescent="0.25">
      <c r="D41" s="636"/>
      <c r="E41" s="637" t="s">
        <v>328</v>
      </c>
      <c r="F41" s="553">
        <v>1308.96</v>
      </c>
      <c r="G41" s="563" t="s">
        <v>2</v>
      </c>
      <c r="H41" s="574">
        <v>28747</v>
      </c>
      <c r="I41" s="574">
        <f>'Juli - 2024( Asli )'!AL246</f>
        <v>19517</v>
      </c>
      <c r="J41" s="575">
        <f t="shared" si="0"/>
        <v>0.67892301805405786</v>
      </c>
      <c r="K41" s="622">
        <f t="shared" si="4"/>
        <v>1239.0172676485524</v>
      </c>
      <c r="L41" s="638"/>
      <c r="N41" s="639"/>
      <c r="O41" s="640"/>
    </row>
    <row r="42" spans="4:15" ht="15" x14ac:dyDescent="0.25">
      <c r="D42" s="641"/>
      <c r="E42" s="642" t="s">
        <v>329</v>
      </c>
      <c r="F42" s="643">
        <v>241.12</v>
      </c>
      <c r="G42" s="644" t="s">
        <v>2</v>
      </c>
      <c r="H42" s="645">
        <v>4581</v>
      </c>
      <c r="I42" s="645">
        <f>'Juli - 2024( Asli )'!AL249</f>
        <v>7628.8</v>
      </c>
      <c r="J42" s="589">
        <f t="shared" si="0"/>
        <v>1.6653132503820127</v>
      </c>
      <c r="K42" s="646">
        <f t="shared" si="4"/>
        <v>484.30675469781613</v>
      </c>
      <c r="L42" s="647"/>
      <c r="N42" s="639"/>
      <c r="O42" s="640"/>
    </row>
    <row r="43" spans="4:15" ht="15" x14ac:dyDescent="0.25">
      <c r="D43" s="648"/>
      <c r="E43" s="649"/>
      <c r="F43" s="650"/>
      <c r="G43" s="651"/>
      <c r="H43" s="652"/>
      <c r="I43" s="652"/>
      <c r="J43" s="653"/>
      <c r="K43" s="654"/>
      <c r="L43" s="655"/>
      <c r="N43" s="639"/>
      <c r="O43" s="640"/>
    </row>
    <row r="44" spans="4:15" s="535" customFormat="1" x14ac:dyDescent="0.2">
      <c r="D44" s="656" t="s">
        <v>330</v>
      </c>
      <c r="F44" s="527"/>
    </row>
    <row r="45" spans="4:15" s="535" customFormat="1" x14ac:dyDescent="0.2">
      <c r="D45" s="535" t="s">
        <v>331</v>
      </c>
      <c r="F45" s="527"/>
      <c r="H45" s="657"/>
      <c r="J45" s="657"/>
      <c r="K45" s="657"/>
      <c r="L45" s="657"/>
    </row>
    <row r="46" spans="4:15" s="535" customFormat="1" hidden="1" x14ac:dyDescent="0.2">
      <c r="D46" s="658"/>
      <c r="F46" s="527"/>
      <c r="H46" s="654"/>
      <c r="J46" s="654"/>
      <c r="K46" s="654"/>
      <c r="L46" s="654"/>
    </row>
    <row r="47" spans="4:15" s="535" customFormat="1" x14ac:dyDescent="0.2">
      <c r="D47" s="832" t="s">
        <v>366</v>
      </c>
      <c r="E47" s="832"/>
      <c r="F47" s="832"/>
      <c r="G47" s="832"/>
      <c r="H47" s="832"/>
      <c r="I47" s="832"/>
      <c r="J47" s="832"/>
      <c r="K47" s="832"/>
      <c r="L47" s="832"/>
    </row>
    <row r="48" spans="4:15" ht="15" x14ac:dyDescent="0.2">
      <c r="D48" s="853"/>
      <c r="E48" s="853"/>
      <c r="F48" s="659"/>
      <c r="G48" s="660"/>
      <c r="J48" s="654"/>
      <c r="K48" s="654"/>
      <c r="L48" s="654"/>
    </row>
    <row r="49" spans="4:12" ht="15" x14ac:dyDescent="0.2">
      <c r="D49" s="853"/>
      <c r="E49" s="853"/>
      <c r="F49" s="659"/>
      <c r="G49" s="660"/>
      <c r="H49" s="661"/>
      <c r="J49" s="654"/>
      <c r="K49" s="654"/>
      <c r="L49" s="654"/>
    </row>
    <row r="50" spans="4:12" ht="15" x14ac:dyDescent="0.2">
      <c r="D50" s="818" t="s">
        <v>299</v>
      </c>
      <c r="E50" s="818"/>
      <c r="F50" s="818" t="s">
        <v>300</v>
      </c>
      <c r="G50" s="818"/>
      <c r="H50" s="818"/>
      <c r="I50" s="818"/>
      <c r="K50" s="818" t="s">
        <v>301</v>
      </c>
      <c r="L50" s="818"/>
    </row>
    <row r="51" spans="4:12" ht="15" x14ac:dyDescent="0.25">
      <c r="D51" s="533"/>
      <c r="E51" s="406"/>
      <c r="F51" s="527"/>
      <c r="G51" s="527"/>
      <c r="H51" s="406"/>
      <c r="I51" s="527"/>
      <c r="L51" s="527"/>
    </row>
    <row r="52" spans="4:12" ht="15" x14ac:dyDescent="0.25">
      <c r="D52" s="533"/>
      <c r="E52" s="406"/>
      <c r="F52" s="406"/>
      <c r="G52" s="406"/>
      <c r="H52" s="406"/>
      <c r="I52" s="406"/>
      <c r="L52" s="406"/>
    </row>
    <row r="53" spans="4:12" ht="15" x14ac:dyDescent="0.25">
      <c r="D53" s="533"/>
      <c r="E53" s="406"/>
      <c r="F53" s="406"/>
      <c r="G53" s="406"/>
      <c r="H53" s="406"/>
      <c r="I53" s="406"/>
      <c r="L53" s="406"/>
    </row>
    <row r="54" spans="4:12" ht="15" x14ac:dyDescent="0.2">
      <c r="D54" s="828" t="s">
        <v>302</v>
      </c>
      <c r="E54" s="828"/>
      <c r="F54" s="828" t="s">
        <v>303</v>
      </c>
      <c r="G54" s="828"/>
      <c r="H54" s="828"/>
      <c r="I54" s="828"/>
      <c r="J54" s="529"/>
      <c r="K54" s="828" t="s">
        <v>304</v>
      </c>
      <c r="L54" s="828"/>
    </row>
    <row r="55" spans="4:12" ht="19.5" customHeight="1" x14ac:dyDescent="0.2">
      <c r="D55" s="829" t="s">
        <v>305</v>
      </c>
      <c r="E55" s="829"/>
      <c r="F55" s="829" t="s">
        <v>306</v>
      </c>
      <c r="G55" s="829"/>
      <c r="H55" s="829"/>
      <c r="I55" s="829"/>
      <c r="J55" s="527"/>
      <c r="K55" s="829" t="s">
        <v>307</v>
      </c>
      <c r="L55" s="829"/>
    </row>
  </sheetData>
  <mergeCells count="24">
    <mergeCell ref="D55:E55"/>
    <mergeCell ref="F55:I55"/>
    <mergeCell ref="K55:L55"/>
    <mergeCell ref="D48:E48"/>
    <mergeCell ref="D49:E49"/>
    <mergeCell ref="D54:E54"/>
    <mergeCell ref="F54:I54"/>
    <mergeCell ref="K54:L54"/>
    <mergeCell ref="D50:E50"/>
    <mergeCell ref="F50:I50"/>
    <mergeCell ref="K50:L50"/>
    <mergeCell ref="D47:L47"/>
    <mergeCell ref="D2:L2"/>
    <mergeCell ref="D3:L3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</mergeCells>
  <printOptions horizontalCentered="1"/>
  <pageMargins left="0" right="0" top="0" bottom="0" header="0.31496062992125984" footer="0.31496062992125984"/>
  <pageSetup paperSize="9" scale="65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A631-67BD-41C4-8942-87F06EEE23B6}">
  <dimension ref="C2:L52"/>
  <sheetViews>
    <sheetView tabSelected="1" view="pageBreakPreview" topLeftCell="A28" zoomScaleNormal="100" zoomScaleSheetLayoutView="100" workbookViewId="0">
      <selection activeCell="N41" sqref="N41"/>
    </sheetView>
  </sheetViews>
  <sheetFormatPr defaultRowHeight="15" x14ac:dyDescent="0.25"/>
  <cols>
    <col min="1" max="3" width="9.140625" style="662"/>
    <col min="4" max="4" width="33.85546875" style="662" customWidth="1"/>
    <col min="5" max="5" width="12.140625" style="662" customWidth="1"/>
    <col min="6" max="8" width="14.42578125" style="662" customWidth="1"/>
    <col min="9" max="9" width="55.85546875" style="662" customWidth="1"/>
    <col min="10" max="10" width="9.140625" style="662"/>
    <col min="11" max="11" width="10.28515625" style="662" bestFit="1" customWidth="1"/>
    <col min="12" max="16384" width="9.140625" style="662"/>
  </cols>
  <sheetData>
    <row r="2" spans="4:12" ht="18" x14ac:dyDescent="0.25">
      <c r="D2" s="856" t="s">
        <v>332</v>
      </c>
      <c r="E2" s="856"/>
      <c r="F2" s="856"/>
      <c r="G2" s="856"/>
      <c r="H2" s="856"/>
      <c r="I2" s="856"/>
    </row>
    <row r="3" spans="4:12" ht="18" x14ac:dyDescent="0.25">
      <c r="D3" s="857" t="s">
        <v>333</v>
      </c>
      <c r="E3" s="857"/>
      <c r="F3" s="857"/>
      <c r="G3" s="857"/>
      <c r="H3" s="857"/>
      <c r="I3" s="857"/>
    </row>
    <row r="4" spans="4:12" ht="15.75" thickBot="1" x14ac:dyDescent="0.3">
      <c r="D4" s="537" t="s">
        <v>361</v>
      </c>
      <c r="F4" s="663"/>
      <c r="G4" s="664"/>
      <c r="H4" s="665"/>
      <c r="I4" s="665"/>
    </row>
    <row r="5" spans="4:12" ht="26.25" thickBot="1" x14ac:dyDescent="0.3">
      <c r="D5" s="666" t="s">
        <v>334</v>
      </c>
      <c r="E5" s="667" t="s">
        <v>103</v>
      </c>
      <c r="F5" s="668" t="s">
        <v>335</v>
      </c>
      <c r="G5" s="668" t="s">
        <v>266</v>
      </c>
      <c r="H5" s="669" t="s">
        <v>336</v>
      </c>
      <c r="I5" s="670" t="s">
        <v>337</v>
      </c>
    </row>
    <row r="6" spans="4:12" ht="17.25" customHeight="1" x14ac:dyDescent="0.25">
      <c r="D6" s="671" t="s">
        <v>71</v>
      </c>
      <c r="E6" s="672" t="s">
        <v>14</v>
      </c>
      <c r="F6" s="673">
        <v>36359000</v>
      </c>
      <c r="G6" s="674">
        <f>'Juli - 2024( Asli )'!AL9</f>
        <v>15752645</v>
      </c>
      <c r="H6" s="675">
        <f>G6/F6</f>
        <v>0.43325297725459994</v>
      </c>
      <c r="I6" s="676"/>
      <c r="J6" s="677"/>
      <c r="K6" s="678"/>
    </row>
    <row r="7" spans="4:12" ht="17.25" customHeight="1" x14ac:dyDescent="0.25">
      <c r="D7" s="679" t="s">
        <v>338</v>
      </c>
      <c r="E7" s="680" t="s">
        <v>14</v>
      </c>
      <c r="F7" s="681">
        <v>34458000</v>
      </c>
      <c r="G7" s="682">
        <f>'Juli - 2024( Asli )'!AT19</f>
        <v>12278327</v>
      </c>
      <c r="H7" s="683">
        <f>G7/F7</f>
        <v>0.35632732602008244</v>
      </c>
      <c r="I7" s="684"/>
      <c r="J7" s="677"/>
      <c r="K7" s="678"/>
    </row>
    <row r="8" spans="4:12" x14ac:dyDescent="0.25">
      <c r="D8" s="858" t="s">
        <v>339</v>
      </c>
      <c r="E8" s="859"/>
      <c r="F8" s="859"/>
      <c r="G8" s="859"/>
      <c r="H8" s="859"/>
      <c r="I8" s="860"/>
    </row>
    <row r="9" spans="4:12" x14ac:dyDescent="0.25">
      <c r="D9" s="685" t="s">
        <v>16</v>
      </c>
      <c r="E9" s="686"/>
      <c r="F9" s="687"/>
      <c r="G9" s="688"/>
      <c r="H9" s="689"/>
      <c r="I9" s="690"/>
    </row>
    <row r="10" spans="4:12" x14ac:dyDescent="0.25">
      <c r="D10" s="691" t="s">
        <v>291</v>
      </c>
      <c r="E10" s="692" t="s">
        <v>14</v>
      </c>
      <c r="F10" s="693">
        <f>'[15]Planning Production Plant 1 (22'!$M$78</f>
        <v>232361.56930827216</v>
      </c>
      <c r="G10" s="694">
        <f>'Juli - 2024( Asli )'!AL56</f>
        <v>162476</v>
      </c>
      <c r="H10" s="695">
        <f>F10-G10</f>
        <v>69885.569308272155</v>
      </c>
      <c r="I10" s="696"/>
      <c r="L10" s="662" t="s">
        <v>367</v>
      </c>
    </row>
    <row r="11" spans="4:12" x14ac:dyDescent="0.25">
      <c r="D11" s="691" t="s">
        <v>293</v>
      </c>
      <c r="E11" s="692" t="s">
        <v>14</v>
      </c>
      <c r="F11" s="693">
        <f>'[15]Planning Production Plant 1 (22'!$M$79</f>
        <v>131650.69137795648</v>
      </c>
      <c r="G11" s="694">
        <f>'Juli - 2024( Asli )'!AL58</f>
        <v>0</v>
      </c>
      <c r="H11" s="695">
        <f t="shared" ref="H11:H23" si="0">F11-G11</f>
        <v>131650.69137795648</v>
      </c>
      <c r="I11" s="697"/>
    </row>
    <row r="12" spans="4:12" x14ac:dyDescent="0.25">
      <c r="D12" s="691" t="s">
        <v>294</v>
      </c>
      <c r="E12" s="692" t="s">
        <v>14</v>
      </c>
      <c r="F12" s="693">
        <f>'[15]Planning Production Plant 1 (22'!$M$83</f>
        <v>21815.474077385625</v>
      </c>
      <c r="G12" s="694">
        <f>'Juli - 2024( Asli )'!AL60</f>
        <v>7823.7820000000002</v>
      </c>
      <c r="H12" s="695">
        <f t="shared" si="0"/>
        <v>13991.692077385625</v>
      </c>
      <c r="I12" s="697"/>
    </row>
    <row r="13" spans="4:12" x14ac:dyDescent="0.25">
      <c r="D13" s="691" t="s">
        <v>340</v>
      </c>
      <c r="E13" s="692" t="s">
        <v>19</v>
      </c>
      <c r="F13" s="693">
        <f>'[15]Planning Production Plant 1 (22'!$M$94</f>
        <v>24474.660000000003</v>
      </c>
      <c r="G13" s="694">
        <f>'Juli - 2024( Asli )'!AL220+0.3</f>
        <v>21834.023970720409</v>
      </c>
      <c r="H13" s="695">
        <f t="shared" si="0"/>
        <v>2640.6360292795944</v>
      </c>
      <c r="I13" s="696"/>
    </row>
    <row r="14" spans="4:12" x14ac:dyDescent="0.25">
      <c r="D14" s="691" t="s">
        <v>341</v>
      </c>
      <c r="E14" s="692" t="s">
        <v>19</v>
      </c>
      <c r="F14" s="693">
        <f>'[15]Planning Production Plant 1 (22'!$M$93</f>
        <v>4319.07</v>
      </c>
      <c r="G14" s="694">
        <f>'Juli - 2024( Asli )'!AL219</f>
        <v>4776.3290292795864</v>
      </c>
      <c r="H14" s="695">
        <f t="shared" si="0"/>
        <v>-457.25902927958668</v>
      </c>
      <c r="I14" s="697"/>
    </row>
    <row r="15" spans="4:12" x14ac:dyDescent="0.25">
      <c r="D15" s="698" t="s">
        <v>342</v>
      </c>
      <c r="E15" s="699" t="s">
        <v>125</v>
      </c>
      <c r="F15" s="693">
        <f>'[15]Planning Production Plant 1 (22'!$M$103</f>
        <v>1681.4699999999998</v>
      </c>
      <c r="G15" s="694">
        <f>'Juli - 2024( Asli )'!AL232</f>
        <v>3095</v>
      </c>
      <c r="H15" s="695">
        <f t="shared" si="0"/>
        <v>-1413.5300000000002</v>
      </c>
      <c r="I15" s="697"/>
    </row>
    <row r="16" spans="4:12" x14ac:dyDescent="0.25">
      <c r="D16" s="691" t="s">
        <v>134</v>
      </c>
      <c r="E16" s="692" t="s">
        <v>14</v>
      </c>
      <c r="F16" s="693">
        <f>'[15]Planning Production Plant 1 (22'!$M$98</f>
        <v>3780000</v>
      </c>
      <c r="G16" s="694">
        <f>'Juli - 2024( Asli )'!AL225</f>
        <v>3311110</v>
      </c>
      <c r="H16" s="695">
        <f t="shared" si="0"/>
        <v>468890</v>
      </c>
      <c r="I16" s="697"/>
    </row>
    <row r="17" spans="4:10" x14ac:dyDescent="0.25">
      <c r="D17" s="691" t="s">
        <v>343</v>
      </c>
      <c r="E17" s="692" t="s">
        <v>2</v>
      </c>
      <c r="F17" s="693">
        <f>'[15]Planning Production Plant 1 (22'!$M$112</f>
        <v>113487.49999999985</v>
      </c>
      <c r="G17" s="694">
        <f>'Juli - 2024( Asli )'!AL242</f>
        <v>69700</v>
      </c>
      <c r="H17" s="695">
        <f t="shared" si="0"/>
        <v>43787.499999999854</v>
      </c>
      <c r="I17" s="697"/>
    </row>
    <row r="18" spans="4:10" x14ac:dyDescent="0.25">
      <c r="D18" s="691" t="s">
        <v>344</v>
      </c>
      <c r="E18" s="692" t="s">
        <v>2</v>
      </c>
      <c r="F18" s="693">
        <f>'[15]Planning Production Plant 1 (22'!$M$113</f>
        <v>80858.749999999869</v>
      </c>
      <c r="G18" s="694">
        <f>'Juli - 2024( Asli )'!AL243</f>
        <v>65890</v>
      </c>
      <c r="H18" s="695">
        <f t="shared" si="0"/>
        <v>14968.749999999869</v>
      </c>
      <c r="I18" s="697"/>
    </row>
    <row r="19" spans="4:10" x14ac:dyDescent="0.25">
      <c r="D19" s="700" t="s">
        <v>15</v>
      </c>
      <c r="E19" s="701"/>
      <c r="F19" s="702"/>
      <c r="G19" s="703"/>
      <c r="H19" s="704"/>
      <c r="I19" s="705"/>
    </row>
    <row r="20" spans="4:10" x14ac:dyDescent="0.25">
      <c r="D20" s="698" t="s">
        <v>342</v>
      </c>
      <c r="E20" s="699" t="s">
        <v>125</v>
      </c>
      <c r="F20" s="706">
        <f>'[15]Planning Production Plant 1 (22'!$M$104</f>
        <v>2904.51</v>
      </c>
      <c r="G20" s="707">
        <f>'Juli - 2024( Asli )'!AL233</f>
        <v>1579</v>
      </c>
      <c r="H20" s="695">
        <f t="shared" si="0"/>
        <v>1325.5100000000002</v>
      </c>
      <c r="I20" s="708"/>
    </row>
    <row r="21" spans="4:10" x14ac:dyDescent="0.25">
      <c r="D21" s="698" t="s">
        <v>134</v>
      </c>
      <c r="E21" s="699" t="s">
        <v>14</v>
      </c>
      <c r="F21" s="706">
        <f>'[15]Planning Production Plant 1 (22'!$M$99</f>
        <v>2562000</v>
      </c>
      <c r="G21" s="707">
        <f>'Juli - 2024( Asli )'!AL226</f>
        <v>1238750</v>
      </c>
      <c r="H21" s="695">
        <f t="shared" si="0"/>
        <v>1323250</v>
      </c>
      <c r="I21" s="708"/>
    </row>
    <row r="22" spans="4:10" x14ac:dyDescent="0.25">
      <c r="D22" s="698" t="s">
        <v>343</v>
      </c>
      <c r="E22" s="699" t="s">
        <v>2</v>
      </c>
      <c r="F22" s="706">
        <f>'[15]Planning Production Plant 1 (22'!$M$115</f>
        <v>120960</v>
      </c>
      <c r="G22" s="707">
        <f>'Juli - 2024( Asli )'!AL245</f>
        <v>71800</v>
      </c>
      <c r="H22" s="695">
        <f t="shared" si="0"/>
        <v>49160</v>
      </c>
      <c r="I22" s="708"/>
    </row>
    <row r="23" spans="4:10" x14ac:dyDescent="0.25">
      <c r="D23" s="679" t="s">
        <v>344</v>
      </c>
      <c r="E23" s="680" t="s">
        <v>2</v>
      </c>
      <c r="F23" s="709">
        <f>'[15]Planning Production Plant 1 (22'!$M$116</f>
        <v>31773</v>
      </c>
      <c r="G23" s="710">
        <f>'Juli - 2024( Asli )'!AL246</f>
        <v>19517</v>
      </c>
      <c r="H23" s="695">
        <f t="shared" si="0"/>
        <v>12256</v>
      </c>
      <c r="I23" s="711"/>
    </row>
    <row r="24" spans="4:10" x14ac:dyDescent="0.25">
      <c r="D24" s="858" t="s">
        <v>345</v>
      </c>
      <c r="E24" s="859"/>
      <c r="F24" s="859"/>
      <c r="G24" s="859"/>
      <c r="H24" s="859"/>
      <c r="I24" s="860"/>
    </row>
    <row r="25" spans="4:10" x14ac:dyDescent="0.25">
      <c r="D25" s="685" t="s">
        <v>16</v>
      </c>
      <c r="E25" s="712"/>
      <c r="F25" s="713"/>
      <c r="G25" s="714"/>
      <c r="H25" s="715"/>
      <c r="I25" s="716"/>
    </row>
    <row r="26" spans="4:10" x14ac:dyDescent="0.25">
      <c r="D26" s="698" t="s">
        <v>291</v>
      </c>
      <c r="E26" s="699" t="s">
        <v>292</v>
      </c>
      <c r="F26" s="717">
        <v>8</v>
      </c>
      <c r="G26" s="718">
        <f>(G10/$G$6)*1000</f>
        <v>10.31420437647138</v>
      </c>
      <c r="H26" s="719">
        <f>F26-G26</f>
        <v>-2.3142043764713804</v>
      </c>
      <c r="I26" s="720"/>
    </row>
    <row r="27" spans="4:10" x14ac:dyDescent="0.25">
      <c r="D27" s="698" t="s">
        <v>293</v>
      </c>
      <c r="E27" s="699" t="s">
        <v>292</v>
      </c>
      <c r="F27" s="717">
        <v>16</v>
      </c>
      <c r="G27" s="718">
        <f t="shared" ref="G27:G39" si="1">(G11/$G$6)*1000</f>
        <v>0</v>
      </c>
      <c r="H27" s="719">
        <f t="shared" ref="H27:H38" si="2">F27-G27</f>
        <v>16</v>
      </c>
      <c r="I27" s="721"/>
      <c r="J27" s="662" t="s">
        <v>346</v>
      </c>
    </row>
    <row r="28" spans="4:10" x14ac:dyDescent="0.25">
      <c r="D28" s="698" t="s">
        <v>294</v>
      </c>
      <c r="E28" s="699" t="s">
        <v>292</v>
      </c>
      <c r="F28" s="717">
        <v>0.55000000000000004</v>
      </c>
      <c r="G28" s="718">
        <f t="shared" si="1"/>
        <v>0.49666465536422616</v>
      </c>
      <c r="H28" s="719">
        <f t="shared" si="2"/>
        <v>5.3335344635773885E-2</v>
      </c>
      <c r="I28" s="722"/>
    </row>
    <row r="29" spans="4:10" x14ac:dyDescent="0.25">
      <c r="D29" s="698" t="s">
        <v>341</v>
      </c>
      <c r="E29" s="699" t="s">
        <v>347</v>
      </c>
      <c r="F29" s="723">
        <v>4.2</v>
      </c>
      <c r="G29" s="718">
        <f t="shared" si="1"/>
        <v>1.3860544670892037</v>
      </c>
      <c r="H29" s="719">
        <f t="shared" si="2"/>
        <v>2.8139455329107967</v>
      </c>
      <c r="I29" s="861"/>
    </row>
    <row r="30" spans="4:10" x14ac:dyDescent="0.25">
      <c r="D30" s="698" t="s">
        <v>348</v>
      </c>
      <c r="E30" s="699" t="s">
        <v>349</v>
      </c>
      <c r="F30" s="723">
        <v>0.14729399999999998</v>
      </c>
      <c r="G30" s="718">
        <f t="shared" si="1"/>
        <v>0.30320806628217589</v>
      </c>
      <c r="H30" s="719">
        <f t="shared" si="2"/>
        <v>-0.15591406628217591</v>
      </c>
      <c r="I30" s="862"/>
    </row>
    <row r="31" spans="4:10" x14ac:dyDescent="0.25">
      <c r="D31" s="698" t="s">
        <v>342</v>
      </c>
      <c r="E31" s="699" t="s">
        <v>350</v>
      </c>
      <c r="F31" s="723">
        <v>0.55000000000000004</v>
      </c>
      <c r="G31" s="718">
        <f t="shared" si="1"/>
        <v>0.19647494119241563</v>
      </c>
      <c r="H31" s="719">
        <f t="shared" si="2"/>
        <v>0.35352505880758445</v>
      </c>
      <c r="I31" s="725"/>
    </row>
    <row r="32" spans="4:10" x14ac:dyDescent="0.25">
      <c r="D32" s="698" t="s">
        <v>351</v>
      </c>
      <c r="E32" s="699" t="s">
        <v>292</v>
      </c>
      <c r="F32" s="723">
        <v>90</v>
      </c>
      <c r="G32" s="718">
        <f t="shared" si="1"/>
        <v>210.19390711845534</v>
      </c>
      <c r="H32" s="719">
        <f t="shared" si="2"/>
        <v>-120.19390711845534</v>
      </c>
      <c r="I32" s="724" t="s">
        <v>352</v>
      </c>
    </row>
    <row r="33" spans="3:10" x14ac:dyDescent="0.25">
      <c r="D33" s="698" t="s">
        <v>343</v>
      </c>
      <c r="E33" s="699" t="s">
        <v>353</v>
      </c>
      <c r="F33" s="723">
        <v>3.6133333333333302</v>
      </c>
      <c r="G33" s="718">
        <f t="shared" si="1"/>
        <v>4.4246537644947885</v>
      </c>
      <c r="H33" s="719">
        <f t="shared" si="2"/>
        <v>-0.81132043116145836</v>
      </c>
      <c r="I33" s="854" t="s">
        <v>354</v>
      </c>
    </row>
    <row r="34" spans="3:10" x14ac:dyDescent="0.25">
      <c r="D34" s="698" t="s">
        <v>344</v>
      </c>
      <c r="E34" s="699" t="s">
        <v>353</v>
      </c>
      <c r="F34" s="723">
        <v>2.1290444444444501</v>
      </c>
      <c r="G34" s="718">
        <f t="shared" si="1"/>
        <v>4.1827896204097792</v>
      </c>
      <c r="H34" s="719">
        <f t="shared" si="2"/>
        <v>-2.0537451759653291</v>
      </c>
      <c r="I34" s="855"/>
    </row>
    <row r="35" spans="3:10" x14ac:dyDescent="0.25">
      <c r="D35" s="726" t="s">
        <v>15</v>
      </c>
      <c r="E35" s="727"/>
      <c r="F35" s="728"/>
      <c r="G35" s="729"/>
      <c r="H35" s="730"/>
      <c r="I35" s="731"/>
    </row>
    <row r="36" spans="3:10" x14ac:dyDescent="0.25">
      <c r="D36" s="698" t="s">
        <v>342</v>
      </c>
      <c r="E36" s="699" t="s">
        <v>350</v>
      </c>
      <c r="F36" s="723">
        <v>0.4</v>
      </c>
      <c r="G36" s="718">
        <f t="shared" si="1"/>
        <v>0.1002371347795878</v>
      </c>
      <c r="H36" s="719">
        <f t="shared" si="2"/>
        <v>0.29976286522041223</v>
      </c>
      <c r="I36" s="725"/>
    </row>
    <row r="37" spans="3:10" x14ac:dyDescent="0.25">
      <c r="D37" s="698" t="s">
        <v>351</v>
      </c>
      <c r="E37" s="699" t="s">
        <v>292</v>
      </c>
      <c r="F37" s="732">
        <v>61</v>
      </c>
      <c r="G37" s="718">
        <f t="shared" si="1"/>
        <v>78.637587528951485</v>
      </c>
      <c r="H37" s="719">
        <f t="shared" si="2"/>
        <v>-17.637587528951485</v>
      </c>
      <c r="I37" s="724" t="s">
        <v>355</v>
      </c>
    </row>
    <row r="38" spans="3:10" x14ac:dyDescent="0.25">
      <c r="D38" s="698" t="s">
        <v>343</v>
      </c>
      <c r="E38" s="699" t="s">
        <v>353</v>
      </c>
      <c r="F38" s="723">
        <v>3.6996983113901298</v>
      </c>
      <c r="G38" s="718">
        <f t="shared" si="1"/>
        <v>4.5579647100534544</v>
      </c>
      <c r="H38" s="719">
        <f t="shared" si="2"/>
        <v>-0.85826639866332455</v>
      </c>
      <c r="I38" s="854" t="s">
        <v>354</v>
      </c>
    </row>
    <row r="39" spans="3:10" x14ac:dyDescent="0.25">
      <c r="D39" s="698" t="s">
        <v>344</v>
      </c>
      <c r="E39" s="699" t="s">
        <v>353</v>
      </c>
      <c r="F39" s="723">
        <v>0.98466666666666702</v>
      </c>
      <c r="G39" s="718">
        <f t="shared" si="1"/>
        <v>1.2389665354611876</v>
      </c>
      <c r="H39" s="719">
        <f>F39-G39</f>
        <v>-0.2542998687945206</v>
      </c>
      <c r="I39" s="855"/>
    </row>
    <row r="40" spans="3:10" ht="15.75" thickBot="1" x14ac:dyDescent="0.3">
      <c r="D40" s="733"/>
      <c r="E40" s="734"/>
      <c r="F40" s="735"/>
      <c r="G40" s="742"/>
      <c r="H40" s="736"/>
      <c r="I40" s="737"/>
    </row>
    <row r="41" spans="3:10" x14ac:dyDescent="0.25">
      <c r="E41" s="738"/>
      <c r="F41" s="738"/>
      <c r="H41" s="739"/>
      <c r="I41" s="739"/>
    </row>
    <row r="42" spans="3:10" x14ac:dyDescent="0.25">
      <c r="D42" s="863" t="s">
        <v>362</v>
      </c>
      <c r="E42" s="863"/>
      <c r="F42" s="863"/>
      <c r="G42" s="863"/>
    </row>
    <row r="43" spans="3:10" x14ac:dyDescent="0.25">
      <c r="D43" s="864" t="s">
        <v>356</v>
      </c>
      <c r="E43" s="864"/>
      <c r="F43" s="864"/>
    </row>
    <row r="44" spans="3:10" x14ac:dyDescent="0.25">
      <c r="D44" s="864" t="s">
        <v>357</v>
      </c>
      <c r="E44" s="864"/>
      <c r="F44" s="864"/>
      <c r="H44" s="739"/>
      <c r="I44" s="739"/>
    </row>
    <row r="45" spans="3:10" x14ac:dyDescent="0.25">
      <c r="D45" s="864"/>
      <c r="E45" s="864"/>
      <c r="F45" s="864"/>
      <c r="H45" s="739"/>
      <c r="I45" s="739"/>
    </row>
    <row r="46" spans="3:10" x14ac:dyDescent="0.25">
      <c r="H46" s="739"/>
      <c r="I46" s="739"/>
    </row>
    <row r="47" spans="3:10" s="533" customFormat="1" x14ac:dyDescent="0.2">
      <c r="D47" s="409" t="s">
        <v>299</v>
      </c>
      <c r="E47" s="409"/>
      <c r="F47" s="409"/>
      <c r="G47" s="409" t="s">
        <v>300</v>
      </c>
      <c r="H47" s="535"/>
      <c r="I47" s="409" t="s">
        <v>358</v>
      </c>
      <c r="J47" s="525"/>
    </row>
    <row r="48" spans="3:10" s="533" customFormat="1" x14ac:dyDescent="0.25">
      <c r="C48" s="406"/>
      <c r="D48" s="527"/>
      <c r="E48" s="527"/>
      <c r="F48" s="406"/>
      <c r="G48" s="527"/>
      <c r="H48" s="535"/>
      <c r="I48" s="535"/>
      <c r="J48" s="527"/>
    </row>
    <row r="49" spans="3:10" s="533" customFormat="1" x14ac:dyDescent="0.25">
      <c r="C49" s="406"/>
      <c r="D49" s="406"/>
      <c r="E49" s="406"/>
      <c r="F49" s="406"/>
      <c r="G49" s="406"/>
      <c r="H49" s="535"/>
      <c r="I49" s="535"/>
      <c r="J49" s="406"/>
    </row>
    <row r="50" spans="3:10" s="533" customFormat="1" x14ac:dyDescent="0.25">
      <c r="C50" s="406"/>
      <c r="D50" s="406"/>
      <c r="E50" s="406"/>
      <c r="F50" s="406"/>
      <c r="G50" s="406"/>
      <c r="H50" s="535"/>
      <c r="I50" s="535"/>
      <c r="J50" s="406"/>
    </row>
    <row r="51" spans="3:10" s="533" customFormat="1" x14ac:dyDescent="0.2">
      <c r="D51" s="529" t="s">
        <v>302</v>
      </c>
      <c r="E51" s="529"/>
      <c r="F51" s="529"/>
      <c r="G51" s="529" t="s">
        <v>303</v>
      </c>
      <c r="I51" s="529" t="s">
        <v>359</v>
      </c>
      <c r="J51" s="530"/>
    </row>
    <row r="52" spans="3:10" s="533" customFormat="1" ht="14.25" x14ac:dyDescent="0.2">
      <c r="D52" s="527" t="s">
        <v>305</v>
      </c>
      <c r="E52" s="527"/>
      <c r="F52" s="527"/>
      <c r="G52" s="527" t="s">
        <v>306</v>
      </c>
      <c r="I52" s="527" t="s">
        <v>360</v>
      </c>
      <c r="J52" s="531"/>
    </row>
  </sheetData>
  <mergeCells count="11">
    <mergeCell ref="I38:I39"/>
    <mergeCell ref="D42:G42"/>
    <mergeCell ref="D43:F43"/>
    <mergeCell ref="D44:F44"/>
    <mergeCell ref="D45:F45"/>
    <mergeCell ref="I33:I34"/>
    <mergeCell ref="D2:I2"/>
    <mergeCell ref="D3:I3"/>
    <mergeCell ref="D8:I8"/>
    <mergeCell ref="D24:I24"/>
    <mergeCell ref="I29:I30"/>
  </mergeCells>
  <printOptions horizontalCentered="1"/>
  <pageMargins left="0" right="0" top="0.39370078740157483" bottom="0" header="0.31496062992125984" footer="0.31496062992125984"/>
  <pageSetup paperSize="9" scale="60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7436-5CDB-4B0B-91F4-D5B4AF985F69}">
  <dimension ref="C2:AT53"/>
  <sheetViews>
    <sheetView view="pageBreakPreview" topLeftCell="A22" zoomScale="80" zoomScaleNormal="100" zoomScaleSheetLayoutView="80" workbookViewId="0">
      <selection activeCell="H41" sqref="H41"/>
    </sheetView>
  </sheetViews>
  <sheetFormatPr defaultColWidth="9" defaultRowHeight="14.25" x14ac:dyDescent="0.2"/>
  <cols>
    <col min="1" max="4" width="9" style="1"/>
    <col min="5" max="5" width="6.5703125" style="1" customWidth="1"/>
    <col min="6" max="6" width="11.5703125" style="1" customWidth="1"/>
    <col min="7" max="7" width="16.42578125" style="1" customWidth="1"/>
    <col min="8" max="8" width="48.140625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85546875" style="1" customWidth="1"/>
    <col min="60" max="60" width="119.5703125" style="1" customWidth="1"/>
    <col min="61" max="61" width="6.42578125" style="1" customWidth="1"/>
    <col min="62" max="62" width="5.85546875" style="1" customWidth="1"/>
    <col min="63" max="63" width="13.42578125" style="1" customWidth="1"/>
    <col min="64" max="64" width="10.85546875" style="1" customWidth="1"/>
    <col min="65" max="65" width="9.42578125" style="1" customWidth="1"/>
    <col min="66" max="314" width="9" style="1"/>
    <col min="315" max="315" width="12.85546875" style="1" customWidth="1"/>
    <col min="316" max="316" width="119.5703125" style="1" customWidth="1"/>
    <col min="317" max="317" width="6.42578125" style="1" customWidth="1"/>
    <col min="318" max="318" width="5.85546875" style="1" customWidth="1"/>
    <col min="319" max="319" width="13.42578125" style="1" customWidth="1"/>
    <col min="320" max="320" width="10.85546875" style="1" customWidth="1"/>
    <col min="321" max="321" width="9.42578125" style="1" customWidth="1"/>
    <col min="322" max="570" width="9" style="1"/>
    <col min="571" max="571" width="12.85546875" style="1" customWidth="1"/>
    <col min="572" max="572" width="119.5703125" style="1" customWidth="1"/>
    <col min="573" max="573" width="6.42578125" style="1" customWidth="1"/>
    <col min="574" max="574" width="5.85546875" style="1" customWidth="1"/>
    <col min="575" max="575" width="13.42578125" style="1" customWidth="1"/>
    <col min="576" max="576" width="10.85546875" style="1" customWidth="1"/>
    <col min="577" max="577" width="9.42578125" style="1" customWidth="1"/>
    <col min="578" max="826" width="9" style="1"/>
    <col min="827" max="827" width="12.85546875" style="1" customWidth="1"/>
    <col min="828" max="828" width="119.5703125" style="1" customWidth="1"/>
    <col min="829" max="829" width="6.42578125" style="1" customWidth="1"/>
    <col min="830" max="830" width="5.85546875" style="1" customWidth="1"/>
    <col min="831" max="831" width="13.42578125" style="1" customWidth="1"/>
    <col min="832" max="832" width="10.85546875" style="1" customWidth="1"/>
    <col min="833" max="833" width="9.42578125" style="1" customWidth="1"/>
    <col min="834" max="1082" width="9" style="1"/>
    <col min="1083" max="1083" width="12.85546875" style="1" customWidth="1"/>
    <col min="1084" max="1084" width="119.5703125" style="1" customWidth="1"/>
    <col min="1085" max="1085" width="6.42578125" style="1" customWidth="1"/>
    <col min="1086" max="1086" width="5.85546875" style="1" customWidth="1"/>
    <col min="1087" max="1087" width="13.42578125" style="1" customWidth="1"/>
    <col min="1088" max="1088" width="10.85546875" style="1" customWidth="1"/>
    <col min="1089" max="1089" width="9.42578125" style="1" customWidth="1"/>
    <col min="1090" max="1338" width="9" style="1"/>
    <col min="1339" max="1339" width="12.85546875" style="1" customWidth="1"/>
    <col min="1340" max="1340" width="119.5703125" style="1" customWidth="1"/>
    <col min="1341" max="1341" width="6.42578125" style="1" customWidth="1"/>
    <col min="1342" max="1342" width="5.85546875" style="1" customWidth="1"/>
    <col min="1343" max="1343" width="13.42578125" style="1" customWidth="1"/>
    <col min="1344" max="1344" width="10.85546875" style="1" customWidth="1"/>
    <col min="1345" max="1345" width="9.42578125" style="1" customWidth="1"/>
    <col min="1346" max="1594" width="9" style="1"/>
    <col min="1595" max="1595" width="12.85546875" style="1" customWidth="1"/>
    <col min="1596" max="1596" width="119.5703125" style="1" customWidth="1"/>
    <col min="1597" max="1597" width="6.42578125" style="1" customWidth="1"/>
    <col min="1598" max="1598" width="5.85546875" style="1" customWidth="1"/>
    <col min="1599" max="1599" width="13.42578125" style="1" customWidth="1"/>
    <col min="1600" max="1600" width="10.85546875" style="1" customWidth="1"/>
    <col min="1601" max="1601" width="9.42578125" style="1" customWidth="1"/>
    <col min="1602" max="1850" width="9" style="1"/>
    <col min="1851" max="1851" width="12.85546875" style="1" customWidth="1"/>
    <col min="1852" max="1852" width="119.5703125" style="1" customWidth="1"/>
    <col min="1853" max="1853" width="6.42578125" style="1" customWidth="1"/>
    <col min="1854" max="1854" width="5.85546875" style="1" customWidth="1"/>
    <col min="1855" max="1855" width="13.42578125" style="1" customWidth="1"/>
    <col min="1856" max="1856" width="10.85546875" style="1" customWidth="1"/>
    <col min="1857" max="1857" width="9.42578125" style="1" customWidth="1"/>
    <col min="1858" max="2106" width="9" style="1"/>
    <col min="2107" max="2107" width="12.85546875" style="1" customWidth="1"/>
    <col min="2108" max="2108" width="119.5703125" style="1" customWidth="1"/>
    <col min="2109" max="2109" width="6.42578125" style="1" customWidth="1"/>
    <col min="2110" max="2110" width="5.85546875" style="1" customWidth="1"/>
    <col min="2111" max="2111" width="13.42578125" style="1" customWidth="1"/>
    <col min="2112" max="2112" width="10.85546875" style="1" customWidth="1"/>
    <col min="2113" max="2113" width="9.42578125" style="1" customWidth="1"/>
    <col min="2114" max="2362" width="9" style="1"/>
    <col min="2363" max="2363" width="12.85546875" style="1" customWidth="1"/>
    <col min="2364" max="2364" width="119.5703125" style="1" customWidth="1"/>
    <col min="2365" max="2365" width="6.42578125" style="1" customWidth="1"/>
    <col min="2366" max="2366" width="5.85546875" style="1" customWidth="1"/>
    <col min="2367" max="2367" width="13.42578125" style="1" customWidth="1"/>
    <col min="2368" max="2368" width="10.85546875" style="1" customWidth="1"/>
    <col min="2369" max="2369" width="9.42578125" style="1" customWidth="1"/>
    <col min="2370" max="2618" width="9" style="1"/>
    <col min="2619" max="2619" width="12.85546875" style="1" customWidth="1"/>
    <col min="2620" max="2620" width="119.5703125" style="1" customWidth="1"/>
    <col min="2621" max="2621" width="6.42578125" style="1" customWidth="1"/>
    <col min="2622" max="2622" width="5.85546875" style="1" customWidth="1"/>
    <col min="2623" max="2623" width="13.42578125" style="1" customWidth="1"/>
    <col min="2624" max="2624" width="10.85546875" style="1" customWidth="1"/>
    <col min="2625" max="2625" width="9.42578125" style="1" customWidth="1"/>
    <col min="2626" max="2874" width="9" style="1"/>
    <col min="2875" max="2875" width="12.85546875" style="1" customWidth="1"/>
    <col min="2876" max="2876" width="119.5703125" style="1" customWidth="1"/>
    <col min="2877" max="2877" width="6.42578125" style="1" customWidth="1"/>
    <col min="2878" max="2878" width="5.85546875" style="1" customWidth="1"/>
    <col min="2879" max="2879" width="13.42578125" style="1" customWidth="1"/>
    <col min="2880" max="2880" width="10.85546875" style="1" customWidth="1"/>
    <col min="2881" max="2881" width="9.42578125" style="1" customWidth="1"/>
    <col min="2882" max="3130" width="9" style="1"/>
    <col min="3131" max="3131" width="12.85546875" style="1" customWidth="1"/>
    <col min="3132" max="3132" width="119.5703125" style="1" customWidth="1"/>
    <col min="3133" max="3133" width="6.42578125" style="1" customWidth="1"/>
    <col min="3134" max="3134" width="5.85546875" style="1" customWidth="1"/>
    <col min="3135" max="3135" width="13.42578125" style="1" customWidth="1"/>
    <col min="3136" max="3136" width="10.85546875" style="1" customWidth="1"/>
    <col min="3137" max="3137" width="9.42578125" style="1" customWidth="1"/>
    <col min="3138" max="3386" width="9" style="1"/>
    <col min="3387" max="3387" width="12.85546875" style="1" customWidth="1"/>
    <col min="3388" max="3388" width="119.5703125" style="1" customWidth="1"/>
    <col min="3389" max="3389" width="6.42578125" style="1" customWidth="1"/>
    <col min="3390" max="3390" width="5.85546875" style="1" customWidth="1"/>
    <col min="3391" max="3391" width="13.42578125" style="1" customWidth="1"/>
    <col min="3392" max="3392" width="10.85546875" style="1" customWidth="1"/>
    <col min="3393" max="3393" width="9.42578125" style="1" customWidth="1"/>
    <col min="3394" max="3642" width="9" style="1"/>
    <col min="3643" max="3643" width="12.85546875" style="1" customWidth="1"/>
    <col min="3644" max="3644" width="119.5703125" style="1" customWidth="1"/>
    <col min="3645" max="3645" width="6.42578125" style="1" customWidth="1"/>
    <col min="3646" max="3646" width="5.85546875" style="1" customWidth="1"/>
    <col min="3647" max="3647" width="13.42578125" style="1" customWidth="1"/>
    <col min="3648" max="3648" width="10.85546875" style="1" customWidth="1"/>
    <col min="3649" max="3649" width="9.42578125" style="1" customWidth="1"/>
    <col min="3650" max="3898" width="9" style="1"/>
    <col min="3899" max="3899" width="12.85546875" style="1" customWidth="1"/>
    <col min="3900" max="3900" width="119.5703125" style="1" customWidth="1"/>
    <col min="3901" max="3901" width="6.42578125" style="1" customWidth="1"/>
    <col min="3902" max="3902" width="5.85546875" style="1" customWidth="1"/>
    <col min="3903" max="3903" width="13.42578125" style="1" customWidth="1"/>
    <col min="3904" max="3904" width="10.85546875" style="1" customWidth="1"/>
    <col min="3905" max="3905" width="9.42578125" style="1" customWidth="1"/>
    <col min="3906" max="4154" width="9" style="1"/>
    <col min="4155" max="4155" width="12.85546875" style="1" customWidth="1"/>
    <col min="4156" max="4156" width="119.5703125" style="1" customWidth="1"/>
    <col min="4157" max="4157" width="6.42578125" style="1" customWidth="1"/>
    <col min="4158" max="4158" width="5.85546875" style="1" customWidth="1"/>
    <col min="4159" max="4159" width="13.42578125" style="1" customWidth="1"/>
    <col min="4160" max="4160" width="10.85546875" style="1" customWidth="1"/>
    <col min="4161" max="4161" width="9.42578125" style="1" customWidth="1"/>
    <col min="4162" max="4410" width="9" style="1"/>
    <col min="4411" max="4411" width="12.85546875" style="1" customWidth="1"/>
    <col min="4412" max="4412" width="119.5703125" style="1" customWidth="1"/>
    <col min="4413" max="4413" width="6.42578125" style="1" customWidth="1"/>
    <col min="4414" max="4414" width="5.85546875" style="1" customWidth="1"/>
    <col min="4415" max="4415" width="13.42578125" style="1" customWidth="1"/>
    <col min="4416" max="4416" width="10.85546875" style="1" customWidth="1"/>
    <col min="4417" max="4417" width="9.42578125" style="1" customWidth="1"/>
    <col min="4418" max="4666" width="9" style="1"/>
    <col min="4667" max="4667" width="12.85546875" style="1" customWidth="1"/>
    <col min="4668" max="4668" width="119.5703125" style="1" customWidth="1"/>
    <col min="4669" max="4669" width="6.42578125" style="1" customWidth="1"/>
    <col min="4670" max="4670" width="5.85546875" style="1" customWidth="1"/>
    <col min="4671" max="4671" width="13.42578125" style="1" customWidth="1"/>
    <col min="4672" max="4672" width="10.85546875" style="1" customWidth="1"/>
    <col min="4673" max="4673" width="9.42578125" style="1" customWidth="1"/>
    <col min="4674" max="4922" width="9" style="1"/>
    <col min="4923" max="4923" width="12.85546875" style="1" customWidth="1"/>
    <col min="4924" max="4924" width="119.5703125" style="1" customWidth="1"/>
    <col min="4925" max="4925" width="6.42578125" style="1" customWidth="1"/>
    <col min="4926" max="4926" width="5.85546875" style="1" customWidth="1"/>
    <col min="4927" max="4927" width="13.42578125" style="1" customWidth="1"/>
    <col min="4928" max="4928" width="10.85546875" style="1" customWidth="1"/>
    <col min="4929" max="4929" width="9.42578125" style="1" customWidth="1"/>
    <col min="4930" max="5178" width="9" style="1"/>
    <col min="5179" max="5179" width="12.85546875" style="1" customWidth="1"/>
    <col min="5180" max="5180" width="119.5703125" style="1" customWidth="1"/>
    <col min="5181" max="5181" width="6.42578125" style="1" customWidth="1"/>
    <col min="5182" max="5182" width="5.85546875" style="1" customWidth="1"/>
    <col min="5183" max="5183" width="13.42578125" style="1" customWidth="1"/>
    <col min="5184" max="5184" width="10.85546875" style="1" customWidth="1"/>
    <col min="5185" max="5185" width="9.42578125" style="1" customWidth="1"/>
    <col min="5186" max="5434" width="9" style="1"/>
    <col min="5435" max="5435" width="12.85546875" style="1" customWidth="1"/>
    <col min="5436" max="5436" width="119.5703125" style="1" customWidth="1"/>
    <col min="5437" max="5437" width="6.42578125" style="1" customWidth="1"/>
    <col min="5438" max="5438" width="5.85546875" style="1" customWidth="1"/>
    <col min="5439" max="5439" width="13.42578125" style="1" customWidth="1"/>
    <col min="5440" max="5440" width="10.85546875" style="1" customWidth="1"/>
    <col min="5441" max="5441" width="9.42578125" style="1" customWidth="1"/>
    <col min="5442" max="5690" width="9" style="1"/>
    <col min="5691" max="5691" width="12.85546875" style="1" customWidth="1"/>
    <col min="5692" max="5692" width="119.5703125" style="1" customWidth="1"/>
    <col min="5693" max="5693" width="6.42578125" style="1" customWidth="1"/>
    <col min="5694" max="5694" width="5.85546875" style="1" customWidth="1"/>
    <col min="5695" max="5695" width="13.42578125" style="1" customWidth="1"/>
    <col min="5696" max="5696" width="10.85546875" style="1" customWidth="1"/>
    <col min="5697" max="5697" width="9.42578125" style="1" customWidth="1"/>
    <col min="5698" max="5946" width="9" style="1"/>
    <col min="5947" max="5947" width="12.85546875" style="1" customWidth="1"/>
    <col min="5948" max="5948" width="119.5703125" style="1" customWidth="1"/>
    <col min="5949" max="5949" width="6.42578125" style="1" customWidth="1"/>
    <col min="5950" max="5950" width="5.85546875" style="1" customWidth="1"/>
    <col min="5951" max="5951" width="13.42578125" style="1" customWidth="1"/>
    <col min="5952" max="5952" width="10.85546875" style="1" customWidth="1"/>
    <col min="5953" max="5953" width="9.42578125" style="1" customWidth="1"/>
    <col min="5954" max="6202" width="9" style="1"/>
    <col min="6203" max="6203" width="12.85546875" style="1" customWidth="1"/>
    <col min="6204" max="6204" width="119.5703125" style="1" customWidth="1"/>
    <col min="6205" max="6205" width="6.42578125" style="1" customWidth="1"/>
    <col min="6206" max="6206" width="5.85546875" style="1" customWidth="1"/>
    <col min="6207" max="6207" width="13.42578125" style="1" customWidth="1"/>
    <col min="6208" max="6208" width="10.85546875" style="1" customWidth="1"/>
    <col min="6209" max="6209" width="9.42578125" style="1" customWidth="1"/>
    <col min="6210" max="6458" width="9" style="1"/>
    <col min="6459" max="6459" width="12.85546875" style="1" customWidth="1"/>
    <col min="6460" max="6460" width="119.5703125" style="1" customWidth="1"/>
    <col min="6461" max="6461" width="6.42578125" style="1" customWidth="1"/>
    <col min="6462" max="6462" width="5.85546875" style="1" customWidth="1"/>
    <col min="6463" max="6463" width="13.42578125" style="1" customWidth="1"/>
    <col min="6464" max="6464" width="10.85546875" style="1" customWidth="1"/>
    <col min="6465" max="6465" width="9.42578125" style="1" customWidth="1"/>
    <col min="6466" max="6714" width="9" style="1"/>
    <col min="6715" max="6715" width="12.85546875" style="1" customWidth="1"/>
    <col min="6716" max="6716" width="119.5703125" style="1" customWidth="1"/>
    <col min="6717" max="6717" width="6.42578125" style="1" customWidth="1"/>
    <col min="6718" max="6718" width="5.85546875" style="1" customWidth="1"/>
    <col min="6719" max="6719" width="13.42578125" style="1" customWidth="1"/>
    <col min="6720" max="6720" width="10.85546875" style="1" customWidth="1"/>
    <col min="6721" max="6721" width="9.42578125" style="1" customWidth="1"/>
    <col min="6722" max="6970" width="9" style="1"/>
    <col min="6971" max="6971" width="12.85546875" style="1" customWidth="1"/>
    <col min="6972" max="6972" width="119.5703125" style="1" customWidth="1"/>
    <col min="6973" max="6973" width="6.42578125" style="1" customWidth="1"/>
    <col min="6974" max="6974" width="5.85546875" style="1" customWidth="1"/>
    <col min="6975" max="6975" width="13.42578125" style="1" customWidth="1"/>
    <col min="6976" max="6976" width="10.85546875" style="1" customWidth="1"/>
    <col min="6977" max="6977" width="9.42578125" style="1" customWidth="1"/>
    <col min="6978" max="7226" width="9" style="1"/>
    <col min="7227" max="7227" width="12.85546875" style="1" customWidth="1"/>
    <col min="7228" max="7228" width="119.5703125" style="1" customWidth="1"/>
    <col min="7229" max="7229" width="6.42578125" style="1" customWidth="1"/>
    <col min="7230" max="7230" width="5.85546875" style="1" customWidth="1"/>
    <col min="7231" max="7231" width="13.42578125" style="1" customWidth="1"/>
    <col min="7232" max="7232" width="10.85546875" style="1" customWidth="1"/>
    <col min="7233" max="7233" width="9.42578125" style="1" customWidth="1"/>
    <col min="7234" max="7482" width="9" style="1"/>
    <col min="7483" max="7483" width="12.85546875" style="1" customWidth="1"/>
    <col min="7484" max="7484" width="119.5703125" style="1" customWidth="1"/>
    <col min="7485" max="7485" width="6.42578125" style="1" customWidth="1"/>
    <col min="7486" max="7486" width="5.85546875" style="1" customWidth="1"/>
    <col min="7487" max="7487" width="13.42578125" style="1" customWidth="1"/>
    <col min="7488" max="7488" width="10.85546875" style="1" customWidth="1"/>
    <col min="7489" max="7489" width="9.42578125" style="1" customWidth="1"/>
    <col min="7490" max="7738" width="9" style="1"/>
    <col min="7739" max="7739" width="12.85546875" style="1" customWidth="1"/>
    <col min="7740" max="7740" width="119.5703125" style="1" customWidth="1"/>
    <col min="7741" max="7741" width="6.42578125" style="1" customWidth="1"/>
    <col min="7742" max="7742" width="5.85546875" style="1" customWidth="1"/>
    <col min="7743" max="7743" width="13.42578125" style="1" customWidth="1"/>
    <col min="7744" max="7744" width="10.85546875" style="1" customWidth="1"/>
    <col min="7745" max="7745" width="9.42578125" style="1" customWidth="1"/>
    <col min="7746" max="7994" width="9" style="1"/>
    <col min="7995" max="7995" width="12.85546875" style="1" customWidth="1"/>
    <col min="7996" max="7996" width="119.5703125" style="1" customWidth="1"/>
    <col min="7997" max="7997" width="6.42578125" style="1" customWidth="1"/>
    <col min="7998" max="7998" width="5.85546875" style="1" customWidth="1"/>
    <col min="7999" max="7999" width="13.42578125" style="1" customWidth="1"/>
    <col min="8000" max="8000" width="10.85546875" style="1" customWidth="1"/>
    <col min="8001" max="8001" width="9.42578125" style="1" customWidth="1"/>
    <col min="8002" max="8250" width="9" style="1"/>
    <col min="8251" max="8251" width="12.85546875" style="1" customWidth="1"/>
    <col min="8252" max="8252" width="119.5703125" style="1" customWidth="1"/>
    <col min="8253" max="8253" width="6.42578125" style="1" customWidth="1"/>
    <col min="8254" max="8254" width="5.85546875" style="1" customWidth="1"/>
    <col min="8255" max="8255" width="13.42578125" style="1" customWidth="1"/>
    <col min="8256" max="8256" width="10.85546875" style="1" customWidth="1"/>
    <col min="8257" max="8257" width="9.42578125" style="1" customWidth="1"/>
    <col min="8258" max="8506" width="9" style="1"/>
    <col min="8507" max="8507" width="12.85546875" style="1" customWidth="1"/>
    <col min="8508" max="8508" width="119.5703125" style="1" customWidth="1"/>
    <col min="8509" max="8509" width="6.42578125" style="1" customWidth="1"/>
    <col min="8510" max="8510" width="5.85546875" style="1" customWidth="1"/>
    <col min="8511" max="8511" width="13.42578125" style="1" customWidth="1"/>
    <col min="8512" max="8512" width="10.85546875" style="1" customWidth="1"/>
    <col min="8513" max="8513" width="9.42578125" style="1" customWidth="1"/>
    <col min="8514" max="8762" width="9" style="1"/>
    <col min="8763" max="8763" width="12.85546875" style="1" customWidth="1"/>
    <col min="8764" max="8764" width="119.5703125" style="1" customWidth="1"/>
    <col min="8765" max="8765" width="6.42578125" style="1" customWidth="1"/>
    <col min="8766" max="8766" width="5.85546875" style="1" customWidth="1"/>
    <col min="8767" max="8767" width="13.42578125" style="1" customWidth="1"/>
    <col min="8768" max="8768" width="10.85546875" style="1" customWidth="1"/>
    <col min="8769" max="8769" width="9.42578125" style="1" customWidth="1"/>
    <col min="8770" max="9018" width="9" style="1"/>
    <col min="9019" max="9019" width="12.85546875" style="1" customWidth="1"/>
    <col min="9020" max="9020" width="119.5703125" style="1" customWidth="1"/>
    <col min="9021" max="9021" width="6.42578125" style="1" customWidth="1"/>
    <col min="9022" max="9022" width="5.85546875" style="1" customWidth="1"/>
    <col min="9023" max="9023" width="13.42578125" style="1" customWidth="1"/>
    <col min="9024" max="9024" width="10.85546875" style="1" customWidth="1"/>
    <col min="9025" max="9025" width="9.42578125" style="1" customWidth="1"/>
    <col min="9026" max="9274" width="9" style="1"/>
    <col min="9275" max="9275" width="12.85546875" style="1" customWidth="1"/>
    <col min="9276" max="9276" width="119.5703125" style="1" customWidth="1"/>
    <col min="9277" max="9277" width="6.42578125" style="1" customWidth="1"/>
    <col min="9278" max="9278" width="5.85546875" style="1" customWidth="1"/>
    <col min="9279" max="9279" width="13.42578125" style="1" customWidth="1"/>
    <col min="9280" max="9280" width="10.85546875" style="1" customWidth="1"/>
    <col min="9281" max="9281" width="9.42578125" style="1" customWidth="1"/>
    <col min="9282" max="9530" width="9" style="1"/>
    <col min="9531" max="9531" width="12.85546875" style="1" customWidth="1"/>
    <col min="9532" max="9532" width="119.5703125" style="1" customWidth="1"/>
    <col min="9533" max="9533" width="6.42578125" style="1" customWidth="1"/>
    <col min="9534" max="9534" width="5.85546875" style="1" customWidth="1"/>
    <col min="9535" max="9535" width="13.42578125" style="1" customWidth="1"/>
    <col min="9536" max="9536" width="10.85546875" style="1" customWidth="1"/>
    <col min="9537" max="9537" width="9.42578125" style="1" customWidth="1"/>
    <col min="9538" max="9786" width="9" style="1"/>
    <col min="9787" max="9787" width="12.85546875" style="1" customWidth="1"/>
    <col min="9788" max="9788" width="119.5703125" style="1" customWidth="1"/>
    <col min="9789" max="9789" width="6.42578125" style="1" customWidth="1"/>
    <col min="9790" max="9790" width="5.85546875" style="1" customWidth="1"/>
    <col min="9791" max="9791" width="13.42578125" style="1" customWidth="1"/>
    <col min="9792" max="9792" width="10.85546875" style="1" customWidth="1"/>
    <col min="9793" max="9793" width="9.42578125" style="1" customWidth="1"/>
    <col min="9794" max="10042" width="9" style="1"/>
    <col min="10043" max="10043" width="12.85546875" style="1" customWidth="1"/>
    <col min="10044" max="10044" width="119.5703125" style="1" customWidth="1"/>
    <col min="10045" max="10045" width="6.42578125" style="1" customWidth="1"/>
    <col min="10046" max="10046" width="5.85546875" style="1" customWidth="1"/>
    <col min="10047" max="10047" width="13.42578125" style="1" customWidth="1"/>
    <col min="10048" max="10048" width="10.85546875" style="1" customWidth="1"/>
    <col min="10049" max="10049" width="9.42578125" style="1" customWidth="1"/>
    <col min="10050" max="10298" width="9" style="1"/>
    <col min="10299" max="10299" width="12.85546875" style="1" customWidth="1"/>
    <col min="10300" max="10300" width="119.5703125" style="1" customWidth="1"/>
    <col min="10301" max="10301" width="6.42578125" style="1" customWidth="1"/>
    <col min="10302" max="10302" width="5.85546875" style="1" customWidth="1"/>
    <col min="10303" max="10303" width="13.42578125" style="1" customWidth="1"/>
    <col min="10304" max="10304" width="10.85546875" style="1" customWidth="1"/>
    <col min="10305" max="10305" width="9.42578125" style="1" customWidth="1"/>
    <col min="10306" max="10554" width="9" style="1"/>
    <col min="10555" max="10555" width="12.85546875" style="1" customWidth="1"/>
    <col min="10556" max="10556" width="119.5703125" style="1" customWidth="1"/>
    <col min="10557" max="10557" width="6.42578125" style="1" customWidth="1"/>
    <col min="10558" max="10558" width="5.85546875" style="1" customWidth="1"/>
    <col min="10559" max="10559" width="13.42578125" style="1" customWidth="1"/>
    <col min="10560" max="10560" width="10.85546875" style="1" customWidth="1"/>
    <col min="10561" max="10561" width="9.42578125" style="1" customWidth="1"/>
    <col min="10562" max="10810" width="9" style="1"/>
    <col min="10811" max="10811" width="12.85546875" style="1" customWidth="1"/>
    <col min="10812" max="10812" width="119.5703125" style="1" customWidth="1"/>
    <col min="10813" max="10813" width="6.42578125" style="1" customWidth="1"/>
    <col min="10814" max="10814" width="5.85546875" style="1" customWidth="1"/>
    <col min="10815" max="10815" width="13.42578125" style="1" customWidth="1"/>
    <col min="10816" max="10816" width="10.85546875" style="1" customWidth="1"/>
    <col min="10817" max="10817" width="9.42578125" style="1" customWidth="1"/>
    <col min="10818" max="11066" width="9" style="1"/>
    <col min="11067" max="11067" width="12.85546875" style="1" customWidth="1"/>
    <col min="11068" max="11068" width="119.5703125" style="1" customWidth="1"/>
    <col min="11069" max="11069" width="6.42578125" style="1" customWidth="1"/>
    <col min="11070" max="11070" width="5.85546875" style="1" customWidth="1"/>
    <col min="11071" max="11071" width="13.42578125" style="1" customWidth="1"/>
    <col min="11072" max="11072" width="10.85546875" style="1" customWidth="1"/>
    <col min="11073" max="11073" width="9.42578125" style="1" customWidth="1"/>
    <col min="11074" max="11322" width="9" style="1"/>
    <col min="11323" max="11323" width="12.85546875" style="1" customWidth="1"/>
    <col min="11324" max="11324" width="119.5703125" style="1" customWidth="1"/>
    <col min="11325" max="11325" width="6.42578125" style="1" customWidth="1"/>
    <col min="11326" max="11326" width="5.85546875" style="1" customWidth="1"/>
    <col min="11327" max="11327" width="13.42578125" style="1" customWidth="1"/>
    <col min="11328" max="11328" width="10.85546875" style="1" customWidth="1"/>
    <col min="11329" max="11329" width="9.42578125" style="1" customWidth="1"/>
    <col min="11330" max="11578" width="9" style="1"/>
    <col min="11579" max="11579" width="12.85546875" style="1" customWidth="1"/>
    <col min="11580" max="11580" width="119.5703125" style="1" customWidth="1"/>
    <col min="11581" max="11581" width="6.42578125" style="1" customWidth="1"/>
    <col min="11582" max="11582" width="5.85546875" style="1" customWidth="1"/>
    <col min="11583" max="11583" width="13.42578125" style="1" customWidth="1"/>
    <col min="11584" max="11584" width="10.85546875" style="1" customWidth="1"/>
    <col min="11585" max="11585" width="9.42578125" style="1" customWidth="1"/>
    <col min="11586" max="11834" width="9" style="1"/>
    <col min="11835" max="11835" width="12.85546875" style="1" customWidth="1"/>
    <col min="11836" max="11836" width="119.5703125" style="1" customWidth="1"/>
    <col min="11837" max="11837" width="6.42578125" style="1" customWidth="1"/>
    <col min="11838" max="11838" width="5.85546875" style="1" customWidth="1"/>
    <col min="11839" max="11839" width="13.42578125" style="1" customWidth="1"/>
    <col min="11840" max="11840" width="10.85546875" style="1" customWidth="1"/>
    <col min="11841" max="11841" width="9.42578125" style="1" customWidth="1"/>
    <col min="11842" max="12090" width="9" style="1"/>
    <col min="12091" max="12091" width="12.85546875" style="1" customWidth="1"/>
    <col min="12092" max="12092" width="119.5703125" style="1" customWidth="1"/>
    <col min="12093" max="12093" width="6.42578125" style="1" customWidth="1"/>
    <col min="12094" max="12094" width="5.85546875" style="1" customWidth="1"/>
    <col min="12095" max="12095" width="13.42578125" style="1" customWidth="1"/>
    <col min="12096" max="12096" width="10.85546875" style="1" customWidth="1"/>
    <col min="12097" max="12097" width="9.42578125" style="1" customWidth="1"/>
    <col min="12098" max="12346" width="9" style="1"/>
    <col min="12347" max="12347" width="12.85546875" style="1" customWidth="1"/>
    <col min="12348" max="12348" width="119.5703125" style="1" customWidth="1"/>
    <col min="12349" max="12349" width="6.42578125" style="1" customWidth="1"/>
    <col min="12350" max="12350" width="5.85546875" style="1" customWidth="1"/>
    <col min="12351" max="12351" width="13.42578125" style="1" customWidth="1"/>
    <col min="12352" max="12352" width="10.85546875" style="1" customWidth="1"/>
    <col min="12353" max="12353" width="9.42578125" style="1" customWidth="1"/>
    <col min="12354" max="12602" width="9" style="1"/>
    <col min="12603" max="12603" width="12.85546875" style="1" customWidth="1"/>
    <col min="12604" max="12604" width="119.5703125" style="1" customWidth="1"/>
    <col min="12605" max="12605" width="6.42578125" style="1" customWidth="1"/>
    <col min="12606" max="12606" width="5.85546875" style="1" customWidth="1"/>
    <col min="12607" max="12607" width="13.42578125" style="1" customWidth="1"/>
    <col min="12608" max="12608" width="10.85546875" style="1" customWidth="1"/>
    <col min="12609" max="12609" width="9.42578125" style="1" customWidth="1"/>
    <col min="12610" max="12858" width="9" style="1"/>
    <col min="12859" max="12859" width="12.85546875" style="1" customWidth="1"/>
    <col min="12860" max="12860" width="119.5703125" style="1" customWidth="1"/>
    <col min="12861" max="12861" width="6.42578125" style="1" customWidth="1"/>
    <col min="12862" max="12862" width="5.85546875" style="1" customWidth="1"/>
    <col min="12863" max="12863" width="13.42578125" style="1" customWidth="1"/>
    <col min="12864" max="12864" width="10.85546875" style="1" customWidth="1"/>
    <col min="12865" max="12865" width="9.42578125" style="1" customWidth="1"/>
    <col min="12866" max="13114" width="9" style="1"/>
    <col min="13115" max="13115" width="12.85546875" style="1" customWidth="1"/>
    <col min="13116" max="13116" width="119.5703125" style="1" customWidth="1"/>
    <col min="13117" max="13117" width="6.42578125" style="1" customWidth="1"/>
    <col min="13118" max="13118" width="5.85546875" style="1" customWidth="1"/>
    <col min="13119" max="13119" width="13.42578125" style="1" customWidth="1"/>
    <col min="13120" max="13120" width="10.85546875" style="1" customWidth="1"/>
    <col min="13121" max="13121" width="9.42578125" style="1" customWidth="1"/>
    <col min="13122" max="13370" width="9" style="1"/>
    <col min="13371" max="13371" width="12.85546875" style="1" customWidth="1"/>
    <col min="13372" max="13372" width="119.5703125" style="1" customWidth="1"/>
    <col min="13373" max="13373" width="6.42578125" style="1" customWidth="1"/>
    <col min="13374" max="13374" width="5.85546875" style="1" customWidth="1"/>
    <col min="13375" max="13375" width="13.42578125" style="1" customWidth="1"/>
    <col min="13376" max="13376" width="10.85546875" style="1" customWidth="1"/>
    <col min="13377" max="13377" width="9.42578125" style="1" customWidth="1"/>
    <col min="13378" max="13626" width="9" style="1"/>
    <col min="13627" max="13627" width="12.85546875" style="1" customWidth="1"/>
    <col min="13628" max="13628" width="119.5703125" style="1" customWidth="1"/>
    <col min="13629" max="13629" width="6.42578125" style="1" customWidth="1"/>
    <col min="13630" max="13630" width="5.85546875" style="1" customWidth="1"/>
    <col min="13631" max="13631" width="13.42578125" style="1" customWidth="1"/>
    <col min="13632" max="13632" width="10.85546875" style="1" customWidth="1"/>
    <col min="13633" max="13633" width="9.42578125" style="1" customWidth="1"/>
    <col min="13634" max="13882" width="9" style="1"/>
    <col min="13883" max="13883" width="12.85546875" style="1" customWidth="1"/>
    <col min="13884" max="13884" width="119.5703125" style="1" customWidth="1"/>
    <col min="13885" max="13885" width="6.42578125" style="1" customWidth="1"/>
    <col min="13886" max="13886" width="5.85546875" style="1" customWidth="1"/>
    <col min="13887" max="13887" width="13.42578125" style="1" customWidth="1"/>
    <col min="13888" max="13888" width="10.85546875" style="1" customWidth="1"/>
    <col min="13889" max="13889" width="9.42578125" style="1" customWidth="1"/>
    <col min="13890" max="14138" width="9" style="1"/>
    <col min="14139" max="14139" width="12.85546875" style="1" customWidth="1"/>
    <col min="14140" max="14140" width="119.5703125" style="1" customWidth="1"/>
    <col min="14141" max="14141" width="6.42578125" style="1" customWidth="1"/>
    <col min="14142" max="14142" width="5.85546875" style="1" customWidth="1"/>
    <col min="14143" max="14143" width="13.42578125" style="1" customWidth="1"/>
    <col min="14144" max="14144" width="10.85546875" style="1" customWidth="1"/>
    <col min="14145" max="14145" width="9.42578125" style="1" customWidth="1"/>
    <col min="14146" max="14394" width="9" style="1"/>
    <col min="14395" max="14395" width="12.85546875" style="1" customWidth="1"/>
    <col min="14396" max="14396" width="119.5703125" style="1" customWidth="1"/>
    <col min="14397" max="14397" width="6.42578125" style="1" customWidth="1"/>
    <col min="14398" max="14398" width="5.85546875" style="1" customWidth="1"/>
    <col min="14399" max="14399" width="13.42578125" style="1" customWidth="1"/>
    <col min="14400" max="14400" width="10.85546875" style="1" customWidth="1"/>
    <col min="14401" max="14401" width="9.42578125" style="1" customWidth="1"/>
    <col min="14402" max="14650" width="9" style="1"/>
    <col min="14651" max="14651" width="12.85546875" style="1" customWidth="1"/>
    <col min="14652" max="14652" width="119.5703125" style="1" customWidth="1"/>
    <col min="14653" max="14653" width="6.42578125" style="1" customWidth="1"/>
    <col min="14654" max="14654" width="5.85546875" style="1" customWidth="1"/>
    <col min="14655" max="14655" width="13.42578125" style="1" customWidth="1"/>
    <col min="14656" max="14656" width="10.85546875" style="1" customWidth="1"/>
    <col min="14657" max="14657" width="9.42578125" style="1" customWidth="1"/>
    <col min="14658" max="14906" width="9" style="1"/>
    <col min="14907" max="14907" width="12.85546875" style="1" customWidth="1"/>
    <col min="14908" max="14908" width="119.5703125" style="1" customWidth="1"/>
    <col min="14909" max="14909" width="6.42578125" style="1" customWidth="1"/>
    <col min="14910" max="14910" width="5.85546875" style="1" customWidth="1"/>
    <col min="14911" max="14911" width="13.42578125" style="1" customWidth="1"/>
    <col min="14912" max="14912" width="10.85546875" style="1" customWidth="1"/>
    <col min="14913" max="14913" width="9.42578125" style="1" customWidth="1"/>
    <col min="14914" max="15162" width="9" style="1"/>
    <col min="15163" max="15163" width="12.85546875" style="1" customWidth="1"/>
    <col min="15164" max="15164" width="119.5703125" style="1" customWidth="1"/>
    <col min="15165" max="15165" width="6.42578125" style="1" customWidth="1"/>
    <col min="15166" max="15166" width="5.85546875" style="1" customWidth="1"/>
    <col min="15167" max="15167" width="13.42578125" style="1" customWidth="1"/>
    <col min="15168" max="15168" width="10.85546875" style="1" customWidth="1"/>
    <col min="15169" max="15169" width="9.42578125" style="1" customWidth="1"/>
    <col min="15170" max="15418" width="9" style="1"/>
    <col min="15419" max="15419" width="12.85546875" style="1" customWidth="1"/>
    <col min="15420" max="15420" width="119.5703125" style="1" customWidth="1"/>
    <col min="15421" max="15421" width="6.42578125" style="1" customWidth="1"/>
    <col min="15422" max="15422" width="5.85546875" style="1" customWidth="1"/>
    <col min="15423" max="15423" width="13.42578125" style="1" customWidth="1"/>
    <col min="15424" max="15424" width="10.85546875" style="1" customWidth="1"/>
    <col min="15425" max="15425" width="9.42578125" style="1" customWidth="1"/>
    <col min="15426" max="15674" width="9" style="1"/>
    <col min="15675" max="15675" width="12.85546875" style="1" customWidth="1"/>
    <col min="15676" max="15676" width="119.5703125" style="1" customWidth="1"/>
    <col min="15677" max="15677" width="6.42578125" style="1" customWidth="1"/>
    <col min="15678" max="15678" width="5.85546875" style="1" customWidth="1"/>
    <col min="15679" max="15679" width="13.42578125" style="1" customWidth="1"/>
    <col min="15680" max="15680" width="10.85546875" style="1" customWidth="1"/>
    <col min="15681" max="15681" width="9.42578125" style="1" customWidth="1"/>
    <col min="15682" max="16384" width="9" style="1"/>
  </cols>
  <sheetData>
    <row r="2" spans="3:46" ht="20.25" customHeight="1" x14ac:dyDescent="0.2">
      <c r="F2" s="866" t="s">
        <v>368</v>
      </c>
      <c r="G2" s="866"/>
      <c r="H2" s="866"/>
      <c r="I2" s="866"/>
      <c r="J2" s="866"/>
      <c r="K2" s="746"/>
      <c r="L2" s="746"/>
      <c r="M2" s="746"/>
    </row>
    <row r="3" spans="3:46" s="16" customFormat="1" x14ac:dyDescent="0.2">
      <c r="C3" s="1"/>
      <c r="F3" s="747"/>
      <c r="G3" s="748"/>
      <c r="H3" s="749"/>
    </row>
    <row r="4" spans="3:46" s="16" customFormat="1" ht="15" thickBot="1" x14ac:dyDescent="0.3">
      <c r="F4" s="750" t="s">
        <v>400</v>
      </c>
      <c r="G4" s="748"/>
      <c r="H4" s="749"/>
    </row>
    <row r="5" spans="3:46" s="16" customFormat="1" ht="15" customHeight="1" thickTop="1" thickBot="1" x14ac:dyDescent="0.3">
      <c r="F5" s="867" t="s">
        <v>209</v>
      </c>
      <c r="G5" s="869" t="s">
        <v>369</v>
      </c>
      <c r="H5" s="871" t="s">
        <v>370</v>
      </c>
      <c r="I5" s="873" t="s">
        <v>371</v>
      </c>
      <c r="J5" s="874"/>
      <c r="K5" s="875"/>
      <c r="L5" s="752"/>
      <c r="M5" s="753" t="s">
        <v>372</v>
      </c>
    </row>
    <row r="6" spans="3:46" s="16" customFormat="1" ht="16.5" thickTop="1" thickBot="1" x14ac:dyDescent="0.3">
      <c r="F6" s="868"/>
      <c r="G6" s="870"/>
      <c r="H6" s="872"/>
      <c r="I6" s="754" t="s">
        <v>373</v>
      </c>
      <c r="J6" s="755" t="s">
        <v>374</v>
      </c>
      <c r="K6" s="754" t="s">
        <v>25</v>
      </c>
      <c r="L6" s="752"/>
      <c r="M6" s="752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3:46" s="16" customFormat="1" ht="15.75" thickTop="1" x14ac:dyDescent="0.25">
      <c r="F7" s="756">
        <v>1</v>
      </c>
      <c r="G7" s="33">
        <f>'[1]01 '!$Q$14</f>
        <v>744924</v>
      </c>
      <c r="H7" s="757" t="s">
        <v>375</v>
      </c>
      <c r="I7" s="758"/>
      <c r="J7" s="758">
        <f t="shared" ref="J7:J37" si="0">(2200-(G7/1000))/91.7</f>
        <v>15.867786259541985</v>
      </c>
      <c r="K7" s="759">
        <f>G7/2200/1000</f>
        <v>0.33860181818181823</v>
      </c>
      <c r="L7" s="760"/>
      <c r="M7" s="761">
        <f>(G7/1000)/24</f>
        <v>31.038499999999999</v>
      </c>
      <c r="O7" s="762">
        <f>249.262+270.9</f>
        <v>520.16200000000003</v>
      </c>
      <c r="P7" s="763">
        <f>1356.367+39.742</f>
        <v>1396.1089999999999</v>
      </c>
      <c r="Q7" s="763">
        <f>1086.521+50.6</f>
        <v>1137.1209999999999</v>
      </c>
      <c r="R7" s="763">
        <f>1353.558+373.309</f>
        <v>1726.867</v>
      </c>
      <c r="S7" s="762">
        <v>1942.7460000000001</v>
      </c>
      <c r="T7" s="762">
        <v>1868.212</v>
      </c>
      <c r="U7" s="762">
        <v>2057.011</v>
      </c>
      <c r="V7" s="762">
        <v>1781.8440000000001</v>
      </c>
      <c r="W7" s="764">
        <v>1250.7639999999999</v>
      </c>
      <c r="X7" s="764">
        <v>1613.4860000000001</v>
      </c>
      <c r="Y7" s="764">
        <v>1325.077</v>
      </c>
      <c r="Z7" s="762">
        <f>66.442+571.568</f>
        <v>638.01</v>
      </c>
      <c r="AA7" s="762">
        <f>815.429</f>
        <v>815.42899999999997</v>
      </c>
      <c r="AB7" s="764">
        <f>352.234+731.627</f>
        <v>1083.8609999999999</v>
      </c>
      <c r="AC7" s="762">
        <f>1626.002+13.213</f>
        <v>1639.2149999999999</v>
      </c>
      <c r="AD7" s="762">
        <v>2094.7910000000002</v>
      </c>
      <c r="AE7" s="764">
        <v>2075.375</v>
      </c>
      <c r="AF7" s="764">
        <v>2008.8040000000001</v>
      </c>
      <c r="AG7" s="764">
        <v>1946.712</v>
      </c>
      <c r="AH7" s="764">
        <v>1998.9390000000001</v>
      </c>
      <c r="AI7" s="762">
        <f>1623.839+281.468</f>
        <v>1905.307</v>
      </c>
      <c r="AJ7" s="762">
        <v>1610.0239999999999</v>
      </c>
      <c r="AK7" s="762">
        <f>1135.181+98.368</f>
        <v>1233.549</v>
      </c>
      <c r="AL7" s="762">
        <f>958.893+543.852</f>
        <v>1502.7449999999999</v>
      </c>
      <c r="AM7" s="762">
        <v>2043.15</v>
      </c>
      <c r="AN7" s="762">
        <v>1762.6420000000001</v>
      </c>
      <c r="AO7" s="762">
        <v>2170.3359999999998</v>
      </c>
      <c r="AP7" s="762">
        <f>1181.38+463.711</f>
        <v>1645.0910000000001</v>
      </c>
      <c r="AQ7" s="762">
        <v>219.47399999999999</v>
      </c>
      <c r="AR7" s="762">
        <f>48.153+1225.968+107.3</f>
        <v>1381.421</v>
      </c>
      <c r="AS7" s="762"/>
    </row>
    <row r="8" spans="3:46" s="16" customFormat="1" x14ac:dyDescent="0.25">
      <c r="F8" s="765">
        <v>2</v>
      </c>
      <c r="G8" s="33">
        <f>'[1]02'!$Q$14</f>
        <v>743972</v>
      </c>
      <c r="H8" s="757" t="s">
        <v>375</v>
      </c>
      <c r="I8" s="766"/>
      <c r="J8" s="766">
        <f t="shared" si="0"/>
        <v>15.878167938931297</v>
      </c>
      <c r="K8" s="767">
        <f>G8/2200/1000</f>
        <v>0.33816909090909092</v>
      </c>
      <c r="L8" s="760"/>
      <c r="M8" s="761">
        <f t="shared" ref="M8:M37" si="1">(G8/1000)/24</f>
        <v>30.998833333333334</v>
      </c>
    </row>
    <row r="9" spans="3:46" s="16" customFormat="1" x14ac:dyDescent="0.25">
      <c r="F9" s="768">
        <v>3</v>
      </c>
      <c r="G9" s="33">
        <f>'[1]03'!$Q$14</f>
        <v>1048435</v>
      </c>
      <c r="H9" s="757" t="s">
        <v>375</v>
      </c>
      <c r="I9" s="766"/>
      <c r="J9" s="766">
        <f t="shared" si="0"/>
        <v>12.557960741548529</v>
      </c>
      <c r="K9" s="767">
        <f>G9/2200/1000</f>
        <v>0.47656136363636364</v>
      </c>
      <c r="L9" s="760"/>
      <c r="M9" s="761">
        <f t="shared" si="1"/>
        <v>43.684791666666662</v>
      </c>
    </row>
    <row r="10" spans="3:46" s="16" customFormat="1" x14ac:dyDescent="0.25">
      <c r="F10" s="768">
        <v>4</v>
      </c>
      <c r="G10" s="33">
        <f>'[1]04'!$Q$14</f>
        <v>1114821</v>
      </c>
      <c r="H10" s="757" t="s">
        <v>375</v>
      </c>
      <c r="I10" s="766"/>
      <c r="J10" s="766">
        <f t="shared" si="0"/>
        <v>11.834013086150492</v>
      </c>
      <c r="K10" s="767">
        <f>G10/2200/1000</f>
        <v>0.50673681818181815</v>
      </c>
      <c r="L10" s="760"/>
      <c r="M10" s="761">
        <f t="shared" si="1"/>
        <v>46.450874999999996</v>
      </c>
    </row>
    <row r="11" spans="3:46" s="16" customFormat="1" x14ac:dyDescent="0.25">
      <c r="F11" s="768">
        <v>5</v>
      </c>
      <c r="G11" s="33">
        <f>'[1]05'!$Q$14</f>
        <v>248126</v>
      </c>
      <c r="H11" s="757" t="s">
        <v>375</v>
      </c>
      <c r="I11" s="766"/>
      <c r="J11" s="766">
        <f t="shared" si="0"/>
        <v>21.285430752453653</v>
      </c>
      <c r="K11" s="767">
        <f t="shared" ref="K11" si="2">G11/2000/1000</f>
        <v>0.12406300000000001</v>
      </c>
      <c r="L11" s="760"/>
      <c r="M11" s="761">
        <f t="shared" si="1"/>
        <v>10.338583333333334</v>
      </c>
    </row>
    <row r="12" spans="3:46" s="16" customFormat="1" x14ac:dyDescent="0.25">
      <c r="F12" s="768">
        <v>6</v>
      </c>
      <c r="G12" s="33">
        <v>501147</v>
      </c>
      <c r="H12" s="757" t="s">
        <v>375</v>
      </c>
      <c r="I12" s="766"/>
      <c r="J12" s="766">
        <f t="shared" si="0"/>
        <v>18.526205016357689</v>
      </c>
      <c r="K12" s="767">
        <f t="shared" ref="K12:K37" si="3">G12/2200/1000</f>
        <v>0.22779409090909089</v>
      </c>
      <c r="L12" s="760"/>
      <c r="M12" s="761">
        <f t="shared" si="1"/>
        <v>20.881125000000001</v>
      </c>
      <c r="AT12" s="149"/>
    </row>
    <row r="13" spans="3:46" s="16" customFormat="1" x14ac:dyDescent="0.25">
      <c r="F13" s="768">
        <v>7</v>
      </c>
      <c r="G13" s="33">
        <v>104168</v>
      </c>
      <c r="H13" s="757" t="s">
        <v>375</v>
      </c>
      <c r="I13" s="766"/>
      <c r="J13" s="766">
        <f t="shared" si="0"/>
        <v>22.855310796074154</v>
      </c>
      <c r="K13" s="767">
        <f t="shared" si="3"/>
        <v>4.734909090909091E-2</v>
      </c>
      <c r="L13" s="760"/>
      <c r="M13" s="761">
        <f t="shared" si="1"/>
        <v>4.3403333333333336</v>
      </c>
    </row>
    <row r="14" spans="3:46" s="16" customFormat="1" x14ac:dyDescent="0.25">
      <c r="F14" s="768">
        <v>8</v>
      </c>
      <c r="G14" s="33">
        <v>320907</v>
      </c>
      <c r="H14" s="757" t="s">
        <v>375</v>
      </c>
      <c r="I14" s="766"/>
      <c r="J14" s="766">
        <f t="shared" si="0"/>
        <v>20.491744820065431</v>
      </c>
      <c r="K14" s="767">
        <f t="shared" si="3"/>
        <v>0.14586681818181818</v>
      </c>
      <c r="L14" s="760"/>
      <c r="M14" s="761">
        <f t="shared" si="1"/>
        <v>13.371124999999999</v>
      </c>
    </row>
    <row r="15" spans="3:46" s="16" customFormat="1" x14ac:dyDescent="0.25">
      <c r="F15" s="768">
        <v>9</v>
      </c>
      <c r="G15" s="33">
        <v>100743</v>
      </c>
      <c r="H15" s="757" t="s">
        <v>375</v>
      </c>
      <c r="I15" s="766"/>
      <c r="J15" s="766">
        <f t="shared" si="0"/>
        <v>22.892660850599782</v>
      </c>
      <c r="K15" s="767">
        <f t="shared" si="3"/>
        <v>4.5792272727272723E-2</v>
      </c>
      <c r="L15" s="760"/>
      <c r="M15" s="761">
        <f t="shared" si="1"/>
        <v>4.1976249999999995</v>
      </c>
    </row>
    <row r="16" spans="3:46" s="16" customFormat="1" x14ac:dyDescent="0.25">
      <c r="F16" s="768">
        <v>10</v>
      </c>
      <c r="G16" s="33">
        <v>512647</v>
      </c>
      <c r="H16" s="757" t="s">
        <v>375</v>
      </c>
      <c r="I16" s="766"/>
      <c r="J16" s="766">
        <f t="shared" si="0"/>
        <v>18.400796074154854</v>
      </c>
      <c r="K16" s="767">
        <f t="shared" si="3"/>
        <v>0.23302136363636364</v>
      </c>
      <c r="L16" s="760"/>
      <c r="M16" s="761">
        <f t="shared" si="1"/>
        <v>21.360291666666669</v>
      </c>
    </row>
    <row r="17" spans="6:13" s="16" customFormat="1" x14ac:dyDescent="0.25">
      <c r="F17" s="768">
        <v>11</v>
      </c>
      <c r="G17" s="33">
        <v>441064</v>
      </c>
      <c r="H17" s="757" t="s">
        <v>375</v>
      </c>
      <c r="I17" s="766"/>
      <c r="J17" s="766">
        <f t="shared" si="0"/>
        <v>19.181417666303162</v>
      </c>
      <c r="K17" s="767">
        <f t="shared" si="3"/>
        <v>0.20048363636363636</v>
      </c>
      <c r="L17" s="760"/>
      <c r="M17" s="761">
        <f t="shared" si="1"/>
        <v>18.377666666666666</v>
      </c>
    </row>
    <row r="18" spans="6:13" s="16" customFormat="1" x14ac:dyDescent="0.25">
      <c r="F18" s="768">
        <v>12</v>
      </c>
      <c r="G18" s="33">
        <v>524002</v>
      </c>
      <c r="H18" s="757" t="s">
        <v>375</v>
      </c>
      <c r="I18" s="766"/>
      <c r="J18" s="766">
        <f t="shared" si="0"/>
        <v>18.276968375136313</v>
      </c>
      <c r="K18" s="767">
        <f t="shared" si="3"/>
        <v>0.23818272727272727</v>
      </c>
      <c r="L18" s="760"/>
      <c r="M18" s="761">
        <f t="shared" si="1"/>
        <v>21.833416666666665</v>
      </c>
    </row>
    <row r="19" spans="6:13" s="16" customFormat="1" x14ac:dyDescent="0.25">
      <c r="F19" s="768">
        <v>13</v>
      </c>
      <c r="G19" s="33">
        <f>'[4]13'!$Q$13</f>
        <v>568358</v>
      </c>
      <c r="H19" s="757" t="s">
        <v>375</v>
      </c>
      <c r="I19" s="766"/>
      <c r="J19" s="766">
        <f t="shared" si="0"/>
        <v>17.793260632497272</v>
      </c>
      <c r="K19" s="767">
        <f t="shared" si="3"/>
        <v>0.25834454545454549</v>
      </c>
      <c r="L19" s="760"/>
      <c r="M19" s="761">
        <f t="shared" si="1"/>
        <v>23.681583333333332</v>
      </c>
    </row>
    <row r="20" spans="6:13" s="16" customFormat="1" x14ac:dyDescent="0.25">
      <c r="F20" s="768">
        <v>14</v>
      </c>
      <c r="G20" s="33">
        <v>430750</v>
      </c>
      <c r="H20" s="757" t="s">
        <v>375</v>
      </c>
      <c r="I20" s="766"/>
      <c r="J20" s="766">
        <f t="shared" si="0"/>
        <v>19.293893129770993</v>
      </c>
      <c r="K20" s="767">
        <f t="shared" si="3"/>
        <v>0.19579545454545452</v>
      </c>
      <c r="L20" s="760"/>
      <c r="M20" s="761">
        <f t="shared" si="1"/>
        <v>17.947916666666668</v>
      </c>
    </row>
    <row r="21" spans="6:13" s="16" customFormat="1" x14ac:dyDescent="0.2">
      <c r="F21" s="768">
        <v>15</v>
      </c>
      <c r="G21" s="769"/>
      <c r="H21" s="757" t="s">
        <v>376</v>
      </c>
      <c r="I21" s="766"/>
      <c r="J21" s="766">
        <f t="shared" si="0"/>
        <v>23.991275899672846</v>
      </c>
      <c r="K21" s="767">
        <f t="shared" si="3"/>
        <v>0</v>
      </c>
      <c r="L21" s="760"/>
      <c r="M21" s="761">
        <f t="shared" si="1"/>
        <v>0</v>
      </c>
    </row>
    <row r="22" spans="6:13" s="16" customFormat="1" x14ac:dyDescent="0.2">
      <c r="F22" s="768">
        <v>16</v>
      </c>
      <c r="G22" s="769"/>
      <c r="H22" s="757" t="s">
        <v>376</v>
      </c>
      <c r="I22" s="766"/>
      <c r="J22" s="766">
        <f t="shared" si="0"/>
        <v>23.991275899672846</v>
      </c>
      <c r="K22" s="767">
        <f t="shared" si="3"/>
        <v>0</v>
      </c>
      <c r="L22" s="760"/>
      <c r="M22" s="761">
        <f t="shared" si="1"/>
        <v>0</v>
      </c>
    </row>
    <row r="23" spans="6:13" s="16" customFormat="1" x14ac:dyDescent="0.25">
      <c r="F23" s="768">
        <v>17</v>
      </c>
      <c r="G23" s="770"/>
      <c r="H23" s="757" t="s">
        <v>376</v>
      </c>
      <c r="I23" s="766"/>
      <c r="J23" s="766">
        <f t="shared" si="0"/>
        <v>23.991275899672846</v>
      </c>
      <c r="K23" s="767">
        <f t="shared" si="3"/>
        <v>0</v>
      </c>
      <c r="L23" s="760"/>
      <c r="M23" s="761">
        <f t="shared" si="1"/>
        <v>0</v>
      </c>
    </row>
    <row r="24" spans="6:13" s="16" customFormat="1" x14ac:dyDescent="0.2">
      <c r="F24" s="771">
        <v>18</v>
      </c>
      <c r="G24" s="769"/>
      <c r="H24" s="757" t="s">
        <v>376</v>
      </c>
      <c r="I24" s="766"/>
      <c r="J24" s="766">
        <f t="shared" si="0"/>
        <v>23.991275899672846</v>
      </c>
      <c r="K24" s="767">
        <f t="shared" si="3"/>
        <v>0</v>
      </c>
      <c r="L24" s="760"/>
      <c r="M24" s="761">
        <f t="shared" si="1"/>
        <v>0</v>
      </c>
    </row>
    <row r="25" spans="6:13" s="16" customFormat="1" x14ac:dyDescent="0.2">
      <c r="F25" s="771">
        <v>19</v>
      </c>
      <c r="G25" s="769"/>
      <c r="H25" s="757" t="s">
        <v>376</v>
      </c>
      <c r="I25" s="766"/>
      <c r="J25" s="766">
        <f t="shared" si="0"/>
        <v>23.991275899672846</v>
      </c>
      <c r="K25" s="767">
        <f t="shared" si="3"/>
        <v>0</v>
      </c>
      <c r="L25" s="760"/>
      <c r="M25" s="761">
        <f t="shared" si="1"/>
        <v>0</v>
      </c>
    </row>
    <row r="26" spans="6:13" s="16" customFormat="1" x14ac:dyDescent="0.2">
      <c r="F26" s="771">
        <v>20</v>
      </c>
      <c r="G26" s="769"/>
      <c r="H26" s="757" t="s">
        <v>376</v>
      </c>
      <c r="I26" s="766"/>
      <c r="J26" s="766">
        <f t="shared" si="0"/>
        <v>23.991275899672846</v>
      </c>
      <c r="K26" s="767">
        <f t="shared" si="3"/>
        <v>0</v>
      </c>
      <c r="L26" s="760"/>
      <c r="M26" s="761">
        <f t="shared" si="1"/>
        <v>0</v>
      </c>
    </row>
    <row r="27" spans="6:13" s="16" customFormat="1" x14ac:dyDescent="0.2">
      <c r="F27" s="771">
        <v>21</v>
      </c>
      <c r="G27" s="769"/>
      <c r="H27" s="757" t="s">
        <v>376</v>
      </c>
      <c r="I27" s="766"/>
      <c r="J27" s="766">
        <f t="shared" si="0"/>
        <v>23.991275899672846</v>
      </c>
      <c r="K27" s="767">
        <f t="shared" si="3"/>
        <v>0</v>
      </c>
      <c r="L27" s="760"/>
      <c r="M27" s="761">
        <f t="shared" si="1"/>
        <v>0</v>
      </c>
    </row>
    <row r="28" spans="6:13" s="16" customFormat="1" x14ac:dyDescent="0.2">
      <c r="F28" s="771">
        <v>22</v>
      </c>
      <c r="G28" s="769"/>
      <c r="H28" s="757" t="s">
        <v>376</v>
      </c>
      <c r="I28" s="766"/>
      <c r="J28" s="766">
        <f t="shared" si="0"/>
        <v>23.991275899672846</v>
      </c>
      <c r="K28" s="767">
        <f t="shared" si="3"/>
        <v>0</v>
      </c>
      <c r="L28" s="760"/>
      <c r="M28" s="761">
        <f t="shared" si="1"/>
        <v>0</v>
      </c>
    </row>
    <row r="29" spans="6:13" s="16" customFormat="1" x14ac:dyDescent="0.2">
      <c r="F29" s="771">
        <v>23</v>
      </c>
      <c r="G29" s="769"/>
      <c r="H29" s="757" t="s">
        <v>376</v>
      </c>
      <c r="I29" s="766"/>
      <c r="J29" s="766">
        <f t="shared" si="0"/>
        <v>23.991275899672846</v>
      </c>
      <c r="K29" s="767">
        <f t="shared" si="3"/>
        <v>0</v>
      </c>
      <c r="L29" s="760"/>
      <c r="M29" s="761">
        <f t="shared" si="1"/>
        <v>0</v>
      </c>
    </row>
    <row r="30" spans="6:13" s="16" customFormat="1" x14ac:dyDescent="0.2">
      <c r="F30" s="771">
        <v>24</v>
      </c>
      <c r="G30" s="769">
        <v>29055</v>
      </c>
      <c r="H30" s="757" t="s">
        <v>377</v>
      </c>
      <c r="I30" s="766"/>
      <c r="J30" s="766">
        <f t="shared" si="0"/>
        <v>23.67442748091603</v>
      </c>
      <c r="K30" s="767">
        <f t="shared" si="3"/>
        <v>1.3206818181818182E-2</v>
      </c>
      <c r="L30" s="760"/>
      <c r="M30" s="761">
        <f t="shared" si="1"/>
        <v>1.2106250000000001</v>
      </c>
    </row>
    <row r="31" spans="6:13" s="16" customFormat="1" x14ac:dyDescent="0.2">
      <c r="F31" s="771">
        <v>25</v>
      </c>
      <c r="G31" s="769">
        <v>1610698</v>
      </c>
      <c r="H31" s="757" t="s">
        <v>375</v>
      </c>
      <c r="I31" s="766"/>
      <c r="J31" s="766">
        <f t="shared" si="0"/>
        <v>6.4264122137404565</v>
      </c>
      <c r="K31" s="767">
        <f t="shared" si="3"/>
        <v>0.73213545454545459</v>
      </c>
      <c r="L31" s="760"/>
      <c r="M31" s="761">
        <f t="shared" si="1"/>
        <v>67.112416666666675</v>
      </c>
    </row>
    <row r="32" spans="6:13" s="16" customFormat="1" x14ac:dyDescent="0.2">
      <c r="F32" s="771">
        <v>26</v>
      </c>
      <c r="G32" s="769">
        <v>1794490</v>
      </c>
      <c r="H32" s="757" t="s">
        <v>375</v>
      </c>
      <c r="I32" s="766"/>
      <c r="J32" s="766">
        <f t="shared" si="0"/>
        <v>4.4221374045801527</v>
      </c>
      <c r="K32" s="767">
        <f t="shared" si="3"/>
        <v>0.81567727272727264</v>
      </c>
      <c r="L32" s="760"/>
      <c r="M32" s="761">
        <f t="shared" si="1"/>
        <v>74.770416666666662</v>
      </c>
    </row>
    <row r="33" spans="6:16" s="16" customFormat="1" x14ac:dyDescent="0.2">
      <c r="F33" s="771">
        <v>27</v>
      </c>
      <c r="G33" s="769">
        <v>1269615</v>
      </c>
      <c r="H33" s="757" t="s">
        <v>375</v>
      </c>
      <c r="I33" s="766"/>
      <c r="J33" s="766">
        <f t="shared" si="0"/>
        <v>10.145965103598691</v>
      </c>
      <c r="K33" s="767">
        <f t="shared" si="3"/>
        <v>0.57709772727272735</v>
      </c>
      <c r="L33" s="760"/>
      <c r="M33" s="761">
        <f t="shared" si="1"/>
        <v>52.900624999999998</v>
      </c>
    </row>
    <row r="34" spans="6:16" s="16" customFormat="1" x14ac:dyDescent="0.2">
      <c r="F34" s="771">
        <v>28</v>
      </c>
      <c r="G34" s="769">
        <v>1184803</v>
      </c>
      <c r="H34" s="757" t="s">
        <v>375</v>
      </c>
      <c r="I34" s="766"/>
      <c r="J34" s="766">
        <f t="shared" si="0"/>
        <v>11.070850599781895</v>
      </c>
      <c r="K34" s="767">
        <f t="shared" si="3"/>
        <v>0.53854681818181815</v>
      </c>
      <c r="L34" s="760"/>
      <c r="M34" s="761">
        <f t="shared" si="1"/>
        <v>49.366791666666671</v>
      </c>
    </row>
    <row r="35" spans="6:16" s="16" customFormat="1" x14ac:dyDescent="0.2">
      <c r="F35" s="771">
        <v>29</v>
      </c>
      <c r="G35" s="769">
        <v>1080189</v>
      </c>
      <c r="H35" s="757" t="s">
        <v>375</v>
      </c>
      <c r="I35" s="766"/>
      <c r="J35" s="766">
        <f t="shared" si="0"/>
        <v>12.211679389312977</v>
      </c>
      <c r="K35" s="767">
        <f t="shared" si="3"/>
        <v>0.49099500000000001</v>
      </c>
      <c r="L35" s="760"/>
      <c r="M35" s="761">
        <f t="shared" si="1"/>
        <v>45.007875000000006</v>
      </c>
    </row>
    <row r="36" spans="6:16" s="16" customFormat="1" x14ac:dyDescent="0.2">
      <c r="F36" s="772">
        <v>30</v>
      </c>
      <c r="G36" s="773">
        <v>715047</v>
      </c>
      <c r="H36" s="757" t="s">
        <v>375</v>
      </c>
      <c r="I36" s="774"/>
      <c r="J36" s="766">
        <f t="shared" si="0"/>
        <v>16.193598691384949</v>
      </c>
      <c r="K36" s="767">
        <f t="shared" si="3"/>
        <v>0.32502136363636364</v>
      </c>
      <c r="L36" s="760"/>
      <c r="M36" s="761">
        <f t="shared" si="1"/>
        <v>29.793625000000002</v>
      </c>
    </row>
    <row r="37" spans="6:16" s="16" customFormat="1" ht="15" thickBot="1" x14ac:dyDescent="0.25">
      <c r="F37" s="772">
        <v>31</v>
      </c>
      <c r="G37" s="775">
        <v>665047</v>
      </c>
      <c r="H37" s="757" t="s">
        <v>375</v>
      </c>
      <c r="I37" s="776"/>
      <c r="J37" s="777">
        <f t="shared" si="0"/>
        <v>16.738854961832061</v>
      </c>
      <c r="K37" s="767">
        <f t="shared" si="3"/>
        <v>0.30229409090909093</v>
      </c>
      <c r="L37" s="760"/>
      <c r="M37" s="761">
        <f t="shared" si="1"/>
        <v>27.710291666666667</v>
      </c>
    </row>
    <row r="38" spans="6:16" s="16" customFormat="1" ht="18" customHeight="1" thickTop="1" thickBot="1" x14ac:dyDescent="0.3">
      <c r="F38" s="751" t="s">
        <v>161</v>
      </c>
      <c r="G38" s="778">
        <f>SUM(G7:G37)</f>
        <v>15753008</v>
      </c>
      <c r="H38" s="779"/>
      <c r="I38" s="780">
        <f>SUM(I7:I37)</f>
        <v>0</v>
      </c>
      <c r="J38" s="781">
        <f>SUM(J7:J37)</f>
        <v>571.94102508178867</v>
      </c>
      <c r="K38" s="780"/>
      <c r="L38" s="782"/>
      <c r="M38" s="783">
        <f>AVERAGE(M7:M37)</f>
        <v>21.173397849462365</v>
      </c>
    </row>
    <row r="39" spans="6:16" customFormat="1" ht="15.75" thickTop="1" x14ac:dyDescent="0.25">
      <c r="F39" s="784"/>
      <c r="G39" s="785"/>
      <c r="H39" s="786"/>
      <c r="I39" s="1"/>
      <c r="J39" s="1"/>
      <c r="K39" s="1"/>
      <c r="L39" s="1"/>
      <c r="M39" s="1"/>
    </row>
    <row r="40" spans="6:16" s="16" customFormat="1" x14ac:dyDescent="0.25">
      <c r="G40" s="787" t="s">
        <v>378</v>
      </c>
    </row>
    <row r="41" spans="6:16" s="16" customFormat="1" x14ac:dyDescent="0.25">
      <c r="G41" s="16" t="s">
        <v>379</v>
      </c>
      <c r="I41" s="761">
        <v>0</v>
      </c>
      <c r="J41" s="16" t="s">
        <v>380</v>
      </c>
      <c r="P41" s="788"/>
    </row>
    <row r="42" spans="6:16" s="16" customFormat="1" x14ac:dyDescent="0.25">
      <c r="G42" s="16" t="s">
        <v>381</v>
      </c>
      <c r="I42" s="761">
        <v>0</v>
      </c>
      <c r="J42" s="16" t="s">
        <v>380</v>
      </c>
    </row>
    <row r="43" spans="6:16" s="16" customFormat="1" x14ac:dyDescent="0.25">
      <c r="G43" s="16" t="s">
        <v>382</v>
      </c>
      <c r="I43" s="761">
        <v>0</v>
      </c>
      <c r="J43" s="16" t="s">
        <v>380</v>
      </c>
    </row>
    <row r="44" spans="6:16" s="16" customFormat="1" x14ac:dyDescent="0.25">
      <c r="G44" s="16" t="s">
        <v>383</v>
      </c>
      <c r="I44" s="761">
        <f>SUM(J7,J8,J9,J10,J11,J12,J13,J14,J15,J16,J17,J18,J19,J20,J31,J32,J33,J34,J35,J36,J37)</f>
        <v>332.34511450381683</v>
      </c>
      <c r="J44" s="16" t="s">
        <v>380</v>
      </c>
    </row>
    <row r="45" spans="6:16" s="16" customFormat="1" x14ac:dyDescent="0.25">
      <c r="G45" s="16" t="s">
        <v>384</v>
      </c>
      <c r="I45" s="789">
        <f>SUM(J30)</f>
        <v>23.67442748091603</v>
      </c>
      <c r="J45" s="16" t="s">
        <v>380</v>
      </c>
    </row>
    <row r="46" spans="6:16" s="16" customFormat="1" x14ac:dyDescent="0.25">
      <c r="G46" s="16" t="s">
        <v>385</v>
      </c>
      <c r="I46" s="789">
        <v>0</v>
      </c>
      <c r="J46" s="16" t="s">
        <v>380</v>
      </c>
    </row>
    <row r="47" spans="6:16" s="16" customFormat="1" x14ac:dyDescent="0.25">
      <c r="G47" s="16" t="s">
        <v>386</v>
      </c>
      <c r="I47" s="789">
        <v>0</v>
      </c>
      <c r="J47" s="16" t="s">
        <v>380</v>
      </c>
    </row>
    <row r="48" spans="6:16" s="16" customFormat="1" x14ac:dyDescent="0.25">
      <c r="G48" s="16" t="s">
        <v>387</v>
      </c>
      <c r="I48" s="789">
        <v>0</v>
      </c>
      <c r="J48" s="16" t="s">
        <v>380</v>
      </c>
    </row>
    <row r="49" spans="7:13" s="16" customFormat="1" x14ac:dyDescent="0.25">
      <c r="G49" s="16" t="s">
        <v>388</v>
      </c>
      <c r="I49" s="789">
        <v>0</v>
      </c>
      <c r="J49" s="16" t="s">
        <v>380</v>
      </c>
    </row>
    <row r="50" spans="7:13" s="16" customFormat="1" x14ac:dyDescent="0.25">
      <c r="G50" s="16" t="s">
        <v>389</v>
      </c>
      <c r="I50" s="789">
        <f>SUM(J21,J22,J23,J24,J25,J26,J27,J28,J29)</f>
        <v>215.92148309705561</v>
      </c>
      <c r="J50" s="16" t="s">
        <v>380</v>
      </c>
    </row>
    <row r="51" spans="7:13" s="16" customFormat="1" x14ac:dyDescent="0.25">
      <c r="G51" s="16" t="s">
        <v>390</v>
      </c>
      <c r="I51" s="761">
        <v>0</v>
      </c>
      <c r="J51" s="16" t="s">
        <v>380</v>
      </c>
    </row>
    <row r="52" spans="7:13" ht="15" x14ac:dyDescent="0.25">
      <c r="G52" s="876" t="s">
        <v>1</v>
      </c>
      <c r="H52" s="876"/>
      <c r="I52" s="790">
        <f>SUM(I41:I51)</f>
        <v>571.94102508178844</v>
      </c>
      <c r="J52" s="2" t="s">
        <v>380</v>
      </c>
      <c r="K52" s="2"/>
      <c r="L52" s="2"/>
      <c r="M52" s="2"/>
    </row>
    <row r="53" spans="7:13" x14ac:dyDescent="0.2">
      <c r="G53" s="865" t="s">
        <v>391</v>
      </c>
      <c r="H53" s="865"/>
    </row>
  </sheetData>
  <mergeCells count="7">
    <mergeCell ref="G53:H53"/>
    <mergeCell ref="F2:J2"/>
    <mergeCell ref="F5:F6"/>
    <mergeCell ref="G5:G6"/>
    <mergeCell ref="H5:H6"/>
    <mergeCell ref="I5:K5"/>
    <mergeCell ref="G52:H52"/>
  </mergeCells>
  <printOptions horizontalCentered="1"/>
  <pageMargins left="0" right="0" top="0" bottom="0" header="0.31496062992125984" footer="0.31496062992125984"/>
  <pageSetup paperSize="9" scale="8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CEE3-2E48-45F3-B072-689E66E1E595}">
  <dimension ref="F2:AS54"/>
  <sheetViews>
    <sheetView view="pageBreakPreview" zoomScale="60" zoomScaleNormal="100" workbookViewId="0">
      <selection activeCell="AU33" sqref="AU33"/>
    </sheetView>
  </sheetViews>
  <sheetFormatPr defaultColWidth="9" defaultRowHeight="14.25" x14ac:dyDescent="0.2"/>
  <cols>
    <col min="1" max="4" width="9" style="1"/>
    <col min="5" max="5" width="6.5703125" style="1" customWidth="1"/>
    <col min="6" max="6" width="11.5703125" style="1" customWidth="1"/>
    <col min="7" max="7" width="16.42578125" style="1" customWidth="1"/>
    <col min="8" max="8" width="52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85546875" style="1" customWidth="1"/>
    <col min="60" max="60" width="119.5703125" style="1" customWidth="1"/>
    <col min="61" max="61" width="6.42578125" style="1" customWidth="1"/>
    <col min="62" max="62" width="5.85546875" style="1" customWidth="1"/>
    <col min="63" max="63" width="13.42578125" style="1" customWidth="1"/>
    <col min="64" max="64" width="10.85546875" style="1" customWidth="1"/>
    <col min="65" max="65" width="9.42578125" style="1" customWidth="1"/>
    <col min="66" max="314" width="9" style="1"/>
    <col min="315" max="315" width="12.85546875" style="1" customWidth="1"/>
    <col min="316" max="316" width="119.5703125" style="1" customWidth="1"/>
    <col min="317" max="317" width="6.42578125" style="1" customWidth="1"/>
    <col min="318" max="318" width="5.85546875" style="1" customWidth="1"/>
    <col min="319" max="319" width="13.42578125" style="1" customWidth="1"/>
    <col min="320" max="320" width="10.85546875" style="1" customWidth="1"/>
    <col min="321" max="321" width="9.42578125" style="1" customWidth="1"/>
    <col min="322" max="570" width="9" style="1"/>
    <col min="571" max="571" width="12.85546875" style="1" customWidth="1"/>
    <col min="572" max="572" width="119.5703125" style="1" customWidth="1"/>
    <col min="573" max="573" width="6.42578125" style="1" customWidth="1"/>
    <col min="574" max="574" width="5.85546875" style="1" customWidth="1"/>
    <col min="575" max="575" width="13.42578125" style="1" customWidth="1"/>
    <col min="576" max="576" width="10.85546875" style="1" customWidth="1"/>
    <col min="577" max="577" width="9.42578125" style="1" customWidth="1"/>
    <col min="578" max="826" width="9" style="1"/>
    <col min="827" max="827" width="12.85546875" style="1" customWidth="1"/>
    <col min="828" max="828" width="119.5703125" style="1" customWidth="1"/>
    <col min="829" max="829" width="6.42578125" style="1" customWidth="1"/>
    <col min="830" max="830" width="5.85546875" style="1" customWidth="1"/>
    <col min="831" max="831" width="13.42578125" style="1" customWidth="1"/>
    <col min="832" max="832" width="10.85546875" style="1" customWidth="1"/>
    <col min="833" max="833" width="9.42578125" style="1" customWidth="1"/>
    <col min="834" max="1082" width="9" style="1"/>
    <col min="1083" max="1083" width="12.85546875" style="1" customWidth="1"/>
    <col min="1084" max="1084" width="119.5703125" style="1" customWidth="1"/>
    <col min="1085" max="1085" width="6.42578125" style="1" customWidth="1"/>
    <col min="1086" max="1086" width="5.85546875" style="1" customWidth="1"/>
    <col min="1087" max="1087" width="13.42578125" style="1" customWidth="1"/>
    <col min="1088" max="1088" width="10.85546875" style="1" customWidth="1"/>
    <col min="1089" max="1089" width="9.42578125" style="1" customWidth="1"/>
    <col min="1090" max="1338" width="9" style="1"/>
    <col min="1339" max="1339" width="12.85546875" style="1" customWidth="1"/>
    <col min="1340" max="1340" width="119.5703125" style="1" customWidth="1"/>
    <col min="1341" max="1341" width="6.42578125" style="1" customWidth="1"/>
    <col min="1342" max="1342" width="5.85546875" style="1" customWidth="1"/>
    <col min="1343" max="1343" width="13.42578125" style="1" customWidth="1"/>
    <col min="1344" max="1344" width="10.85546875" style="1" customWidth="1"/>
    <col min="1345" max="1345" width="9.42578125" style="1" customWidth="1"/>
    <col min="1346" max="1594" width="9" style="1"/>
    <col min="1595" max="1595" width="12.85546875" style="1" customWidth="1"/>
    <col min="1596" max="1596" width="119.5703125" style="1" customWidth="1"/>
    <col min="1597" max="1597" width="6.42578125" style="1" customWidth="1"/>
    <col min="1598" max="1598" width="5.85546875" style="1" customWidth="1"/>
    <col min="1599" max="1599" width="13.42578125" style="1" customWidth="1"/>
    <col min="1600" max="1600" width="10.85546875" style="1" customWidth="1"/>
    <col min="1601" max="1601" width="9.42578125" style="1" customWidth="1"/>
    <col min="1602" max="1850" width="9" style="1"/>
    <col min="1851" max="1851" width="12.85546875" style="1" customWidth="1"/>
    <col min="1852" max="1852" width="119.5703125" style="1" customWidth="1"/>
    <col min="1853" max="1853" width="6.42578125" style="1" customWidth="1"/>
    <col min="1854" max="1854" width="5.85546875" style="1" customWidth="1"/>
    <col min="1855" max="1855" width="13.42578125" style="1" customWidth="1"/>
    <col min="1856" max="1856" width="10.85546875" style="1" customWidth="1"/>
    <col min="1857" max="1857" width="9.42578125" style="1" customWidth="1"/>
    <col min="1858" max="2106" width="9" style="1"/>
    <col min="2107" max="2107" width="12.85546875" style="1" customWidth="1"/>
    <col min="2108" max="2108" width="119.5703125" style="1" customWidth="1"/>
    <col min="2109" max="2109" width="6.42578125" style="1" customWidth="1"/>
    <col min="2110" max="2110" width="5.85546875" style="1" customWidth="1"/>
    <col min="2111" max="2111" width="13.42578125" style="1" customWidth="1"/>
    <col min="2112" max="2112" width="10.85546875" style="1" customWidth="1"/>
    <col min="2113" max="2113" width="9.42578125" style="1" customWidth="1"/>
    <col min="2114" max="2362" width="9" style="1"/>
    <col min="2363" max="2363" width="12.85546875" style="1" customWidth="1"/>
    <col min="2364" max="2364" width="119.5703125" style="1" customWidth="1"/>
    <col min="2365" max="2365" width="6.42578125" style="1" customWidth="1"/>
    <col min="2366" max="2366" width="5.85546875" style="1" customWidth="1"/>
    <col min="2367" max="2367" width="13.42578125" style="1" customWidth="1"/>
    <col min="2368" max="2368" width="10.85546875" style="1" customWidth="1"/>
    <col min="2369" max="2369" width="9.42578125" style="1" customWidth="1"/>
    <col min="2370" max="2618" width="9" style="1"/>
    <col min="2619" max="2619" width="12.85546875" style="1" customWidth="1"/>
    <col min="2620" max="2620" width="119.5703125" style="1" customWidth="1"/>
    <col min="2621" max="2621" width="6.42578125" style="1" customWidth="1"/>
    <col min="2622" max="2622" width="5.85546875" style="1" customWidth="1"/>
    <col min="2623" max="2623" width="13.42578125" style="1" customWidth="1"/>
    <col min="2624" max="2624" width="10.85546875" style="1" customWidth="1"/>
    <col min="2625" max="2625" width="9.42578125" style="1" customWidth="1"/>
    <col min="2626" max="2874" width="9" style="1"/>
    <col min="2875" max="2875" width="12.85546875" style="1" customWidth="1"/>
    <col min="2876" max="2876" width="119.5703125" style="1" customWidth="1"/>
    <col min="2877" max="2877" width="6.42578125" style="1" customWidth="1"/>
    <col min="2878" max="2878" width="5.85546875" style="1" customWidth="1"/>
    <col min="2879" max="2879" width="13.42578125" style="1" customWidth="1"/>
    <col min="2880" max="2880" width="10.85546875" style="1" customWidth="1"/>
    <col min="2881" max="2881" width="9.42578125" style="1" customWidth="1"/>
    <col min="2882" max="3130" width="9" style="1"/>
    <col min="3131" max="3131" width="12.85546875" style="1" customWidth="1"/>
    <col min="3132" max="3132" width="119.5703125" style="1" customWidth="1"/>
    <col min="3133" max="3133" width="6.42578125" style="1" customWidth="1"/>
    <col min="3134" max="3134" width="5.85546875" style="1" customWidth="1"/>
    <col min="3135" max="3135" width="13.42578125" style="1" customWidth="1"/>
    <col min="3136" max="3136" width="10.85546875" style="1" customWidth="1"/>
    <col min="3137" max="3137" width="9.42578125" style="1" customWidth="1"/>
    <col min="3138" max="3386" width="9" style="1"/>
    <col min="3387" max="3387" width="12.85546875" style="1" customWidth="1"/>
    <col min="3388" max="3388" width="119.5703125" style="1" customWidth="1"/>
    <col min="3389" max="3389" width="6.42578125" style="1" customWidth="1"/>
    <col min="3390" max="3390" width="5.85546875" style="1" customWidth="1"/>
    <col min="3391" max="3391" width="13.42578125" style="1" customWidth="1"/>
    <col min="3392" max="3392" width="10.85546875" style="1" customWidth="1"/>
    <col min="3393" max="3393" width="9.42578125" style="1" customWidth="1"/>
    <col min="3394" max="3642" width="9" style="1"/>
    <col min="3643" max="3643" width="12.85546875" style="1" customWidth="1"/>
    <col min="3644" max="3644" width="119.5703125" style="1" customWidth="1"/>
    <col min="3645" max="3645" width="6.42578125" style="1" customWidth="1"/>
    <col min="3646" max="3646" width="5.85546875" style="1" customWidth="1"/>
    <col min="3647" max="3647" width="13.42578125" style="1" customWidth="1"/>
    <col min="3648" max="3648" width="10.85546875" style="1" customWidth="1"/>
    <col min="3649" max="3649" width="9.42578125" style="1" customWidth="1"/>
    <col min="3650" max="3898" width="9" style="1"/>
    <col min="3899" max="3899" width="12.85546875" style="1" customWidth="1"/>
    <col min="3900" max="3900" width="119.5703125" style="1" customWidth="1"/>
    <col min="3901" max="3901" width="6.42578125" style="1" customWidth="1"/>
    <col min="3902" max="3902" width="5.85546875" style="1" customWidth="1"/>
    <col min="3903" max="3903" width="13.42578125" style="1" customWidth="1"/>
    <col min="3904" max="3904" width="10.85546875" style="1" customWidth="1"/>
    <col min="3905" max="3905" width="9.42578125" style="1" customWidth="1"/>
    <col min="3906" max="4154" width="9" style="1"/>
    <col min="4155" max="4155" width="12.85546875" style="1" customWidth="1"/>
    <col min="4156" max="4156" width="119.5703125" style="1" customWidth="1"/>
    <col min="4157" max="4157" width="6.42578125" style="1" customWidth="1"/>
    <col min="4158" max="4158" width="5.85546875" style="1" customWidth="1"/>
    <col min="4159" max="4159" width="13.42578125" style="1" customWidth="1"/>
    <col min="4160" max="4160" width="10.85546875" style="1" customWidth="1"/>
    <col min="4161" max="4161" width="9.42578125" style="1" customWidth="1"/>
    <col min="4162" max="4410" width="9" style="1"/>
    <col min="4411" max="4411" width="12.85546875" style="1" customWidth="1"/>
    <col min="4412" max="4412" width="119.5703125" style="1" customWidth="1"/>
    <col min="4413" max="4413" width="6.42578125" style="1" customWidth="1"/>
    <col min="4414" max="4414" width="5.85546875" style="1" customWidth="1"/>
    <col min="4415" max="4415" width="13.42578125" style="1" customWidth="1"/>
    <col min="4416" max="4416" width="10.85546875" style="1" customWidth="1"/>
    <col min="4417" max="4417" width="9.42578125" style="1" customWidth="1"/>
    <col min="4418" max="4666" width="9" style="1"/>
    <col min="4667" max="4667" width="12.85546875" style="1" customWidth="1"/>
    <col min="4668" max="4668" width="119.5703125" style="1" customWidth="1"/>
    <col min="4669" max="4669" width="6.42578125" style="1" customWidth="1"/>
    <col min="4670" max="4670" width="5.85546875" style="1" customWidth="1"/>
    <col min="4671" max="4671" width="13.42578125" style="1" customWidth="1"/>
    <col min="4672" max="4672" width="10.85546875" style="1" customWidth="1"/>
    <col min="4673" max="4673" width="9.42578125" style="1" customWidth="1"/>
    <col min="4674" max="4922" width="9" style="1"/>
    <col min="4923" max="4923" width="12.85546875" style="1" customWidth="1"/>
    <col min="4924" max="4924" width="119.5703125" style="1" customWidth="1"/>
    <col min="4925" max="4925" width="6.42578125" style="1" customWidth="1"/>
    <col min="4926" max="4926" width="5.85546875" style="1" customWidth="1"/>
    <col min="4927" max="4927" width="13.42578125" style="1" customWidth="1"/>
    <col min="4928" max="4928" width="10.85546875" style="1" customWidth="1"/>
    <col min="4929" max="4929" width="9.42578125" style="1" customWidth="1"/>
    <col min="4930" max="5178" width="9" style="1"/>
    <col min="5179" max="5179" width="12.85546875" style="1" customWidth="1"/>
    <col min="5180" max="5180" width="119.5703125" style="1" customWidth="1"/>
    <col min="5181" max="5181" width="6.42578125" style="1" customWidth="1"/>
    <col min="5182" max="5182" width="5.85546875" style="1" customWidth="1"/>
    <col min="5183" max="5183" width="13.42578125" style="1" customWidth="1"/>
    <col min="5184" max="5184" width="10.85546875" style="1" customWidth="1"/>
    <col min="5185" max="5185" width="9.42578125" style="1" customWidth="1"/>
    <col min="5186" max="5434" width="9" style="1"/>
    <col min="5435" max="5435" width="12.85546875" style="1" customWidth="1"/>
    <col min="5436" max="5436" width="119.5703125" style="1" customWidth="1"/>
    <col min="5437" max="5437" width="6.42578125" style="1" customWidth="1"/>
    <col min="5438" max="5438" width="5.85546875" style="1" customWidth="1"/>
    <col min="5439" max="5439" width="13.42578125" style="1" customWidth="1"/>
    <col min="5440" max="5440" width="10.85546875" style="1" customWidth="1"/>
    <col min="5441" max="5441" width="9.42578125" style="1" customWidth="1"/>
    <col min="5442" max="5690" width="9" style="1"/>
    <col min="5691" max="5691" width="12.85546875" style="1" customWidth="1"/>
    <col min="5692" max="5692" width="119.5703125" style="1" customWidth="1"/>
    <col min="5693" max="5693" width="6.42578125" style="1" customWidth="1"/>
    <col min="5694" max="5694" width="5.85546875" style="1" customWidth="1"/>
    <col min="5695" max="5695" width="13.42578125" style="1" customWidth="1"/>
    <col min="5696" max="5696" width="10.85546875" style="1" customWidth="1"/>
    <col min="5697" max="5697" width="9.42578125" style="1" customWidth="1"/>
    <col min="5698" max="5946" width="9" style="1"/>
    <col min="5947" max="5947" width="12.85546875" style="1" customWidth="1"/>
    <col min="5948" max="5948" width="119.5703125" style="1" customWidth="1"/>
    <col min="5949" max="5949" width="6.42578125" style="1" customWidth="1"/>
    <col min="5950" max="5950" width="5.85546875" style="1" customWidth="1"/>
    <col min="5951" max="5951" width="13.42578125" style="1" customWidth="1"/>
    <col min="5952" max="5952" width="10.85546875" style="1" customWidth="1"/>
    <col min="5953" max="5953" width="9.42578125" style="1" customWidth="1"/>
    <col min="5954" max="6202" width="9" style="1"/>
    <col min="6203" max="6203" width="12.85546875" style="1" customWidth="1"/>
    <col min="6204" max="6204" width="119.5703125" style="1" customWidth="1"/>
    <col min="6205" max="6205" width="6.42578125" style="1" customWidth="1"/>
    <col min="6206" max="6206" width="5.85546875" style="1" customWidth="1"/>
    <col min="6207" max="6207" width="13.42578125" style="1" customWidth="1"/>
    <col min="6208" max="6208" width="10.85546875" style="1" customWidth="1"/>
    <col min="6209" max="6209" width="9.42578125" style="1" customWidth="1"/>
    <col min="6210" max="6458" width="9" style="1"/>
    <col min="6459" max="6459" width="12.85546875" style="1" customWidth="1"/>
    <col min="6460" max="6460" width="119.5703125" style="1" customWidth="1"/>
    <col min="6461" max="6461" width="6.42578125" style="1" customWidth="1"/>
    <col min="6462" max="6462" width="5.85546875" style="1" customWidth="1"/>
    <col min="6463" max="6463" width="13.42578125" style="1" customWidth="1"/>
    <col min="6464" max="6464" width="10.85546875" style="1" customWidth="1"/>
    <col min="6465" max="6465" width="9.42578125" style="1" customWidth="1"/>
    <col min="6466" max="6714" width="9" style="1"/>
    <col min="6715" max="6715" width="12.85546875" style="1" customWidth="1"/>
    <col min="6716" max="6716" width="119.5703125" style="1" customWidth="1"/>
    <col min="6717" max="6717" width="6.42578125" style="1" customWidth="1"/>
    <col min="6718" max="6718" width="5.85546875" style="1" customWidth="1"/>
    <col min="6719" max="6719" width="13.42578125" style="1" customWidth="1"/>
    <col min="6720" max="6720" width="10.85546875" style="1" customWidth="1"/>
    <col min="6721" max="6721" width="9.42578125" style="1" customWidth="1"/>
    <col min="6722" max="6970" width="9" style="1"/>
    <col min="6971" max="6971" width="12.85546875" style="1" customWidth="1"/>
    <col min="6972" max="6972" width="119.5703125" style="1" customWidth="1"/>
    <col min="6973" max="6973" width="6.42578125" style="1" customWidth="1"/>
    <col min="6974" max="6974" width="5.85546875" style="1" customWidth="1"/>
    <col min="6975" max="6975" width="13.42578125" style="1" customWidth="1"/>
    <col min="6976" max="6976" width="10.85546875" style="1" customWidth="1"/>
    <col min="6977" max="6977" width="9.42578125" style="1" customWidth="1"/>
    <col min="6978" max="7226" width="9" style="1"/>
    <col min="7227" max="7227" width="12.85546875" style="1" customWidth="1"/>
    <col min="7228" max="7228" width="119.5703125" style="1" customWidth="1"/>
    <col min="7229" max="7229" width="6.42578125" style="1" customWidth="1"/>
    <col min="7230" max="7230" width="5.85546875" style="1" customWidth="1"/>
    <col min="7231" max="7231" width="13.42578125" style="1" customWidth="1"/>
    <col min="7232" max="7232" width="10.85546875" style="1" customWidth="1"/>
    <col min="7233" max="7233" width="9.42578125" style="1" customWidth="1"/>
    <col min="7234" max="7482" width="9" style="1"/>
    <col min="7483" max="7483" width="12.85546875" style="1" customWidth="1"/>
    <col min="7484" max="7484" width="119.5703125" style="1" customWidth="1"/>
    <col min="7485" max="7485" width="6.42578125" style="1" customWidth="1"/>
    <col min="7486" max="7486" width="5.85546875" style="1" customWidth="1"/>
    <col min="7487" max="7487" width="13.42578125" style="1" customWidth="1"/>
    <col min="7488" max="7488" width="10.85546875" style="1" customWidth="1"/>
    <col min="7489" max="7489" width="9.42578125" style="1" customWidth="1"/>
    <col min="7490" max="7738" width="9" style="1"/>
    <col min="7739" max="7739" width="12.85546875" style="1" customWidth="1"/>
    <col min="7740" max="7740" width="119.5703125" style="1" customWidth="1"/>
    <col min="7741" max="7741" width="6.42578125" style="1" customWidth="1"/>
    <col min="7742" max="7742" width="5.85546875" style="1" customWidth="1"/>
    <col min="7743" max="7743" width="13.42578125" style="1" customWidth="1"/>
    <col min="7744" max="7744" width="10.85546875" style="1" customWidth="1"/>
    <col min="7745" max="7745" width="9.42578125" style="1" customWidth="1"/>
    <col min="7746" max="7994" width="9" style="1"/>
    <col min="7995" max="7995" width="12.85546875" style="1" customWidth="1"/>
    <col min="7996" max="7996" width="119.5703125" style="1" customWidth="1"/>
    <col min="7997" max="7997" width="6.42578125" style="1" customWidth="1"/>
    <col min="7998" max="7998" width="5.85546875" style="1" customWidth="1"/>
    <col min="7999" max="7999" width="13.42578125" style="1" customWidth="1"/>
    <col min="8000" max="8000" width="10.85546875" style="1" customWidth="1"/>
    <col min="8001" max="8001" width="9.42578125" style="1" customWidth="1"/>
    <col min="8002" max="8250" width="9" style="1"/>
    <col min="8251" max="8251" width="12.85546875" style="1" customWidth="1"/>
    <col min="8252" max="8252" width="119.5703125" style="1" customWidth="1"/>
    <col min="8253" max="8253" width="6.42578125" style="1" customWidth="1"/>
    <col min="8254" max="8254" width="5.85546875" style="1" customWidth="1"/>
    <col min="8255" max="8255" width="13.42578125" style="1" customWidth="1"/>
    <col min="8256" max="8256" width="10.85546875" style="1" customWidth="1"/>
    <col min="8257" max="8257" width="9.42578125" style="1" customWidth="1"/>
    <col min="8258" max="8506" width="9" style="1"/>
    <col min="8507" max="8507" width="12.85546875" style="1" customWidth="1"/>
    <col min="8508" max="8508" width="119.5703125" style="1" customWidth="1"/>
    <col min="8509" max="8509" width="6.42578125" style="1" customWidth="1"/>
    <col min="8510" max="8510" width="5.85546875" style="1" customWidth="1"/>
    <col min="8511" max="8511" width="13.42578125" style="1" customWidth="1"/>
    <col min="8512" max="8512" width="10.85546875" style="1" customWidth="1"/>
    <col min="8513" max="8513" width="9.42578125" style="1" customWidth="1"/>
    <col min="8514" max="8762" width="9" style="1"/>
    <col min="8763" max="8763" width="12.85546875" style="1" customWidth="1"/>
    <col min="8764" max="8764" width="119.5703125" style="1" customWidth="1"/>
    <col min="8765" max="8765" width="6.42578125" style="1" customWidth="1"/>
    <col min="8766" max="8766" width="5.85546875" style="1" customWidth="1"/>
    <col min="8767" max="8767" width="13.42578125" style="1" customWidth="1"/>
    <col min="8768" max="8768" width="10.85546875" style="1" customWidth="1"/>
    <col min="8769" max="8769" width="9.42578125" style="1" customWidth="1"/>
    <col min="8770" max="9018" width="9" style="1"/>
    <col min="9019" max="9019" width="12.85546875" style="1" customWidth="1"/>
    <col min="9020" max="9020" width="119.5703125" style="1" customWidth="1"/>
    <col min="9021" max="9021" width="6.42578125" style="1" customWidth="1"/>
    <col min="9022" max="9022" width="5.85546875" style="1" customWidth="1"/>
    <col min="9023" max="9023" width="13.42578125" style="1" customWidth="1"/>
    <col min="9024" max="9024" width="10.85546875" style="1" customWidth="1"/>
    <col min="9025" max="9025" width="9.42578125" style="1" customWidth="1"/>
    <col min="9026" max="9274" width="9" style="1"/>
    <col min="9275" max="9275" width="12.85546875" style="1" customWidth="1"/>
    <col min="9276" max="9276" width="119.5703125" style="1" customWidth="1"/>
    <col min="9277" max="9277" width="6.42578125" style="1" customWidth="1"/>
    <col min="9278" max="9278" width="5.85546875" style="1" customWidth="1"/>
    <col min="9279" max="9279" width="13.42578125" style="1" customWidth="1"/>
    <col min="9280" max="9280" width="10.85546875" style="1" customWidth="1"/>
    <col min="9281" max="9281" width="9.42578125" style="1" customWidth="1"/>
    <col min="9282" max="9530" width="9" style="1"/>
    <col min="9531" max="9531" width="12.85546875" style="1" customWidth="1"/>
    <col min="9532" max="9532" width="119.5703125" style="1" customWidth="1"/>
    <col min="9533" max="9533" width="6.42578125" style="1" customWidth="1"/>
    <col min="9534" max="9534" width="5.85546875" style="1" customWidth="1"/>
    <col min="9535" max="9535" width="13.42578125" style="1" customWidth="1"/>
    <col min="9536" max="9536" width="10.85546875" style="1" customWidth="1"/>
    <col min="9537" max="9537" width="9.42578125" style="1" customWidth="1"/>
    <col min="9538" max="9786" width="9" style="1"/>
    <col min="9787" max="9787" width="12.85546875" style="1" customWidth="1"/>
    <col min="9788" max="9788" width="119.5703125" style="1" customWidth="1"/>
    <col min="9789" max="9789" width="6.42578125" style="1" customWidth="1"/>
    <col min="9790" max="9790" width="5.85546875" style="1" customWidth="1"/>
    <col min="9791" max="9791" width="13.42578125" style="1" customWidth="1"/>
    <col min="9792" max="9792" width="10.85546875" style="1" customWidth="1"/>
    <col min="9793" max="9793" width="9.42578125" style="1" customWidth="1"/>
    <col min="9794" max="10042" width="9" style="1"/>
    <col min="10043" max="10043" width="12.85546875" style="1" customWidth="1"/>
    <col min="10044" max="10044" width="119.5703125" style="1" customWidth="1"/>
    <col min="10045" max="10045" width="6.42578125" style="1" customWidth="1"/>
    <col min="10046" max="10046" width="5.85546875" style="1" customWidth="1"/>
    <col min="10047" max="10047" width="13.42578125" style="1" customWidth="1"/>
    <col min="10048" max="10048" width="10.85546875" style="1" customWidth="1"/>
    <col min="10049" max="10049" width="9.42578125" style="1" customWidth="1"/>
    <col min="10050" max="10298" width="9" style="1"/>
    <col min="10299" max="10299" width="12.85546875" style="1" customWidth="1"/>
    <col min="10300" max="10300" width="119.5703125" style="1" customWidth="1"/>
    <col min="10301" max="10301" width="6.42578125" style="1" customWidth="1"/>
    <col min="10302" max="10302" width="5.85546875" style="1" customWidth="1"/>
    <col min="10303" max="10303" width="13.42578125" style="1" customWidth="1"/>
    <col min="10304" max="10304" width="10.85546875" style="1" customWidth="1"/>
    <col min="10305" max="10305" width="9.42578125" style="1" customWidth="1"/>
    <col min="10306" max="10554" width="9" style="1"/>
    <col min="10555" max="10555" width="12.85546875" style="1" customWidth="1"/>
    <col min="10556" max="10556" width="119.5703125" style="1" customWidth="1"/>
    <col min="10557" max="10557" width="6.42578125" style="1" customWidth="1"/>
    <col min="10558" max="10558" width="5.85546875" style="1" customWidth="1"/>
    <col min="10559" max="10559" width="13.42578125" style="1" customWidth="1"/>
    <col min="10560" max="10560" width="10.85546875" style="1" customWidth="1"/>
    <col min="10561" max="10561" width="9.42578125" style="1" customWidth="1"/>
    <col min="10562" max="10810" width="9" style="1"/>
    <col min="10811" max="10811" width="12.85546875" style="1" customWidth="1"/>
    <col min="10812" max="10812" width="119.5703125" style="1" customWidth="1"/>
    <col min="10813" max="10813" width="6.42578125" style="1" customWidth="1"/>
    <col min="10814" max="10814" width="5.85546875" style="1" customWidth="1"/>
    <col min="10815" max="10815" width="13.42578125" style="1" customWidth="1"/>
    <col min="10816" max="10816" width="10.85546875" style="1" customWidth="1"/>
    <col min="10817" max="10817" width="9.42578125" style="1" customWidth="1"/>
    <col min="10818" max="11066" width="9" style="1"/>
    <col min="11067" max="11067" width="12.85546875" style="1" customWidth="1"/>
    <col min="11068" max="11068" width="119.5703125" style="1" customWidth="1"/>
    <col min="11069" max="11069" width="6.42578125" style="1" customWidth="1"/>
    <col min="11070" max="11070" width="5.85546875" style="1" customWidth="1"/>
    <col min="11071" max="11071" width="13.42578125" style="1" customWidth="1"/>
    <col min="11072" max="11072" width="10.85546875" style="1" customWidth="1"/>
    <col min="11073" max="11073" width="9.42578125" style="1" customWidth="1"/>
    <col min="11074" max="11322" width="9" style="1"/>
    <col min="11323" max="11323" width="12.85546875" style="1" customWidth="1"/>
    <col min="11324" max="11324" width="119.5703125" style="1" customWidth="1"/>
    <col min="11325" max="11325" width="6.42578125" style="1" customWidth="1"/>
    <col min="11326" max="11326" width="5.85546875" style="1" customWidth="1"/>
    <col min="11327" max="11327" width="13.42578125" style="1" customWidth="1"/>
    <col min="11328" max="11328" width="10.85546875" style="1" customWidth="1"/>
    <col min="11329" max="11329" width="9.42578125" style="1" customWidth="1"/>
    <col min="11330" max="11578" width="9" style="1"/>
    <col min="11579" max="11579" width="12.85546875" style="1" customWidth="1"/>
    <col min="11580" max="11580" width="119.5703125" style="1" customWidth="1"/>
    <col min="11581" max="11581" width="6.42578125" style="1" customWidth="1"/>
    <col min="11582" max="11582" width="5.85546875" style="1" customWidth="1"/>
    <col min="11583" max="11583" width="13.42578125" style="1" customWidth="1"/>
    <col min="11584" max="11584" width="10.85546875" style="1" customWidth="1"/>
    <col min="11585" max="11585" width="9.42578125" style="1" customWidth="1"/>
    <col min="11586" max="11834" width="9" style="1"/>
    <col min="11835" max="11835" width="12.85546875" style="1" customWidth="1"/>
    <col min="11836" max="11836" width="119.5703125" style="1" customWidth="1"/>
    <col min="11837" max="11837" width="6.42578125" style="1" customWidth="1"/>
    <col min="11838" max="11838" width="5.85546875" style="1" customWidth="1"/>
    <col min="11839" max="11839" width="13.42578125" style="1" customWidth="1"/>
    <col min="11840" max="11840" width="10.85546875" style="1" customWidth="1"/>
    <col min="11841" max="11841" width="9.42578125" style="1" customWidth="1"/>
    <col min="11842" max="12090" width="9" style="1"/>
    <col min="12091" max="12091" width="12.85546875" style="1" customWidth="1"/>
    <col min="12092" max="12092" width="119.5703125" style="1" customWidth="1"/>
    <col min="12093" max="12093" width="6.42578125" style="1" customWidth="1"/>
    <col min="12094" max="12094" width="5.85546875" style="1" customWidth="1"/>
    <col min="12095" max="12095" width="13.42578125" style="1" customWidth="1"/>
    <col min="12096" max="12096" width="10.85546875" style="1" customWidth="1"/>
    <col min="12097" max="12097" width="9.42578125" style="1" customWidth="1"/>
    <col min="12098" max="12346" width="9" style="1"/>
    <col min="12347" max="12347" width="12.85546875" style="1" customWidth="1"/>
    <col min="12348" max="12348" width="119.5703125" style="1" customWidth="1"/>
    <col min="12349" max="12349" width="6.42578125" style="1" customWidth="1"/>
    <col min="12350" max="12350" width="5.85546875" style="1" customWidth="1"/>
    <col min="12351" max="12351" width="13.42578125" style="1" customWidth="1"/>
    <col min="12352" max="12352" width="10.85546875" style="1" customWidth="1"/>
    <col min="12353" max="12353" width="9.42578125" style="1" customWidth="1"/>
    <col min="12354" max="12602" width="9" style="1"/>
    <col min="12603" max="12603" width="12.85546875" style="1" customWidth="1"/>
    <col min="12604" max="12604" width="119.5703125" style="1" customWidth="1"/>
    <col min="12605" max="12605" width="6.42578125" style="1" customWidth="1"/>
    <col min="12606" max="12606" width="5.85546875" style="1" customWidth="1"/>
    <col min="12607" max="12607" width="13.42578125" style="1" customWidth="1"/>
    <col min="12608" max="12608" width="10.85546875" style="1" customWidth="1"/>
    <col min="12609" max="12609" width="9.42578125" style="1" customWidth="1"/>
    <col min="12610" max="12858" width="9" style="1"/>
    <col min="12859" max="12859" width="12.85546875" style="1" customWidth="1"/>
    <col min="12860" max="12860" width="119.5703125" style="1" customWidth="1"/>
    <col min="12861" max="12861" width="6.42578125" style="1" customWidth="1"/>
    <col min="12862" max="12862" width="5.85546875" style="1" customWidth="1"/>
    <col min="12863" max="12863" width="13.42578125" style="1" customWidth="1"/>
    <col min="12864" max="12864" width="10.85546875" style="1" customWidth="1"/>
    <col min="12865" max="12865" width="9.42578125" style="1" customWidth="1"/>
    <col min="12866" max="13114" width="9" style="1"/>
    <col min="13115" max="13115" width="12.85546875" style="1" customWidth="1"/>
    <col min="13116" max="13116" width="119.5703125" style="1" customWidth="1"/>
    <col min="13117" max="13117" width="6.42578125" style="1" customWidth="1"/>
    <col min="13118" max="13118" width="5.85546875" style="1" customWidth="1"/>
    <col min="13119" max="13119" width="13.42578125" style="1" customWidth="1"/>
    <col min="13120" max="13120" width="10.85546875" style="1" customWidth="1"/>
    <col min="13121" max="13121" width="9.42578125" style="1" customWidth="1"/>
    <col min="13122" max="13370" width="9" style="1"/>
    <col min="13371" max="13371" width="12.85546875" style="1" customWidth="1"/>
    <col min="13372" max="13372" width="119.5703125" style="1" customWidth="1"/>
    <col min="13373" max="13373" width="6.42578125" style="1" customWidth="1"/>
    <col min="13374" max="13374" width="5.85546875" style="1" customWidth="1"/>
    <col min="13375" max="13375" width="13.42578125" style="1" customWidth="1"/>
    <col min="13376" max="13376" width="10.85546875" style="1" customWidth="1"/>
    <col min="13377" max="13377" width="9.42578125" style="1" customWidth="1"/>
    <col min="13378" max="13626" width="9" style="1"/>
    <col min="13627" max="13627" width="12.85546875" style="1" customWidth="1"/>
    <col min="13628" max="13628" width="119.5703125" style="1" customWidth="1"/>
    <col min="13629" max="13629" width="6.42578125" style="1" customWidth="1"/>
    <col min="13630" max="13630" width="5.85546875" style="1" customWidth="1"/>
    <col min="13631" max="13631" width="13.42578125" style="1" customWidth="1"/>
    <col min="13632" max="13632" width="10.85546875" style="1" customWidth="1"/>
    <col min="13633" max="13633" width="9.42578125" style="1" customWidth="1"/>
    <col min="13634" max="13882" width="9" style="1"/>
    <col min="13883" max="13883" width="12.85546875" style="1" customWidth="1"/>
    <col min="13884" max="13884" width="119.5703125" style="1" customWidth="1"/>
    <col min="13885" max="13885" width="6.42578125" style="1" customWidth="1"/>
    <col min="13886" max="13886" width="5.85546875" style="1" customWidth="1"/>
    <col min="13887" max="13887" width="13.42578125" style="1" customWidth="1"/>
    <col min="13888" max="13888" width="10.85546875" style="1" customWidth="1"/>
    <col min="13889" max="13889" width="9.42578125" style="1" customWidth="1"/>
    <col min="13890" max="14138" width="9" style="1"/>
    <col min="14139" max="14139" width="12.85546875" style="1" customWidth="1"/>
    <col min="14140" max="14140" width="119.5703125" style="1" customWidth="1"/>
    <col min="14141" max="14141" width="6.42578125" style="1" customWidth="1"/>
    <col min="14142" max="14142" width="5.85546875" style="1" customWidth="1"/>
    <col min="14143" max="14143" width="13.42578125" style="1" customWidth="1"/>
    <col min="14144" max="14144" width="10.85546875" style="1" customWidth="1"/>
    <col min="14145" max="14145" width="9.42578125" style="1" customWidth="1"/>
    <col min="14146" max="14394" width="9" style="1"/>
    <col min="14395" max="14395" width="12.85546875" style="1" customWidth="1"/>
    <col min="14396" max="14396" width="119.5703125" style="1" customWidth="1"/>
    <col min="14397" max="14397" width="6.42578125" style="1" customWidth="1"/>
    <col min="14398" max="14398" width="5.85546875" style="1" customWidth="1"/>
    <col min="14399" max="14399" width="13.42578125" style="1" customWidth="1"/>
    <col min="14400" max="14400" width="10.85546875" style="1" customWidth="1"/>
    <col min="14401" max="14401" width="9.42578125" style="1" customWidth="1"/>
    <col min="14402" max="14650" width="9" style="1"/>
    <col min="14651" max="14651" width="12.85546875" style="1" customWidth="1"/>
    <col min="14652" max="14652" width="119.5703125" style="1" customWidth="1"/>
    <col min="14653" max="14653" width="6.42578125" style="1" customWidth="1"/>
    <col min="14654" max="14654" width="5.85546875" style="1" customWidth="1"/>
    <col min="14655" max="14655" width="13.42578125" style="1" customWidth="1"/>
    <col min="14656" max="14656" width="10.85546875" style="1" customWidth="1"/>
    <col min="14657" max="14657" width="9.42578125" style="1" customWidth="1"/>
    <col min="14658" max="14906" width="9" style="1"/>
    <col min="14907" max="14907" width="12.85546875" style="1" customWidth="1"/>
    <col min="14908" max="14908" width="119.5703125" style="1" customWidth="1"/>
    <col min="14909" max="14909" width="6.42578125" style="1" customWidth="1"/>
    <col min="14910" max="14910" width="5.85546875" style="1" customWidth="1"/>
    <col min="14911" max="14911" width="13.42578125" style="1" customWidth="1"/>
    <col min="14912" max="14912" width="10.85546875" style="1" customWidth="1"/>
    <col min="14913" max="14913" width="9.42578125" style="1" customWidth="1"/>
    <col min="14914" max="15162" width="9" style="1"/>
    <col min="15163" max="15163" width="12.85546875" style="1" customWidth="1"/>
    <col min="15164" max="15164" width="119.5703125" style="1" customWidth="1"/>
    <col min="15165" max="15165" width="6.42578125" style="1" customWidth="1"/>
    <col min="15166" max="15166" width="5.85546875" style="1" customWidth="1"/>
    <col min="15167" max="15167" width="13.42578125" style="1" customWidth="1"/>
    <col min="15168" max="15168" width="10.85546875" style="1" customWidth="1"/>
    <col min="15169" max="15169" width="9.42578125" style="1" customWidth="1"/>
    <col min="15170" max="15418" width="9" style="1"/>
    <col min="15419" max="15419" width="12.85546875" style="1" customWidth="1"/>
    <col min="15420" max="15420" width="119.5703125" style="1" customWidth="1"/>
    <col min="15421" max="15421" width="6.42578125" style="1" customWidth="1"/>
    <col min="15422" max="15422" width="5.85546875" style="1" customWidth="1"/>
    <col min="15423" max="15423" width="13.42578125" style="1" customWidth="1"/>
    <col min="15424" max="15424" width="10.85546875" style="1" customWidth="1"/>
    <col min="15425" max="15425" width="9.42578125" style="1" customWidth="1"/>
    <col min="15426" max="15674" width="9" style="1"/>
    <col min="15675" max="15675" width="12.85546875" style="1" customWidth="1"/>
    <col min="15676" max="15676" width="119.5703125" style="1" customWidth="1"/>
    <col min="15677" max="15677" width="6.42578125" style="1" customWidth="1"/>
    <col min="15678" max="15678" width="5.85546875" style="1" customWidth="1"/>
    <col min="15679" max="15679" width="13.42578125" style="1" customWidth="1"/>
    <col min="15680" max="15680" width="10.85546875" style="1" customWidth="1"/>
    <col min="15681" max="15681" width="9.42578125" style="1" customWidth="1"/>
    <col min="15682" max="16384" width="9" style="1"/>
  </cols>
  <sheetData>
    <row r="2" spans="6:45" ht="20.25" customHeight="1" x14ac:dyDescent="0.2">
      <c r="F2" s="866" t="s">
        <v>392</v>
      </c>
      <c r="G2" s="866"/>
      <c r="H2" s="866"/>
      <c r="I2" s="866"/>
      <c r="J2" s="866"/>
      <c r="K2" s="746"/>
      <c r="L2" s="746"/>
      <c r="M2" s="746"/>
    </row>
    <row r="3" spans="6:45" s="16" customFormat="1" x14ac:dyDescent="0.25">
      <c r="F3" s="747"/>
      <c r="G3" s="748"/>
      <c r="H3" s="749"/>
    </row>
    <row r="4" spans="6:45" s="16" customFormat="1" ht="15" thickBot="1" x14ac:dyDescent="0.3">
      <c r="F4" s="750" t="s">
        <v>400</v>
      </c>
      <c r="G4" s="748"/>
      <c r="H4" s="749"/>
    </row>
    <row r="5" spans="6:45" s="16" customFormat="1" ht="15" customHeight="1" thickTop="1" thickBot="1" x14ac:dyDescent="0.3">
      <c r="F5" s="867" t="s">
        <v>209</v>
      </c>
      <c r="G5" s="869" t="s">
        <v>369</v>
      </c>
      <c r="H5" s="871" t="s">
        <v>370</v>
      </c>
      <c r="I5" s="873" t="s">
        <v>371</v>
      </c>
      <c r="J5" s="874"/>
      <c r="K5" s="875"/>
      <c r="L5" s="752"/>
      <c r="M5" s="753" t="s">
        <v>372</v>
      </c>
    </row>
    <row r="6" spans="6:45" s="16" customFormat="1" ht="16.5" thickTop="1" thickBot="1" x14ac:dyDescent="0.3">
      <c r="F6" s="868"/>
      <c r="G6" s="870"/>
      <c r="H6" s="872"/>
      <c r="I6" s="754" t="s">
        <v>373</v>
      </c>
      <c r="J6" s="755" t="s">
        <v>374</v>
      </c>
      <c r="K6" s="754" t="s">
        <v>25</v>
      </c>
      <c r="L6" s="752"/>
      <c r="M6" s="752"/>
      <c r="AE6" s="16">
        <v>17</v>
      </c>
      <c r="AF6" s="16">
        <v>18</v>
      </c>
      <c r="AG6" s="16">
        <v>19</v>
      </c>
      <c r="AH6" s="16">
        <v>20</v>
      </c>
      <c r="AI6" s="16">
        <v>21</v>
      </c>
      <c r="AJ6" s="16">
        <v>22</v>
      </c>
      <c r="AK6" s="16">
        <v>23</v>
      </c>
      <c r="AL6" s="16">
        <v>24</v>
      </c>
      <c r="AM6" s="16">
        <v>25</v>
      </c>
      <c r="AN6" s="16">
        <v>26</v>
      </c>
      <c r="AO6" s="16">
        <v>27</v>
      </c>
      <c r="AP6" s="16">
        <v>28</v>
      </c>
      <c r="AQ6" s="16">
        <v>29</v>
      </c>
      <c r="AR6" s="16">
        <v>30</v>
      </c>
      <c r="AS6" s="16">
        <v>31</v>
      </c>
    </row>
    <row r="7" spans="6:45" s="16" customFormat="1" ht="15.75" thickTop="1" x14ac:dyDescent="0.25">
      <c r="F7" s="756">
        <v>1</v>
      </c>
      <c r="G7" s="33">
        <v>636794</v>
      </c>
      <c r="H7" s="757" t="s">
        <v>393</v>
      </c>
      <c r="I7" s="758"/>
      <c r="J7" s="758">
        <f>(2000-(G7/1000))/83.33</f>
        <v>16.359126365054603</v>
      </c>
      <c r="K7" s="759">
        <f>G7/2000/1000</f>
        <v>0.31839699999999999</v>
      </c>
      <c r="L7" s="760"/>
      <c r="M7" s="761">
        <f>(G7/1000)/24</f>
        <v>26.533083333333334</v>
      </c>
      <c r="O7" s="762">
        <f>249.262+270.9</f>
        <v>520.16200000000003</v>
      </c>
      <c r="P7" s="763">
        <f>1356.367+39.742</f>
        <v>1396.1089999999999</v>
      </c>
      <c r="Q7" s="763">
        <f>1086.521+50.6</f>
        <v>1137.1209999999999</v>
      </c>
      <c r="R7" s="763">
        <f>1353.558+373.309</f>
        <v>1726.867</v>
      </c>
      <c r="S7" s="762">
        <v>1942.7460000000001</v>
      </c>
      <c r="T7" s="762">
        <v>1868.212</v>
      </c>
      <c r="U7" s="762">
        <v>2057.011</v>
      </c>
      <c r="V7" s="762">
        <v>1781.8440000000001</v>
      </c>
      <c r="W7" s="764">
        <v>1250.7639999999999</v>
      </c>
      <c r="X7" s="764">
        <v>1613.4860000000001</v>
      </c>
      <c r="Y7" s="764">
        <v>1325.077</v>
      </c>
      <c r="Z7" s="762">
        <f>66.442+571.568</f>
        <v>638.01</v>
      </c>
      <c r="AA7" s="762">
        <f>815.429</f>
        <v>815.42899999999997</v>
      </c>
      <c r="AB7" s="764">
        <f>352.234+731.627</f>
        <v>1083.8609999999999</v>
      </c>
      <c r="AC7" s="762">
        <f>1626.002+13.213</f>
        <v>1639.2149999999999</v>
      </c>
      <c r="AD7" s="762">
        <v>2094.7910000000002</v>
      </c>
      <c r="AE7" s="764">
        <v>2075.375</v>
      </c>
      <c r="AF7" s="764">
        <v>2008.8040000000001</v>
      </c>
      <c r="AG7" s="764">
        <v>1946.712</v>
      </c>
      <c r="AH7" s="764">
        <v>1998.9390000000001</v>
      </c>
      <c r="AI7" s="762">
        <f>1623.839+281.468</f>
        <v>1905.307</v>
      </c>
      <c r="AJ7" s="762">
        <v>1610.0239999999999</v>
      </c>
      <c r="AK7" s="762">
        <f>1135.181+98.368</f>
        <v>1233.549</v>
      </c>
      <c r="AL7" s="762">
        <f>958.893+543.852</f>
        <v>1502.7449999999999</v>
      </c>
      <c r="AM7" s="762">
        <v>2043.15</v>
      </c>
      <c r="AN7" s="762">
        <v>1762.6420000000001</v>
      </c>
      <c r="AO7" s="762">
        <v>2170.3359999999998</v>
      </c>
      <c r="AP7" s="762">
        <f>1181.38+463.711</f>
        <v>1645.0910000000001</v>
      </c>
      <c r="AQ7" s="762">
        <v>219.47399999999999</v>
      </c>
      <c r="AR7" s="762">
        <f>48.153+1225.968+107.3</f>
        <v>1381.421</v>
      </c>
      <c r="AS7" s="762"/>
    </row>
    <row r="8" spans="6:45" s="16" customFormat="1" x14ac:dyDescent="0.2">
      <c r="F8" s="765">
        <v>2</v>
      </c>
      <c r="G8" s="769">
        <v>705632</v>
      </c>
      <c r="H8" s="757" t="s">
        <v>393</v>
      </c>
      <c r="I8" s="766"/>
      <c r="J8" s="766">
        <f t="shared" ref="J8:J37" si="0">(2000-(G8/1000))/83.33</f>
        <v>15.533037321492859</v>
      </c>
      <c r="K8" s="767">
        <f t="shared" ref="K8:K37" si="1">G8/2000/1000</f>
        <v>0.35281599999999996</v>
      </c>
      <c r="L8" s="760"/>
      <c r="M8" s="761">
        <f t="shared" ref="M8:M37" si="2">(G8/1000)/24</f>
        <v>29.40133333333333</v>
      </c>
    </row>
    <row r="9" spans="6:45" s="16" customFormat="1" x14ac:dyDescent="0.2">
      <c r="F9" s="768">
        <v>3</v>
      </c>
      <c r="G9" s="769">
        <v>727663</v>
      </c>
      <c r="H9" s="757" t="s">
        <v>393</v>
      </c>
      <c r="I9" s="766"/>
      <c r="J9" s="766">
        <f t="shared" si="0"/>
        <v>15.268654746189847</v>
      </c>
      <c r="K9" s="767">
        <f t="shared" si="1"/>
        <v>0.36383150000000003</v>
      </c>
      <c r="L9" s="760"/>
      <c r="M9" s="761">
        <f t="shared" si="2"/>
        <v>30.319291666666668</v>
      </c>
    </row>
    <row r="10" spans="6:45" s="796" customFormat="1" x14ac:dyDescent="0.2">
      <c r="F10" s="791">
        <v>4</v>
      </c>
      <c r="G10" s="769">
        <v>1053776</v>
      </c>
      <c r="H10" s="757" t="s">
        <v>393</v>
      </c>
      <c r="I10" s="792"/>
      <c r="J10" s="792">
        <f t="shared" si="0"/>
        <v>11.355142205688226</v>
      </c>
      <c r="K10" s="793">
        <f t="shared" si="1"/>
        <v>0.52688800000000002</v>
      </c>
      <c r="L10" s="794"/>
      <c r="M10" s="795">
        <f t="shared" si="2"/>
        <v>43.907333333333334</v>
      </c>
    </row>
    <row r="11" spans="6:45" s="16" customFormat="1" x14ac:dyDescent="0.2">
      <c r="F11" s="768">
        <v>5</v>
      </c>
      <c r="G11" s="769">
        <v>585552</v>
      </c>
      <c r="H11" s="757" t="s">
        <v>393</v>
      </c>
      <c r="I11" s="766"/>
      <c r="J11" s="766">
        <f t="shared" si="0"/>
        <v>16.974054962198487</v>
      </c>
      <c r="K11" s="767">
        <f t="shared" si="1"/>
        <v>0.29277600000000004</v>
      </c>
      <c r="L11" s="760"/>
      <c r="M11" s="761">
        <f t="shared" si="2"/>
        <v>24.398</v>
      </c>
    </row>
    <row r="12" spans="6:45" s="16" customFormat="1" x14ac:dyDescent="0.2">
      <c r="F12" s="768">
        <v>6</v>
      </c>
      <c r="G12" s="769">
        <v>632355</v>
      </c>
      <c r="H12" s="757" t="s">
        <v>393</v>
      </c>
      <c r="I12" s="766"/>
      <c r="J12" s="766">
        <f t="shared" si="0"/>
        <v>16.412396495859834</v>
      </c>
      <c r="K12" s="767">
        <f t="shared" si="1"/>
        <v>0.3161775</v>
      </c>
      <c r="L12" s="760"/>
      <c r="M12" s="761">
        <f t="shared" si="2"/>
        <v>26.348125</v>
      </c>
    </row>
    <row r="13" spans="6:45" s="16" customFormat="1" x14ac:dyDescent="0.25">
      <c r="F13" s="768">
        <v>7</v>
      </c>
      <c r="G13" s="797">
        <v>315146</v>
      </c>
      <c r="H13" s="757" t="s">
        <v>393</v>
      </c>
      <c r="I13" s="766"/>
      <c r="J13" s="766">
        <f t="shared" si="0"/>
        <v>20.21905676227049</v>
      </c>
      <c r="K13" s="767">
        <f t="shared" si="1"/>
        <v>0.15757300000000002</v>
      </c>
      <c r="L13" s="760"/>
      <c r="M13" s="761">
        <f t="shared" si="2"/>
        <v>13.131083333333335</v>
      </c>
    </row>
    <row r="14" spans="6:45" s="16" customFormat="1" x14ac:dyDescent="0.25">
      <c r="F14" s="768">
        <v>8</v>
      </c>
      <c r="G14" s="797"/>
      <c r="H14" s="749" t="s">
        <v>376</v>
      </c>
      <c r="I14" s="766"/>
      <c r="J14" s="766">
        <f t="shared" si="0"/>
        <v>24.000960038401537</v>
      </c>
      <c r="K14" s="767">
        <f t="shared" si="1"/>
        <v>0</v>
      </c>
      <c r="L14" s="760"/>
      <c r="M14" s="761">
        <f t="shared" si="2"/>
        <v>0</v>
      </c>
    </row>
    <row r="15" spans="6:45" s="16" customFormat="1" x14ac:dyDescent="0.25">
      <c r="F15" s="768">
        <v>9</v>
      </c>
      <c r="G15" s="797">
        <v>392076</v>
      </c>
      <c r="H15" s="757" t="s">
        <v>393</v>
      </c>
      <c r="I15" s="766"/>
      <c r="J15" s="766">
        <f t="shared" si="0"/>
        <v>19.295859834393376</v>
      </c>
      <c r="K15" s="767">
        <f t="shared" si="1"/>
        <v>0.19603800000000002</v>
      </c>
      <c r="L15" s="760"/>
      <c r="M15" s="761">
        <f t="shared" si="2"/>
        <v>16.336500000000001</v>
      </c>
    </row>
    <row r="16" spans="6:45" s="16" customFormat="1" x14ac:dyDescent="0.2">
      <c r="F16" s="768">
        <v>10</v>
      </c>
      <c r="G16" s="769"/>
      <c r="H16" s="749" t="s">
        <v>376</v>
      </c>
      <c r="I16" s="766"/>
      <c r="J16" s="766">
        <f t="shared" si="0"/>
        <v>24.000960038401537</v>
      </c>
      <c r="K16" s="767">
        <f t="shared" si="1"/>
        <v>0</v>
      </c>
      <c r="L16" s="760"/>
      <c r="M16" s="761">
        <f t="shared" si="2"/>
        <v>0</v>
      </c>
    </row>
    <row r="17" spans="6:13" s="16" customFormat="1" x14ac:dyDescent="0.2">
      <c r="F17" s="768">
        <v>11</v>
      </c>
      <c r="G17" s="769">
        <v>648324</v>
      </c>
      <c r="H17" s="757" t="s">
        <v>393</v>
      </c>
      <c r="I17" s="766"/>
      <c r="J17" s="766">
        <f t="shared" si="0"/>
        <v>16.220760830433218</v>
      </c>
      <c r="K17" s="767">
        <f t="shared" si="1"/>
        <v>0.32416199999999995</v>
      </c>
      <c r="L17" s="760"/>
      <c r="M17" s="761">
        <f t="shared" si="2"/>
        <v>27.013499999999997</v>
      </c>
    </row>
    <row r="18" spans="6:13" s="16" customFormat="1" x14ac:dyDescent="0.2">
      <c r="F18" s="768">
        <v>12</v>
      </c>
      <c r="G18" s="769">
        <v>320475</v>
      </c>
      <c r="H18" s="757" t="s">
        <v>393</v>
      </c>
      <c r="I18" s="766"/>
      <c r="J18" s="766">
        <f t="shared" si="0"/>
        <v>20.15510620424817</v>
      </c>
      <c r="K18" s="767">
        <f t="shared" si="1"/>
        <v>0.1602375</v>
      </c>
      <c r="L18" s="760"/>
      <c r="M18" s="761">
        <f t="shared" si="2"/>
        <v>13.353125</v>
      </c>
    </row>
    <row r="19" spans="6:13" s="16" customFormat="1" x14ac:dyDescent="0.2">
      <c r="F19" s="768">
        <v>13</v>
      </c>
      <c r="G19" s="769">
        <v>328980</v>
      </c>
      <c r="H19" s="757" t="s">
        <v>393</v>
      </c>
      <c r="I19" s="766"/>
      <c r="J19" s="766">
        <f t="shared" si="0"/>
        <v>20.053042121684868</v>
      </c>
      <c r="K19" s="767">
        <f t="shared" si="1"/>
        <v>0.16449</v>
      </c>
      <c r="L19" s="760"/>
      <c r="M19" s="761">
        <f t="shared" si="2"/>
        <v>13.707500000000001</v>
      </c>
    </row>
    <row r="20" spans="6:13" s="16" customFormat="1" x14ac:dyDescent="0.2">
      <c r="F20" s="768">
        <v>14</v>
      </c>
      <c r="G20" s="769">
        <v>619503</v>
      </c>
      <c r="H20" s="757" t="s">
        <v>393</v>
      </c>
      <c r="I20" s="766"/>
      <c r="J20" s="766">
        <f t="shared" si="0"/>
        <v>16.5666266650666</v>
      </c>
      <c r="K20" s="767">
        <f t="shared" si="1"/>
        <v>0.30975150000000001</v>
      </c>
      <c r="L20" s="760"/>
      <c r="M20" s="761">
        <f t="shared" si="2"/>
        <v>25.812625000000001</v>
      </c>
    </row>
    <row r="21" spans="6:13" s="16" customFormat="1" x14ac:dyDescent="0.2">
      <c r="F21" s="768">
        <v>15</v>
      </c>
      <c r="G21" s="769">
        <v>349683</v>
      </c>
      <c r="H21" s="757" t="s">
        <v>393</v>
      </c>
      <c r="I21" s="766"/>
      <c r="J21" s="766">
        <f t="shared" si="0"/>
        <v>19.804596183847355</v>
      </c>
      <c r="K21" s="767">
        <f t="shared" si="1"/>
        <v>0.17484149999999998</v>
      </c>
      <c r="L21" s="760"/>
      <c r="M21" s="761">
        <f t="shared" si="2"/>
        <v>14.570124999999999</v>
      </c>
    </row>
    <row r="22" spans="6:13" s="16" customFormat="1" x14ac:dyDescent="0.2">
      <c r="F22" s="768">
        <v>16</v>
      </c>
      <c r="G22" s="769"/>
      <c r="H22" s="749" t="s">
        <v>376</v>
      </c>
      <c r="I22" s="766"/>
      <c r="J22" s="766">
        <f t="shared" si="0"/>
        <v>24.000960038401537</v>
      </c>
      <c r="K22" s="767">
        <f t="shared" si="1"/>
        <v>0</v>
      </c>
      <c r="L22" s="760"/>
      <c r="M22" s="761">
        <f t="shared" si="2"/>
        <v>0</v>
      </c>
    </row>
    <row r="23" spans="6:13" s="16" customFormat="1" x14ac:dyDescent="0.2">
      <c r="F23" s="768">
        <v>17</v>
      </c>
      <c r="G23" s="769"/>
      <c r="H23" s="749" t="s">
        <v>376</v>
      </c>
      <c r="I23" s="766"/>
      <c r="J23" s="766">
        <f t="shared" si="0"/>
        <v>24.000960038401537</v>
      </c>
      <c r="K23" s="767">
        <f t="shared" si="1"/>
        <v>0</v>
      </c>
      <c r="L23" s="760"/>
      <c r="M23" s="761">
        <f t="shared" si="2"/>
        <v>0</v>
      </c>
    </row>
    <row r="24" spans="6:13" s="16" customFormat="1" x14ac:dyDescent="0.2">
      <c r="F24" s="771">
        <v>18</v>
      </c>
      <c r="G24" s="769"/>
      <c r="H24" s="749" t="s">
        <v>376</v>
      </c>
      <c r="I24" s="766"/>
      <c r="J24" s="766">
        <f t="shared" si="0"/>
        <v>24.000960038401537</v>
      </c>
      <c r="K24" s="767">
        <f t="shared" si="1"/>
        <v>0</v>
      </c>
      <c r="L24" s="760"/>
      <c r="M24" s="761">
        <f t="shared" si="2"/>
        <v>0</v>
      </c>
    </row>
    <row r="25" spans="6:13" s="16" customFormat="1" x14ac:dyDescent="0.2">
      <c r="F25" s="771">
        <v>19</v>
      </c>
      <c r="G25" s="769"/>
      <c r="H25" s="749" t="s">
        <v>376</v>
      </c>
      <c r="I25" s="766"/>
      <c r="J25" s="766">
        <f t="shared" si="0"/>
        <v>24.000960038401537</v>
      </c>
      <c r="K25" s="767">
        <f t="shared" si="1"/>
        <v>0</v>
      </c>
      <c r="L25" s="760"/>
      <c r="M25" s="761">
        <f t="shared" si="2"/>
        <v>0</v>
      </c>
    </row>
    <row r="26" spans="6:13" s="16" customFormat="1" x14ac:dyDescent="0.2">
      <c r="F26" s="771">
        <v>20</v>
      </c>
      <c r="G26" s="769"/>
      <c r="H26" s="749" t="s">
        <v>376</v>
      </c>
      <c r="I26" s="766"/>
      <c r="J26" s="766">
        <f t="shared" si="0"/>
        <v>24.000960038401537</v>
      </c>
      <c r="K26" s="767">
        <f t="shared" si="1"/>
        <v>0</v>
      </c>
      <c r="L26" s="760"/>
      <c r="M26" s="761">
        <f t="shared" si="2"/>
        <v>0</v>
      </c>
    </row>
    <row r="27" spans="6:13" s="16" customFormat="1" x14ac:dyDescent="0.2">
      <c r="F27" s="771">
        <v>21</v>
      </c>
      <c r="G27" s="769"/>
      <c r="H27" s="749" t="s">
        <v>376</v>
      </c>
      <c r="I27" s="766"/>
      <c r="J27" s="766">
        <f t="shared" si="0"/>
        <v>24.000960038401537</v>
      </c>
      <c r="K27" s="767">
        <f t="shared" si="1"/>
        <v>0</v>
      </c>
      <c r="L27" s="760"/>
      <c r="M27" s="761">
        <f t="shared" si="2"/>
        <v>0</v>
      </c>
    </row>
    <row r="28" spans="6:13" s="16" customFormat="1" x14ac:dyDescent="0.2">
      <c r="F28" s="771">
        <v>22</v>
      </c>
      <c r="G28" s="769"/>
      <c r="H28" s="749" t="s">
        <v>376</v>
      </c>
      <c r="I28" s="766"/>
      <c r="J28" s="766">
        <f t="shared" si="0"/>
        <v>24.000960038401537</v>
      </c>
      <c r="K28" s="767">
        <f t="shared" si="1"/>
        <v>0</v>
      </c>
      <c r="L28" s="760"/>
      <c r="M28" s="761">
        <f t="shared" si="2"/>
        <v>0</v>
      </c>
    </row>
    <row r="29" spans="6:13" s="16" customFormat="1" x14ac:dyDescent="0.2">
      <c r="F29" s="771">
        <v>23</v>
      </c>
      <c r="G29" s="769"/>
      <c r="H29" s="749" t="s">
        <v>376</v>
      </c>
      <c r="I29" s="766"/>
      <c r="J29" s="766">
        <f t="shared" si="0"/>
        <v>24.000960038401537</v>
      </c>
      <c r="K29" s="767">
        <f t="shared" si="1"/>
        <v>0</v>
      </c>
      <c r="L29" s="760"/>
      <c r="M29" s="761">
        <f t="shared" si="2"/>
        <v>0</v>
      </c>
    </row>
    <row r="30" spans="6:13" s="16" customFormat="1" x14ac:dyDescent="0.2">
      <c r="F30" s="771">
        <v>24</v>
      </c>
      <c r="G30" s="769"/>
      <c r="H30" s="749" t="s">
        <v>376</v>
      </c>
      <c r="I30" s="766"/>
      <c r="J30" s="766">
        <f t="shared" si="0"/>
        <v>24.000960038401537</v>
      </c>
      <c r="K30" s="767">
        <f t="shared" si="1"/>
        <v>0</v>
      </c>
      <c r="L30" s="760"/>
      <c r="M30" s="761">
        <f t="shared" si="2"/>
        <v>0</v>
      </c>
    </row>
    <row r="31" spans="6:13" s="16" customFormat="1" x14ac:dyDescent="0.2">
      <c r="F31" s="771">
        <v>25</v>
      </c>
      <c r="G31" s="769">
        <v>284037</v>
      </c>
      <c r="H31" s="757" t="s">
        <v>393</v>
      </c>
      <c r="I31" s="766"/>
      <c r="J31" s="766">
        <f t="shared" si="0"/>
        <v>20.592379695187809</v>
      </c>
      <c r="K31" s="767">
        <f t="shared" si="1"/>
        <v>0.14201849999999999</v>
      </c>
      <c r="L31" s="760"/>
      <c r="M31" s="761">
        <f t="shared" si="2"/>
        <v>11.834874999999998</v>
      </c>
    </row>
    <row r="32" spans="6:13" s="16" customFormat="1" x14ac:dyDescent="0.2">
      <c r="F32" s="771">
        <v>26</v>
      </c>
      <c r="G32" s="769">
        <v>696626</v>
      </c>
      <c r="H32" s="757" t="s">
        <v>393</v>
      </c>
      <c r="I32" s="766"/>
      <c r="J32" s="766">
        <f t="shared" si="0"/>
        <v>15.641113644545783</v>
      </c>
      <c r="K32" s="767">
        <f t="shared" si="1"/>
        <v>0.34831299999999998</v>
      </c>
      <c r="L32" s="760"/>
      <c r="M32" s="761">
        <f t="shared" si="2"/>
        <v>29.026083333333332</v>
      </c>
    </row>
    <row r="33" spans="6:16" s="16" customFormat="1" x14ac:dyDescent="0.2">
      <c r="F33" s="771">
        <v>27</v>
      </c>
      <c r="G33" s="769">
        <v>691200</v>
      </c>
      <c r="H33" s="757" t="s">
        <v>393</v>
      </c>
      <c r="I33" s="766"/>
      <c r="J33" s="766">
        <f t="shared" si="0"/>
        <v>15.706228249129966</v>
      </c>
      <c r="K33" s="767">
        <f t="shared" si="1"/>
        <v>0.34560000000000002</v>
      </c>
      <c r="L33" s="760"/>
      <c r="M33" s="761">
        <f t="shared" si="2"/>
        <v>28.8</v>
      </c>
    </row>
    <row r="34" spans="6:16" s="16" customFormat="1" x14ac:dyDescent="0.2">
      <c r="F34" s="771">
        <v>28</v>
      </c>
      <c r="G34" s="769">
        <v>663200</v>
      </c>
      <c r="H34" s="757" t="s">
        <v>393</v>
      </c>
      <c r="I34" s="766"/>
      <c r="J34" s="766">
        <f t="shared" si="0"/>
        <v>16.042241689667588</v>
      </c>
      <c r="K34" s="767">
        <f t="shared" si="1"/>
        <v>0.33160000000000001</v>
      </c>
      <c r="L34" s="760"/>
      <c r="M34" s="761">
        <f t="shared" si="2"/>
        <v>27.633333333333336</v>
      </c>
    </row>
    <row r="35" spans="6:16" s="16" customFormat="1" x14ac:dyDescent="0.2">
      <c r="F35" s="771">
        <v>29</v>
      </c>
      <c r="G35" s="769">
        <v>638187</v>
      </c>
      <c r="H35" s="757" t="s">
        <v>393</v>
      </c>
      <c r="I35" s="798"/>
      <c r="J35" s="766">
        <f t="shared" si="0"/>
        <v>16.342409696387858</v>
      </c>
      <c r="K35" s="767">
        <f t="shared" si="1"/>
        <v>0.31909350000000003</v>
      </c>
      <c r="L35" s="760"/>
      <c r="M35" s="761">
        <f t="shared" si="2"/>
        <v>26.591125000000002</v>
      </c>
    </row>
    <row r="36" spans="6:16" s="16" customFormat="1" x14ac:dyDescent="0.2">
      <c r="F36" s="772">
        <v>30</v>
      </c>
      <c r="G36" s="773">
        <v>914752</v>
      </c>
      <c r="H36" s="757" t="s">
        <v>393</v>
      </c>
      <c r="I36" s="801"/>
      <c r="J36" s="766">
        <f t="shared" si="0"/>
        <v>13.023496939877596</v>
      </c>
      <c r="K36" s="767">
        <f t="shared" si="1"/>
        <v>0.45737599999999995</v>
      </c>
      <c r="L36" s="760"/>
      <c r="M36" s="761">
        <f t="shared" si="2"/>
        <v>38.114666666666665</v>
      </c>
    </row>
    <row r="37" spans="6:16" s="16" customFormat="1" ht="15" thickBot="1" x14ac:dyDescent="0.25">
      <c r="F37" s="772">
        <v>31</v>
      </c>
      <c r="G37" s="775">
        <v>913966</v>
      </c>
      <c r="H37" s="757" t="s">
        <v>393</v>
      </c>
      <c r="I37" s="776"/>
      <c r="J37" s="777">
        <f t="shared" si="0"/>
        <v>13.032929317172689</v>
      </c>
      <c r="K37" s="802">
        <f t="shared" si="1"/>
        <v>0.45698300000000003</v>
      </c>
      <c r="L37" s="760"/>
      <c r="M37" s="761">
        <f t="shared" si="2"/>
        <v>38.081916666666665</v>
      </c>
    </row>
    <row r="38" spans="6:16" s="16" customFormat="1" ht="18" customHeight="1" thickTop="1" thickBot="1" x14ac:dyDescent="0.3">
      <c r="F38" s="751" t="s">
        <v>161</v>
      </c>
      <c r="G38" s="778">
        <f>SUM(G7:G37)</f>
        <v>12117927</v>
      </c>
      <c r="H38" s="799"/>
      <c r="I38" s="800">
        <f>SUM(I7:I37)</f>
        <v>0</v>
      </c>
      <c r="J38" s="781">
        <f>SUM(J7:J37)</f>
        <v>598.6088203528144</v>
      </c>
      <c r="K38" s="780"/>
      <c r="L38" s="782"/>
      <c r="M38" s="783">
        <f>AVERAGE(M7:M37)</f>
        <v>16.287536290322581</v>
      </c>
    </row>
    <row r="39" spans="6:16" customFormat="1" ht="15.75" thickTop="1" x14ac:dyDescent="0.25">
      <c r="F39" s="784"/>
      <c r="G39" s="785"/>
      <c r="H39" s="786"/>
      <c r="I39" s="1"/>
      <c r="J39" s="1"/>
      <c r="K39" s="1"/>
      <c r="L39" s="1"/>
      <c r="M39" s="1"/>
    </row>
    <row r="40" spans="6:16" s="16" customFormat="1" x14ac:dyDescent="0.25">
      <c r="G40" s="787" t="s">
        <v>378</v>
      </c>
    </row>
    <row r="41" spans="6:16" s="16" customFormat="1" x14ac:dyDescent="0.25">
      <c r="G41" s="16" t="s">
        <v>379</v>
      </c>
      <c r="I41" s="761">
        <v>0</v>
      </c>
      <c r="J41" s="16" t="s">
        <v>380</v>
      </c>
      <c r="P41" s="788"/>
    </row>
    <row r="42" spans="6:16" s="16" customFormat="1" x14ac:dyDescent="0.25">
      <c r="G42" s="16" t="s">
        <v>381</v>
      </c>
      <c r="I42" s="761">
        <v>0</v>
      </c>
      <c r="J42" s="16" t="s">
        <v>380</v>
      </c>
    </row>
    <row r="43" spans="6:16" s="16" customFormat="1" x14ac:dyDescent="0.25">
      <c r="G43" s="16" t="s">
        <v>394</v>
      </c>
      <c r="I43" s="761">
        <v>0</v>
      </c>
      <c r="J43" s="16" t="s">
        <v>380</v>
      </c>
    </row>
    <row r="44" spans="6:16" s="16" customFormat="1" x14ac:dyDescent="0.25">
      <c r="G44" s="16" t="s">
        <v>395</v>
      </c>
      <c r="I44" s="789">
        <v>0</v>
      </c>
      <c r="J44" s="16" t="s">
        <v>380</v>
      </c>
    </row>
    <row r="45" spans="6:16" s="16" customFormat="1" x14ac:dyDescent="0.25">
      <c r="G45" s="16" t="s">
        <v>396</v>
      </c>
      <c r="I45" s="789">
        <v>0</v>
      </c>
      <c r="J45" s="16" t="s">
        <v>380</v>
      </c>
    </row>
    <row r="46" spans="6:16" s="16" customFormat="1" x14ac:dyDescent="0.25">
      <c r="G46" s="16" t="s">
        <v>385</v>
      </c>
      <c r="I46" s="789">
        <v>0</v>
      </c>
      <c r="J46" s="16" t="s">
        <v>380</v>
      </c>
    </row>
    <row r="47" spans="6:16" s="16" customFormat="1" x14ac:dyDescent="0.25">
      <c r="G47" s="16" t="s">
        <v>386</v>
      </c>
      <c r="I47" s="789">
        <v>0</v>
      </c>
      <c r="J47" s="16" t="s">
        <v>380</v>
      </c>
    </row>
    <row r="48" spans="6:16" s="16" customFormat="1" x14ac:dyDescent="0.25">
      <c r="G48" s="16" t="s">
        <v>387</v>
      </c>
      <c r="I48" s="789">
        <v>0</v>
      </c>
      <c r="J48" s="16" t="s">
        <v>380</v>
      </c>
    </row>
    <row r="49" spans="7:13" s="16" customFormat="1" x14ac:dyDescent="0.25">
      <c r="G49" s="16" t="s">
        <v>388</v>
      </c>
      <c r="I49" s="789">
        <v>0</v>
      </c>
      <c r="J49" s="16" t="s">
        <v>380</v>
      </c>
    </row>
    <row r="50" spans="7:13" s="16" customFormat="1" x14ac:dyDescent="0.25">
      <c r="G50" s="749" t="s">
        <v>397</v>
      </c>
      <c r="I50" s="789">
        <f>SUM(J7,J8,J9,J10,J11,J12,J13,J15,J17,J18,J19,J20,J21,J31,J32,J33,J34,J35,J36,J37)</f>
        <v>334.59825993039732</v>
      </c>
      <c r="J50" s="16" t="s">
        <v>380</v>
      </c>
    </row>
    <row r="51" spans="7:13" s="16" customFormat="1" x14ac:dyDescent="0.25">
      <c r="G51" s="749" t="s">
        <v>398</v>
      </c>
      <c r="I51" s="789">
        <f>SUM(J14,J16,J22,J23,J24,J25,J26,J27,J28,J29,J30)</f>
        <v>264.01056042241686</v>
      </c>
      <c r="J51" s="16" t="s">
        <v>380</v>
      </c>
    </row>
    <row r="52" spans="7:13" s="16" customFormat="1" x14ac:dyDescent="0.25">
      <c r="G52" s="749" t="s">
        <v>401</v>
      </c>
      <c r="I52" s="789">
        <v>0</v>
      </c>
    </row>
    <row r="53" spans="7:13" ht="15" x14ac:dyDescent="0.25">
      <c r="G53" s="876" t="s">
        <v>1</v>
      </c>
      <c r="H53" s="876"/>
      <c r="I53" s="790">
        <f>SUM(I41:I52)</f>
        <v>598.60882035281418</v>
      </c>
      <c r="J53" s="2" t="s">
        <v>380</v>
      </c>
      <c r="K53" s="2"/>
      <c r="L53" s="2"/>
      <c r="M53" s="2"/>
    </row>
    <row r="54" spans="7:13" x14ac:dyDescent="0.2">
      <c r="G54" s="865" t="s">
        <v>399</v>
      </c>
      <c r="H54" s="865"/>
    </row>
  </sheetData>
  <mergeCells count="7">
    <mergeCell ref="G54:H54"/>
    <mergeCell ref="F2:J2"/>
    <mergeCell ref="F5:F6"/>
    <mergeCell ref="G5:G6"/>
    <mergeCell ref="H5:H6"/>
    <mergeCell ref="I5:K5"/>
    <mergeCell ref="G53:H53"/>
  </mergeCells>
  <printOptions horizontalCentered="1"/>
  <pageMargins left="0" right="0" top="0" bottom="0" header="0.31496062992125984" footer="0.31496062992125984"/>
  <pageSetup paperSize="9" scale="75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8"/>
  <sheetViews>
    <sheetView showGridLines="0" topLeftCell="A3" workbookViewId="0">
      <pane xSplit="2" ySplit="5" topLeftCell="C8" activePane="bottomRight" state="frozen"/>
      <selection activeCell="G31" sqref="G31:G32"/>
      <selection pane="topRight" activeCell="G31" sqref="G31:G32"/>
      <selection pane="bottomLeft" activeCell="G31" sqref="G31:G32"/>
      <selection pane="bottomRight" activeCell="G31" sqref="G31:G32"/>
    </sheetView>
  </sheetViews>
  <sheetFormatPr defaultColWidth="9" defaultRowHeight="14.25" x14ac:dyDescent="0.2"/>
  <cols>
    <col min="1" max="1" width="9" style="191"/>
    <col min="2" max="2" width="8.7109375" style="191" customWidth="1"/>
    <col min="3" max="3" width="18" style="185" customWidth="1"/>
    <col min="4" max="4" width="11.28515625" style="191" customWidth="1"/>
    <col min="5" max="5" width="15.5703125" style="191" customWidth="1"/>
    <col min="6" max="6" width="14.7109375" style="191" customWidth="1"/>
    <col min="7" max="7" width="13.5703125" style="191" customWidth="1"/>
    <col min="8" max="8" width="15.42578125" style="191" customWidth="1"/>
    <col min="9" max="9" width="14.85546875" style="240" customWidth="1"/>
    <col min="10" max="10" width="16.28515625" style="191" customWidth="1"/>
    <col min="11" max="11" width="17.85546875" style="191" customWidth="1"/>
    <col min="12" max="12" width="17.140625" style="240" customWidth="1"/>
    <col min="13" max="13" width="10.42578125" style="191" customWidth="1"/>
    <col min="14" max="14" width="8.85546875" style="191" customWidth="1"/>
    <col min="15" max="16384" width="9" style="191"/>
  </cols>
  <sheetData>
    <row r="2" spans="2:14" s="186" customFormat="1" x14ac:dyDescent="0.2">
      <c r="C2" s="162"/>
    </row>
    <row r="3" spans="2:14" s="186" customFormat="1" ht="21" customHeight="1" x14ac:dyDescent="0.2">
      <c r="B3" s="877" t="s">
        <v>138</v>
      </c>
      <c r="C3" s="877"/>
      <c r="D3" s="877"/>
      <c r="E3" s="877"/>
      <c r="F3" s="877"/>
      <c r="G3" s="877"/>
      <c r="H3" s="877"/>
      <c r="I3" s="877"/>
      <c r="J3" s="877"/>
      <c r="K3" s="877"/>
      <c r="L3" s="877"/>
      <c r="M3" s="877"/>
      <c r="N3" s="877"/>
    </row>
    <row r="4" spans="2:14" s="186" customFormat="1" ht="15" thickBot="1" x14ac:dyDescent="0.25">
      <c r="B4" s="187"/>
      <c r="C4" s="162"/>
      <c r="D4" s="186">
        <v>2024</v>
      </c>
    </row>
    <row r="5" spans="2:14" ht="18.75" customHeight="1" thickBot="1" x14ac:dyDescent="0.25">
      <c r="B5" s="878"/>
      <c r="C5" s="879" t="s">
        <v>139</v>
      </c>
      <c r="D5" s="880"/>
      <c r="E5" s="881"/>
      <c r="F5" s="878" t="s">
        <v>140</v>
      </c>
      <c r="G5" s="188"/>
      <c r="H5" s="189"/>
      <c r="I5" s="190"/>
      <c r="J5" s="189"/>
      <c r="K5" s="882" t="s">
        <v>141</v>
      </c>
      <c r="L5" s="884" t="s">
        <v>142</v>
      </c>
      <c r="M5" s="886" t="s">
        <v>143</v>
      </c>
      <c r="N5" s="882"/>
    </row>
    <row r="6" spans="2:14" ht="60.75" thickBot="1" x14ac:dyDescent="0.25">
      <c r="B6" s="878"/>
      <c r="C6" s="163" t="s">
        <v>144</v>
      </c>
      <c r="D6" s="188" t="s">
        <v>145</v>
      </c>
      <c r="E6" s="188" t="s">
        <v>146</v>
      </c>
      <c r="F6" s="878"/>
      <c r="G6" s="188" t="s">
        <v>147</v>
      </c>
      <c r="H6" s="188" t="s">
        <v>148</v>
      </c>
      <c r="I6" s="192" t="s">
        <v>149</v>
      </c>
      <c r="J6" s="188" t="s">
        <v>150</v>
      </c>
      <c r="K6" s="883"/>
      <c r="L6" s="885"/>
      <c r="M6" s="188" t="s">
        <v>151</v>
      </c>
      <c r="N6" s="188" t="s">
        <v>152</v>
      </c>
    </row>
    <row r="7" spans="2:14" s="196" customFormat="1" ht="15" customHeight="1" thickBot="1" x14ac:dyDescent="0.25">
      <c r="B7" s="878"/>
      <c r="C7" s="164">
        <v>1</v>
      </c>
      <c r="D7" s="193">
        <v>2</v>
      </c>
      <c r="E7" s="193" t="s">
        <v>153</v>
      </c>
      <c r="F7" s="193" t="s">
        <v>154</v>
      </c>
      <c r="G7" s="193">
        <v>5</v>
      </c>
      <c r="H7" s="193" t="s">
        <v>155</v>
      </c>
      <c r="I7" s="194">
        <v>7</v>
      </c>
      <c r="J7" s="193" t="s">
        <v>156</v>
      </c>
      <c r="K7" s="195" t="s">
        <v>157</v>
      </c>
      <c r="L7" s="194">
        <v>10</v>
      </c>
      <c r="M7" s="193" t="s">
        <v>158</v>
      </c>
      <c r="N7" s="193" t="s">
        <v>159</v>
      </c>
    </row>
    <row r="8" spans="2:14" x14ac:dyDescent="0.2">
      <c r="B8" s="197">
        <v>1</v>
      </c>
      <c r="C8" s="165">
        <v>808.5</v>
      </c>
      <c r="D8" s="166">
        <v>5</v>
      </c>
      <c r="E8" s="167">
        <f>C8*D8</f>
        <v>4042.5</v>
      </c>
      <c r="F8" s="167">
        <f t="shared" ref="F8:F21" si="0">E8</f>
        <v>4042.5</v>
      </c>
      <c r="G8" s="168">
        <v>35.314667</v>
      </c>
      <c r="H8" s="168">
        <f>(F8*G8)/1000</f>
        <v>142.7595413475</v>
      </c>
      <c r="I8" s="198">
        <v>1068.91455</v>
      </c>
      <c r="J8" s="169">
        <f>(H8*I8)/1000</f>
        <v>152.59775089766936</v>
      </c>
      <c r="K8" s="199">
        <f t="shared" ref="K8:K21" si="1">L8-J8</f>
        <v>-152.59775089766936</v>
      </c>
      <c r="L8" s="170"/>
      <c r="M8" s="171" t="e">
        <f t="shared" ref="M8:M21" si="2">(J8/L8)</f>
        <v>#DIV/0!</v>
      </c>
      <c r="N8" s="171" t="e">
        <f t="shared" ref="N8:N21" si="3">K8/L8</f>
        <v>#DIV/0!</v>
      </c>
    </row>
    <row r="9" spans="2:14" x14ac:dyDescent="0.2">
      <c r="B9" s="200">
        <f>B8+1</f>
        <v>2</v>
      </c>
      <c r="C9" s="201">
        <v>809.4</v>
      </c>
      <c r="D9" s="172">
        <v>5</v>
      </c>
      <c r="E9" s="173">
        <f t="shared" ref="E9:E21" si="4">C9*D9</f>
        <v>4047</v>
      </c>
      <c r="F9" s="173">
        <f t="shared" si="0"/>
        <v>4047</v>
      </c>
      <c r="G9" s="174">
        <v>35.314667</v>
      </c>
      <c r="H9" s="174">
        <f t="shared" ref="H9:H21" si="5">(F9*G9)/1000</f>
        <v>142.91845734899999</v>
      </c>
      <c r="I9" s="202">
        <v>1071.8955000000001</v>
      </c>
      <c r="J9" s="175">
        <f t="shared" ref="J9:J21" si="6">(H9*I9)/1000</f>
        <v>153.19365129933504</v>
      </c>
      <c r="K9" s="203">
        <f t="shared" si="1"/>
        <v>-153.19365129933504</v>
      </c>
      <c r="L9" s="176"/>
      <c r="M9" s="177" t="e">
        <f t="shared" si="2"/>
        <v>#DIV/0!</v>
      </c>
      <c r="N9" s="178" t="e">
        <f t="shared" si="3"/>
        <v>#DIV/0!</v>
      </c>
    </row>
    <row r="10" spans="2:14" x14ac:dyDescent="0.2">
      <c r="B10" s="200">
        <f t="shared" ref="B10:B38" si="7">B9+1</f>
        <v>3</v>
      </c>
      <c r="C10" s="201">
        <v>818.5</v>
      </c>
      <c r="D10" s="172">
        <v>5</v>
      </c>
      <c r="E10" s="173">
        <f t="shared" si="4"/>
        <v>4092.5</v>
      </c>
      <c r="F10" s="173">
        <f t="shared" si="0"/>
        <v>4092.5</v>
      </c>
      <c r="G10" s="174">
        <v>35.314667</v>
      </c>
      <c r="H10" s="174">
        <f t="shared" si="5"/>
        <v>144.52527469749998</v>
      </c>
      <c r="I10" s="202">
        <v>1071.50809</v>
      </c>
      <c r="J10" s="175">
        <f t="shared" si="6"/>
        <v>154.86000104784355</v>
      </c>
      <c r="K10" s="203">
        <f t="shared" si="1"/>
        <v>-154.86000104784355</v>
      </c>
      <c r="L10" s="176"/>
      <c r="M10" s="177" t="e">
        <f t="shared" si="2"/>
        <v>#DIV/0!</v>
      </c>
      <c r="N10" s="178" t="e">
        <f t="shared" si="3"/>
        <v>#DIV/0!</v>
      </c>
    </row>
    <row r="11" spans="2:14" x14ac:dyDescent="0.2">
      <c r="B11" s="200">
        <f t="shared" si="7"/>
        <v>4</v>
      </c>
      <c r="C11" s="201">
        <v>818</v>
      </c>
      <c r="D11" s="172">
        <v>5</v>
      </c>
      <c r="E11" s="173">
        <f t="shared" si="4"/>
        <v>4090</v>
      </c>
      <c r="F11" s="173">
        <f t="shared" si="0"/>
        <v>4090</v>
      </c>
      <c r="G11" s="174">
        <v>35.314667</v>
      </c>
      <c r="H11" s="174">
        <f t="shared" si="5"/>
        <v>144.43698803000001</v>
      </c>
      <c r="I11" s="202">
        <v>1071.4912099999999</v>
      </c>
      <c r="J11" s="175">
        <f>(H11*I11)/1000</f>
        <v>154.76296307302022</v>
      </c>
      <c r="K11" s="203">
        <f t="shared" si="1"/>
        <v>-154.76296307302022</v>
      </c>
      <c r="L11" s="179"/>
      <c r="M11" s="177" t="e">
        <f t="shared" si="2"/>
        <v>#DIV/0!</v>
      </c>
      <c r="N11" s="178" t="e">
        <f t="shared" si="3"/>
        <v>#DIV/0!</v>
      </c>
    </row>
    <row r="12" spans="2:14" x14ac:dyDescent="0.2">
      <c r="B12" s="200">
        <f t="shared" si="7"/>
        <v>5</v>
      </c>
      <c r="C12" s="201">
        <v>491.9</v>
      </c>
      <c r="D12" s="172">
        <v>5</v>
      </c>
      <c r="E12" s="173">
        <f t="shared" si="4"/>
        <v>2459.5</v>
      </c>
      <c r="F12" s="173">
        <f t="shared" si="0"/>
        <v>2459.5</v>
      </c>
      <c r="G12" s="174">
        <v>35.314667</v>
      </c>
      <c r="H12" s="174">
        <f t="shared" si="5"/>
        <v>86.856423486500006</v>
      </c>
      <c r="I12" s="202">
        <v>1067.7364500000001</v>
      </c>
      <c r="J12" s="175">
        <f t="shared" si="6"/>
        <v>92.739769273172143</v>
      </c>
      <c r="K12" s="203">
        <f t="shared" si="1"/>
        <v>-92.739769273172143</v>
      </c>
      <c r="L12" s="176"/>
      <c r="M12" s="177" t="e">
        <f t="shared" si="2"/>
        <v>#DIV/0!</v>
      </c>
      <c r="N12" s="178" t="e">
        <f t="shared" si="3"/>
        <v>#DIV/0!</v>
      </c>
    </row>
    <row r="13" spans="2:14" x14ac:dyDescent="0.2">
      <c r="B13" s="200">
        <f t="shared" si="7"/>
        <v>6</v>
      </c>
      <c r="C13" s="201">
        <v>642.79999999999995</v>
      </c>
      <c r="D13" s="172">
        <v>5</v>
      </c>
      <c r="E13" s="173">
        <f t="shared" si="4"/>
        <v>3214</v>
      </c>
      <c r="F13" s="173">
        <f t="shared" si="0"/>
        <v>3214</v>
      </c>
      <c r="G13" s="174">
        <v>35.314667</v>
      </c>
      <c r="H13" s="174">
        <f t="shared" si="5"/>
        <v>113.501339738</v>
      </c>
      <c r="I13" s="202">
        <v>1071.6184000000001</v>
      </c>
      <c r="J13" s="175">
        <f t="shared" si="6"/>
        <v>121.63012408789197</v>
      </c>
      <c r="K13" s="203">
        <f t="shared" si="1"/>
        <v>-121.63012408789197</v>
      </c>
      <c r="L13" s="176"/>
      <c r="M13" s="177" t="e">
        <f t="shared" si="2"/>
        <v>#DIV/0!</v>
      </c>
      <c r="N13" s="178" t="e">
        <f t="shared" si="3"/>
        <v>#DIV/0!</v>
      </c>
    </row>
    <row r="14" spans="2:14" x14ac:dyDescent="0.2">
      <c r="B14" s="200">
        <f t="shared" si="7"/>
        <v>7</v>
      </c>
      <c r="C14" s="201">
        <v>240.8</v>
      </c>
      <c r="D14" s="172">
        <v>5</v>
      </c>
      <c r="E14" s="173">
        <f t="shared" si="4"/>
        <v>1204</v>
      </c>
      <c r="F14" s="173">
        <f t="shared" si="0"/>
        <v>1204</v>
      </c>
      <c r="G14" s="174">
        <v>35.314667</v>
      </c>
      <c r="H14" s="174">
        <f t="shared" si="5"/>
        <v>42.518859067999998</v>
      </c>
      <c r="I14" s="202">
        <v>1062.7379100000001</v>
      </c>
      <c r="J14" s="175">
        <f t="shared" si="6"/>
        <v>45.186403421510867</v>
      </c>
      <c r="K14" s="203">
        <f t="shared" si="1"/>
        <v>-45.186403421510867</v>
      </c>
      <c r="L14" s="176"/>
      <c r="M14" s="177" t="e">
        <f t="shared" si="2"/>
        <v>#DIV/0!</v>
      </c>
      <c r="N14" s="178" t="e">
        <f t="shared" si="3"/>
        <v>#DIV/0!</v>
      </c>
    </row>
    <row r="15" spans="2:14" x14ac:dyDescent="0.2">
      <c r="B15" s="200">
        <f t="shared" si="7"/>
        <v>8</v>
      </c>
      <c r="C15" s="201">
        <v>495.3</v>
      </c>
      <c r="D15" s="172">
        <v>5</v>
      </c>
      <c r="E15" s="173">
        <f t="shared" si="4"/>
        <v>2476.5</v>
      </c>
      <c r="F15" s="173">
        <f t="shared" si="0"/>
        <v>2476.5</v>
      </c>
      <c r="G15" s="174">
        <v>35.314667</v>
      </c>
      <c r="H15" s="174">
        <f t="shared" si="5"/>
        <v>87.456772825499996</v>
      </c>
      <c r="I15" s="202">
        <v>1056.8322700000001</v>
      </c>
      <c r="J15" s="175">
        <f t="shared" si="6"/>
        <v>92.427139752047481</v>
      </c>
      <c r="K15" s="203">
        <f t="shared" si="1"/>
        <v>-92.427139752047481</v>
      </c>
      <c r="L15" s="176"/>
      <c r="M15" s="177" t="e">
        <f t="shared" si="2"/>
        <v>#DIV/0!</v>
      </c>
      <c r="N15" s="178" t="e">
        <f t="shared" si="3"/>
        <v>#DIV/0!</v>
      </c>
    </row>
    <row r="16" spans="2:14" x14ac:dyDescent="0.2">
      <c r="B16" s="200">
        <f t="shared" si="7"/>
        <v>9</v>
      </c>
      <c r="C16" s="201">
        <v>356.5</v>
      </c>
      <c r="D16" s="172">
        <v>5</v>
      </c>
      <c r="E16" s="173">
        <f t="shared" si="4"/>
        <v>1782.5</v>
      </c>
      <c r="F16" s="173">
        <f t="shared" si="0"/>
        <v>1782.5</v>
      </c>
      <c r="G16" s="174">
        <v>35.314667</v>
      </c>
      <c r="H16" s="174">
        <f t="shared" si="5"/>
        <v>62.9483939275</v>
      </c>
      <c r="I16" s="202">
        <v>1059.6827800000001</v>
      </c>
      <c r="J16" s="175">
        <f t="shared" si="6"/>
        <v>66.70532907362832</v>
      </c>
      <c r="K16" s="203">
        <f t="shared" si="1"/>
        <v>-66.70532907362832</v>
      </c>
      <c r="L16" s="176"/>
      <c r="M16" s="177" t="e">
        <f t="shared" si="2"/>
        <v>#DIV/0!</v>
      </c>
      <c r="N16" s="178" t="e">
        <f t="shared" si="3"/>
        <v>#DIV/0!</v>
      </c>
    </row>
    <row r="17" spans="2:14" x14ac:dyDescent="0.2">
      <c r="B17" s="200">
        <f t="shared" si="7"/>
        <v>10</v>
      </c>
      <c r="C17" s="201">
        <v>824</v>
      </c>
      <c r="D17" s="172">
        <v>5</v>
      </c>
      <c r="E17" s="173">
        <f t="shared" si="4"/>
        <v>4120</v>
      </c>
      <c r="F17" s="173">
        <f t="shared" si="0"/>
        <v>4120</v>
      </c>
      <c r="G17" s="174">
        <v>35.314667</v>
      </c>
      <c r="H17" s="174">
        <f t="shared" si="5"/>
        <v>145.49642804000001</v>
      </c>
      <c r="I17" s="202">
        <v>1059.9646</v>
      </c>
      <c r="J17" s="175">
        <f t="shared" si="6"/>
        <v>154.22106314884741</v>
      </c>
      <c r="K17" s="203">
        <f t="shared" si="1"/>
        <v>-154.22106314884741</v>
      </c>
      <c r="L17" s="176"/>
      <c r="M17" s="177" t="e">
        <f t="shared" si="2"/>
        <v>#DIV/0!</v>
      </c>
      <c r="N17" s="178" t="e">
        <f t="shared" si="3"/>
        <v>#DIV/0!</v>
      </c>
    </row>
    <row r="18" spans="2:14" x14ac:dyDescent="0.2">
      <c r="B18" s="200">
        <f t="shared" si="7"/>
        <v>11</v>
      </c>
      <c r="C18" s="201">
        <v>845.1</v>
      </c>
      <c r="D18" s="172">
        <v>5</v>
      </c>
      <c r="E18" s="173">
        <f t="shared" si="4"/>
        <v>4225.5</v>
      </c>
      <c r="F18" s="173">
        <f t="shared" si="0"/>
        <v>4225.5</v>
      </c>
      <c r="G18" s="174">
        <v>35.314667</v>
      </c>
      <c r="H18" s="174">
        <f t="shared" si="5"/>
        <v>149.22212540850001</v>
      </c>
      <c r="I18" s="202">
        <v>1058.8583900000001</v>
      </c>
      <c r="J18" s="175">
        <f t="shared" si="6"/>
        <v>158.00509946242244</v>
      </c>
      <c r="K18" s="203">
        <f t="shared" si="1"/>
        <v>-158.00509946242244</v>
      </c>
      <c r="L18" s="176"/>
      <c r="M18" s="177" t="e">
        <f t="shared" si="2"/>
        <v>#DIV/0!</v>
      </c>
      <c r="N18" s="178" t="e">
        <f t="shared" si="3"/>
        <v>#DIV/0!</v>
      </c>
    </row>
    <row r="19" spans="2:14" x14ac:dyDescent="0.2">
      <c r="B19" s="200">
        <f t="shared" si="7"/>
        <v>12</v>
      </c>
      <c r="C19" s="201">
        <v>893.9</v>
      </c>
      <c r="D19" s="172">
        <v>5</v>
      </c>
      <c r="E19" s="173">
        <f t="shared" si="4"/>
        <v>4469.5</v>
      </c>
      <c r="F19" s="173">
        <f t="shared" si="0"/>
        <v>4469.5</v>
      </c>
      <c r="G19" s="174">
        <v>35.314667</v>
      </c>
      <c r="H19" s="174">
        <f t="shared" si="5"/>
        <v>157.83890415650001</v>
      </c>
      <c r="I19" s="202">
        <v>1059.2817299999999</v>
      </c>
      <c r="J19" s="175">
        <f t="shared" si="6"/>
        <v>167.19586745620148</v>
      </c>
      <c r="K19" s="203">
        <f t="shared" si="1"/>
        <v>-167.19586745620148</v>
      </c>
      <c r="L19" s="176"/>
      <c r="M19" s="177" t="e">
        <f t="shared" si="2"/>
        <v>#DIV/0!</v>
      </c>
      <c r="N19" s="178" t="e">
        <f t="shared" si="3"/>
        <v>#DIV/0!</v>
      </c>
    </row>
    <row r="20" spans="2:14" x14ac:dyDescent="0.2">
      <c r="B20" s="200">
        <f t="shared" si="7"/>
        <v>13</v>
      </c>
      <c r="C20" s="201">
        <v>995.5</v>
      </c>
      <c r="D20" s="172">
        <v>5</v>
      </c>
      <c r="E20" s="173">
        <f t="shared" si="4"/>
        <v>4977.5</v>
      </c>
      <c r="F20" s="173">
        <f t="shared" si="0"/>
        <v>4977.5</v>
      </c>
      <c r="G20" s="174">
        <v>35.314667</v>
      </c>
      <c r="H20" s="174">
        <f t="shared" si="5"/>
        <v>175.77875499250001</v>
      </c>
      <c r="I20" s="202">
        <v>1060.5028</v>
      </c>
      <c r="J20" s="175">
        <f t="shared" si="6"/>
        <v>186.41386185006024</v>
      </c>
      <c r="K20" s="203">
        <f t="shared" si="1"/>
        <v>-186.41386185006024</v>
      </c>
      <c r="L20" s="176"/>
      <c r="M20" s="177" t="e">
        <f t="shared" si="2"/>
        <v>#DIV/0!</v>
      </c>
      <c r="N20" s="178" t="e">
        <f t="shared" si="3"/>
        <v>#DIV/0!</v>
      </c>
    </row>
    <row r="21" spans="2:14" x14ac:dyDescent="0.2">
      <c r="B21" s="200">
        <f t="shared" si="7"/>
        <v>14</v>
      </c>
      <c r="C21" s="201">
        <v>524.6</v>
      </c>
      <c r="D21" s="172">
        <v>5</v>
      </c>
      <c r="E21" s="173">
        <f t="shared" si="4"/>
        <v>2623</v>
      </c>
      <c r="F21" s="173">
        <f t="shared" si="0"/>
        <v>2623</v>
      </c>
      <c r="G21" s="174">
        <v>35.314667</v>
      </c>
      <c r="H21" s="174">
        <f t="shared" si="5"/>
        <v>92.630371541000002</v>
      </c>
      <c r="I21" s="202">
        <v>1109.2680700000001</v>
      </c>
      <c r="J21" s="175">
        <f t="shared" si="6"/>
        <v>102.751913462668</v>
      </c>
      <c r="K21" s="203">
        <f t="shared" si="1"/>
        <v>-102.751913462668</v>
      </c>
      <c r="L21" s="176"/>
      <c r="M21" s="177" t="e">
        <f t="shared" si="2"/>
        <v>#DIV/0!</v>
      </c>
      <c r="N21" s="178" t="e">
        <f t="shared" si="3"/>
        <v>#DIV/0!</v>
      </c>
    </row>
    <row r="22" spans="2:14" x14ac:dyDescent="0.2">
      <c r="B22" s="200">
        <f t="shared" si="7"/>
        <v>15</v>
      </c>
      <c r="C22" s="201">
        <v>524.6</v>
      </c>
      <c r="D22" s="172">
        <v>5</v>
      </c>
      <c r="E22" s="173">
        <f t="shared" ref="E22:E38" si="8">C22*D22</f>
        <v>2623</v>
      </c>
      <c r="F22" s="173">
        <f t="shared" ref="F22:F38" si="9">E22</f>
        <v>2623</v>
      </c>
      <c r="G22" s="174">
        <v>36.314667</v>
      </c>
      <c r="H22" s="174">
        <f t="shared" ref="H22:H38" si="10">(F22*G22)/1000</f>
        <v>95.253371541000007</v>
      </c>
      <c r="I22" s="202">
        <v>1110.2680700000001</v>
      </c>
      <c r="J22" s="175">
        <f t="shared" ref="J22:J38" si="11">(H22*I22)/1000</f>
        <v>105.75677698181902</v>
      </c>
      <c r="K22" s="203">
        <f t="shared" ref="K22:K38" si="12">L22-J22</f>
        <v>-105.75677698181902</v>
      </c>
      <c r="L22" s="176"/>
      <c r="M22" s="177" t="e">
        <f t="shared" ref="M22:M38" si="13">(J22/L22)</f>
        <v>#DIV/0!</v>
      </c>
      <c r="N22" s="178" t="e">
        <f t="shared" ref="N22:N38" si="14">K22/L22</f>
        <v>#DIV/0!</v>
      </c>
    </row>
    <row r="23" spans="2:14" x14ac:dyDescent="0.2">
      <c r="B23" s="200">
        <f t="shared" si="7"/>
        <v>16</v>
      </c>
      <c r="C23" s="201">
        <v>0</v>
      </c>
      <c r="D23" s="172">
        <v>5</v>
      </c>
      <c r="E23" s="173">
        <f t="shared" si="8"/>
        <v>0</v>
      </c>
      <c r="F23" s="173">
        <f t="shared" si="9"/>
        <v>0</v>
      </c>
      <c r="G23" s="174">
        <v>37.314667</v>
      </c>
      <c r="H23" s="174">
        <f t="shared" si="10"/>
        <v>0</v>
      </c>
      <c r="I23" s="202">
        <v>1071.9508000000001</v>
      </c>
      <c r="J23" s="175">
        <f t="shared" si="11"/>
        <v>0</v>
      </c>
      <c r="K23" s="203">
        <f t="shared" si="12"/>
        <v>0</v>
      </c>
      <c r="L23" s="176"/>
      <c r="M23" s="177" t="e">
        <f t="shared" si="13"/>
        <v>#DIV/0!</v>
      </c>
      <c r="N23" s="178" t="e">
        <f t="shared" si="14"/>
        <v>#DIV/0!</v>
      </c>
    </row>
    <row r="24" spans="2:14" x14ac:dyDescent="0.2">
      <c r="B24" s="200">
        <f t="shared" si="7"/>
        <v>17</v>
      </c>
      <c r="C24" s="201"/>
      <c r="D24" s="172">
        <v>5</v>
      </c>
      <c r="E24" s="173">
        <f t="shared" si="8"/>
        <v>0</v>
      </c>
      <c r="F24" s="173">
        <f t="shared" si="9"/>
        <v>0</v>
      </c>
      <c r="G24" s="174">
        <v>38.314667</v>
      </c>
      <c r="H24" s="174">
        <f t="shared" si="10"/>
        <v>0</v>
      </c>
      <c r="I24" s="202"/>
      <c r="J24" s="175">
        <f t="shared" si="11"/>
        <v>0</v>
      </c>
      <c r="K24" s="203">
        <f t="shared" si="12"/>
        <v>0</v>
      </c>
      <c r="L24" s="176"/>
      <c r="M24" s="177" t="e">
        <f t="shared" si="13"/>
        <v>#DIV/0!</v>
      </c>
      <c r="N24" s="178" t="e">
        <f t="shared" si="14"/>
        <v>#DIV/0!</v>
      </c>
    </row>
    <row r="25" spans="2:14" x14ac:dyDescent="0.2">
      <c r="B25" s="200">
        <f t="shared" si="7"/>
        <v>18</v>
      </c>
      <c r="C25" s="201"/>
      <c r="D25" s="172">
        <v>5</v>
      </c>
      <c r="E25" s="173">
        <f t="shared" si="8"/>
        <v>0</v>
      </c>
      <c r="F25" s="173">
        <f t="shared" si="9"/>
        <v>0</v>
      </c>
      <c r="G25" s="174">
        <v>39.314667</v>
      </c>
      <c r="H25" s="174">
        <f t="shared" si="10"/>
        <v>0</v>
      </c>
      <c r="I25" s="202"/>
      <c r="J25" s="175">
        <f t="shared" si="11"/>
        <v>0</v>
      </c>
      <c r="K25" s="203">
        <f t="shared" si="12"/>
        <v>0</v>
      </c>
      <c r="L25" s="176"/>
      <c r="M25" s="177" t="e">
        <f t="shared" si="13"/>
        <v>#DIV/0!</v>
      </c>
      <c r="N25" s="178" t="e">
        <f t="shared" si="14"/>
        <v>#DIV/0!</v>
      </c>
    </row>
    <row r="26" spans="2:14" x14ac:dyDescent="0.2">
      <c r="B26" s="200">
        <f t="shared" si="7"/>
        <v>19</v>
      </c>
      <c r="C26" s="201"/>
      <c r="D26" s="172">
        <v>5</v>
      </c>
      <c r="E26" s="173">
        <f t="shared" si="8"/>
        <v>0</v>
      </c>
      <c r="F26" s="173">
        <f t="shared" si="9"/>
        <v>0</v>
      </c>
      <c r="G26" s="174">
        <v>40.314667</v>
      </c>
      <c r="H26" s="174">
        <f t="shared" si="10"/>
        <v>0</v>
      </c>
      <c r="I26" s="202"/>
      <c r="J26" s="175">
        <f t="shared" si="11"/>
        <v>0</v>
      </c>
      <c r="K26" s="203">
        <f t="shared" si="12"/>
        <v>0</v>
      </c>
      <c r="L26" s="176"/>
      <c r="M26" s="177" t="e">
        <f t="shared" si="13"/>
        <v>#DIV/0!</v>
      </c>
      <c r="N26" s="178" t="e">
        <f t="shared" si="14"/>
        <v>#DIV/0!</v>
      </c>
    </row>
    <row r="27" spans="2:14" x14ac:dyDescent="0.2">
      <c r="B27" s="200">
        <f t="shared" si="7"/>
        <v>20</v>
      </c>
      <c r="C27" s="201"/>
      <c r="D27" s="172">
        <v>5</v>
      </c>
      <c r="E27" s="173">
        <f t="shared" si="8"/>
        <v>0</v>
      </c>
      <c r="F27" s="173">
        <f t="shared" si="9"/>
        <v>0</v>
      </c>
      <c r="G27" s="174">
        <v>41.314667</v>
      </c>
      <c r="H27" s="174">
        <f t="shared" si="10"/>
        <v>0</v>
      </c>
      <c r="I27" s="202"/>
      <c r="J27" s="175">
        <f t="shared" si="11"/>
        <v>0</v>
      </c>
      <c r="K27" s="203">
        <f t="shared" si="12"/>
        <v>0</v>
      </c>
      <c r="L27" s="176"/>
      <c r="M27" s="177" t="e">
        <f t="shared" si="13"/>
        <v>#DIV/0!</v>
      </c>
      <c r="N27" s="178" t="e">
        <f t="shared" si="14"/>
        <v>#DIV/0!</v>
      </c>
    </row>
    <row r="28" spans="2:14" x14ac:dyDescent="0.2">
      <c r="B28" s="200">
        <f t="shared" si="7"/>
        <v>21</v>
      </c>
      <c r="C28" s="201"/>
      <c r="D28" s="172">
        <v>5</v>
      </c>
      <c r="E28" s="173">
        <f t="shared" si="8"/>
        <v>0</v>
      </c>
      <c r="F28" s="173">
        <f t="shared" si="9"/>
        <v>0</v>
      </c>
      <c r="G28" s="174">
        <v>42.314667</v>
      </c>
      <c r="H28" s="174">
        <f t="shared" si="10"/>
        <v>0</v>
      </c>
      <c r="I28" s="202"/>
      <c r="J28" s="175">
        <f t="shared" si="11"/>
        <v>0</v>
      </c>
      <c r="K28" s="203">
        <f t="shared" si="12"/>
        <v>0</v>
      </c>
      <c r="L28" s="176"/>
      <c r="M28" s="177" t="e">
        <f t="shared" si="13"/>
        <v>#DIV/0!</v>
      </c>
      <c r="N28" s="178" t="e">
        <f t="shared" si="14"/>
        <v>#DIV/0!</v>
      </c>
    </row>
    <row r="29" spans="2:14" x14ac:dyDescent="0.2">
      <c r="B29" s="200">
        <f t="shared" si="7"/>
        <v>22</v>
      </c>
      <c r="C29" s="201"/>
      <c r="D29" s="172">
        <v>5</v>
      </c>
      <c r="E29" s="173">
        <f t="shared" si="8"/>
        <v>0</v>
      </c>
      <c r="F29" s="173">
        <f t="shared" si="9"/>
        <v>0</v>
      </c>
      <c r="G29" s="174">
        <v>43.314667</v>
      </c>
      <c r="H29" s="174">
        <f t="shared" si="10"/>
        <v>0</v>
      </c>
      <c r="I29" s="202"/>
      <c r="J29" s="175">
        <f t="shared" si="11"/>
        <v>0</v>
      </c>
      <c r="K29" s="203">
        <f t="shared" si="12"/>
        <v>0</v>
      </c>
      <c r="L29" s="176"/>
      <c r="M29" s="177" t="e">
        <f t="shared" si="13"/>
        <v>#DIV/0!</v>
      </c>
      <c r="N29" s="178" t="e">
        <f t="shared" si="14"/>
        <v>#DIV/0!</v>
      </c>
    </row>
    <row r="30" spans="2:14" x14ac:dyDescent="0.2">
      <c r="B30" s="200">
        <f t="shared" si="7"/>
        <v>23</v>
      </c>
      <c r="C30" s="201">
        <v>33.6</v>
      </c>
      <c r="D30" s="172">
        <v>5</v>
      </c>
      <c r="E30" s="173">
        <f t="shared" si="8"/>
        <v>168</v>
      </c>
      <c r="F30" s="173">
        <f t="shared" si="9"/>
        <v>168</v>
      </c>
      <c r="G30" s="174">
        <v>44.314667</v>
      </c>
      <c r="H30" s="174">
        <f t="shared" si="10"/>
        <v>7.4448640560000001</v>
      </c>
      <c r="I30" s="202">
        <v>1045.81359</v>
      </c>
      <c r="J30" s="175">
        <f>(H30*I30)/1000</f>
        <v>7.7859400054673209</v>
      </c>
      <c r="K30" s="203">
        <f t="shared" si="12"/>
        <v>-7.7859400054673209</v>
      </c>
      <c r="L30" s="176"/>
      <c r="M30" s="177" t="e">
        <f t="shared" si="13"/>
        <v>#DIV/0!</v>
      </c>
      <c r="N30" s="178" t="e">
        <f t="shared" si="14"/>
        <v>#DIV/0!</v>
      </c>
    </row>
    <row r="31" spans="2:14" x14ac:dyDescent="0.2">
      <c r="B31" s="200">
        <f t="shared" si="7"/>
        <v>24</v>
      </c>
      <c r="C31" s="201">
        <v>882.4</v>
      </c>
      <c r="D31" s="172">
        <v>5</v>
      </c>
      <c r="E31" s="173">
        <f t="shared" si="8"/>
        <v>4412</v>
      </c>
      <c r="F31" s="173">
        <f t="shared" si="9"/>
        <v>4412</v>
      </c>
      <c r="G31" s="174">
        <v>45.314667</v>
      </c>
      <c r="H31" s="174">
        <f t="shared" si="10"/>
        <v>199.92831080400001</v>
      </c>
      <c r="I31" s="202">
        <v>1047.68652</v>
      </c>
      <c r="J31" s="175">
        <f>(H31*I31)/1000</f>
        <v>209.46219619572116</v>
      </c>
      <c r="K31" s="203">
        <f t="shared" si="12"/>
        <v>-209.46219619572116</v>
      </c>
      <c r="L31" s="176"/>
      <c r="M31" s="177" t="e">
        <f t="shared" si="13"/>
        <v>#DIV/0!</v>
      </c>
      <c r="N31" s="178" t="e">
        <f t="shared" si="14"/>
        <v>#DIV/0!</v>
      </c>
    </row>
    <row r="32" spans="2:14" x14ac:dyDescent="0.2">
      <c r="B32" s="200">
        <f t="shared" si="7"/>
        <v>25</v>
      </c>
      <c r="C32" s="201">
        <v>1356.9</v>
      </c>
      <c r="D32" s="172">
        <v>5</v>
      </c>
      <c r="E32" s="173">
        <f t="shared" si="8"/>
        <v>6784.5</v>
      </c>
      <c r="F32" s="173">
        <f t="shared" si="9"/>
        <v>6784.5</v>
      </c>
      <c r="G32" s="174">
        <v>46.314667</v>
      </c>
      <c r="H32" s="174">
        <f t="shared" si="10"/>
        <v>314.22185826150002</v>
      </c>
      <c r="I32" s="202">
        <v>1047.4749300000001</v>
      </c>
      <c r="J32" s="175">
        <f>(H32*I32)/1000</f>
        <v>329.13951898693466</v>
      </c>
      <c r="K32" s="203">
        <f t="shared" si="12"/>
        <v>-329.13951898693466</v>
      </c>
      <c r="L32" s="176"/>
      <c r="M32" s="177" t="e">
        <f t="shared" si="13"/>
        <v>#DIV/0!</v>
      </c>
      <c r="N32" s="178" t="e">
        <f t="shared" si="14"/>
        <v>#DIV/0!</v>
      </c>
    </row>
    <row r="33" spans="2:14" x14ac:dyDescent="0.2">
      <c r="B33" s="200">
        <f t="shared" si="7"/>
        <v>26</v>
      </c>
      <c r="C33" s="201">
        <v>1476.9</v>
      </c>
      <c r="D33" s="172">
        <v>5</v>
      </c>
      <c r="E33" s="173">
        <f t="shared" si="8"/>
        <v>7384.5</v>
      </c>
      <c r="F33" s="173">
        <f t="shared" si="9"/>
        <v>7384.5</v>
      </c>
      <c r="G33" s="174">
        <v>47.314667</v>
      </c>
      <c r="H33" s="174">
        <f t="shared" si="10"/>
        <v>349.39515846150005</v>
      </c>
      <c r="I33" s="202">
        <v>1047.7938200000001</v>
      </c>
      <c r="J33" s="175">
        <f t="shared" si="11"/>
        <v>366.09408777388052</v>
      </c>
      <c r="K33" s="203">
        <f t="shared" si="12"/>
        <v>-366.09408777388052</v>
      </c>
      <c r="L33" s="176"/>
      <c r="M33" s="177" t="e">
        <f t="shared" si="13"/>
        <v>#DIV/0!</v>
      </c>
      <c r="N33" s="178" t="e">
        <f t="shared" si="14"/>
        <v>#DIV/0!</v>
      </c>
    </row>
    <row r="34" spans="2:14" x14ac:dyDescent="0.2">
      <c r="B34" s="200">
        <f t="shared" si="7"/>
        <v>27</v>
      </c>
      <c r="C34" s="201">
        <v>1468.2</v>
      </c>
      <c r="D34" s="172">
        <v>5</v>
      </c>
      <c r="E34" s="173">
        <f t="shared" si="8"/>
        <v>7341</v>
      </c>
      <c r="F34" s="173">
        <f t="shared" si="9"/>
        <v>7341</v>
      </c>
      <c r="G34" s="174">
        <v>48.314667</v>
      </c>
      <c r="H34" s="174">
        <f t="shared" si="10"/>
        <v>354.67797044700001</v>
      </c>
      <c r="I34" s="202">
        <v>1070.28259</v>
      </c>
      <c r="J34" s="175">
        <f t="shared" si="11"/>
        <v>379.60565682595865</v>
      </c>
      <c r="K34" s="203">
        <f t="shared" si="12"/>
        <v>-379.60565682595865</v>
      </c>
      <c r="L34" s="176"/>
      <c r="M34" s="177" t="e">
        <f t="shared" si="13"/>
        <v>#DIV/0!</v>
      </c>
      <c r="N34" s="178" t="e">
        <f t="shared" si="14"/>
        <v>#DIV/0!</v>
      </c>
    </row>
    <row r="35" spans="2:14" x14ac:dyDescent="0.2">
      <c r="B35" s="200">
        <f t="shared" si="7"/>
        <v>28</v>
      </c>
      <c r="C35" s="201">
        <v>1426.4</v>
      </c>
      <c r="D35" s="172">
        <v>5</v>
      </c>
      <c r="E35" s="173">
        <f t="shared" si="8"/>
        <v>7132</v>
      </c>
      <c r="F35" s="173">
        <f t="shared" si="9"/>
        <v>7132</v>
      </c>
      <c r="G35" s="174">
        <v>49.314667</v>
      </c>
      <c r="H35" s="174">
        <f t="shared" si="10"/>
        <v>351.71220504400003</v>
      </c>
      <c r="I35" s="202">
        <v>1076.6722400000001</v>
      </c>
      <c r="J35" s="175">
        <f t="shared" si="11"/>
        <v>378.67876764006286</v>
      </c>
      <c r="K35" s="203">
        <f t="shared" si="12"/>
        <v>-378.67876764006286</v>
      </c>
      <c r="L35" s="176"/>
      <c r="M35" s="177" t="e">
        <f t="shared" si="13"/>
        <v>#DIV/0!</v>
      </c>
      <c r="N35" s="178" t="e">
        <f t="shared" si="14"/>
        <v>#DIV/0!</v>
      </c>
    </row>
    <row r="36" spans="2:14" x14ac:dyDescent="0.2">
      <c r="B36" s="200">
        <f t="shared" si="7"/>
        <v>29</v>
      </c>
      <c r="C36" s="201">
        <v>1433.2</v>
      </c>
      <c r="D36" s="172">
        <v>5</v>
      </c>
      <c r="E36" s="173">
        <f t="shared" si="8"/>
        <v>7166</v>
      </c>
      <c r="F36" s="173">
        <f t="shared" si="9"/>
        <v>7166</v>
      </c>
      <c r="G36" s="174">
        <v>50.314667</v>
      </c>
      <c r="H36" s="174">
        <f t="shared" si="10"/>
        <v>360.55490372200001</v>
      </c>
      <c r="I36" s="202">
        <v>1057.84265</v>
      </c>
      <c r="J36" s="175">
        <f t="shared" si="11"/>
        <v>381.41035482377538</v>
      </c>
      <c r="K36" s="203">
        <f t="shared" si="12"/>
        <v>-381.41035482377538</v>
      </c>
      <c r="L36" s="176"/>
      <c r="M36" s="177" t="e">
        <f t="shared" si="13"/>
        <v>#DIV/0!</v>
      </c>
      <c r="N36" s="178" t="e">
        <f t="shared" si="14"/>
        <v>#DIV/0!</v>
      </c>
    </row>
    <row r="37" spans="2:14" x14ac:dyDescent="0.2">
      <c r="B37" s="200">
        <f t="shared" si="7"/>
        <v>30</v>
      </c>
      <c r="C37" s="201">
        <v>1402.1</v>
      </c>
      <c r="D37" s="172">
        <v>5</v>
      </c>
      <c r="E37" s="173">
        <f t="shared" si="8"/>
        <v>7010.5</v>
      </c>
      <c r="F37" s="173">
        <f t="shared" si="9"/>
        <v>7010.5</v>
      </c>
      <c r="G37" s="174">
        <v>51.314667</v>
      </c>
      <c r="H37" s="174">
        <f t="shared" si="10"/>
        <v>359.7414730035</v>
      </c>
      <c r="I37" s="202">
        <v>1059.2413300000001</v>
      </c>
      <c r="J37" s="175">
        <f t="shared" si="11"/>
        <v>381.05303632038647</v>
      </c>
      <c r="K37" s="203">
        <f t="shared" si="12"/>
        <v>-381.05303632038647</v>
      </c>
      <c r="L37" s="176"/>
      <c r="M37" s="177" t="e">
        <f t="shared" si="13"/>
        <v>#DIV/0!</v>
      </c>
      <c r="N37" s="178" t="e">
        <f t="shared" si="14"/>
        <v>#DIV/0!</v>
      </c>
    </row>
    <row r="38" spans="2:14" ht="15" thickBot="1" x14ac:dyDescent="0.25">
      <c r="B38" s="200">
        <f t="shared" si="7"/>
        <v>31</v>
      </c>
      <c r="C38" s="201">
        <v>1349.9</v>
      </c>
      <c r="D38" s="172">
        <v>5</v>
      </c>
      <c r="E38" s="173">
        <f t="shared" si="8"/>
        <v>6749.5</v>
      </c>
      <c r="F38" s="173">
        <f t="shared" si="9"/>
        <v>6749.5</v>
      </c>
      <c r="G38" s="174">
        <v>52.314667</v>
      </c>
      <c r="H38" s="174">
        <f t="shared" si="10"/>
        <v>353.09784491649998</v>
      </c>
      <c r="I38" s="202">
        <v>1062.2135000000001</v>
      </c>
      <c r="J38" s="175">
        <f t="shared" si="11"/>
        <v>375.06529769121266</v>
      </c>
      <c r="K38" s="203">
        <f t="shared" si="12"/>
        <v>-375.06529769121266</v>
      </c>
      <c r="L38" s="176"/>
      <c r="M38" s="177" t="e">
        <f t="shared" si="13"/>
        <v>#DIV/0!</v>
      </c>
      <c r="N38" s="178" t="e">
        <f t="shared" si="14"/>
        <v>#DIV/0!</v>
      </c>
    </row>
    <row r="39" spans="2:14" ht="15" x14ac:dyDescent="0.25">
      <c r="B39" s="204" t="s">
        <v>160</v>
      </c>
      <c r="C39" s="180"/>
      <c r="D39" s="205"/>
      <c r="E39" s="205"/>
      <c r="F39" s="206">
        <f>AVERAGE(F8:F38)</f>
        <v>3374.0322580645161</v>
      </c>
      <c r="G39" s="206"/>
      <c r="H39" s="206">
        <f t="shared" ref="H39:N39" si="15">AVERAGE(H8:H38)</f>
        <v>143.06182564080646</v>
      </c>
      <c r="I39" s="207">
        <f>AVERAGE(I8:I38)</f>
        <v>1065.9013116000001</v>
      </c>
      <c r="J39" s="208">
        <f t="shared" si="15"/>
        <v>152.15298614682374</v>
      </c>
      <c r="K39" s="209">
        <f t="shared" si="15"/>
        <v>-152.15298614682374</v>
      </c>
      <c r="L39" s="210" t="e">
        <f t="shared" si="15"/>
        <v>#DIV/0!</v>
      </c>
      <c r="M39" s="211" t="e">
        <f t="shared" si="15"/>
        <v>#DIV/0!</v>
      </c>
      <c r="N39" s="211" t="e">
        <f t="shared" si="15"/>
        <v>#DIV/0!</v>
      </c>
    </row>
    <row r="40" spans="2:14" ht="15" x14ac:dyDescent="0.25">
      <c r="B40" s="212" t="s">
        <v>161</v>
      </c>
      <c r="C40" s="121">
        <f>SUM(C8:C38)</f>
        <v>20919.000000000004</v>
      </c>
      <c r="D40" s="213"/>
      <c r="E40" s="214">
        <f>SUM(E8:E38)</f>
        <v>104595</v>
      </c>
      <c r="F40" s="214">
        <f>SUM(F8:F38)</f>
        <v>104595</v>
      </c>
      <c r="G40" s="214"/>
      <c r="H40" s="214">
        <f>SUM(H8:H38)</f>
        <v>4434.9165948650007</v>
      </c>
      <c r="I40" s="215"/>
      <c r="J40" s="216">
        <f>SUM(J8:J38)</f>
        <v>4716.7425705515361</v>
      </c>
      <c r="K40" s="217"/>
      <c r="L40" s="218"/>
      <c r="M40" s="219"/>
      <c r="N40" s="219"/>
    </row>
    <row r="41" spans="2:14" ht="15" x14ac:dyDescent="0.25">
      <c r="B41" s="220" t="s">
        <v>162</v>
      </c>
      <c r="C41" s="181"/>
      <c r="D41" s="221"/>
      <c r="E41" s="221"/>
      <c r="F41" s="222"/>
      <c r="G41" s="222"/>
      <c r="H41" s="222"/>
      <c r="I41" s="223"/>
      <c r="J41" s="219"/>
      <c r="K41" s="217"/>
      <c r="L41" s="224"/>
      <c r="M41" s="219"/>
      <c r="N41" s="219"/>
    </row>
    <row r="42" spans="2:14" ht="30.75" customHeight="1" thickBot="1" x14ac:dyDescent="0.25">
      <c r="B42" s="225" t="s">
        <v>163</v>
      </c>
      <c r="C42" s="182"/>
      <c r="D42" s="226"/>
      <c r="E42" s="226"/>
      <c r="F42" s="227"/>
      <c r="G42" s="227"/>
      <c r="H42" s="228">
        <f>H40+H41</f>
        <v>4434.9165948650007</v>
      </c>
      <c r="I42" s="229"/>
      <c r="J42" s="230">
        <f>J40+J41</f>
        <v>4716.7425705515361</v>
      </c>
      <c r="K42" s="231"/>
      <c r="L42" s="232"/>
      <c r="M42" s="233"/>
      <c r="N42" s="233"/>
    </row>
    <row r="43" spans="2:14" s="186" customFormat="1" x14ac:dyDescent="0.2">
      <c r="C43" s="162"/>
    </row>
    <row r="44" spans="2:14" s="186" customFormat="1" x14ac:dyDescent="0.2">
      <c r="C44" s="162" t="s">
        <v>164</v>
      </c>
      <c r="F44" s="234"/>
    </row>
    <row r="45" spans="2:14" s="186" customFormat="1" x14ac:dyDescent="0.2">
      <c r="C45" s="162">
        <f>C40</f>
        <v>20919.000000000004</v>
      </c>
      <c r="D45" s="186" t="s">
        <v>125</v>
      </c>
      <c r="F45" s="162">
        <f>C40*5</f>
        <v>104595.00000000001</v>
      </c>
      <c r="G45" s="186">
        <v>9983.7000000000007</v>
      </c>
    </row>
    <row r="46" spans="2:14" s="186" customFormat="1" ht="15" x14ac:dyDescent="0.25">
      <c r="C46" s="162">
        <v>5</v>
      </c>
      <c r="D46" s="186" t="s">
        <v>165</v>
      </c>
      <c r="F46" s="162">
        <v>21286.9</v>
      </c>
      <c r="G46" s="234">
        <f>G45-C40</f>
        <v>-10935.300000000003</v>
      </c>
      <c r="H46" s="235"/>
      <c r="L46" s="235"/>
    </row>
    <row r="47" spans="2:14" s="186" customFormat="1" x14ac:dyDescent="0.2">
      <c r="C47" s="162">
        <f>C45*C46</f>
        <v>104595.00000000001</v>
      </c>
      <c r="D47" s="186" t="s">
        <v>166</v>
      </c>
      <c r="F47" s="162">
        <f>F45/F46</f>
        <v>4.9135853506146976</v>
      </c>
      <c r="G47" s="234"/>
      <c r="H47" s="153"/>
      <c r="J47" s="153"/>
      <c r="L47" s="236"/>
    </row>
    <row r="48" spans="2:14" s="186" customFormat="1" x14ac:dyDescent="0.2">
      <c r="C48" s="162">
        <f>G38</f>
        <v>52.314667</v>
      </c>
      <c r="D48" s="186" t="s">
        <v>167</v>
      </c>
      <c r="H48" s="237"/>
      <c r="J48" s="162"/>
      <c r="L48" s="236"/>
    </row>
    <row r="49" spans="3:12" s="186" customFormat="1" ht="15" x14ac:dyDescent="0.25">
      <c r="C49" s="162">
        <f>(C47*C48)/1000</f>
        <v>5471.8525948650004</v>
      </c>
      <c r="D49" s="186" t="s">
        <v>168</v>
      </c>
      <c r="H49" s="184"/>
      <c r="J49" s="153"/>
      <c r="L49" s="162"/>
    </row>
    <row r="50" spans="3:12" s="186" customFormat="1" x14ac:dyDescent="0.2">
      <c r="C50" s="162">
        <f>I39</f>
        <v>1065.9013116000001</v>
      </c>
      <c r="D50" s="186" t="s">
        <v>169</v>
      </c>
      <c r="H50" s="162"/>
      <c r="J50" s="238"/>
    </row>
    <row r="51" spans="3:12" s="186" customFormat="1" ht="15" x14ac:dyDescent="0.25">
      <c r="C51" s="184">
        <f>(C49*C50)/1000</f>
        <v>5832.4548577484675</v>
      </c>
      <c r="D51" s="186" t="s">
        <v>170</v>
      </c>
      <c r="H51" s="239"/>
      <c r="I51" s="235"/>
    </row>
    <row r="52" spans="3:12" s="186" customFormat="1" x14ac:dyDescent="0.2">
      <c r="C52" s="162"/>
    </row>
    <row r="53" spans="3:12" s="186" customFormat="1" x14ac:dyDescent="0.2">
      <c r="C53" s="162"/>
    </row>
    <row r="54" spans="3:12" s="186" customFormat="1" x14ac:dyDescent="0.2">
      <c r="C54" s="162"/>
    </row>
    <row r="55" spans="3:12" s="186" customFormat="1" x14ac:dyDescent="0.2">
      <c r="C55" s="162"/>
    </row>
    <row r="56" spans="3:12" s="186" customFormat="1" x14ac:dyDescent="0.2">
      <c r="C56" s="162"/>
    </row>
    <row r="57" spans="3:12" s="186" customFormat="1" x14ac:dyDescent="0.2">
      <c r="C57" s="162"/>
    </row>
    <row r="58" spans="3:12" s="186" customFormat="1" x14ac:dyDescent="0.2">
      <c r="C58" s="162"/>
    </row>
    <row r="59" spans="3:12" s="186" customFormat="1" x14ac:dyDescent="0.2">
      <c r="C59" s="162"/>
    </row>
    <row r="60" spans="3:12" s="186" customFormat="1" x14ac:dyDescent="0.2">
      <c r="C60" s="162"/>
      <c r="F60" s="153"/>
    </row>
    <row r="61" spans="3:12" s="186" customFormat="1" x14ac:dyDescent="0.2">
      <c r="C61" s="162"/>
      <c r="F61" s="153"/>
    </row>
    <row r="62" spans="3:12" s="186" customFormat="1" x14ac:dyDescent="0.2">
      <c r="C62" s="162"/>
      <c r="F62" s="153"/>
    </row>
    <row r="63" spans="3:12" s="186" customFormat="1" x14ac:dyDescent="0.2">
      <c r="C63" s="162"/>
      <c r="F63" s="153"/>
    </row>
    <row r="64" spans="3:12" s="186" customFormat="1" x14ac:dyDescent="0.2">
      <c r="C64" s="162"/>
    </row>
    <row r="65" spans="3:3" s="186" customFormat="1" x14ac:dyDescent="0.2">
      <c r="C65" s="162"/>
    </row>
    <row r="66" spans="3:3" s="186" customFormat="1" x14ac:dyDescent="0.2">
      <c r="C66" s="162"/>
    </row>
    <row r="67" spans="3:3" s="186" customFormat="1" x14ac:dyDescent="0.2">
      <c r="C67" s="162"/>
    </row>
    <row r="68" spans="3:3" s="186" customFormat="1" x14ac:dyDescent="0.2">
      <c r="C68" s="162"/>
    </row>
    <row r="69" spans="3:3" s="186" customFormat="1" x14ac:dyDescent="0.2">
      <c r="C69" s="162"/>
    </row>
    <row r="70" spans="3:3" s="186" customFormat="1" x14ac:dyDescent="0.2">
      <c r="C70" s="162"/>
    </row>
    <row r="71" spans="3:3" s="186" customFormat="1" x14ac:dyDescent="0.2">
      <c r="C71" s="162"/>
    </row>
    <row r="72" spans="3:3" s="186" customFormat="1" x14ac:dyDescent="0.2">
      <c r="C72" s="162"/>
    </row>
    <row r="73" spans="3:3" s="186" customFormat="1" x14ac:dyDescent="0.2">
      <c r="C73" s="162"/>
    </row>
    <row r="74" spans="3:3" s="186" customFormat="1" x14ac:dyDescent="0.2">
      <c r="C74" s="162"/>
    </row>
    <row r="75" spans="3:3" s="186" customFormat="1" x14ac:dyDescent="0.2">
      <c r="C75" s="162"/>
    </row>
    <row r="76" spans="3:3" s="186" customFormat="1" x14ac:dyDescent="0.2">
      <c r="C76" s="162"/>
    </row>
    <row r="77" spans="3:3" s="186" customFormat="1" x14ac:dyDescent="0.2">
      <c r="C77" s="162"/>
    </row>
    <row r="78" spans="3:3" s="186" customFormat="1" x14ac:dyDescent="0.2">
      <c r="C78" s="162"/>
    </row>
    <row r="79" spans="3:3" s="186" customFormat="1" x14ac:dyDescent="0.2">
      <c r="C79" s="162"/>
    </row>
    <row r="80" spans="3:3" s="186" customFormat="1" x14ac:dyDescent="0.2">
      <c r="C80" s="162"/>
    </row>
    <row r="81" spans="3:3" s="186" customFormat="1" x14ac:dyDescent="0.2">
      <c r="C81" s="162"/>
    </row>
    <row r="82" spans="3:3" s="186" customFormat="1" x14ac:dyDescent="0.2">
      <c r="C82" s="162"/>
    </row>
    <row r="83" spans="3:3" s="186" customFormat="1" x14ac:dyDescent="0.2">
      <c r="C83" s="162"/>
    </row>
    <row r="84" spans="3:3" s="186" customFormat="1" x14ac:dyDescent="0.2">
      <c r="C84" s="162"/>
    </row>
    <row r="85" spans="3:3" s="186" customFormat="1" x14ac:dyDescent="0.2">
      <c r="C85" s="162"/>
    </row>
    <row r="86" spans="3:3" s="186" customFormat="1" x14ac:dyDescent="0.2">
      <c r="C86" s="162"/>
    </row>
    <row r="87" spans="3:3" s="186" customFormat="1" x14ac:dyDescent="0.2">
      <c r="C87" s="162"/>
    </row>
    <row r="88" spans="3:3" s="186" customFormat="1" x14ac:dyDescent="0.2">
      <c r="C88" s="162"/>
    </row>
    <row r="89" spans="3:3" s="186" customFormat="1" x14ac:dyDescent="0.2">
      <c r="C89" s="162"/>
    </row>
    <row r="90" spans="3:3" s="186" customFormat="1" x14ac:dyDescent="0.2">
      <c r="C90" s="162"/>
    </row>
    <row r="91" spans="3:3" s="186" customFormat="1" x14ac:dyDescent="0.2">
      <c r="C91" s="162"/>
    </row>
    <row r="92" spans="3:3" s="186" customFormat="1" x14ac:dyDescent="0.2">
      <c r="C92" s="162"/>
    </row>
    <row r="93" spans="3:3" s="186" customFormat="1" x14ac:dyDescent="0.2">
      <c r="C93" s="162"/>
    </row>
    <row r="94" spans="3:3" s="186" customFormat="1" x14ac:dyDescent="0.2">
      <c r="C94" s="162"/>
    </row>
    <row r="95" spans="3:3" s="186" customFormat="1" x14ac:dyDescent="0.2">
      <c r="C95" s="162"/>
    </row>
    <row r="96" spans="3:3" s="186" customFormat="1" x14ac:dyDescent="0.2">
      <c r="C96" s="162"/>
    </row>
    <row r="97" spans="3:3" s="186" customFormat="1" x14ac:dyDescent="0.2">
      <c r="C97" s="162"/>
    </row>
    <row r="98" spans="3:3" s="186" customFormat="1" x14ac:dyDescent="0.2">
      <c r="C98" s="162"/>
    </row>
    <row r="99" spans="3:3" s="186" customFormat="1" x14ac:dyDescent="0.2">
      <c r="C99" s="162"/>
    </row>
    <row r="100" spans="3:3" s="186" customFormat="1" x14ac:dyDescent="0.2">
      <c r="C100" s="162"/>
    </row>
    <row r="101" spans="3:3" s="186" customFormat="1" x14ac:dyDescent="0.2">
      <c r="C101" s="162"/>
    </row>
    <row r="102" spans="3:3" s="186" customFormat="1" x14ac:dyDescent="0.2">
      <c r="C102" s="162"/>
    </row>
    <row r="103" spans="3:3" s="186" customFormat="1" x14ac:dyDescent="0.2">
      <c r="C103" s="162"/>
    </row>
    <row r="104" spans="3:3" s="186" customFormat="1" x14ac:dyDescent="0.2">
      <c r="C104" s="162"/>
    </row>
    <row r="105" spans="3:3" s="186" customFormat="1" x14ac:dyDescent="0.2">
      <c r="C105" s="162"/>
    </row>
    <row r="106" spans="3:3" s="186" customFormat="1" x14ac:dyDescent="0.2">
      <c r="C106" s="162"/>
    </row>
    <row r="107" spans="3:3" s="186" customFormat="1" x14ac:dyDescent="0.2">
      <c r="C107" s="162"/>
    </row>
    <row r="108" spans="3:3" s="186" customFormat="1" x14ac:dyDescent="0.2">
      <c r="C108" s="162"/>
    </row>
    <row r="109" spans="3:3" s="186" customFormat="1" x14ac:dyDescent="0.2">
      <c r="C109" s="162"/>
    </row>
    <row r="110" spans="3:3" s="186" customFormat="1" x14ac:dyDescent="0.2">
      <c r="C110" s="162"/>
    </row>
    <row r="111" spans="3:3" s="186" customFormat="1" x14ac:dyDescent="0.2">
      <c r="C111" s="162"/>
    </row>
    <row r="112" spans="3:3" s="186" customFormat="1" x14ac:dyDescent="0.2">
      <c r="C112" s="162"/>
    </row>
    <row r="113" spans="3:3" s="186" customFormat="1" x14ac:dyDescent="0.2">
      <c r="C113" s="162"/>
    </row>
    <row r="114" spans="3:3" s="186" customFormat="1" x14ac:dyDescent="0.2">
      <c r="C114" s="162"/>
    </row>
    <row r="115" spans="3:3" s="186" customFormat="1" x14ac:dyDescent="0.2">
      <c r="C115" s="162"/>
    </row>
    <row r="116" spans="3:3" s="186" customFormat="1" x14ac:dyDescent="0.2">
      <c r="C116" s="162"/>
    </row>
    <row r="117" spans="3:3" s="186" customFormat="1" x14ac:dyDescent="0.2">
      <c r="C117" s="162"/>
    </row>
    <row r="118" spans="3:3" s="186" customFormat="1" x14ac:dyDescent="0.2">
      <c r="C118" s="162"/>
    </row>
    <row r="119" spans="3:3" s="186" customFormat="1" x14ac:dyDescent="0.2">
      <c r="C119" s="162"/>
    </row>
    <row r="120" spans="3:3" s="186" customFormat="1" x14ac:dyDescent="0.2">
      <c r="C120" s="162"/>
    </row>
    <row r="121" spans="3:3" s="186" customFormat="1" x14ac:dyDescent="0.2">
      <c r="C121" s="162"/>
    </row>
    <row r="122" spans="3:3" s="186" customFormat="1" x14ac:dyDescent="0.2">
      <c r="C122" s="162"/>
    </row>
    <row r="123" spans="3:3" s="186" customFormat="1" x14ac:dyDescent="0.2">
      <c r="C123" s="162"/>
    </row>
    <row r="124" spans="3:3" s="186" customFormat="1" x14ac:dyDescent="0.2">
      <c r="C124" s="162"/>
    </row>
    <row r="125" spans="3:3" s="186" customFormat="1" x14ac:dyDescent="0.2">
      <c r="C125" s="162"/>
    </row>
    <row r="126" spans="3:3" s="186" customFormat="1" x14ac:dyDescent="0.2">
      <c r="C126" s="162"/>
    </row>
    <row r="127" spans="3:3" s="186" customFormat="1" x14ac:dyDescent="0.2">
      <c r="C127" s="162"/>
    </row>
    <row r="128" spans="3:3" s="186" customFormat="1" x14ac:dyDescent="0.2">
      <c r="C128" s="162"/>
    </row>
    <row r="129" spans="3:3" s="186" customFormat="1" x14ac:dyDescent="0.2">
      <c r="C129" s="162"/>
    </row>
    <row r="130" spans="3:3" s="186" customFormat="1" x14ac:dyDescent="0.2">
      <c r="C130" s="162"/>
    </row>
    <row r="131" spans="3:3" s="186" customFormat="1" x14ac:dyDescent="0.2">
      <c r="C131" s="162"/>
    </row>
    <row r="132" spans="3:3" s="186" customFormat="1" x14ac:dyDescent="0.2">
      <c r="C132" s="162"/>
    </row>
    <row r="133" spans="3:3" s="186" customFormat="1" x14ac:dyDescent="0.2">
      <c r="C133" s="162"/>
    </row>
    <row r="134" spans="3:3" s="186" customFormat="1" x14ac:dyDescent="0.2">
      <c r="C134" s="162"/>
    </row>
    <row r="135" spans="3:3" s="186" customFormat="1" x14ac:dyDescent="0.2">
      <c r="C135" s="162"/>
    </row>
    <row r="136" spans="3:3" s="186" customFormat="1" x14ac:dyDescent="0.2">
      <c r="C136" s="162"/>
    </row>
    <row r="137" spans="3:3" s="186" customFormat="1" x14ac:dyDescent="0.2">
      <c r="C137" s="162"/>
    </row>
    <row r="138" spans="3:3" s="186" customFormat="1" x14ac:dyDescent="0.2">
      <c r="C138" s="162"/>
    </row>
    <row r="139" spans="3:3" s="186" customFormat="1" x14ac:dyDescent="0.2">
      <c r="C139" s="162"/>
    </row>
    <row r="140" spans="3:3" s="186" customFormat="1" x14ac:dyDescent="0.2">
      <c r="C140" s="162"/>
    </row>
    <row r="141" spans="3:3" s="186" customFormat="1" x14ac:dyDescent="0.2">
      <c r="C141" s="162"/>
    </row>
    <row r="142" spans="3:3" s="186" customFormat="1" x14ac:dyDescent="0.2">
      <c r="C142" s="162"/>
    </row>
    <row r="143" spans="3:3" s="186" customFormat="1" x14ac:dyDescent="0.2">
      <c r="C143" s="162"/>
    </row>
    <row r="144" spans="3:3" s="186" customFormat="1" x14ac:dyDescent="0.2">
      <c r="C144" s="162"/>
    </row>
    <row r="145" spans="3:3" s="186" customFormat="1" x14ac:dyDescent="0.2">
      <c r="C145" s="162"/>
    </row>
    <row r="146" spans="3:3" s="186" customFormat="1" x14ac:dyDescent="0.2">
      <c r="C146" s="162"/>
    </row>
    <row r="147" spans="3:3" s="186" customFormat="1" x14ac:dyDescent="0.2">
      <c r="C147" s="162"/>
    </row>
    <row r="148" spans="3:3" s="186" customFormat="1" x14ac:dyDescent="0.2">
      <c r="C148" s="162"/>
    </row>
    <row r="149" spans="3:3" s="186" customFormat="1" x14ac:dyDescent="0.2">
      <c r="C149" s="162"/>
    </row>
    <row r="150" spans="3:3" s="186" customFormat="1" x14ac:dyDescent="0.2">
      <c r="C150" s="162"/>
    </row>
    <row r="151" spans="3:3" s="186" customFormat="1" x14ac:dyDescent="0.2">
      <c r="C151" s="162"/>
    </row>
    <row r="152" spans="3:3" s="186" customFormat="1" x14ac:dyDescent="0.2">
      <c r="C152" s="162"/>
    </row>
    <row r="153" spans="3:3" s="186" customFormat="1" x14ac:dyDescent="0.2">
      <c r="C153" s="162"/>
    </row>
    <row r="154" spans="3:3" s="186" customFormat="1" x14ac:dyDescent="0.2">
      <c r="C154" s="162"/>
    </row>
    <row r="155" spans="3:3" s="186" customFormat="1" x14ac:dyDescent="0.2">
      <c r="C155" s="162"/>
    </row>
    <row r="156" spans="3:3" s="186" customFormat="1" x14ac:dyDescent="0.2">
      <c r="C156" s="162"/>
    </row>
    <row r="157" spans="3:3" s="186" customFormat="1" x14ac:dyDescent="0.2">
      <c r="C157" s="162"/>
    </row>
    <row r="158" spans="3:3" s="186" customFormat="1" x14ac:dyDescent="0.2">
      <c r="C158" s="162"/>
    </row>
    <row r="159" spans="3:3" s="186" customFormat="1" x14ac:dyDescent="0.2">
      <c r="C159" s="162"/>
    </row>
    <row r="160" spans="3:3" s="186" customFormat="1" x14ac:dyDescent="0.2">
      <c r="C160" s="162"/>
    </row>
    <row r="161" spans="3:3" s="186" customFormat="1" x14ac:dyDescent="0.2">
      <c r="C161" s="162"/>
    </row>
    <row r="162" spans="3:3" s="186" customFormat="1" x14ac:dyDescent="0.2">
      <c r="C162" s="162"/>
    </row>
    <row r="163" spans="3:3" s="186" customFormat="1" x14ac:dyDescent="0.2">
      <c r="C163" s="162"/>
    </row>
    <row r="164" spans="3:3" s="186" customFormat="1" x14ac:dyDescent="0.2">
      <c r="C164" s="162"/>
    </row>
    <row r="165" spans="3:3" s="186" customFormat="1" x14ac:dyDescent="0.2">
      <c r="C165" s="162"/>
    </row>
    <row r="166" spans="3:3" s="186" customFormat="1" x14ac:dyDescent="0.2">
      <c r="C166" s="162"/>
    </row>
    <row r="167" spans="3:3" s="186" customFormat="1" x14ac:dyDescent="0.2">
      <c r="C167" s="162"/>
    </row>
    <row r="168" spans="3:3" s="186" customFormat="1" x14ac:dyDescent="0.2">
      <c r="C168" s="162"/>
    </row>
    <row r="169" spans="3:3" s="186" customFormat="1" x14ac:dyDescent="0.2">
      <c r="C169" s="162"/>
    </row>
    <row r="170" spans="3:3" s="186" customFormat="1" x14ac:dyDescent="0.2">
      <c r="C170" s="162"/>
    </row>
    <row r="171" spans="3:3" s="186" customFormat="1" x14ac:dyDescent="0.2">
      <c r="C171" s="162"/>
    </row>
    <row r="172" spans="3:3" s="186" customFormat="1" x14ac:dyDescent="0.2">
      <c r="C172" s="162"/>
    </row>
    <row r="173" spans="3:3" s="186" customFormat="1" x14ac:dyDescent="0.2">
      <c r="C173" s="162"/>
    </row>
    <row r="174" spans="3:3" s="186" customFormat="1" x14ac:dyDescent="0.2">
      <c r="C174" s="162"/>
    </row>
    <row r="175" spans="3:3" s="186" customFormat="1" x14ac:dyDescent="0.2">
      <c r="C175" s="162"/>
    </row>
    <row r="176" spans="3:3" s="186" customFormat="1" x14ac:dyDescent="0.2">
      <c r="C176" s="162"/>
    </row>
    <row r="177" spans="3:3" s="186" customFormat="1" x14ac:dyDescent="0.2">
      <c r="C177" s="162"/>
    </row>
    <row r="178" spans="3:3" s="186" customFormat="1" x14ac:dyDescent="0.2">
      <c r="C178" s="162"/>
    </row>
    <row r="179" spans="3:3" s="186" customFormat="1" x14ac:dyDescent="0.2">
      <c r="C179" s="162"/>
    </row>
    <row r="180" spans="3:3" s="186" customFormat="1" x14ac:dyDescent="0.2">
      <c r="C180" s="162"/>
    </row>
    <row r="181" spans="3:3" s="186" customFormat="1" x14ac:dyDescent="0.2">
      <c r="C181" s="162"/>
    </row>
    <row r="182" spans="3:3" s="186" customFormat="1" x14ac:dyDescent="0.2">
      <c r="C182" s="162"/>
    </row>
    <row r="183" spans="3:3" s="186" customFormat="1" x14ac:dyDescent="0.2">
      <c r="C183" s="162"/>
    </row>
    <row r="184" spans="3:3" s="186" customFormat="1" x14ac:dyDescent="0.2">
      <c r="C184" s="162"/>
    </row>
    <row r="185" spans="3:3" s="186" customFormat="1" x14ac:dyDescent="0.2">
      <c r="C185" s="162"/>
    </row>
    <row r="186" spans="3:3" s="186" customFormat="1" x14ac:dyDescent="0.2">
      <c r="C186" s="162"/>
    </row>
    <row r="187" spans="3:3" s="186" customFormat="1" x14ac:dyDescent="0.2">
      <c r="C187" s="162"/>
    </row>
    <row r="188" spans="3:3" s="186" customFormat="1" x14ac:dyDescent="0.2">
      <c r="C188" s="162"/>
    </row>
    <row r="189" spans="3:3" s="186" customFormat="1" x14ac:dyDescent="0.2">
      <c r="C189" s="162"/>
    </row>
    <row r="190" spans="3:3" s="186" customFormat="1" x14ac:dyDescent="0.2">
      <c r="C190" s="162"/>
    </row>
    <row r="191" spans="3:3" s="186" customFormat="1" x14ac:dyDescent="0.2">
      <c r="C191" s="162"/>
    </row>
    <row r="192" spans="3:3" s="186" customFormat="1" x14ac:dyDescent="0.2">
      <c r="C192" s="162"/>
    </row>
    <row r="193" spans="3:3" s="186" customFormat="1" x14ac:dyDescent="0.2">
      <c r="C193" s="162"/>
    </row>
    <row r="194" spans="3:3" s="186" customFormat="1" x14ac:dyDescent="0.2">
      <c r="C194" s="162"/>
    </row>
    <row r="195" spans="3:3" s="186" customFormat="1" x14ac:dyDescent="0.2">
      <c r="C195" s="162"/>
    </row>
    <row r="196" spans="3:3" s="186" customFormat="1" x14ac:dyDescent="0.2">
      <c r="C196" s="162"/>
    </row>
    <row r="197" spans="3:3" s="186" customFormat="1" x14ac:dyDescent="0.2">
      <c r="C197" s="162"/>
    </row>
    <row r="198" spans="3:3" s="186" customFormat="1" x14ac:dyDescent="0.2">
      <c r="C198" s="162"/>
    </row>
    <row r="199" spans="3:3" s="186" customFormat="1" x14ac:dyDescent="0.2">
      <c r="C199" s="162"/>
    </row>
    <row r="200" spans="3:3" s="186" customFormat="1" x14ac:dyDescent="0.2">
      <c r="C200" s="162"/>
    </row>
    <row r="201" spans="3:3" s="186" customFormat="1" x14ac:dyDescent="0.2">
      <c r="C201" s="162"/>
    </row>
    <row r="202" spans="3:3" s="186" customFormat="1" x14ac:dyDescent="0.2">
      <c r="C202" s="162"/>
    </row>
    <row r="203" spans="3:3" s="186" customFormat="1" x14ac:dyDescent="0.2">
      <c r="C203" s="162"/>
    </row>
    <row r="204" spans="3:3" s="186" customFormat="1" x14ac:dyDescent="0.2">
      <c r="C204" s="162"/>
    </row>
    <row r="205" spans="3:3" s="186" customFormat="1" x14ac:dyDescent="0.2">
      <c r="C205" s="162"/>
    </row>
    <row r="206" spans="3:3" s="186" customFormat="1" x14ac:dyDescent="0.2">
      <c r="C206" s="162"/>
    </row>
    <row r="207" spans="3:3" s="186" customFormat="1" x14ac:dyDescent="0.2">
      <c r="C207" s="162"/>
    </row>
    <row r="208" spans="3:3" s="186" customFormat="1" x14ac:dyDescent="0.2">
      <c r="C208" s="162"/>
    </row>
    <row r="209" spans="3:3" s="186" customFormat="1" x14ac:dyDescent="0.2">
      <c r="C209" s="162"/>
    </row>
    <row r="210" spans="3:3" s="186" customFormat="1" x14ac:dyDescent="0.2">
      <c r="C210" s="162"/>
    </row>
    <row r="211" spans="3:3" s="186" customFormat="1" x14ac:dyDescent="0.2">
      <c r="C211" s="162"/>
    </row>
    <row r="212" spans="3:3" s="186" customFormat="1" x14ac:dyDescent="0.2">
      <c r="C212" s="162"/>
    </row>
    <row r="213" spans="3:3" s="186" customFormat="1" x14ac:dyDescent="0.2">
      <c r="C213" s="162"/>
    </row>
    <row r="214" spans="3:3" s="186" customFormat="1" x14ac:dyDescent="0.2">
      <c r="C214" s="162"/>
    </row>
    <row r="215" spans="3:3" s="186" customFormat="1" x14ac:dyDescent="0.2">
      <c r="C215" s="162"/>
    </row>
    <row r="216" spans="3:3" s="186" customFormat="1" x14ac:dyDescent="0.2">
      <c r="C216" s="162"/>
    </row>
    <row r="217" spans="3:3" s="186" customFormat="1" x14ac:dyDescent="0.2">
      <c r="C217" s="162"/>
    </row>
    <row r="218" spans="3:3" s="186" customFormat="1" x14ac:dyDescent="0.2">
      <c r="C218" s="162"/>
    </row>
    <row r="219" spans="3:3" s="186" customFormat="1" x14ac:dyDescent="0.2">
      <c r="C219" s="162"/>
    </row>
    <row r="220" spans="3:3" s="186" customFormat="1" x14ac:dyDescent="0.2">
      <c r="C220" s="162"/>
    </row>
    <row r="221" spans="3:3" s="186" customFormat="1" x14ac:dyDescent="0.2">
      <c r="C221" s="162"/>
    </row>
    <row r="222" spans="3:3" s="186" customFormat="1" x14ac:dyDescent="0.2">
      <c r="C222" s="162"/>
    </row>
    <row r="223" spans="3:3" s="186" customFormat="1" x14ac:dyDescent="0.2">
      <c r="C223" s="162"/>
    </row>
    <row r="224" spans="3:3" s="186" customFormat="1" x14ac:dyDescent="0.2">
      <c r="C224" s="162"/>
    </row>
    <row r="225" spans="3:3" s="186" customFormat="1" x14ac:dyDescent="0.2">
      <c r="C225" s="162"/>
    </row>
    <row r="226" spans="3:3" s="186" customFormat="1" x14ac:dyDescent="0.2">
      <c r="C226" s="162"/>
    </row>
    <row r="227" spans="3:3" s="186" customFormat="1" x14ac:dyDescent="0.2">
      <c r="C227" s="162"/>
    </row>
    <row r="228" spans="3:3" s="186" customFormat="1" x14ac:dyDescent="0.2">
      <c r="C228" s="162"/>
    </row>
    <row r="229" spans="3:3" s="186" customFormat="1" x14ac:dyDescent="0.2">
      <c r="C229" s="162"/>
    </row>
    <row r="230" spans="3:3" s="186" customFormat="1" x14ac:dyDescent="0.2">
      <c r="C230" s="162"/>
    </row>
    <row r="231" spans="3:3" s="186" customFormat="1" x14ac:dyDescent="0.2">
      <c r="C231" s="162"/>
    </row>
    <row r="232" spans="3:3" s="186" customFormat="1" x14ac:dyDescent="0.2">
      <c r="C232" s="162"/>
    </row>
    <row r="233" spans="3:3" s="186" customFormat="1" x14ac:dyDescent="0.2">
      <c r="C233" s="162"/>
    </row>
    <row r="234" spans="3:3" s="186" customFormat="1" x14ac:dyDescent="0.2">
      <c r="C234" s="162"/>
    </row>
    <row r="235" spans="3:3" s="186" customFormat="1" x14ac:dyDescent="0.2">
      <c r="C235" s="162"/>
    </row>
    <row r="236" spans="3:3" s="186" customFormat="1" x14ac:dyDescent="0.2">
      <c r="C236" s="162"/>
    </row>
    <row r="237" spans="3:3" s="186" customFormat="1" x14ac:dyDescent="0.2">
      <c r="C237" s="162"/>
    </row>
    <row r="238" spans="3:3" s="186" customFormat="1" x14ac:dyDescent="0.2">
      <c r="C238" s="162"/>
    </row>
    <row r="239" spans="3:3" s="186" customFormat="1" x14ac:dyDescent="0.2">
      <c r="C239" s="162"/>
    </row>
    <row r="240" spans="3:3" s="186" customFormat="1" x14ac:dyDescent="0.2">
      <c r="C240" s="162"/>
    </row>
    <row r="241" spans="3:3" s="186" customFormat="1" x14ac:dyDescent="0.2">
      <c r="C241" s="162"/>
    </row>
    <row r="242" spans="3:3" s="186" customFormat="1" x14ac:dyDescent="0.2">
      <c r="C242" s="162"/>
    </row>
    <row r="243" spans="3:3" s="186" customFormat="1" x14ac:dyDescent="0.2">
      <c r="C243" s="162"/>
    </row>
    <row r="244" spans="3:3" s="186" customFormat="1" x14ac:dyDescent="0.2">
      <c r="C244" s="162"/>
    </row>
    <row r="245" spans="3:3" s="186" customFormat="1" x14ac:dyDescent="0.2">
      <c r="C245" s="162"/>
    </row>
    <row r="246" spans="3:3" s="186" customFormat="1" x14ac:dyDescent="0.2">
      <c r="C246" s="162"/>
    </row>
    <row r="247" spans="3:3" s="186" customFormat="1" x14ac:dyDescent="0.2">
      <c r="C247" s="162"/>
    </row>
    <row r="248" spans="3:3" s="186" customFormat="1" x14ac:dyDescent="0.2">
      <c r="C248" s="162"/>
    </row>
    <row r="249" spans="3:3" s="186" customFormat="1" x14ac:dyDescent="0.2">
      <c r="C249" s="162"/>
    </row>
    <row r="250" spans="3:3" s="186" customFormat="1" x14ac:dyDescent="0.2">
      <c r="C250" s="162"/>
    </row>
    <row r="251" spans="3:3" s="186" customFormat="1" x14ac:dyDescent="0.2">
      <c r="C251" s="162"/>
    </row>
    <row r="252" spans="3:3" s="186" customFormat="1" x14ac:dyDescent="0.2">
      <c r="C252" s="162"/>
    </row>
    <row r="253" spans="3:3" s="186" customFormat="1" x14ac:dyDescent="0.2">
      <c r="C253" s="162"/>
    </row>
    <row r="254" spans="3:3" s="186" customFormat="1" x14ac:dyDescent="0.2">
      <c r="C254" s="162"/>
    </row>
    <row r="255" spans="3:3" s="186" customFormat="1" x14ac:dyDescent="0.2">
      <c r="C255" s="162"/>
    </row>
    <row r="256" spans="3:3" s="186" customFormat="1" x14ac:dyDescent="0.2">
      <c r="C256" s="162"/>
    </row>
    <row r="257" spans="3:3" s="186" customFormat="1" x14ac:dyDescent="0.2">
      <c r="C257" s="162"/>
    </row>
    <row r="258" spans="3:3" s="186" customFormat="1" x14ac:dyDescent="0.2">
      <c r="C258" s="162"/>
    </row>
    <row r="259" spans="3:3" s="186" customFormat="1" x14ac:dyDescent="0.2">
      <c r="C259" s="162"/>
    </row>
    <row r="260" spans="3:3" s="186" customFormat="1" x14ac:dyDescent="0.2">
      <c r="C260" s="162"/>
    </row>
    <row r="261" spans="3:3" s="186" customFormat="1" x14ac:dyDescent="0.2">
      <c r="C261" s="162"/>
    </row>
    <row r="262" spans="3:3" s="186" customFormat="1" x14ac:dyDescent="0.2">
      <c r="C262" s="162"/>
    </row>
    <row r="263" spans="3:3" s="186" customFormat="1" x14ac:dyDescent="0.2">
      <c r="C263" s="162"/>
    </row>
    <row r="264" spans="3:3" s="186" customFormat="1" x14ac:dyDescent="0.2">
      <c r="C264" s="162"/>
    </row>
    <row r="265" spans="3:3" s="186" customFormat="1" x14ac:dyDescent="0.2">
      <c r="C265" s="162"/>
    </row>
    <row r="266" spans="3:3" s="186" customFormat="1" x14ac:dyDescent="0.2">
      <c r="C266" s="162"/>
    </row>
    <row r="267" spans="3:3" s="186" customFormat="1" x14ac:dyDescent="0.2">
      <c r="C267" s="162"/>
    </row>
    <row r="268" spans="3:3" s="186" customFormat="1" x14ac:dyDescent="0.2">
      <c r="C268" s="162"/>
    </row>
  </sheetData>
  <mergeCells count="7">
    <mergeCell ref="B3:N3"/>
    <mergeCell ref="B5:B7"/>
    <mergeCell ref="C5:E5"/>
    <mergeCell ref="F5:F6"/>
    <mergeCell ref="K5:K6"/>
    <mergeCell ref="L5:L6"/>
    <mergeCell ref="M5:N5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7CF8-DDCE-4F62-9413-DD7D1400D2BC}">
  <dimension ref="B2:F36"/>
  <sheetViews>
    <sheetView topLeftCell="A16" workbookViewId="0">
      <selection activeCell="G31" sqref="G31:G32"/>
    </sheetView>
  </sheetViews>
  <sheetFormatPr defaultRowHeight="15" x14ac:dyDescent="0.25"/>
  <cols>
    <col min="3" max="3" width="15.140625" customWidth="1"/>
    <col min="4" max="4" width="15.85546875" customWidth="1"/>
    <col min="5" max="5" width="14.42578125" customWidth="1"/>
    <col min="6" max="6" width="11.42578125" customWidth="1"/>
  </cols>
  <sheetData>
    <row r="2" spans="2:6" ht="14.45" customHeight="1" x14ac:dyDescent="0.25">
      <c r="B2" s="887" t="s">
        <v>172</v>
      </c>
      <c r="C2" s="887"/>
      <c r="D2" s="887"/>
      <c r="E2" s="887"/>
      <c r="F2" s="887"/>
    </row>
    <row r="3" spans="2:6" ht="14.45" customHeight="1" x14ac:dyDescent="0.25">
      <c r="B3" s="887"/>
      <c r="C3" s="887"/>
      <c r="D3" s="887"/>
      <c r="E3" s="887"/>
      <c r="F3" s="887"/>
    </row>
    <row r="4" spans="2:6" x14ac:dyDescent="0.25">
      <c r="B4" s="326" t="s">
        <v>173</v>
      </c>
      <c r="C4" s="326" t="s">
        <v>174</v>
      </c>
      <c r="D4" s="326" t="s">
        <v>175</v>
      </c>
      <c r="E4" s="326" t="s">
        <v>176</v>
      </c>
      <c r="F4" s="326" t="s">
        <v>252</v>
      </c>
    </row>
    <row r="5" spans="2:6" x14ac:dyDescent="0.25">
      <c r="B5" s="326">
        <v>1</v>
      </c>
      <c r="C5" s="326" t="s">
        <v>177</v>
      </c>
      <c r="D5" s="327">
        <v>264280</v>
      </c>
      <c r="E5" s="327">
        <v>274989</v>
      </c>
      <c r="F5" s="394">
        <f>D5-E5</f>
        <v>-10709</v>
      </c>
    </row>
    <row r="6" spans="2:6" x14ac:dyDescent="0.25">
      <c r="B6" s="326">
        <v>2</v>
      </c>
      <c r="C6" s="326" t="s">
        <v>178</v>
      </c>
      <c r="D6" s="327">
        <f>E5</f>
        <v>274989</v>
      </c>
      <c r="E6" s="327">
        <v>263630</v>
      </c>
      <c r="F6" s="394">
        <f t="shared" ref="F6:F35" si="0">D6-E6</f>
        <v>11359</v>
      </c>
    </row>
    <row r="7" spans="2:6" x14ac:dyDescent="0.25">
      <c r="B7" s="326">
        <v>3</v>
      </c>
      <c r="C7" s="326" t="s">
        <v>179</v>
      </c>
      <c r="D7" s="327">
        <f>E6</f>
        <v>263630</v>
      </c>
      <c r="E7" s="327">
        <v>261750</v>
      </c>
      <c r="F7" s="394">
        <f t="shared" si="0"/>
        <v>1880</v>
      </c>
    </row>
    <row r="8" spans="2:6" x14ac:dyDescent="0.25">
      <c r="B8" s="326">
        <v>4</v>
      </c>
      <c r="C8" s="326" t="s">
        <v>180</v>
      </c>
      <c r="D8" s="327">
        <f>E7</f>
        <v>261750</v>
      </c>
      <c r="E8" s="327">
        <v>269951</v>
      </c>
      <c r="F8" s="394">
        <f t="shared" si="0"/>
        <v>-8201</v>
      </c>
    </row>
    <row r="9" spans="2:6" x14ac:dyDescent="0.25">
      <c r="B9" s="326">
        <v>5</v>
      </c>
      <c r="C9" s="326" t="s">
        <v>181</v>
      </c>
      <c r="D9" s="327">
        <f t="shared" ref="D9:D35" si="1">E8</f>
        <v>269951</v>
      </c>
      <c r="E9" s="327">
        <v>274444</v>
      </c>
      <c r="F9" s="394">
        <f t="shared" si="0"/>
        <v>-4493</v>
      </c>
    </row>
    <row r="10" spans="2:6" x14ac:dyDescent="0.25">
      <c r="B10" s="326">
        <v>6</v>
      </c>
      <c r="C10" s="326" t="s">
        <v>182</v>
      </c>
      <c r="D10" s="327">
        <f t="shared" si="1"/>
        <v>274444</v>
      </c>
      <c r="E10" s="327">
        <v>264393</v>
      </c>
      <c r="F10" s="394">
        <f t="shared" si="0"/>
        <v>10051</v>
      </c>
    </row>
    <row r="11" spans="2:6" x14ac:dyDescent="0.25">
      <c r="B11" s="326">
        <v>7</v>
      </c>
      <c r="C11" s="326" t="s">
        <v>183</v>
      </c>
      <c r="D11" s="327">
        <f t="shared" si="1"/>
        <v>264393</v>
      </c>
      <c r="E11" s="327">
        <v>222055</v>
      </c>
      <c r="F11" s="394">
        <f t="shared" si="0"/>
        <v>42338</v>
      </c>
    </row>
    <row r="12" spans="2:6" x14ac:dyDescent="0.25">
      <c r="B12" s="326">
        <v>8</v>
      </c>
      <c r="C12" s="326" t="s">
        <v>184</v>
      </c>
      <c r="D12" s="327">
        <f t="shared" si="1"/>
        <v>222055</v>
      </c>
      <c r="E12" s="327">
        <v>283330</v>
      </c>
      <c r="F12" s="394">
        <f t="shared" si="0"/>
        <v>-61275</v>
      </c>
    </row>
    <row r="13" spans="2:6" x14ac:dyDescent="0.25">
      <c r="B13" s="326">
        <v>9</v>
      </c>
      <c r="C13" s="326" t="s">
        <v>185</v>
      </c>
      <c r="D13" s="327">
        <f t="shared" si="1"/>
        <v>283330</v>
      </c>
      <c r="E13" s="327">
        <v>264351</v>
      </c>
      <c r="F13" s="394">
        <f t="shared" si="0"/>
        <v>18979</v>
      </c>
    </row>
    <row r="14" spans="2:6" x14ac:dyDescent="0.25">
      <c r="B14" s="326">
        <v>10</v>
      </c>
      <c r="C14" s="326" t="s">
        <v>186</v>
      </c>
      <c r="D14" s="327">
        <f t="shared" si="1"/>
        <v>264351</v>
      </c>
      <c r="E14" s="327">
        <v>269515</v>
      </c>
      <c r="F14" s="394">
        <f t="shared" si="0"/>
        <v>-5164</v>
      </c>
    </row>
    <row r="15" spans="2:6" x14ac:dyDescent="0.25">
      <c r="B15" s="326">
        <v>11</v>
      </c>
      <c r="C15" s="326" t="s">
        <v>187</v>
      </c>
      <c r="D15" s="327">
        <f t="shared" si="1"/>
        <v>269515</v>
      </c>
      <c r="E15" s="327">
        <v>264790</v>
      </c>
      <c r="F15" s="394">
        <f t="shared" si="0"/>
        <v>4725</v>
      </c>
    </row>
    <row r="16" spans="2:6" x14ac:dyDescent="0.25">
      <c r="B16" s="326">
        <v>12</v>
      </c>
      <c r="C16" s="326" t="s">
        <v>188</v>
      </c>
      <c r="D16" s="327">
        <f t="shared" si="1"/>
        <v>264790</v>
      </c>
      <c r="E16" s="327">
        <v>259900</v>
      </c>
      <c r="F16" s="394">
        <f t="shared" si="0"/>
        <v>4890</v>
      </c>
    </row>
    <row r="17" spans="2:6" x14ac:dyDescent="0.25">
      <c r="B17" s="326">
        <v>13</v>
      </c>
      <c r="C17" s="326" t="s">
        <v>189</v>
      </c>
      <c r="D17" s="327">
        <f t="shared" si="1"/>
        <v>259900</v>
      </c>
      <c r="E17" s="327">
        <v>262151</v>
      </c>
      <c r="F17" s="394">
        <f t="shared" si="0"/>
        <v>-2251</v>
      </c>
    </row>
    <row r="18" spans="2:6" x14ac:dyDescent="0.25">
      <c r="B18" s="326">
        <v>14</v>
      </c>
      <c r="C18" s="326" t="s">
        <v>190</v>
      </c>
      <c r="D18" s="327">
        <f t="shared" si="1"/>
        <v>262151</v>
      </c>
      <c r="E18" s="327">
        <v>269300</v>
      </c>
      <c r="F18" s="394">
        <f t="shared" si="0"/>
        <v>-7149</v>
      </c>
    </row>
    <row r="19" spans="2:6" x14ac:dyDescent="0.25">
      <c r="B19" s="326">
        <v>15</v>
      </c>
      <c r="C19" s="326" t="s">
        <v>191</v>
      </c>
      <c r="D19" s="327">
        <f t="shared" si="1"/>
        <v>269300</v>
      </c>
      <c r="E19" s="327">
        <v>0</v>
      </c>
      <c r="F19" s="394">
        <f t="shared" si="0"/>
        <v>269300</v>
      </c>
    </row>
    <row r="20" spans="2:6" x14ac:dyDescent="0.25">
      <c r="B20" s="326">
        <v>16</v>
      </c>
      <c r="C20" s="326" t="s">
        <v>192</v>
      </c>
      <c r="D20" s="327">
        <f t="shared" si="1"/>
        <v>0</v>
      </c>
      <c r="E20" s="327">
        <v>0</v>
      </c>
      <c r="F20" s="394">
        <f t="shared" si="0"/>
        <v>0</v>
      </c>
    </row>
    <row r="21" spans="2:6" x14ac:dyDescent="0.25">
      <c r="B21" s="326">
        <v>17</v>
      </c>
      <c r="C21" s="326" t="s">
        <v>193</v>
      </c>
      <c r="D21" s="327">
        <f t="shared" si="1"/>
        <v>0</v>
      </c>
      <c r="E21" s="327">
        <v>0</v>
      </c>
      <c r="F21" s="394">
        <f t="shared" si="0"/>
        <v>0</v>
      </c>
    </row>
    <row r="22" spans="2:6" x14ac:dyDescent="0.25">
      <c r="B22" s="326">
        <v>18</v>
      </c>
      <c r="C22" s="326" t="s">
        <v>194</v>
      </c>
      <c r="D22" s="327">
        <f t="shared" si="1"/>
        <v>0</v>
      </c>
      <c r="E22" s="327">
        <v>0</v>
      </c>
      <c r="F22" s="394">
        <f t="shared" si="0"/>
        <v>0</v>
      </c>
    </row>
    <row r="23" spans="2:6" x14ac:dyDescent="0.25">
      <c r="B23" s="326">
        <v>19</v>
      </c>
      <c r="C23" s="326" t="s">
        <v>195</v>
      </c>
      <c r="D23" s="327">
        <f t="shared" si="1"/>
        <v>0</v>
      </c>
      <c r="E23" s="327">
        <v>0</v>
      </c>
      <c r="F23" s="394">
        <f t="shared" si="0"/>
        <v>0</v>
      </c>
    </row>
    <row r="24" spans="2:6" x14ac:dyDescent="0.25">
      <c r="B24" s="326">
        <v>20</v>
      </c>
      <c r="C24" s="326" t="s">
        <v>196</v>
      </c>
      <c r="D24" s="327">
        <f t="shared" si="1"/>
        <v>0</v>
      </c>
      <c r="E24" s="327">
        <v>0</v>
      </c>
      <c r="F24" s="394">
        <f t="shared" si="0"/>
        <v>0</v>
      </c>
    </row>
    <row r="25" spans="2:6" x14ac:dyDescent="0.25">
      <c r="B25" s="326">
        <v>21</v>
      </c>
      <c r="C25" s="326" t="s">
        <v>197</v>
      </c>
      <c r="D25" s="327">
        <f t="shared" si="1"/>
        <v>0</v>
      </c>
      <c r="E25" s="328">
        <v>0</v>
      </c>
      <c r="F25" s="394">
        <f t="shared" si="0"/>
        <v>0</v>
      </c>
    </row>
    <row r="26" spans="2:6" x14ac:dyDescent="0.25">
      <c r="B26" s="326">
        <v>22</v>
      </c>
      <c r="C26" s="326" t="s">
        <v>198</v>
      </c>
      <c r="D26" s="327">
        <f t="shared" si="1"/>
        <v>0</v>
      </c>
      <c r="E26" s="328">
        <v>0</v>
      </c>
      <c r="F26" s="394">
        <f t="shared" si="0"/>
        <v>0</v>
      </c>
    </row>
    <row r="27" spans="2:6" x14ac:dyDescent="0.25">
      <c r="B27" s="326">
        <v>23</v>
      </c>
      <c r="C27" s="326" t="s">
        <v>199</v>
      </c>
      <c r="D27" s="327">
        <f t="shared" si="1"/>
        <v>0</v>
      </c>
      <c r="E27" s="328">
        <v>0</v>
      </c>
      <c r="F27" s="394">
        <f t="shared" si="0"/>
        <v>0</v>
      </c>
    </row>
    <row r="28" spans="2:6" x14ac:dyDescent="0.25">
      <c r="B28" s="326">
        <v>24</v>
      </c>
      <c r="C28" s="326" t="s">
        <v>200</v>
      </c>
      <c r="D28" s="327">
        <f t="shared" si="1"/>
        <v>0</v>
      </c>
      <c r="E28" s="328">
        <v>244128</v>
      </c>
      <c r="F28" s="394">
        <f t="shared" si="0"/>
        <v>-244128</v>
      </c>
    </row>
    <row r="29" spans="2:6" x14ac:dyDescent="0.25">
      <c r="B29" s="326">
        <v>25</v>
      </c>
      <c r="C29" s="326" t="s">
        <v>201</v>
      </c>
      <c r="D29" s="327">
        <f t="shared" si="1"/>
        <v>244128</v>
      </c>
      <c r="E29" s="328">
        <v>271578</v>
      </c>
      <c r="F29" s="394">
        <f t="shared" si="0"/>
        <v>-27450</v>
      </c>
    </row>
    <row r="30" spans="2:6" x14ac:dyDescent="0.25">
      <c r="B30" s="326">
        <v>26</v>
      </c>
      <c r="C30" s="326" t="s">
        <v>202</v>
      </c>
      <c r="D30" s="327">
        <f t="shared" si="1"/>
        <v>271578</v>
      </c>
      <c r="E30" s="328">
        <v>281929</v>
      </c>
      <c r="F30" s="394">
        <f t="shared" si="0"/>
        <v>-10351</v>
      </c>
    </row>
    <row r="31" spans="2:6" x14ac:dyDescent="0.25">
      <c r="B31" s="326">
        <v>27</v>
      </c>
      <c r="C31" s="326" t="s">
        <v>203</v>
      </c>
      <c r="D31" s="327">
        <f t="shared" si="1"/>
        <v>281929</v>
      </c>
      <c r="E31" s="328">
        <v>273086</v>
      </c>
      <c r="F31" s="394">
        <f t="shared" si="0"/>
        <v>8843</v>
      </c>
    </row>
    <row r="32" spans="2:6" x14ac:dyDescent="0.25">
      <c r="B32" s="326">
        <v>28</v>
      </c>
      <c r="C32" s="326" t="s">
        <v>204</v>
      </c>
      <c r="D32" s="327">
        <f t="shared" si="1"/>
        <v>273086</v>
      </c>
      <c r="E32" s="328">
        <v>276530</v>
      </c>
      <c r="F32" s="394">
        <f t="shared" si="0"/>
        <v>-3444</v>
      </c>
    </row>
    <row r="33" spans="2:6" x14ac:dyDescent="0.25">
      <c r="B33" s="326">
        <v>29</v>
      </c>
      <c r="C33" s="326" t="s">
        <v>205</v>
      </c>
      <c r="D33" s="327">
        <f t="shared" si="1"/>
        <v>276530</v>
      </c>
      <c r="E33" s="328">
        <v>264020</v>
      </c>
      <c r="F33" s="394">
        <f>D33-E33</f>
        <v>12510</v>
      </c>
    </row>
    <row r="34" spans="2:6" x14ac:dyDescent="0.25">
      <c r="B34" s="326">
        <v>30</v>
      </c>
      <c r="C34" s="326" t="s">
        <v>206</v>
      </c>
      <c r="D34" s="327">
        <f t="shared" si="1"/>
        <v>264020</v>
      </c>
      <c r="E34" s="328">
        <v>268305</v>
      </c>
      <c r="F34" s="394">
        <f>D34-E34</f>
        <v>-4285</v>
      </c>
    </row>
    <row r="35" spans="2:6" x14ac:dyDescent="0.25">
      <c r="B35" s="326">
        <v>31</v>
      </c>
      <c r="C35" s="326" t="s">
        <v>251</v>
      </c>
      <c r="D35" s="327">
        <f t="shared" si="1"/>
        <v>268305</v>
      </c>
      <c r="E35" s="328">
        <v>268536</v>
      </c>
      <c r="F35" s="394">
        <f t="shared" si="0"/>
        <v>-231</v>
      </c>
    </row>
    <row r="36" spans="2:6" x14ac:dyDescent="0.25">
      <c r="B36" s="326">
        <v>32</v>
      </c>
      <c r="C36" s="326" t="s">
        <v>253</v>
      </c>
      <c r="D36" s="327">
        <f>E35</f>
        <v>268536</v>
      </c>
      <c r="E36" s="327">
        <v>278115</v>
      </c>
      <c r="F36" s="394">
        <f>D36-E36</f>
        <v>-9579</v>
      </c>
    </row>
  </sheetData>
  <mergeCells count="1">
    <mergeCell ref="B2:F3"/>
  </mergeCells>
  <phoneticPr fontId="20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B9F9-AB56-482C-B41C-512A8EB0620D}">
  <dimension ref="B2:I38"/>
  <sheetViews>
    <sheetView topLeftCell="A13" workbookViewId="0">
      <selection activeCell="G31" sqref="G31:G32"/>
    </sheetView>
  </sheetViews>
  <sheetFormatPr defaultRowHeight="15" x14ac:dyDescent="0.25"/>
  <cols>
    <col min="3" max="3" width="15.140625" customWidth="1"/>
    <col min="4" max="4" width="15.85546875" customWidth="1"/>
    <col min="5" max="5" width="14.42578125" customWidth="1"/>
    <col min="6" max="6" width="11.5703125" customWidth="1"/>
    <col min="9" max="9" width="10.42578125" bestFit="1" customWidth="1"/>
  </cols>
  <sheetData>
    <row r="2" spans="2:6" ht="14.45" customHeight="1" x14ac:dyDescent="0.25">
      <c r="B2" s="887" t="s">
        <v>255</v>
      </c>
      <c r="C2" s="887"/>
      <c r="D2" s="887"/>
      <c r="E2" s="887"/>
      <c r="F2" s="887"/>
    </row>
    <row r="3" spans="2:6" ht="14.45" customHeight="1" x14ac:dyDescent="0.25">
      <c r="B3" s="887"/>
      <c r="C3" s="887"/>
      <c r="D3" s="887"/>
      <c r="E3" s="887"/>
      <c r="F3" s="887"/>
    </row>
    <row r="4" spans="2:6" x14ac:dyDescent="0.25">
      <c r="B4" s="326" t="s">
        <v>173</v>
      </c>
      <c r="C4" s="326" t="s">
        <v>174</v>
      </c>
      <c r="D4" s="326" t="s">
        <v>175</v>
      </c>
      <c r="E4" s="326" t="s">
        <v>176</v>
      </c>
      <c r="F4" s="326" t="s">
        <v>256</v>
      </c>
    </row>
    <row r="5" spans="2:6" x14ac:dyDescent="0.25">
      <c r="B5" s="326">
        <v>1</v>
      </c>
      <c r="C5" s="326" t="s">
        <v>177</v>
      </c>
      <c r="D5" s="327">
        <v>385870</v>
      </c>
      <c r="E5" s="327">
        <v>311350</v>
      </c>
      <c r="F5" s="394">
        <f>D5-E5</f>
        <v>74520</v>
      </c>
    </row>
    <row r="6" spans="2:6" x14ac:dyDescent="0.25">
      <c r="B6" s="326">
        <v>2</v>
      </c>
      <c r="C6" s="326" t="s">
        <v>178</v>
      </c>
      <c r="D6" s="327">
        <f t="shared" ref="D6:D36" si="0">E5</f>
        <v>311350</v>
      </c>
      <c r="E6" s="327">
        <v>371010</v>
      </c>
      <c r="F6" s="394">
        <f t="shared" ref="F6:F35" si="1">D6-E6</f>
        <v>-59660</v>
      </c>
    </row>
    <row r="7" spans="2:6" x14ac:dyDescent="0.25">
      <c r="B7" s="326">
        <v>3</v>
      </c>
      <c r="C7" s="326" t="s">
        <v>179</v>
      </c>
      <c r="D7" s="327">
        <f t="shared" si="0"/>
        <v>371010</v>
      </c>
      <c r="E7" s="327">
        <v>368180</v>
      </c>
      <c r="F7" s="394">
        <f t="shared" si="1"/>
        <v>2830</v>
      </c>
    </row>
    <row r="8" spans="2:6" x14ac:dyDescent="0.25">
      <c r="B8" s="326">
        <v>4</v>
      </c>
      <c r="C8" s="326" t="s">
        <v>180</v>
      </c>
      <c r="D8" s="327">
        <f t="shared" si="0"/>
        <v>368180</v>
      </c>
      <c r="E8" s="327">
        <v>355870</v>
      </c>
      <c r="F8" s="394">
        <f t="shared" si="1"/>
        <v>12310</v>
      </c>
    </row>
    <row r="9" spans="2:6" x14ac:dyDescent="0.25">
      <c r="B9" s="326">
        <v>5</v>
      </c>
      <c r="C9" s="326" t="s">
        <v>181</v>
      </c>
      <c r="D9" s="327">
        <f t="shared" si="0"/>
        <v>355870</v>
      </c>
      <c r="E9" s="327">
        <v>148500</v>
      </c>
      <c r="F9" s="394">
        <f t="shared" si="1"/>
        <v>207370</v>
      </c>
    </row>
    <row r="10" spans="2:6" x14ac:dyDescent="0.25">
      <c r="B10" s="326">
        <v>6</v>
      </c>
      <c r="C10" s="326" t="s">
        <v>182</v>
      </c>
      <c r="D10" s="327">
        <f t="shared" si="0"/>
        <v>148500</v>
      </c>
      <c r="E10" s="327">
        <v>164900</v>
      </c>
      <c r="F10" s="394">
        <f t="shared" si="1"/>
        <v>-16400</v>
      </c>
    </row>
    <row r="11" spans="2:6" x14ac:dyDescent="0.25">
      <c r="B11" s="326">
        <v>7</v>
      </c>
      <c r="C11" s="326" t="s">
        <v>183</v>
      </c>
      <c r="D11" s="327">
        <f t="shared" si="0"/>
        <v>164900</v>
      </c>
      <c r="E11" s="327">
        <v>25220</v>
      </c>
      <c r="F11" s="394">
        <f t="shared" si="1"/>
        <v>139680</v>
      </c>
    </row>
    <row r="12" spans="2:6" x14ac:dyDescent="0.25">
      <c r="B12" s="326">
        <v>8</v>
      </c>
      <c r="C12" s="326" t="s">
        <v>184</v>
      </c>
      <c r="D12" s="327">
        <f t="shared" si="0"/>
        <v>25220</v>
      </c>
      <c r="E12" s="327">
        <v>189950</v>
      </c>
      <c r="F12" s="394">
        <f t="shared" si="1"/>
        <v>-164730</v>
      </c>
    </row>
    <row r="13" spans="2:6" x14ac:dyDescent="0.25">
      <c r="B13" s="326">
        <v>9</v>
      </c>
      <c r="C13" s="326" t="s">
        <v>185</v>
      </c>
      <c r="D13" s="327">
        <f t="shared" si="0"/>
        <v>189950</v>
      </c>
      <c r="E13" s="327">
        <v>25270</v>
      </c>
      <c r="F13" s="394">
        <f t="shared" si="1"/>
        <v>164680</v>
      </c>
    </row>
    <row r="14" spans="2:6" x14ac:dyDescent="0.25">
      <c r="B14" s="326">
        <v>10</v>
      </c>
      <c r="C14" s="326" t="s">
        <v>186</v>
      </c>
      <c r="D14" s="327">
        <f t="shared" si="0"/>
        <v>25270</v>
      </c>
      <c r="E14" s="327">
        <v>300810</v>
      </c>
      <c r="F14" s="394">
        <f t="shared" si="1"/>
        <v>-275540</v>
      </c>
    </row>
    <row r="15" spans="2:6" x14ac:dyDescent="0.25">
      <c r="B15" s="326">
        <v>11</v>
      </c>
      <c r="C15" s="326" t="s">
        <v>187</v>
      </c>
      <c r="D15" s="327">
        <f t="shared" si="0"/>
        <v>300810</v>
      </c>
      <c r="E15" s="327">
        <v>88180</v>
      </c>
      <c r="F15" s="394">
        <f t="shared" si="1"/>
        <v>212630</v>
      </c>
    </row>
    <row r="16" spans="2:6" x14ac:dyDescent="0.25">
      <c r="B16" s="326">
        <v>12</v>
      </c>
      <c r="C16" s="326" t="s">
        <v>188</v>
      </c>
      <c r="D16" s="327">
        <f t="shared" si="0"/>
        <v>88180</v>
      </c>
      <c r="E16" s="327">
        <v>25130</v>
      </c>
      <c r="F16" s="394">
        <f t="shared" si="1"/>
        <v>63050</v>
      </c>
    </row>
    <row r="17" spans="2:9" x14ac:dyDescent="0.25">
      <c r="B17" s="326">
        <v>13</v>
      </c>
      <c r="C17" s="326" t="s">
        <v>189</v>
      </c>
      <c r="D17" s="327">
        <f t="shared" si="0"/>
        <v>25130</v>
      </c>
      <c r="E17" s="327">
        <v>244910</v>
      </c>
      <c r="F17" s="394">
        <f t="shared" si="1"/>
        <v>-219780</v>
      </c>
    </row>
    <row r="18" spans="2:9" x14ac:dyDescent="0.25">
      <c r="B18" s="326">
        <v>14</v>
      </c>
      <c r="C18" s="326" t="s">
        <v>190</v>
      </c>
      <c r="D18" s="327">
        <f t="shared" si="0"/>
        <v>244910</v>
      </c>
      <c r="E18" s="327">
        <v>301160</v>
      </c>
      <c r="F18" s="394">
        <f t="shared" si="1"/>
        <v>-56250</v>
      </c>
    </row>
    <row r="19" spans="2:9" x14ac:dyDescent="0.25">
      <c r="B19" s="326">
        <v>15</v>
      </c>
      <c r="C19" s="326" t="s">
        <v>191</v>
      </c>
      <c r="D19" s="327">
        <f t="shared" si="0"/>
        <v>301160</v>
      </c>
      <c r="E19" s="327">
        <v>25530</v>
      </c>
      <c r="F19" s="394">
        <f t="shared" si="1"/>
        <v>275630</v>
      </c>
    </row>
    <row r="20" spans="2:9" x14ac:dyDescent="0.25">
      <c r="B20" s="326">
        <v>16</v>
      </c>
      <c r="C20" s="326" t="s">
        <v>192</v>
      </c>
      <c r="D20" s="327">
        <f t="shared" si="0"/>
        <v>25530</v>
      </c>
      <c r="E20" s="327">
        <v>0</v>
      </c>
      <c r="F20" s="394">
        <f t="shared" si="1"/>
        <v>25530</v>
      </c>
    </row>
    <row r="21" spans="2:9" x14ac:dyDescent="0.25">
      <c r="B21" s="326">
        <v>17</v>
      </c>
      <c r="C21" s="326" t="s">
        <v>193</v>
      </c>
      <c r="D21" s="327">
        <f t="shared" si="0"/>
        <v>0</v>
      </c>
      <c r="E21" s="327"/>
      <c r="F21" s="394">
        <f t="shared" si="1"/>
        <v>0</v>
      </c>
    </row>
    <row r="22" spans="2:9" x14ac:dyDescent="0.25">
      <c r="B22" s="326">
        <v>18</v>
      </c>
      <c r="C22" s="326" t="s">
        <v>194</v>
      </c>
      <c r="D22" s="327">
        <f t="shared" si="0"/>
        <v>0</v>
      </c>
      <c r="E22" s="327"/>
      <c r="F22" s="394">
        <f t="shared" si="1"/>
        <v>0</v>
      </c>
    </row>
    <row r="23" spans="2:9" x14ac:dyDescent="0.25">
      <c r="B23" s="326">
        <v>19</v>
      </c>
      <c r="C23" s="326" t="s">
        <v>195</v>
      </c>
      <c r="D23" s="327">
        <f t="shared" si="0"/>
        <v>0</v>
      </c>
      <c r="E23" s="327"/>
      <c r="F23" s="394">
        <f t="shared" si="1"/>
        <v>0</v>
      </c>
    </row>
    <row r="24" spans="2:9" x14ac:dyDescent="0.25">
      <c r="B24" s="326">
        <v>20</v>
      </c>
      <c r="C24" s="326" t="s">
        <v>196</v>
      </c>
      <c r="D24" s="327">
        <f t="shared" si="0"/>
        <v>0</v>
      </c>
      <c r="E24" s="327"/>
      <c r="F24" s="394">
        <f t="shared" si="1"/>
        <v>0</v>
      </c>
    </row>
    <row r="25" spans="2:9" x14ac:dyDescent="0.25">
      <c r="B25" s="326">
        <v>21</v>
      </c>
      <c r="C25" s="326" t="s">
        <v>197</v>
      </c>
      <c r="D25" s="327">
        <f t="shared" si="0"/>
        <v>0</v>
      </c>
      <c r="E25" s="328"/>
      <c r="F25" s="394">
        <f t="shared" si="1"/>
        <v>0</v>
      </c>
    </row>
    <row r="26" spans="2:9" x14ac:dyDescent="0.25">
      <c r="B26" s="326">
        <v>22</v>
      </c>
      <c r="C26" s="326" t="s">
        <v>198</v>
      </c>
      <c r="D26" s="327">
        <f t="shared" si="0"/>
        <v>0</v>
      </c>
      <c r="E26" s="328"/>
      <c r="F26" s="394">
        <f t="shared" si="1"/>
        <v>0</v>
      </c>
    </row>
    <row r="27" spans="2:9" x14ac:dyDescent="0.25">
      <c r="B27" s="326">
        <v>23</v>
      </c>
      <c r="C27" s="326" t="s">
        <v>199</v>
      </c>
      <c r="D27" s="327">
        <f t="shared" si="0"/>
        <v>0</v>
      </c>
      <c r="E27" s="328"/>
      <c r="F27" s="394">
        <f t="shared" si="1"/>
        <v>0</v>
      </c>
    </row>
    <row r="28" spans="2:9" x14ac:dyDescent="0.25">
      <c r="B28" s="326">
        <v>24</v>
      </c>
      <c r="C28" s="326" t="s">
        <v>200</v>
      </c>
      <c r="D28" s="327">
        <f t="shared" si="0"/>
        <v>0</v>
      </c>
      <c r="E28" s="328">
        <v>190200</v>
      </c>
      <c r="F28" s="394">
        <f t="shared" si="1"/>
        <v>-190200</v>
      </c>
      <c r="G28" s="395"/>
      <c r="I28" s="395"/>
    </row>
    <row r="29" spans="2:9" x14ac:dyDescent="0.25">
      <c r="B29" s="326">
        <v>25</v>
      </c>
      <c r="C29" s="326" t="s">
        <v>201</v>
      </c>
      <c r="D29" s="327">
        <f t="shared" si="0"/>
        <v>190200</v>
      </c>
      <c r="E29" s="328">
        <v>322290</v>
      </c>
      <c r="F29" s="394">
        <f t="shared" si="1"/>
        <v>-132090</v>
      </c>
      <c r="G29" s="395"/>
      <c r="I29" s="395"/>
    </row>
    <row r="30" spans="2:9" x14ac:dyDescent="0.25">
      <c r="B30" s="326">
        <v>26</v>
      </c>
      <c r="C30" s="326" t="s">
        <v>202</v>
      </c>
      <c r="D30" s="327">
        <f t="shared" si="0"/>
        <v>322290</v>
      </c>
      <c r="E30" s="328">
        <v>202700</v>
      </c>
      <c r="F30" s="394">
        <f t="shared" si="1"/>
        <v>119590</v>
      </c>
      <c r="G30" s="395"/>
    </row>
    <row r="31" spans="2:9" x14ac:dyDescent="0.25">
      <c r="B31" s="326">
        <v>27</v>
      </c>
      <c r="C31" s="326" t="s">
        <v>203</v>
      </c>
      <c r="D31" s="327">
        <f t="shared" si="0"/>
        <v>202700</v>
      </c>
      <c r="E31" s="328">
        <v>487530</v>
      </c>
      <c r="F31" s="394">
        <f t="shared" si="1"/>
        <v>-284830</v>
      </c>
      <c r="G31" s="395"/>
    </row>
    <row r="32" spans="2:9" x14ac:dyDescent="0.25">
      <c r="B32" s="326">
        <v>28</v>
      </c>
      <c r="C32" s="326" t="s">
        <v>204</v>
      </c>
      <c r="D32" s="327">
        <f t="shared" si="0"/>
        <v>487530</v>
      </c>
      <c r="E32" s="328">
        <v>467300</v>
      </c>
      <c r="F32" s="394">
        <f t="shared" si="1"/>
        <v>20230</v>
      </c>
      <c r="G32" s="395"/>
    </row>
    <row r="33" spans="2:7" x14ac:dyDescent="0.25">
      <c r="B33" s="326">
        <v>29</v>
      </c>
      <c r="C33" s="326" t="s">
        <v>205</v>
      </c>
      <c r="D33" s="327">
        <f t="shared" si="0"/>
        <v>467300</v>
      </c>
      <c r="E33" s="328">
        <v>466700</v>
      </c>
      <c r="F33" s="394">
        <f t="shared" si="1"/>
        <v>600</v>
      </c>
      <c r="G33" s="395"/>
    </row>
    <row r="34" spans="2:7" x14ac:dyDescent="0.25">
      <c r="B34" s="326">
        <v>30</v>
      </c>
      <c r="C34" s="326" t="s">
        <v>206</v>
      </c>
      <c r="D34" s="327">
        <f t="shared" si="0"/>
        <v>466700</v>
      </c>
      <c r="E34" s="328">
        <v>569890</v>
      </c>
      <c r="F34" s="394">
        <f t="shared" si="1"/>
        <v>-103190</v>
      </c>
      <c r="G34" s="395"/>
    </row>
    <row r="35" spans="2:7" x14ac:dyDescent="0.25">
      <c r="B35" s="326">
        <v>31</v>
      </c>
      <c r="C35" s="326" t="s">
        <v>251</v>
      </c>
      <c r="D35" s="327">
        <f t="shared" si="0"/>
        <v>569890</v>
      </c>
      <c r="E35" s="328">
        <v>657010</v>
      </c>
      <c r="F35" s="394">
        <f t="shared" si="1"/>
        <v>-87120</v>
      </c>
      <c r="G35" s="395"/>
    </row>
    <row r="36" spans="2:7" x14ac:dyDescent="0.25">
      <c r="B36" s="326">
        <v>32</v>
      </c>
      <c r="C36" s="326" t="s">
        <v>254</v>
      </c>
      <c r="D36" s="327">
        <f t="shared" si="0"/>
        <v>657010</v>
      </c>
      <c r="E36" s="327">
        <v>410200</v>
      </c>
      <c r="F36" s="394">
        <f>D36-E36</f>
        <v>246810</v>
      </c>
      <c r="G36" s="395"/>
    </row>
    <row r="38" spans="2:7" x14ac:dyDescent="0.25">
      <c r="E38" s="395"/>
      <c r="F38" s="395"/>
      <c r="G38" s="395"/>
    </row>
  </sheetData>
  <mergeCells count="1">
    <mergeCell ref="B2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6291B-466E-4AB3-871C-0FDE231D1C2C}">
  <dimension ref="A2:D35"/>
  <sheetViews>
    <sheetView workbookViewId="0">
      <selection activeCell="G31" sqref="G31:G32"/>
    </sheetView>
  </sheetViews>
  <sheetFormatPr defaultRowHeight="15" x14ac:dyDescent="0.25"/>
  <cols>
    <col min="1" max="1" width="6.85546875" customWidth="1"/>
    <col min="2" max="2" width="17.140625" customWidth="1"/>
    <col min="3" max="3" width="12.140625" style="404" customWidth="1"/>
  </cols>
  <sheetData>
    <row r="2" spans="1:4" ht="21" x14ac:dyDescent="0.25">
      <c r="A2" s="888" t="s">
        <v>259</v>
      </c>
      <c r="B2" s="888"/>
      <c r="C2" s="888"/>
      <c r="D2" s="888"/>
    </row>
    <row r="3" spans="1:4" ht="6" customHeight="1" x14ac:dyDescent="0.25"/>
    <row r="4" spans="1:4" x14ac:dyDescent="0.25">
      <c r="A4" s="326" t="s">
        <v>100</v>
      </c>
      <c r="B4" s="326" t="s">
        <v>174</v>
      </c>
      <c r="C4" s="327" t="s">
        <v>257</v>
      </c>
      <c r="D4" s="326" t="s">
        <v>258</v>
      </c>
    </row>
    <row r="5" spans="1:4" x14ac:dyDescent="0.25">
      <c r="A5" s="326">
        <v>1</v>
      </c>
      <c r="B5" s="326" t="s">
        <v>177</v>
      </c>
      <c r="C5" s="327"/>
      <c r="D5" s="326"/>
    </row>
    <row r="6" spans="1:4" x14ac:dyDescent="0.25">
      <c r="A6" s="326">
        <v>2</v>
      </c>
      <c r="B6" s="326" t="s">
        <v>178</v>
      </c>
      <c r="C6" s="327"/>
      <c r="D6" s="326"/>
    </row>
    <row r="7" spans="1:4" x14ac:dyDescent="0.25">
      <c r="A7" s="326">
        <v>3</v>
      </c>
      <c r="B7" s="326" t="s">
        <v>179</v>
      </c>
      <c r="C7" s="327"/>
      <c r="D7" s="326"/>
    </row>
    <row r="8" spans="1:4" x14ac:dyDescent="0.25">
      <c r="A8" s="326">
        <v>4</v>
      </c>
      <c r="B8" s="326" t="s">
        <v>180</v>
      </c>
      <c r="C8" s="327"/>
      <c r="D8" s="326"/>
    </row>
    <row r="9" spans="1:4" x14ac:dyDescent="0.25">
      <c r="A9" s="326">
        <v>5</v>
      </c>
      <c r="B9" s="326" t="s">
        <v>181</v>
      </c>
      <c r="C9" s="327"/>
      <c r="D9" s="326"/>
    </row>
    <row r="10" spans="1:4" x14ac:dyDescent="0.25">
      <c r="A10" s="326">
        <v>6</v>
      </c>
      <c r="B10" s="326" t="s">
        <v>182</v>
      </c>
      <c r="C10" s="327"/>
      <c r="D10" s="326"/>
    </row>
    <row r="11" spans="1:4" x14ac:dyDescent="0.25">
      <c r="A11" s="326">
        <v>7</v>
      </c>
      <c r="B11" s="326" t="s">
        <v>183</v>
      </c>
      <c r="C11" s="327"/>
      <c r="D11" s="326"/>
    </row>
    <row r="12" spans="1:4" x14ac:dyDescent="0.25">
      <c r="A12" s="326">
        <v>8</v>
      </c>
      <c r="B12" s="326" t="s">
        <v>184</v>
      </c>
      <c r="C12" s="327"/>
      <c r="D12" s="326"/>
    </row>
    <row r="13" spans="1:4" x14ac:dyDescent="0.25">
      <c r="A13" s="326">
        <v>9</v>
      </c>
      <c r="B13" s="326" t="s">
        <v>185</v>
      </c>
      <c r="C13" s="327"/>
      <c r="D13" s="326"/>
    </row>
    <row r="14" spans="1:4" x14ac:dyDescent="0.25">
      <c r="A14" s="326">
        <v>10</v>
      </c>
      <c r="B14" s="326" t="s">
        <v>186</v>
      </c>
      <c r="C14" s="327"/>
      <c r="D14" s="326"/>
    </row>
    <row r="15" spans="1:4" x14ac:dyDescent="0.25">
      <c r="A15" s="326">
        <v>11</v>
      </c>
      <c r="B15" s="326" t="s">
        <v>187</v>
      </c>
      <c r="C15" s="327"/>
      <c r="D15" s="326"/>
    </row>
    <row r="16" spans="1:4" x14ac:dyDescent="0.25">
      <c r="A16" s="326">
        <v>12</v>
      </c>
      <c r="B16" s="326" t="s">
        <v>188</v>
      </c>
      <c r="C16" s="327"/>
      <c r="D16" s="326"/>
    </row>
    <row r="17" spans="1:4" x14ac:dyDescent="0.25">
      <c r="A17" s="326">
        <v>13</v>
      </c>
      <c r="B17" s="326" t="s">
        <v>189</v>
      </c>
      <c r="C17" s="327"/>
      <c r="D17" s="326"/>
    </row>
    <row r="18" spans="1:4" x14ac:dyDescent="0.25">
      <c r="A18" s="326">
        <v>14</v>
      </c>
      <c r="B18" s="326" t="s">
        <v>190</v>
      </c>
      <c r="C18" s="327"/>
      <c r="D18" s="326"/>
    </row>
    <row r="19" spans="1:4" x14ac:dyDescent="0.25">
      <c r="A19" s="326">
        <v>15</v>
      </c>
      <c r="B19" s="326" t="s">
        <v>191</v>
      </c>
      <c r="C19" s="327"/>
      <c r="D19" s="326"/>
    </row>
    <row r="20" spans="1:4" x14ac:dyDescent="0.25">
      <c r="A20" s="326">
        <v>16</v>
      </c>
      <c r="B20" s="326" t="s">
        <v>192</v>
      </c>
      <c r="C20" s="327"/>
      <c r="D20" s="326"/>
    </row>
    <row r="21" spans="1:4" x14ac:dyDescent="0.25">
      <c r="A21" s="326">
        <v>17</v>
      </c>
      <c r="B21" s="326" t="s">
        <v>193</v>
      </c>
      <c r="C21" s="327"/>
      <c r="D21" s="326"/>
    </row>
    <row r="22" spans="1:4" x14ac:dyDescent="0.25">
      <c r="A22" s="326">
        <v>18</v>
      </c>
      <c r="B22" s="326" t="s">
        <v>194</v>
      </c>
      <c r="C22" s="327"/>
      <c r="D22" s="326"/>
    </row>
    <row r="23" spans="1:4" x14ac:dyDescent="0.25">
      <c r="A23" s="326">
        <v>19</v>
      </c>
      <c r="B23" s="326" t="s">
        <v>195</v>
      </c>
      <c r="C23" s="327"/>
      <c r="D23" s="326"/>
    </row>
    <row r="24" spans="1:4" x14ac:dyDescent="0.25">
      <c r="A24" s="326">
        <v>20</v>
      </c>
      <c r="B24" s="326" t="s">
        <v>196</v>
      </c>
      <c r="C24" s="327"/>
      <c r="D24" s="326"/>
    </row>
    <row r="25" spans="1:4" x14ac:dyDescent="0.25">
      <c r="A25" s="326">
        <v>21</v>
      </c>
      <c r="B25" s="326" t="s">
        <v>197</v>
      </c>
      <c r="C25" s="327"/>
      <c r="D25" s="326"/>
    </row>
    <row r="26" spans="1:4" x14ac:dyDescent="0.25">
      <c r="A26" s="326">
        <v>22</v>
      </c>
      <c r="B26" s="326" t="s">
        <v>198</v>
      </c>
      <c r="C26" s="327"/>
      <c r="D26" s="326"/>
    </row>
    <row r="27" spans="1:4" x14ac:dyDescent="0.25">
      <c r="A27" s="326">
        <v>23</v>
      </c>
      <c r="B27" s="326" t="s">
        <v>199</v>
      </c>
      <c r="C27" s="327"/>
      <c r="D27" s="326"/>
    </row>
    <row r="28" spans="1:4" x14ac:dyDescent="0.25">
      <c r="A28" s="326">
        <v>24</v>
      </c>
      <c r="B28" s="326" t="s">
        <v>200</v>
      </c>
      <c r="C28" s="327"/>
      <c r="D28" s="326"/>
    </row>
    <row r="29" spans="1:4" x14ac:dyDescent="0.25">
      <c r="A29" s="326">
        <v>25</v>
      </c>
      <c r="B29" s="326" t="s">
        <v>201</v>
      </c>
      <c r="C29" s="327">
        <v>97800</v>
      </c>
      <c r="D29" s="326"/>
    </row>
    <row r="30" spans="1:4" x14ac:dyDescent="0.25">
      <c r="A30" s="326">
        <v>26</v>
      </c>
      <c r="B30" s="326" t="s">
        <v>202</v>
      </c>
      <c r="C30" s="327"/>
      <c r="D30" s="326"/>
    </row>
    <row r="31" spans="1:4" x14ac:dyDescent="0.25">
      <c r="A31" s="326">
        <v>27</v>
      </c>
      <c r="B31" s="326" t="s">
        <v>203</v>
      </c>
      <c r="C31" s="327"/>
      <c r="D31" s="326"/>
    </row>
    <row r="32" spans="1:4" x14ac:dyDescent="0.25">
      <c r="A32" s="326">
        <v>28</v>
      </c>
      <c r="B32" s="326" t="s">
        <v>204</v>
      </c>
      <c r="C32" s="327"/>
      <c r="D32" s="326"/>
    </row>
    <row r="33" spans="1:4" x14ac:dyDescent="0.25">
      <c r="A33" s="326">
        <v>29</v>
      </c>
      <c r="B33" s="326" t="s">
        <v>205</v>
      </c>
      <c r="C33" s="327"/>
      <c r="D33" s="326"/>
    </row>
    <row r="34" spans="1:4" x14ac:dyDescent="0.25">
      <c r="A34" s="326">
        <v>30</v>
      </c>
      <c r="B34" s="326" t="s">
        <v>206</v>
      </c>
      <c r="C34" s="327"/>
      <c r="D34" s="326"/>
    </row>
    <row r="35" spans="1:4" x14ac:dyDescent="0.25">
      <c r="A35" s="340">
        <v>31</v>
      </c>
      <c r="B35" s="340" t="s">
        <v>251</v>
      </c>
      <c r="C35" s="403"/>
      <c r="D35" s="340"/>
    </row>
  </sheetData>
  <mergeCells count="1">
    <mergeCell ref="A2:D2"/>
  </mergeCells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7109375" customWidth="1"/>
    <col min="17" max="17" width="13.28515625" customWidth="1"/>
    <col min="18" max="19" width="12.85546875" bestFit="1" customWidth="1"/>
    <col min="20" max="20" width="10.7109375" customWidth="1"/>
    <col min="23" max="23" width="10.5703125" hidden="1" customWidth="1"/>
  </cols>
  <sheetData>
    <row r="2" spans="1:23" ht="19.5" x14ac:dyDescent="0.3">
      <c r="A2" s="892" t="s">
        <v>207</v>
      </c>
      <c r="B2" s="892"/>
      <c r="C2" s="892"/>
      <c r="D2" s="892"/>
      <c r="E2" s="892"/>
      <c r="F2" s="892"/>
      <c r="G2" s="892"/>
      <c r="H2" s="892"/>
      <c r="I2" s="892"/>
      <c r="J2" s="892"/>
      <c r="K2" s="892"/>
      <c r="L2" s="892"/>
      <c r="M2" s="892"/>
      <c r="N2" s="892"/>
      <c r="O2" s="892"/>
      <c r="P2" s="892"/>
      <c r="Q2" s="892"/>
      <c r="R2" s="892"/>
      <c r="S2" s="892"/>
      <c r="T2" s="892"/>
    </row>
    <row r="3" spans="1:23" ht="19.5" x14ac:dyDescent="0.3">
      <c r="A3" s="892" t="s">
        <v>208</v>
      </c>
      <c r="B3" s="892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</row>
    <row r="4" spans="1:23" x14ac:dyDescent="0.25">
      <c r="A4" s="372"/>
      <c r="B4" s="373"/>
      <c r="C4" s="374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6"/>
      <c r="S4" s="377"/>
      <c r="T4" s="378"/>
      <c r="U4" s="378"/>
    </row>
    <row r="5" spans="1:23" ht="15.75" x14ac:dyDescent="0.25">
      <c r="A5" s="895" t="s">
        <v>247</v>
      </c>
      <c r="B5" s="896"/>
      <c r="C5" s="896"/>
      <c r="D5" s="896"/>
      <c r="E5" s="896"/>
      <c r="F5" s="896"/>
      <c r="G5" s="896"/>
      <c r="H5" s="896"/>
      <c r="I5" s="896"/>
      <c r="J5" s="896"/>
      <c r="K5" s="896"/>
      <c r="L5" s="896"/>
      <c r="M5" s="896"/>
      <c r="N5" s="896"/>
      <c r="O5" s="896"/>
      <c r="P5" s="896"/>
      <c r="Q5" s="896"/>
      <c r="R5" s="896"/>
      <c r="S5" s="896"/>
      <c r="T5" s="896"/>
      <c r="U5" s="896"/>
    </row>
    <row r="6" spans="1:23" s="339" customFormat="1" ht="38.450000000000003" customHeight="1" x14ac:dyDescent="0.25">
      <c r="A6" s="337" t="s">
        <v>210</v>
      </c>
      <c r="B6" s="337" t="s">
        <v>211</v>
      </c>
      <c r="C6" s="337" t="s">
        <v>212</v>
      </c>
      <c r="D6" s="337" t="s">
        <v>213</v>
      </c>
      <c r="E6" s="337" t="s">
        <v>214</v>
      </c>
      <c r="F6" s="337" t="s">
        <v>215</v>
      </c>
      <c r="G6" s="337" t="s">
        <v>216</v>
      </c>
      <c r="H6" s="337" t="s">
        <v>217</v>
      </c>
      <c r="I6" s="337" t="s">
        <v>218</v>
      </c>
      <c r="J6" s="337" t="s">
        <v>219</v>
      </c>
      <c r="K6" s="337" t="s">
        <v>220</v>
      </c>
      <c r="L6" s="337" t="s">
        <v>221</v>
      </c>
      <c r="M6" s="337" t="s">
        <v>222</v>
      </c>
      <c r="N6" s="360" t="s">
        <v>232</v>
      </c>
      <c r="O6" s="360" t="s">
        <v>233</v>
      </c>
      <c r="P6" s="360" t="s">
        <v>234</v>
      </c>
      <c r="Q6" s="337" t="s">
        <v>235</v>
      </c>
      <c r="R6" s="338" t="s">
        <v>223</v>
      </c>
      <c r="S6" s="337" t="s">
        <v>224</v>
      </c>
      <c r="T6" s="337" t="s">
        <v>225</v>
      </c>
      <c r="U6" s="337" t="s">
        <v>226</v>
      </c>
    </row>
    <row r="7" spans="1:23" x14ac:dyDescent="0.25">
      <c r="A7" s="340">
        <v>1</v>
      </c>
      <c r="B7" s="340" t="s">
        <v>227</v>
      </c>
      <c r="C7" s="341">
        <f>'[5]01 '!$Q$14</f>
        <v>744924</v>
      </c>
      <c r="D7" s="342">
        <f>'[5]02'!$Q$14</f>
        <v>743972</v>
      </c>
      <c r="E7" s="342">
        <f>'[5]03'!$Q$14</f>
        <v>1048435</v>
      </c>
      <c r="F7" s="342">
        <f>'[5]04'!$Q$14</f>
        <v>1114821</v>
      </c>
      <c r="G7" s="342">
        <v>248126</v>
      </c>
      <c r="H7" s="370">
        <v>389481</v>
      </c>
      <c r="I7" s="370">
        <v>104168</v>
      </c>
      <c r="J7" s="370">
        <v>320907</v>
      </c>
      <c r="K7" s="370">
        <v>100743</v>
      </c>
      <c r="L7" s="342">
        <v>512647</v>
      </c>
      <c r="M7" s="370">
        <v>441064</v>
      </c>
      <c r="N7" s="379">
        <v>524002</v>
      </c>
      <c r="O7" s="342">
        <v>568358</v>
      </c>
      <c r="P7" s="342">
        <v>430750</v>
      </c>
      <c r="Q7" s="342"/>
      <c r="R7" s="343">
        <f>SUM(C7:Q7)</f>
        <v>7292398</v>
      </c>
      <c r="S7" s="369"/>
      <c r="T7" s="894"/>
      <c r="U7" s="894"/>
    </row>
    <row r="8" spans="1:23" x14ac:dyDescent="0.25">
      <c r="A8" s="340">
        <v>2</v>
      </c>
      <c r="B8" s="340" t="s">
        <v>228</v>
      </c>
      <c r="C8" s="380">
        <v>713300</v>
      </c>
      <c r="D8" s="370">
        <v>708000</v>
      </c>
      <c r="E8" s="370">
        <v>993100</v>
      </c>
      <c r="F8" s="342">
        <v>1056000</v>
      </c>
      <c r="G8" s="370">
        <v>237021</v>
      </c>
      <c r="H8" s="370">
        <v>365100</v>
      </c>
      <c r="I8" s="370">
        <v>44001</v>
      </c>
      <c r="J8" s="370">
        <v>300010</v>
      </c>
      <c r="K8" s="381">
        <v>94507</v>
      </c>
      <c r="L8" s="382">
        <v>488153</v>
      </c>
      <c r="M8" s="381">
        <v>414337</v>
      </c>
      <c r="N8" s="342">
        <v>492952</v>
      </c>
      <c r="O8" s="342">
        <v>532902</v>
      </c>
      <c r="P8" s="342">
        <v>497845</v>
      </c>
      <c r="Q8" s="342"/>
      <c r="R8" s="343">
        <f t="shared" ref="R8:R9" si="0">SUM(C8:Q8)</f>
        <v>6937228</v>
      </c>
      <c r="S8" s="370"/>
      <c r="T8" s="344">
        <f>R8/R7</f>
        <v>0.95129585631502833</v>
      </c>
      <c r="U8" s="344" t="e">
        <f>S8/S7</f>
        <v>#DIV/0!</v>
      </c>
      <c r="W8" s="342" t="e">
        <f>4984655+#REF!</f>
        <v>#REF!</v>
      </c>
    </row>
    <row r="9" spans="1:23" x14ac:dyDescent="0.25">
      <c r="A9" s="340">
        <v>3</v>
      </c>
      <c r="B9" s="340" t="s">
        <v>64</v>
      </c>
      <c r="C9" s="341">
        <f>'[5]01 '!$P$25</f>
        <v>25659</v>
      </c>
      <c r="D9" s="370">
        <v>28786</v>
      </c>
      <c r="E9" s="342">
        <f>'[5]03'!$P$25</f>
        <v>46938</v>
      </c>
      <c r="F9" s="342">
        <f>'[5]04'!$P$24</f>
        <v>48667</v>
      </c>
      <c r="G9" s="370">
        <v>8070</v>
      </c>
      <c r="H9" s="370">
        <v>19280</v>
      </c>
      <c r="I9" s="370">
        <v>3234</v>
      </c>
      <c r="J9" s="370">
        <v>18283</v>
      </c>
      <c r="K9" s="370">
        <v>5131</v>
      </c>
      <c r="L9" s="342">
        <v>20426</v>
      </c>
      <c r="M9" s="342">
        <v>23275</v>
      </c>
      <c r="N9" s="342">
        <v>27655</v>
      </c>
      <c r="O9" s="342">
        <v>25803</v>
      </c>
      <c r="P9" s="342">
        <v>20173</v>
      </c>
      <c r="Q9" s="342"/>
      <c r="R9" s="343">
        <f t="shared" si="0"/>
        <v>321380</v>
      </c>
      <c r="S9" s="370"/>
      <c r="T9" s="344">
        <f>R9/R7</f>
        <v>4.4070551278194085E-2</v>
      </c>
      <c r="U9" s="344" t="e">
        <f>S9/S7</f>
        <v>#DIV/0!</v>
      </c>
    </row>
    <row r="10" spans="1:23" x14ac:dyDescent="0.25">
      <c r="A10" s="372"/>
      <c r="B10" s="373"/>
      <c r="C10" s="368">
        <f>C8/C7</f>
        <v>0.95754734711192013</v>
      </c>
      <c r="D10" s="368">
        <f t="shared" ref="D10:P10" si="1">D8/D7</f>
        <v>0.95164871796250394</v>
      </c>
      <c r="E10" s="368">
        <f t="shared" si="1"/>
        <v>0.94722133465593961</v>
      </c>
      <c r="F10" s="368">
        <f t="shared" si="1"/>
        <v>0.94723726948093012</v>
      </c>
      <c r="G10" s="368">
        <f t="shared" si="1"/>
        <v>0.95524451286846201</v>
      </c>
      <c r="H10" s="368">
        <f t="shared" si="1"/>
        <v>0.93740131097537494</v>
      </c>
      <c r="I10" s="368">
        <f t="shared" si="1"/>
        <v>0.42240419322632672</v>
      </c>
      <c r="J10" s="368">
        <f t="shared" si="1"/>
        <v>0.9348814454031853</v>
      </c>
      <c r="K10" s="368">
        <f t="shared" si="1"/>
        <v>0.93809991761214173</v>
      </c>
      <c r="L10" s="368">
        <f t="shared" si="1"/>
        <v>0.95222053381761718</v>
      </c>
      <c r="M10" s="368">
        <f t="shared" si="1"/>
        <v>0.93940335189450963</v>
      </c>
      <c r="N10" s="368">
        <f t="shared" si="1"/>
        <v>0.94074450097518714</v>
      </c>
      <c r="O10" s="368">
        <f t="shared" si="1"/>
        <v>0.93761678378768309</v>
      </c>
      <c r="P10" s="368">
        <f t="shared" si="1"/>
        <v>1.1557632037144516</v>
      </c>
      <c r="Q10" s="375"/>
      <c r="R10" s="376"/>
      <c r="S10" s="377"/>
      <c r="T10" s="378"/>
      <c r="U10" s="378"/>
    </row>
    <row r="11" spans="1:23" x14ac:dyDescent="0.25">
      <c r="A11" s="372"/>
      <c r="B11" s="373"/>
      <c r="C11" s="368">
        <f>C9/C7*1</f>
        <v>3.4445124603315239E-2</v>
      </c>
      <c r="D11" s="368">
        <f t="shared" ref="D11:P11" si="2">D9/D7*1</f>
        <v>3.8692316377498079E-2</v>
      </c>
      <c r="E11" s="368">
        <f t="shared" si="2"/>
        <v>4.4769585143571135E-2</v>
      </c>
      <c r="F11" s="368">
        <f t="shared" si="2"/>
        <v>4.3654541850216312E-2</v>
      </c>
      <c r="G11" s="368">
        <f t="shared" si="2"/>
        <v>3.2523798392752067E-2</v>
      </c>
      <c r="H11" s="368">
        <f t="shared" si="2"/>
        <v>4.9501772872104159E-2</v>
      </c>
      <c r="I11" s="368">
        <f t="shared" si="2"/>
        <v>3.1046002611166579E-2</v>
      </c>
      <c r="J11" s="368">
        <f t="shared" si="2"/>
        <v>5.6972892457939531E-2</v>
      </c>
      <c r="K11" s="368">
        <f t="shared" si="2"/>
        <v>5.0931578372690904E-2</v>
      </c>
      <c r="L11" s="368">
        <f t="shared" si="2"/>
        <v>3.9844181278735659E-2</v>
      </c>
      <c r="M11" s="368">
        <f t="shared" si="2"/>
        <v>5.2770119529138626E-2</v>
      </c>
      <c r="N11" s="368">
        <f t="shared" si="2"/>
        <v>5.2776516120167483E-2</v>
      </c>
      <c r="O11" s="368">
        <f t="shared" si="2"/>
        <v>4.5399202615253063E-2</v>
      </c>
      <c r="P11" s="368">
        <f t="shared" si="2"/>
        <v>4.6832269297736505E-2</v>
      </c>
      <c r="Q11" s="375"/>
      <c r="R11" s="376"/>
      <c r="S11" s="377"/>
      <c r="T11" s="378"/>
      <c r="U11" s="378"/>
    </row>
    <row r="12" spans="1:23" x14ac:dyDescent="0.25">
      <c r="A12" s="372"/>
      <c r="B12" s="373" t="s">
        <v>248</v>
      </c>
      <c r="C12" s="368">
        <f>(C7-C8-C9)/C7</f>
        <v>8.0075282847646197E-3</v>
      </c>
      <c r="D12" s="368">
        <f t="shared" ref="D12:P12" si="3">(D7-D8-D9)/D7</f>
        <v>9.6589656599979576E-3</v>
      </c>
      <c r="E12" s="368">
        <f t="shared" si="3"/>
        <v>8.0090802004893005E-3</v>
      </c>
      <c r="F12" s="368">
        <f t="shared" si="3"/>
        <v>9.1081886688535642E-3</v>
      </c>
      <c r="G12" s="368">
        <f t="shared" si="3"/>
        <v>1.223168873878594E-2</v>
      </c>
      <c r="H12" s="368">
        <f t="shared" si="3"/>
        <v>1.309691615252092E-2</v>
      </c>
      <c r="I12" s="368">
        <f>(I7-I8-I9)/I7</f>
        <v>0.54654980416250676</v>
      </c>
      <c r="J12" s="368">
        <f t="shared" si="3"/>
        <v>8.1456621388751264E-3</v>
      </c>
      <c r="K12" s="368">
        <f t="shared" si="3"/>
        <v>1.0968504015167307E-2</v>
      </c>
      <c r="L12" s="368">
        <f t="shared" si="3"/>
        <v>7.9352849036471492E-3</v>
      </c>
      <c r="M12" s="368">
        <f t="shared" si="3"/>
        <v>7.8265285763517312E-3</v>
      </c>
      <c r="N12" s="368">
        <f t="shared" si="3"/>
        <v>6.4789829046454023E-3</v>
      </c>
      <c r="O12" s="368">
        <f t="shared" si="3"/>
        <v>1.6984013597063821E-2</v>
      </c>
      <c r="P12" s="368">
        <f t="shared" si="3"/>
        <v>-0.20259547301218805</v>
      </c>
      <c r="Q12" s="375"/>
      <c r="R12" s="376"/>
      <c r="S12" s="377"/>
      <c r="T12" s="378"/>
      <c r="U12" s="378"/>
    </row>
    <row r="13" spans="1:23" x14ac:dyDescent="0.25">
      <c r="A13" s="372"/>
      <c r="B13" s="373"/>
      <c r="C13" s="368"/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8"/>
      <c r="Q13" s="375"/>
      <c r="R13" s="376"/>
      <c r="S13" s="377"/>
      <c r="T13" s="378"/>
      <c r="U13" s="378"/>
    </row>
    <row r="14" spans="1:23" ht="15.75" x14ac:dyDescent="0.25">
      <c r="A14" s="895" t="s">
        <v>249</v>
      </c>
      <c r="B14" s="896"/>
      <c r="C14" s="896"/>
      <c r="D14" s="896"/>
      <c r="E14" s="896"/>
      <c r="F14" s="896"/>
      <c r="G14" s="896"/>
      <c r="H14" s="896"/>
      <c r="I14" s="896"/>
      <c r="J14" s="896"/>
      <c r="K14" s="896"/>
      <c r="L14" s="896"/>
      <c r="M14" s="896"/>
      <c r="N14" s="896"/>
      <c r="O14" s="896"/>
      <c r="P14" s="896"/>
      <c r="Q14" s="896"/>
      <c r="R14" s="896"/>
      <c r="S14" s="896"/>
      <c r="T14" s="896"/>
      <c r="U14" s="896"/>
    </row>
    <row r="15" spans="1:23" s="339" customFormat="1" ht="38.450000000000003" customHeight="1" x14ac:dyDescent="0.25">
      <c r="A15" s="337" t="s">
        <v>210</v>
      </c>
      <c r="B15" s="337" t="s">
        <v>211</v>
      </c>
      <c r="C15" s="337" t="s">
        <v>212</v>
      </c>
      <c r="D15" s="337" t="s">
        <v>213</v>
      </c>
      <c r="E15" s="337" t="s">
        <v>214</v>
      </c>
      <c r="F15" s="337" t="s">
        <v>215</v>
      </c>
      <c r="G15" s="337" t="s">
        <v>216</v>
      </c>
      <c r="H15" s="337" t="s">
        <v>217</v>
      </c>
      <c r="I15" s="337" t="s">
        <v>218</v>
      </c>
      <c r="J15" s="337" t="s">
        <v>219</v>
      </c>
      <c r="K15" s="337" t="s">
        <v>220</v>
      </c>
      <c r="L15" s="337" t="s">
        <v>221</v>
      </c>
      <c r="M15" s="337" t="s">
        <v>222</v>
      </c>
      <c r="N15" s="360" t="s">
        <v>232</v>
      </c>
      <c r="O15" s="360" t="s">
        <v>233</v>
      </c>
      <c r="P15" s="360" t="s">
        <v>234</v>
      </c>
      <c r="Q15" s="337" t="s">
        <v>235</v>
      </c>
      <c r="R15" s="338" t="s">
        <v>223</v>
      </c>
      <c r="S15" s="337" t="s">
        <v>224</v>
      </c>
      <c r="T15" s="337" t="s">
        <v>225</v>
      </c>
      <c r="U15" s="337" t="s">
        <v>226</v>
      </c>
    </row>
    <row r="16" spans="1:23" x14ac:dyDescent="0.25">
      <c r="A16" s="340">
        <v>1</v>
      </c>
      <c r="B16" s="340" t="s">
        <v>227</v>
      </c>
      <c r="C16" s="341">
        <v>680800</v>
      </c>
      <c r="D16" s="342">
        <v>806400</v>
      </c>
      <c r="E16" s="342">
        <v>858600</v>
      </c>
      <c r="F16" s="342">
        <v>898100</v>
      </c>
      <c r="G16" s="342">
        <v>26100</v>
      </c>
      <c r="H16" s="342">
        <v>513200</v>
      </c>
      <c r="I16" s="342">
        <v>119200</v>
      </c>
      <c r="J16" s="342">
        <v>208900</v>
      </c>
      <c r="K16" s="342">
        <v>147700</v>
      </c>
      <c r="L16" s="342">
        <v>425800</v>
      </c>
      <c r="M16" s="342">
        <v>347900</v>
      </c>
      <c r="N16" s="342">
        <v>459100</v>
      </c>
      <c r="O16" s="342">
        <v>509200</v>
      </c>
      <c r="P16" s="342">
        <v>396700</v>
      </c>
      <c r="Q16" s="342">
        <v>20200</v>
      </c>
      <c r="R16" s="343">
        <f>SUM(C16:Q16)</f>
        <v>6417900</v>
      </c>
      <c r="S16" s="369">
        <f>5745000+14073+R19</f>
        <v>7292813</v>
      </c>
      <c r="T16" s="894"/>
      <c r="U16" s="894"/>
    </row>
    <row r="17" spans="1:23" x14ac:dyDescent="0.25">
      <c r="A17" s="340">
        <v>2</v>
      </c>
      <c r="B17" s="340" t="s">
        <v>228</v>
      </c>
      <c r="C17" s="341">
        <v>722400</v>
      </c>
      <c r="D17" s="342">
        <v>826700</v>
      </c>
      <c r="E17" s="342">
        <v>980700</v>
      </c>
      <c r="F17" s="342">
        <v>980600</v>
      </c>
      <c r="G17" s="342">
        <v>19900</v>
      </c>
      <c r="H17" s="342">
        <v>582000</v>
      </c>
      <c r="I17" s="342">
        <v>150500</v>
      </c>
      <c r="J17" s="342">
        <v>215300</v>
      </c>
      <c r="K17" s="365">
        <v>70837</v>
      </c>
      <c r="L17" s="365">
        <v>488153</v>
      </c>
      <c r="M17" s="365">
        <v>379337</v>
      </c>
      <c r="N17" s="342">
        <v>502200</v>
      </c>
      <c r="O17" s="342">
        <v>535800</v>
      </c>
      <c r="P17" s="342">
        <v>412600</v>
      </c>
      <c r="Q17" s="342">
        <v>92100</v>
      </c>
      <c r="R17" s="343">
        <f t="shared" ref="R17:R18" si="4">SUM(C17:Q17)</f>
        <v>6959127</v>
      </c>
      <c r="S17" s="370">
        <f>SUM(C17:M17)+R20</f>
        <v>6940126</v>
      </c>
      <c r="T17" s="344">
        <f>R17/R16</f>
        <v>1.0843308558874398</v>
      </c>
      <c r="U17" s="344">
        <f>S17/S16</f>
        <v>0.95163910002902863</v>
      </c>
      <c r="W17" s="342">
        <f>4984655+R20</f>
        <v>6508354</v>
      </c>
    </row>
    <row r="18" spans="1:23" x14ac:dyDescent="0.25">
      <c r="A18" s="340">
        <v>3</v>
      </c>
      <c r="B18" s="340" t="s">
        <v>64</v>
      </c>
      <c r="C18" s="341">
        <v>37300</v>
      </c>
      <c r="D18" s="342">
        <v>38700</v>
      </c>
      <c r="E18" s="342">
        <v>49500</v>
      </c>
      <c r="F18" s="342">
        <v>47100</v>
      </c>
      <c r="G18" s="342">
        <v>3800</v>
      </c>
      <c r="H18" s="342">
        <v>30300</v>
      </c>
      <c r="I18" s="342">
        <v>9300</v>
      </c>
      <c r="J18" s="342">
        <v>14000</v>
      </c>
      <c r="K18" s="342">
        <v>14800</v>
      </c>
      <c r="L18" s="342">
        <v>25100</v>
      </c>
      <c r="M18" s="342">
        <v>23400</v>
      </c>
      <c r="N18" s="342">
        <v>23900</v>
      </c>
      <c r="O18" s="342">
        <v>26800</v>
      </c>
      <c r="P18" s="342">
        <v>22200</v>
      </c>
      <c r="Q18" s="342">
        <v>5900</v>
      </c>
      <c r="R18" s="343">
        <f t="shared" si="4"/>
        <v>372100</v>
      </c>
      <c r="S18" s="370">
        <f>248746+R21</f>
        <v>322377</v>
      </c>
      <c r="T18" s="344">
        <f>R18/R16</f>
        <v>5.7978466476573336E-2</v>
      </c>
      <c r="U18" s="344">
        <f>S18/S16</f>
        <v>4.4204753364716742E-2</v>
      </c>
    </row>
    <row r="19" spans="1:23" x14ac:dyDescent="0.25">
      <c r="A19" s="345"/>
      <c r="B19" s="345"/>
      <c r="C19" s="368">
        <f>C17/C16</f>
        <v>1.0611045828437133</v>
      </c>
      <c r="D19" s="368">
        <f t="shared" ref="D19:K19" si="5">D17/D16</f>
        <v>1.0251736111111112</v>
      </c>
      <c r="E19" s="368">
        <f t="shared" si="5"/>
        <v>1.1422082459818308</v>
      </c>
      <c r="F19" s="368">
        <f t="shared" si="5"/>
        <v>1.091860594588576</v>
      </c>
      <c r="G19" s="368">
        <f t="shared" si="5"/>
        <v>0.76245210727969348</v>
      </c>
      <c r="H19" s="368">
        <f t="shared" si="5"/>
        <v>1.1340607950116914</v>
      </c>
      <c r="I19" s="368">
        <f t="shared" si="5"/>
        <v>1.2625838926174497</v>
      </c>
      <c r="J19" s="368">
        <f t="shared" si="5"/>
        <v>1.0306366682623265</v>
      </c>
      <c r="K19" s="368">
        <f t="shared" si="5"/>
        <v>0.47960054163845633</v>
      </c>
      <c r="L19" s="356">
        <v>269515</v>
      </c>
      <c r="M19" s="346" t="s">
        <v>236</v>
      </c>
      <c r="N19" s="357">
        <v>534002</v>
      </c>
      <c r="O19" s="358">
        <v>568773</v>
      </c>
      <c r="P19" s="358">
        <v>430750</v>
      </c>
      <c r="Q19" s="358">
        <v>269300</v>
      </c>
      <c r="R19" s="347">
        <f>L19+N19+O19+P19-Q19</f>
        <v>1533740</v>
      </c>
      <c r="S19" s="347"/>
      <c r="U19" s="348">
        <f>100%-U17-U18</f>
        <v>4.1561466062546293E-3</v>
      </c>
      <c r="V19" t="s">
        <v>229</v>
      </c>
    </row>
    <row r="20" spans="1:23" x14ac:dyDescent="0.25">
      <c r="A20" s="345"/>
      <c r="B20" s="345"/>
      <c r="C20" s="346"/>
      <c r="M20" s="346" t="s">
        <v>228</v>
      </c>
      <c r="N20" s="357">
        <v>492952</v>
      </c>
      <c r="O20" s="358">
        <v>532902</v>
      </c>
      <c r="P20" s="358">
        <v>497845</v>
      </c>
      <c r="Q20" s="358"/>
      <c r="R20" s="347">
        <f>SUM(N20:P20)</f>
        <v>1523699</v>
      </c>
    </row>
    <row r="21" spans="1:23" x14ac:dyDescent="0.25">
      <c r="A21" s="345"/>
      <c r="B21" s="345"/>
      <c r="C21" s="346"/>
      <c r="M21" s="346"/>
      <c r="N21" s="386">
        <v>27655</v>
      </c>
      <c r="O21" s="358">
        <v>25803</v>
      </c>
      <c r="P21" s="358">
        <v>20173</v>
      </c>
      <c r="Q21" s="358"/>
      <c r="R21" s="347">
        <f>SUM(N21:P21)</f>
        <v>73631</v>
      </c>
    </row>
    <row r="22" spans="1:23" ht="19.5" x14ac:dyDescent="0.3">
      <c r="A22" s="335"/>
      <c r="B22" s="367" t="s">
        <v>243</v>
      </c>
      <c r="C22" s="891" t="s">
        <v>244</v>
      </c>
      <c r="D22" s="891"/>
      <c r="E22" s="891"/>
      <c r="F22" s="891"/>
      <c r="G22" s="891"/>
      <c r="H22" s="891"/>
      <c r="I22" s="891"/>
      <c r="J22" s="891"/>
      <c r="K22" s="891"/>
      <c r="L22" s="891"/>
      <c r="M22" s="346"/>
      <c r="N22" s="366"/>
      <c r="O22" s="366"/>
      <c r="P22" s="359"/>
      <c r="Q22" s="359"/>
      <c r="R22" s="347"/>
    </row>
    <row r="23" spans="1:23" ht="19.5" x14ac:dyDescent="0.3">
      <c r="A23" s="335"/>
      <c r="B23" s="335"/>
      <c r="C23" s="889" t="s">
        <v>245</v>
      </c>
      <c r="D23" s="889"/>
      <c r="E23" s="889"/>
      <c r="F23" s="889"/>
      <c r="G23" s="889"/>
      <c r="H23" s="889"/>
      <c r="I23" s="889"/>
      <c r="J23" s="889"/>
      <c r="K23" s="889"/>
      <c r="L23" s="889"/>
      <c r="M23" s="346"/>
      <c r="N23" s="366"/>
      <c r="O23" s="366"/>
      <c r="P23" s="359"/>
      <c r="Q23" s="359"/>
      <c r="R23" s="347"/>
    </row>
    <row r="24" spans="1:23" ht="19.5" x14ac:dyDescent="0.3">
      <c r="A24" s="335"/>
      <c r="B24" s="335"/>
      <c r="C24" s="889" t="s">
        <v>246</v>
      </c>
      <c r="D24" s="889"/>
      <c r="E24" s="889"/>
      <c r="F24" s="889"/>
      <c r="G24" s="889"/>
      <c r="H24" s="889"/>
      <c r="I24" s="889"/>
      <c r="J24" s="889"/>
      <c r="K24" s="345"/>
      <c r="L24" s="345"/>
      <c r="M24" s="346"/>
      <c r="N24" s="366"/>
      <c r="O24" s="366"/>
      <c r="P24" s="359"/>
      <c r="Q24" s="359"/>
      <c r="R24" s="347"/>
    </row>
    <row r="25" spans="1:23" ht="19.5" x14ac:dyDescent="0.3">
      <c r="A25" s="892" t="s">
        <v>230</v>
      </c>
      <c r="B25" s="892"/>
      <c r="C25" s="336"/>
      <c r="D25" s="336"/>
      <c r="E25" s="336"/>
      <c r="F25" s="336"/>
      <c r="G25" s="336"/>
      <c r="H25" s="335"/>
      <c r="I25" s="336"/>
      <c r="J25" s="336"/>
      <c r="K25" s="336"/>
      <c r="L25" s="336"/>
      <c r="M25" s="346"/>
      <c r="N25" s="359"/>
      <c r="O25" s="359"/>
      <c r="P25" s="359"/>
      <c r="Q25" s="359"/>
      <c r="R25" s="347"/>
    </row>
    <row r="26" spans="1:23" ht="15.75" x14ac:dyDescent="0.25">
      <c r="A26" s="893" t="s">
        <v>209</v>
      </c>
      <c r="B26" s="893"/>
      <c r="C26" s="893"/>
      <c r="D26" s="893"/>
      <c r="E26" s="893"/>
      <c r="F26" s="893"/>
      <c r="G26" s="893"/>
      <c r="H26" s="893"/>
      <c r="I26" s="893"/>
      <c r="J26" s="893"/>
      <c r="K26" s="893"/>
      <c r="L26" s="893"/>
      <c r="M26" s="893"/>
      <c r="N26" s="893"/>
      <c r="O26" s="893"/>
      <c r="P26" s="893"/>
      <c r="Q26" s="893"/>
      <c r="R26" s="893"/>
      <c r="S26" s="893"/>
      <c r="T26" s="893"/>
    </row>
    <row r="27" spans="1:23" s="339" customFormat="1" ht="38.450000000000003" customHeight="1" x14ac:dyDescent="0.25">
      <c r="A27" s="337" t="s">
        <v>210</v>
      </c>
      <c r="B27" s="337" t="s">
        <v>211</v>
      </c>
      <c r="C27" s="337" t="s">
        <v>212</v>
      </c>
      <c r="D27" s="337" t="s">
        <v>213</v>
      </c>
      <c r="E27" s="337" t="s">
        <v>214</v>
      </c>
      <c r="F27" s="337" t="s">
        <v>215</v>
      </c>
      <c r="G27" s="337" t="s">
        <v>216</v>
      </c>
      <c r="H27" s="337" t="s">
        <v>217</v>
      </c>
      <c r="I27" s="337" t="s">
        <v>218</v>
      </c>
      <c r="J27" s="337" t="s">
        <v>219</v>
      </c>
      <c r="K27" s="337" t="s">
        <v>220</v>
      </c>
      <c r="L27" s="337" t="s">
        <v>221</v>
      </c>
      <c r="M27" s="337" t="s">
        <v>222</v>
      </c>
      <c r="N27" s="337" t="s">
        <v>232</v>
      </c>
      <c r="O27" s="337" t="s">
        <v>233</v>
      </c>
      <c r="P27" s="337" t="s">
        <v>234</v>
      </c>
      <c r="Q27" s="337" t="s">
        <v>235</v>
      </c>
      <c r="R27" s="338" t="s">
        <v>223</v>
      </c>
      <c r="S27" s="337" t="s">
        <v>224</v>
      </c>
      <c r="T27" s="337" t="s">
        <v>129</v>
      </c>
    </row>
    <row r="28" spans="1:23" s="353" customFormat="1" ht="15" customHeight="1" x14ac:dyDescent="0.25">
      <c r="A28" s="337">
        <v>1</v>
      </c>
      <c r="B28" s="349" t="s">
        <v>228</v>
      </c>
      <c r="C28" s="350">
        <v>667300</v>
      </c>
      <c r="D28" s="350">
        <v>695000</v>
      </c>
      <c r="E28" s="350">
        <v>814100</v>
      </c>
      <c r="F28" s="350">
        <v>760000</v>
      </c>
      <c r="G28" s="350">
        <v>620300</v>
      </c>
      <c r="H28" s="350">
        <v>587100</v>
      </c>
      <c r="I28" s="350">
        <v>118500</v>
      </c>
      <c r="J28" s="350">
        <v>0</v>
      </c>
      <c r="K28" s="350">
        <v>253000</v>
      </c>
      <c r="L28" s="350">
        <v>0</v>
      </c>
      <c r="M28" s="350">
        <v>466900</v>
      </c>
      <c r="N28" s="350">
        <v>258400</v>
      </c>
      <c r="O28" s="350">
        <v>584400</v>
      </c>
      <c r="P28" s="350">
        <v>680200</v>
      </c>
      <c r="Q28" s="350"/>
      <c r="R28" s="351">
        <f>SUM(C28:Q28)</f>
        <v>6505200</v>
      </c>
      <c r="S28" s="351"/>
      <c r="T28" s="352"/>
    </row>
    <row r="29" spans="1:23" x14ac:dyDescent="0.25">
      <c r="A29" s="337">
        <v>2</v>
      </c>
      <c r="B29" s="340" t="s">
        <v>231</v>
      </c>
      <c r="C29" s="341">
        <v>518400</v>
      </c>
      <c r="D29" s="354">
        <v>487200</v>
      </c>
      <c r="E29" s="354">
        <v>539100</v>
      </c>
      <c r="F29" s="354">
        <v>571900</v>
      </c>
      <c r="G29" s="354">
        <v>554300</v>
      </c>
      <c r="H29" s="354">
        <v>449900</v>
      </c>
      <c r="I29" s="354">
        <v>209900</v>
      </c>
      <c r="J29" s="354">
        <v>0</v>
      </c>
      <c r="K29" s="354">
        <v>297100</v>
      </c>
      <c r="L29" s="354">
        <v>0</v>
      </c>
      <c r="M29" s="341">
        <v>472500</v>
      </c>
      <c r="N29" s="341">
        <v>207400</v>
      </c>
      <c r="O29" s="341">
        <v>239100</v>
      </c>
      <c r="P29" s="341">
        <v>414100</v>
      </c>
      <c r="Q29" s="341"/>
      <c r="R29" s="351">
        <f t="shared" ref="R29:R30" si="6">SUM(C29:Q29)</f>
        <v>4960900</v>
      </c>
      <c r="S29" s="355"/>
      <c r="T29" s="355"/>
    </row>
    <row r="30" spans="1:23" x14ac:dyDescent="0.25">
      <c r="A30" s="337">
        <v>3</v>
      </c>
      <c r="B30" s="340" t="s">
        <v>73</v>
      </c>
      <c r="C30" s="341">
        <v>207500</v>
      </c>
      <c r="D30" s="354">
        <v>202900</v>
      </c>
      <c r="E30" s="354">
        <v>215500</v>
      </c>
      <c r="F30" s="354">
        <f>27400+151100+55600</f>
        <v>234100</v>
      </c>
      <c r="G30" s="354">
        <v>213300</v>
      </c>
      <c r="H30" s="354">
        <v>183700</v>
      </c>
      <c r="I30" s="354">
        <v>104800</v>
      </c>
      <c r="J30" s="354">
        <v>0</v>
      </c>
      <c r="K30" s="354">
        <v>93900</v>
      </c>
      <c r="L30" s="354">
        <v>0</v>
      </c>
      <c r="M30" s="341">
        <v>172400</v>
      </c>
      <c r="N30" s="341">
        <v>111100</v>
      </c>
      <c r="O30" s="341">
        <v>81200</v>
      </c>
      <c r="P30" s="341">
        <v>193200</v>
      </c>
      <c r="Q30" s="341"/>
      <c r="R30" s="351">
        <f t="shared" si="6"/>
        <v>2013600</v>
      </c>
      <c r="S30" s="355"/>
      <c r="T30" s="355"/>
    </row>
    <row r="31" spans="1:23" x14ac:dyDescent="0.25">
      <c r="A31" s="339"/>
      <c r="B31" s="345"/>
      <c r="C31" s="361"/>
      <c r="D31" s="362"/>
      <c r="E31" s="362"/>
      <c r="F31" s="362"/>
      <c r="G31" s="362"/>
      <c r="H31" s="362"/>
      <c r="I31" s="362"/>
      <c r="J31" s="362"/>
      <c r="K31" s="362"/>
      <c r="L31" s="362"/>
      <c r="M31" s="361"/>
      <c r="N31" s="361"/>
      <c r="O31" s="361"/>
      <c r="P31" s="361"/>
      <c r="Q31" s="361"/>
      <c r="R31" s="363"/>
      <c r="S31" s="364"/>
      <c r="T31" s="364"/>
    </row>
    <row r="32" spans="1:23" x14ac:dyDescent="0.25">
      <c r="O32" s="890" t="s">
        <v>237</v>
      </c>
      <c r="P32" s="890"/>
      <c r="Q32" s="890"/>
      <c r="R32" s="356">
        <f>1311190</f>
        <v>1311190</v>
      </c>
      <c r="S32" s="356"/>
    </row>
    <row r="33" spans="2:19" x14ac:dyDescent="0.25">
      <c r="B33" s="340"/>
      <c r="O33" s="890" t="s">
        <v>238</v>
      </c>
      <c r="P33" s="890"/>
      <c r="Q33" s="890"/>
      <c r="R33" s="356">
        <v>3865830</v>
      </c>
      <c r="S33" s="356"/>
    </row>
    <row r="34" spans="2:19" x14ac:dyDescent="0.25">
      <c r="O34" s="890" t="s">
        <v>239</v>
      </c>
      <c r="P34" s="890"/>
      <c r="Q34" s="890"/>
      <c r="R34" s="356">
        <v>1888995</v>
      </c>
      <c r="S34" s="356"/>
    </row>
    <row r="35" spans="2:19" x14ac:dyDescent="0.25">
      <c r="O35" s="890" t="s">
        <v>240</v>
      </c>
      <c r="P35" s="890"/>
      <c r="Q35" s="890"/>
      <c r="R35" s="356">
        <v>1320540.5602713902</v>
      </c>
      <c r="S35" s="356"/>
    </row>
    <row r="36" spans="2:19" x14ac:dyDescent="0.25">
      <c r="O36" s="383"/>
      <c r="P36" s="383"/>
      <c r="Q36" s="383"/>
      <c r="R36" s="356">
        <f>R32+R33+R34-R35</f>
        <v>5745474.4397286102</v>
      </c>
      <c r="S36" s="356"/>
    </row>
    <row r="37" spans="2:19" x14ac:dyDescent="0.25">
      <c r="O37" s="383"/>
      <c r="P37" s="383"/>
      <c r="Q37" s="383"/>
      <c r="R37" s="356"/>
      <c r="S37" s="356"/>
    </row>
    <row r="38" spans="2:19" x14ac:dyDescent="0.25">
      <c r="O38" s="889" t="s">
        <v>241</v>
      </c>
      <c r="P38" s="889"/>
      <c r="Q38" s="889"/>
      <c r="R38" s="356">
        <v>178489.21760545607</v>
      </c>
      <c r="S38" s="356"/>
    </row>
    <row r="39" spans="2:19" x14ac:dyDescent="0.25">
      <c r="O39" s="889" t="s">
        <v>242</v>
      </c>
      <c r="P39" s="889"/>
      <c r="Q39" s="889"/>
      <c r="R39" s="356">
        <f>SUM(C28:M28)</f>
        <v>4982200</v>
      </c>
      <c r="S39" s="356"/>
    </row>
    <row r="40" spans="2:19" x14ac:dyDescent="0.25">
      <c r="O40" s="889" t="s">
        <v>240</v>
      </c>
      <c r="P40" s="889"/>
      <c r="Q40" s="889"/>
      <c r="R40" s="356"/>
      <c r="S40" s="356"/>
    </row>
    <row r="41" spans="2:19" x14ac:dyDescent="0.25">
      <c r="R41" s="356"/>
      <c r="S41" s="356"/>
    </row>
    <row r="42" spans="2:19" x14ac:dyDescent="0.25">
      <c r="R42" s="356"/>
      <c r="S42" s="356"/>
    </row>
  </sheetData>
  <mergeCells count="18">
    <mergeCell ref="T16:U16"/>
    <mergeCell ref="A2:T2"/>
    <mergeCell ref="A3:B3"/>
    <mergeCell ref="A5:U5"/>
    <mergeCell ref="T7:U7"/>
    <mergeCell ref="A14:U14"/>
    <mergeCell ref="C22:L22"/>
    <mergeCell ref="C23:L23"/>
    <mergeCell ref="C24:J24"/>
    <mergeCell ref="A25:B25"/>
    <mergeCell ref="A26:T26"/>
    <mergeCell ref="O38:Q38"/>
    <mergeCell ref="O39:Q39"/>
    <mergeCell ref="O40:Q40"/>
    <mergeCell ref="O33:Q33"/>
    <mergeCell ref="O32:Q32"/>
    <mergeCell ref="O34:Q34"/>
    <mergeCell ref="O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13</vt:i4>
      </vt:variant>
      <vt:variant>
        <vt:lpstr>Rentang Bernama</vt:lpstr>
      </vt:variant>
      <vt:variant>
        <vt:i4>6</vt:i4>
      </vt:variant>
    </vt:vector>
  </HeadingPairs>
  <TitlesOfParts>
    <vt:vector size="19" baseType="lpstr">
      <vt:lpstr>Juli - 2024xx</vt:lpstr>
      <vt:lpstr>Juli - 2024 ( Revisi )</vt:lpstr>
      <vt:lpstr>Juli - 2024( Asli )</vt:lpstr>
      <vt:lpstr>Prod</vt:lpstr>
      <vt:lpstr>Utility</vt:lpstr>
      <vt:lpstr>Qty cons analysis</vt:lpstr>
      <vt:lpstr>Downtime Ref Juli</vt:lpstr>
      <vt:lpstr>Downtime Fract Juli</vt:lpstr>
      <vt:lpstr>Convert Gas</vt:lpstr>
      <vt:lpstr>OIP Refinery</vt:lpstr>
      <vt:lpstr>OIP Fraksinasi</vt:lpstr>
      <vt:lpstr>Direct Refinery To Fract </vt:lpstr>
      <vt:lpstr>Flow Meter</vt:lpstr>
      <vt:lpstr>'Downtime Fract Juli'!Print_Area</vt:lpstr>
      <vt:lpstr>'Downtime Ref Juli'!Print_Area</vt:lpstr>
      <vt:lpstr>'Juli - 2024( Asli )'!Print_Area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2025-04-22T04:13:28Z</cp:lastPrinted>
  <dcterms:created xsi:type="dcterms:W3CDTF">2022-09-06T08:59:53Z</dcterms:created>
  <dcterms:modified xsi:type="dcterms:W3CDTF">2025-04-22T04:14:23Z</dcterms:modified>
</cp:coreProperties>
</file>