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DFDAF42E-D4C2-4466-BF80-3B87500DAB0C}"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46" i="58" l="1"/>
  <c r="Q273" i="58" l="1"/>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4" i="58"/>
  <c r="O224" i="58"/>
  <c r="N224" i="58"/>
  <c r="M224" i="58"/>
  <c r="L224" i="58"/>
  <c r="K224" i="58"/>
  <c r="J224" i="58"/>
  <c r="I224" i="58"/>
  <c r="G224" i="58"/>
  <c r="F224" i="58"/>
  <c r="E224" i="58"/>
  <c r="P195" i="58"/>
  <c r="O195" i="58"/>
  <c r="N195" i="58"/>
  <c r="M195" i="58"/>
  <c r="L195" i="58"/>
  <c r="K195" i="58"/>
  <c r="J195" i="58"/>
  <c r="I195" i="58"/>
  <c r="G195" i="58"/>
  <c r="F195" i="58"/>
  <c r="E195" i="58"/>
  <c r="P135" i="58"/>
  <c r="O135" i="58"/>
  <c r="N135" i="58"/>
  <c r="M135" i="58"/>
  <c r="L135" i="58"/>
  <c r="K135" i="58"/>
  <c r="J135" i="58"/>
  <c r="I135" i="58"/>
  <c r="G135" i="58"/>
  <c r="F135" i="58"/>
  <c r="E135" i="58"/>
  <c r="P417" i="58"/>
  <c r="O417" i="58"/>
  <c r="N417" i="58"/>
  <c r="M417" i="58"/>
  <c r="L417" i="58"/>
  <c r="K417" i="58"/>
  <c r="J417" i="58"/>
  <c r="I417" i="58"/>
  <c r="G417" i="58"/>
  <c r="F417" i="58"/>
  <c r="E417"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7" i="58"/>
  <c r="O457" i="58"/>
  <c r="N457" i="58"/>
  <c r="M457" i="58"/>
  <c r="L457" i="58"/>
  <c r="K457" i="58"/>
  <c r="J457" i="58"/>
  <c r="I457" i="58"/>
  <c r="G457" i="58"/>
  <c r="F457" i="58"/>
  <c r="E457" i="58"/>
  <c r="P448" i="58"/>
  <c r="O448" i="58"/>
  <c r="N448" i="58"/>
  <c r="M448" i="58"/>
  <c r="L448" i="58"/>
  <c r="K448" i="58"/>
  <c r="J448" i="58"/>
  <c r="I448" i="58"/>
  <c r="G448" i="58"/>
  <c r="F448" i="58"/>
  <c r="E448" i="58"/>
  <c r="P125" i="58"/>
  <c r="O125" i="58"/>
  <c r="N125" i="58"/>
  <c r="M125" i="58"/>
  <c r="L125" i="58"/>
  <c r="K125" i="58"/>
  <c r="J125" i="58"/>
  <c r="I125" i="58"/>
  <c r="G125" i="58"/>
  <c r="F125" i="58"/>
  <c r="E125" i="58"/>
  <c r="P391" i="58"/>
  <c r="O391" i="58"/>
  <c r="N391" i="58"/>
  <c r="M391" i="58"/>
  <c r="L391" i="58"/>
  <c r="K391" i="58"/>
  <c r="J391" i="58"/>
  <c r="I391" i="58"/>
  <c r="G391" i="58"/>
  <c r="F391" i="58"/>
  <c r="E391" i="58"/>
  <c r="P367" i="58"/>
  <c r="O367" i="58"/>
  <c r="N367" i="58"/>
  <c r="M367" i="58"/>
  <c r="L367" i="58"/>
  <c r="K367" i="58"/>
  <c r="J367" i="58"/>
  <c r="I367" i="58"/>
  <c r="G367" i="58"/>
  <c r="F367" i="58"/>
  <c r="E367" i="58"/>
  <c r="P385" i="58"/>
  <c r="O385" i="58"/>
  <c r="N385" i="58"/>
  <c r="M385" i="58"/>
  <c r="L385" i="58"/>
  <c r="K385" i="58"/>
  <c r="J385" i="58"/>
  <c r="I385" i="58"/>
  <c r="G385" i="58"/>
  <c r="F385" i="58"/>
  <c r="E385" i="58"/>
  <c r="P584" i="58"/>
  <c r="O584" i="58"/>
  <c r="N584" i="58"/>
  <c r="M584" i="58"/>
  <c r="L584" i="58"/>
  <c r="K584" i="58"/>
  <c r="J584" i="58"/>
  <c r="I584" i="58"/>
  <c r="G584" i="58"/>
  <c r="F584" i="58"/>
  <c r="E584"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6" i="58"/>
  <c r="O206" i="58"/>
  <c r="N206" i="58"/>
  <c r="M206" i="58"/>
  <c r="L206" i="58"/>
  <c r="K206" i="58"/>
  <c r="J206" i="58"/>
  <c r="I206" i="58"/>
  <c r="G206" i="58"/>
  <c r="F206" i="58"/>
  <c r="E206" i="58"/>
  <c r="P207" i="58"/>
  <c r="O207" i="58"/>
  <c r="N207" i="58"/>
  <c r="M207" i="58"/>
  <c r="L207" i="58"/>
  <c r="K207" i="58"/>
  <c r="J207" i="58"/>
  <c r="I207" i="58"/>
  <c r="G207" i="58"/>
  <c r="F207" i="58"/>
  <c r="E207" i="58"/>
  <c r="P77" i="58"/>
  <c r="O77" i="58"/>
  <c r="N77" i="58"/>
  <c r="M77" i="58"/>
  <c r="L77" i="58"/>
  <c r="K77" i="58"/>
  <c r="J77" i="58"/>
  <c r="I77" i="58"/>
  <c r="G77" i="58"/>
  <c r="F77" i="58"/>
  <c r="E77"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4" i="58"/>
  <c r="O164" i="58"/>
  <c r="N164" i="58"/>
  <c r="M164" i="58"/>
  <c r="L164" i="58"/>
  <c r="K164" i="58"/>
  <c r="J164" i="58"/>
  <c r="I164" i="58"/>
  <c r="G164" i="58"/>
  <c r="F164" i="58"/>
  <c r="E164" i="58"/>
  <c r="P365" i="58"/>
  <c r="O365" i="58"/>
  <c r="N365" i="58"/>
  <c r="M365" i="58"/>
  <c r="L365" i="58"/>
  <c r="K365" i="58"/>
  <c r="J365" i="58"/>
  <c r="I365" i="58"/>
  <c r="G365" i="58"/>
  <c r="F365"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1" i="58"/>
  <c r="O311" i="58"/>
  <c r="N311" i="58"/>
  <c r="M311" i="58"/>
  <c r="L311" i="58"/>
  <c r="K311" i="58"/>
  <c r="J311" i="58"/>
  <c r="I311" i="58"/>
  <c r="G311" i="58"/>
  <c r="F311" i="58"/>
  <c r="E311" i="58"/>
  <c r="P296" i="58"/>
  <c r="O296" i="58"/>
  <c r="N296" i="58"/>
  <c r="M296" i="58"/>
  <c r="L296" i="58"/>
  <c r="K296" i="58"/>
  <c r="J296" i="58"/>
  <c r="I296" i="58"/>
  <c r="G296" i="58"/>
  <c r="F296" i="58"/>
  <c r="E296" i="58"/>
  <c r="P292" i="58"/>
  <c r="O292" i="58"/>
  <c r="N292" i="58"/>
  <c r="M292" i="58"/>
  <c r="L292" i="58"/>
  <c r="K292" i="58"/>
  <c r="J292" i="58"/>
  <c r="I292" i="58"/>
  <c r="G292" i="58"/>
  <c r="F292" i="58"/>
  <c r="E292" i="58"/>
  <c r="P279" i="58"/>
  <c r="O279" i="58"/>
  <c r="N279" i="58"/>
  <c r="M279" i="58"/>
  <c r="L279" i="58"/>
  <c r="K279" i="58"/>
  <c r="J279" i="58"/>
  <c r="I279" i="58"/>
  <c r="G279" i="58"/>
  <c r="F279" i="58"/>
  <c r="E279" i="58"/>
  <c r="P256" i="58"/>
  <c r="O256" i="58"/>
  <c r="N256" i="58"/>
  <c r="M256" i="58"/>
  <c r="L256" i="58"/>
  <c r="K256" i="58"/>
  <c r="J256" i="58"/>
  <c r="I256" i="58"/>
  <c r="G256" i="58"/>
  <c r="F256" i="58"/>
  <c r="E256" i="58"/>
  <c r="P201" i="58"/>
  <c r="O201" i="58"/>
  <c r="N201" i="58"/>
  <c r="M201" i="58"/>
  <c r="L201" i="58"/>
  <c r="K201" i="58"/>
  <c r="J201" i="58"/>
  <c r="I201" i="58"/>
  <c r="G201" i="58"/>
  <c r="F201" i="58"/>
  <c r="E201" i="58"/>
  <c r="P459" i="58"/>
  <c r="O459" i="58"/>
  <c r="N459" i="58"/>
  <c r="M459" i="58"/>
  <c r="L459" i="58"/>
  <c r="K459" i="58"/>
  <c r="J459" i="58"/>
  <c r="I459" i="58"/>
  <c r="G459" i="58"/>
  <c r="F459" i="58"/>
  <c r="E459" i="58"/>
  <c r="P122" i="58"/>
  <c r="O122" i="58"/>
  <c r="N122" i="58"/>
  <c r="M122" i="58"/>
  <c r="L122" i="58"/>
  <c r="K122" i="58"/>
  <c r="J122" i="58"/>
  <c r="I122" i="58"/>
  <c r="G122" i="58"/>
  <c r="F122" i="58"/>
  <c r="E122" i="58"/>
  <c r="P30" i="58"/>
  <c r="O30" i="58"/>
  <c r="N30" i="58"/>
  <c r="M30" i="58"/>
  <c r="L30" i="58"/>
  <c r="K30" i="58"/>
  <c r="J30" i="58"/>
  <c r="I30" i="58"/>
  <c r="G30" i="58"/>
  <c r="F30" i="58"/>
  <c r="E30"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2" i="58"/>
  <c r="O212" i="58"/>
  <c r="N212" i="58"/>
  <c r="M212" i="58"/>
  <c r="L212" i="58"/>
  <c r="K212" i="58"/>
  <c r="J212" i="58"/>
  <c r="I212" i="58"/>
  <c r="G212" i="58"/>
  <c r="F212" i="58"/>
  <c r="E212"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49" i="58"/>
  <c r="O149" i="58"/>
  <c r="N149" i="58"/>
  <c r="M149" i="58"/>
  <c r="L149" i="58"/>
  <c r="K149" i="58"/>
  <c r="J149" i="58"/>
  <c r="I149" i="58"/>
  <c r="G149" i="58"/>
  <c r="F149" i="58"/>
  <c r="E149"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4" i="58"/>
  <c r="O394" i="58"/>
  <c r="N394" i="58"/>
  <c r="M394" i="58"/>
  <c r="L394" i="58"/>
  <c r="K394" i="58"/>
  <c r="J394" i="58"/>
  <c r="I394" i="58"/>
  <c r="G394" i="58"/>
  <c r="F394" i="58"/>
  <c r="E394" i="58"/>
  <c r="P69" i="58"/>
  <c r="O69" i="58"/>
  <c r="N69" i="58"/>
  <c r="M69" i="58"/>
  <c r="L69" i="58"/>
  <c r="K69" i="58"/>
  <c r="J69" i="58"/>
  <c r="I69" i="58"/>
  <c r="G69" i="58"/>
  <c r="F69" i="58"/>
  <c r="E69" i="58"/>
  <c r="P82" i="58"/>
  <c r="O82" i="58"/>
  <c r="N82" i="58"/>
  <c r="M82" i="58"/>
  <c r="L82" i="58"/>
  <c r="K82" i="58"/>
  <c r="J82" i="58"/>
  <c r="I82" i="58"/>
  <c r="G82" i="58"/>
  <c r="F82" i="58"/>
  <c r="E82"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2" i="58"/>
  <c r="O592" i="58"/>
  <c r="N592" i="58"/>
  <c r="M592" i="58"/>
  <c r="L592" i="58"/>
  <c r="K592" i="58"/>
  <c r="J592" i="58"/>
  <c r="I592" i="58"/>
  <c r="G592" i="58"/>
  <c r="F592" i="58"/>
  <c r="E592" i="58"/>
  <c r="P591" i="58"/>
  <c r="O591" i="58"/>
  <c r="N591" i="58"/>
  <c r="M591" i="58"/>
  <c r="L591" i="58"/>
  <c r="K591" i="58"/>
  <c r="J591" i="58"/>
  <c r="I591" i="58"/>
  <c r="G591" i="58"/>
  <c r="F591" i="58"/>
  <c r="E591" i="58"/>
  <c r="P414" i="58"/>
  <c r="O414" i="58"/>
  <c r="N414" i="58"/>
  <c r="M414" i="58"/>
  <c r="L414" i="58"/>
  <c r="K414" i="58"/>
  <c r="J414" i="58"/>
  <c r="I414" i="58"/>
  <c r="G414" i="58"/>
  <c r="F414" i="58"/>
  <c r="E414" i="58"/>
  <c r="P422" i="58"/>
  <c r="O422" i="58"/>
  <c r="N422" i="58"/>
  <c r="M422" i="58"/>
  <c r="L422" i="58"/>
  <c r="K422" i="58"/>
  <c r="J422" i="58"/>
  <c r="I422" i="58"/>
  <c r="G422" i="58"/>
  <c r="F422" i="58"/>
  <c r="E422" i="58"/>
  <c r="P423" i="58"/>
  <c r="O423" i="58"/>
  <c r="N423" i="58"/>
  <c r="M423" i="58"/>
  <c r="L423" i="58"/>
  <c r="K423" i="58"/>
  <c r="J423" i="58"/>
  <c r="I423" i="58"/>
  <c r="G423" i="58"/>
  <c r="F423" i="58"/>
  <c r="E423" i="58"/>
  <c r="P420" i="58"/>
  <c r="O420" i="58"/>
  <c r="N420" i="58"/>
  <c r="M420" i="58"/>
  <c r="L420" i="58"/>
  <c r="K420" i="58"/>
  <c r="J420" i="58"/>
  <c r="I420" i="58"/>
  <c r="G420" i="58"/>
  <c r="F420" i="58"/>
  <c r="E420" i="58"/>
  <c r="P411" i="58"/>
  <c r="O411" i="58"/>
  <c r="N411" i="58"/>
  <c r="M411" i="58"/>
  <c r="L411" i="58"/>
  <c r="K411" i="58"/>
  <c r="J411" i="58"/>
  <c r="I411" i="58"/>
  <c r="G411" i="58"/>
  <c r="F411" i="58"/>
  <c r="E411" i="58"/>
  <c r="P406" i="58"/>
  <c r="O406" i="58"/>
  <c r="N406" i="58"/>
  <c r="M406" i="58"/>
  <c r="L406" i="58"/>
  <c r="K406" i="58"/>
  <c r="J406" i="58"/>
  <c r="I406" i="58"/>
  <c r="G406" i="58"/>
  <c r="F406" i="58"/>
  <c r="E406" i="58"/>
  <c r="P416" i="58"/>
  <c r="O416" i="58"/>
  <c r="N416" i="58"/>
  <c r="M416" i="58"/>
  <c r="L416" i="58"/>
  <c r="K416" i="58"/>
  <c r="J416" i="58"/>
  <c r="I416" i="58"/>
  <c r="G416" i="58"/>
  <c r="F416" i="58"/>
  <c r="E416"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68" i="58"/>
  <c r="O68" i="58"/>
  <c r="N68" i="58"/>
  <c r="M68" i="58"/>
  <c r="L68" i="58"/>
  <c r="K68" i="58"/>
  <c r="J68" i="58"/>
  <c r="I68" i="58"/>
  <c r="G68" i="58"/>
  <c r="F68" i="58"/>
  <c r="E68"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07" i="58"/>
  <c r="O107" i="58"/>
  <c r="N107" i="58"/>
  <c r="M107" i="58"/>
  <c r="L107" i="58"/>
  <c r="K107" i="58"/>
  <c r="J107" i="58"/>
  <c r="I107" i="58"/>
  <c r="G107" i="58"/>
  <c r="F107" i="58"/>
  <c r="E107" i="58"/>
  <c r="P407" i="58"/>
  <c r="O407" i="58"/>
  <c r="N407" i="58"/>
  <c r="M407" i="58"/>
  <c r="L407" i="58"/>
  <c r="K407" i="58"/>
  <c r="J407" i="58"/>
  <c r="I407" i="58"/>
  <c r="G407" i="58"/>
  <c r="F407" i="58"/>
  <c r="E407"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5" i="58"/>
  <c r="O355" i="58"/>
  <c r="N355" i="58"/>
  <c r="M355" i="58"/>
  <c r="L355" i="58"/>
  <c r="K355" i="58"/>
  <c r="J355" i="58"/>
  <c r="I355" i="58"/>
  <c r="G355" i="58"/>
  <c r="F355" i="58"/>
  <c r="E355"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7" i="58"/>
  <c r="O247" i="58"/>
  <c r="N247" i="58"/>
  <c r="M247" i="58"/>
  <c r="L247" i="58"/>
  <c r="K247" i="58"/>
  <c r="J247" i="58"/>
  <c r="I247" i="58"/>
  <c r="G247" i="58"/>
  <c r="F247" i="58"/>
  <c r="E247" i="58"/>
  <c r="P190" i="58"/>
  <c r="O190" i="58"/>
  <c r="N190" i="58"/>
  <c r="M190" i="58"/>
  <c r="L190" i="58"/>
  <c r="K190" i="58"/>
  <c r="J190" i="58"/>
  <c r="I190" i="58"/>
  <c r="G190" i="58"/>
  <c r="F190" i="58"/>
  <c r="E190"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4" i="58"/>
  <c r="O194" i="58"/>
  <c r="N194" i="58"/>
  <c r="M194" i="58"/>
  <c r="L194" i="58"/>
  <c r="K194" i="58"/>
  <c r="J194" i="58"/>
  <c r="I194" i="58"/>
  <c r="G194" i="58"/>
  <c r="F194" i="58"/>
  <c r="E194" i="58"/>
  <c r="P134" i="58"/>
  <c r="O134" i="58"/>
  <c r="N134" i="58"/>
  <c r="M134" i="58"/>
  <c r="L134" i="58"/>
  <c r="K134" i="58"/>
  <c r="J134" i="58"/>
  <c r="I134" i="58"/>
  <c r="G134" i="58"/>
  <c r="F134" i="58"/>
  <c r="E134"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5" i="58"/>
  <c r="O485" i="58"/>
  <c r="N485" i="58"/>
  <c r="M485" i="58"/>
  <c r="L485" i="58"/>
  <c r="K485" i="58"/>
  <c r="J485" i="58"/>
  <c r="I485" i="58"/>
  <c r="G485" i="58"/>
  <c r="F485" i="58"/>
  <c r="E485" i="58"/>
  <c r="P213" i="58"/>
  <c r="O213" i="58"/>
  <c r="N213" i="58"/>
  <c r="M213" i="58"/>
  <c r="L213" i="58"/>
  <c r="K213" i="58"/>
  <c r="J213" i="58"/>
  <c r="I213" i="58"/>
  <c r="G213" i="58"/>
  <c r="F213" i="58"/>
  <c r="E213"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5" i="58"/>
  <c r="O145" i="58"/>
  <c r="N145" i="58"/>
  <c r="M145" i="58"/>
  <c r="L145" i="58"/>
  <c r="K145" i="58"/>
  <c r="J145" i="58"/>
  <c r="I145" i="58"/>
  <c r="G145" i="58"/>
  <c r="F145" i="58"/>
  <c r="E145" i="58"/>
  <c r="P144" i="58"/>
  <c r="O144" i="58"/>
  <c r="N144" i="58"/>
  <c r="M144" i="58"/>
  <c r="L144" i="58"/>
  <c r="K144" i="58"/>
  <c r="J144" i="58"/>
  <c r="I144" i="58"/>
  <c r="G144" i="58"/>
  <c r="F144" i="58"/>
  <c r="E144" i="58"/>
  <c r="P140" i="58"/>
  <c r="O140" i="58"/>
  <c r="N140" i="58"/>
  <c r="M140" i="58"/>
  <c r="L140" i="58"/>
  <c r="K140" i="58"/>
  <c r="J140" i="58"/>
  <c r="I140" i="58"/>
  <c r="G140" i="58"/>
  <c r="F140" i="58"/>
  <c r="E140" i="58"/>
  <c r="P141" i="58"/>
  <c r="O141" i="58"/>
  <c r="N141" i="58"/>
  <c r="M141" i="58"/>
  <c r="L141" i="58"/>
  <c r="K141" i="58"/>
  <c r="J141" i="58"/>
  <c r="I141" i="58"/>
  <c r="G141" i="58"/>
  <c r="F141" i="58"/>
  <c r="E141" i="58"/>
  <c r="P440" i="58"/>
  <c r="O440" i="58"/>
  <c r="N440" i="58"/>
  <c r="M440" i="58"/>
  <c r="L440" i="58"/>
  <c r="K440" i="58"/>
  <c r="J440" i="58"/>
  <c r="I440" i="58"/>
  <c r="G440" i="58"/>
  <c r="F440" i="58"/>
  <c r="E440" i="58"/>
  <c r="P123" i="58"/>
  <c r="O123" i="58"/>
  <c r="N123" i="58"/>
  <c r="M123" i="58"/>
  <c r="L123" i="58"/>
  <c r="K123" i="58"/>
  <c r="J123" i="58"/>
  <c r="I123" i="58"/>
  <c r="G123" i="58"/>
  <c r="F123" i="58"/>
  <c r="E123" i="58"/>
  <c r="P112" i="58"/>
  <c r="O112" i="58"/>
  <c r="N112" i="58"/>
  <c r="M112" i="58"/>
  <c r="L112" i="58"/>
  <c r="K112" i="58"/>
  <c r="J112" i="58"/>
  <c r="I112" i="58"/>
  <c r="G112" i="58"/>
  <c r="F112" i="58"/>
  <c r="E112" i="58"/>
  <c r="P409" i="58"/>
  <c r="O409" i="58"/>
  <c r="N409" i="58"/>
  <c r="M409" i="58"/>
  <c r="L409" i="58"/>
  <c r="K409" i="58"/>
  <c r="J409" i="58"/>
  <c r="I409" i="58"/>
  <c r="G409" i="58"/>
  <c r="F409" i="58"/>
  <c r="E409" i="58"/>
  <c r="P118" i="58"/>
  <c r="O118" i="58"/>
  <c r="N118" i="58"/>
  <c r="M118" i="58"/>
  <c r="L118" i="58"/>
  <c r="K118" i="58"/>
  <c r="J118" i="58"/>
  <c r="I118" i="58"/>
  <c r="G118" i="58"/>
  <c r="F118" i="58"/>
  <c r="E118" i="58"/>
  <c r="P99" i="58"/>
  <c r="O99" i="58"/>
  <c r="N99" i="58"/>
  <c r="M99" i="58"/>
  <c r="L99" i="58"/>
  <c r="K99" i="58"/>
  <c r="J99" i="58"/>
  <c r="I99" i="58"/>
  <c r="G99" i="58"/>
  <c r="F99" i="58"/>
  <c r="E99" i="58"/>
  <c r="P588" i="58"/>
  <c r="O588" i="58"/>
  <c r="N588" i="58"/>
  <c r="M588" i="58"/>
  <c r="L588" i="58"/>
  <c r="K588" i="58"/>
  <c r="J588" i="58"/>
  <c r="I588" i="58"/>
  <c r="G588" i="58"/>
  <c r="F588" i="58"/>
  <c r="E588" i="58"/>
  <c r="P95" i="58"/>
  <c r="O95" i="58"/>
  <c r="N95" i="58"/>
  <c r="M95" i="58"/>
  <c r="L95" i="58"/>
  <c r="K95" i="58"/>
  <c r="J95" i="58"/>
  <c r="I95" i="58"/>
  <c r="G95" i="58"/>
  <c r="F95" i="58"/>
  <c r="E95" i="58"/>
  <c r="P80" i="58"/>
  <c r="O80" i="58"/>
  <c r="N80" i="58"/>
  <c r="M80" i="58"/>
  <c r="L80" i="58"/>
  <c r="K80" i="58"/>
  <c r="J80" i="58"/>
  <c r="I80" i="58"/>
  <c r="G80" i="58"/>
  <c r="F80" i="58"/>
  <c r="E80" i="58"/>
  <c r="P371" i="58"/>
  <c r="O371" i="58"/>
  <c r="N371" i="58"/>
  <c r="M371" i="58"/>
  <c r="L371" i="58"/>
  <c r="K371" i="58"/>
  <c r="J371" i="58"/>
  <c r="I371" i="58"/>
  <c r="G371" i="58"/>
  <c r="F371" i="58"/>
  <c r="E371" i="58"/>
  <c r="P59" i="58"/>
  <c r="O59" i="58"/>
  <c r="N59" i="58"/>
  <c r="M59" i="58"/>
  <c r="L59" i="58"/>
  <c r="K59" i="58"/>
  <c r="J59" i="58"/>
  <c r="I59" i="58"/>
  <c r="G59" i="58"/>
  <c r="F59" i="58"/>
  <c r="E59" i="58"/>
  <c r="P581" i="58"/>
  <c r="O581" i="58"/>
  <c r="N581" i="58"/>
  <c r="M581" i="58"/>
  <c r="L581" i="58"/>
  <c r="K581" i="58"/>
  <c r="J581" i="58"/>
  <c r="I581" i="58"/>
  <c r="G581" i="58"/>
  <c r="F581" i="58"/>
  <c r="E581" i="58"/>
  <c r="P352" i="58"/>
  <c r="O352" i="58"/>
  <c r="N352" i="58"/>
  <c r="M352" i="58"/>
  <c r="L352" i="58"/>
  <c r="K352" i="58"/>
  <c r="J352" i="58"/>
  <c r="I352" i="58"/>
  <c r="G352" i="58"/>
  <c r="F352" i="58"/>
  <c r="E352" i="58"/>
  <c r="P358" i="58"/>
  <c r="O358" i="58"/>
  <c r="N358" i="58"/>
  <c r="M358" i="58"/>
  <c r="L358" i="58"/>
  <c r="K358" i="58"/>
  <c r="J358" i="58"/>
  <c r="I358" i="58"/>
  <c r="G358" i="58"/>
  <c r="F358" i="58"/>
  <c r="E358" i="58"/>
  <c r="P350" i="58"/>
  <c r="O350" i="58"/>
  <c r="N350" i="58"/>
  <c r="M350" i="58"/>
  <c r="L350" i="58"/>
  <c r="K350" i="58"/>
  <c r="J350" i="58"/>
  <c r="I350" i="58"/>
  <c r="G350" i="58"/>
  <c r="F350" i="58"/>
  <c r="E350" i="58"/>
  <c r="P344" i="58"/>
  <c r="O344" i="58"/>
  <c r="N344" i="58"/>
  <c r="M344" i="58"/>
  <c r="L344" i="58"/>
  <c r="K344" i="58"/>
  <c r="J344" i="58"/>
  <c r="I344" i="58"/>
  <c r="G344" i="58"/>
  <c r="F344" i="58"/>
  <c r="E344" i="58"/>
  <c r="P337" i="58"/>
  <c r="O337" i="58"/>
  <c r="N337" i="58"/>
  <c r="M337" i="58"/>
  <c r="L337" i="58"/>
  <c r="K337" i="58"/>
  <c r="J337" i="58"/>
  <c r="I337" i="58"/>
  <c r="G337" i="58"/>
  <c r="F337" i="58"/>
  <c r="E337" i="58"/>
  <c r="P346" i="58"/>
  <c r="O346" i="58"/>
  <c r="N346" i="58"/>
  <c r="M346" i="58"/>
  <c r="L346" i="58"/>
  <c r="K346" i="58"/>
  <c r="J346" i="58"/>
  <c r="I346" i="58"/>
  <c r="G346" i="58"/>
  <c r="F346" i="58"/>
  <c r="E346"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6" i="58"/>
  <c r="O546" i="58"/>
  <c r="N546" i="58"/>
  <c r="M546" i="58"/>
  <c r="L546" i="58"/>
  <c r="K546" i="58"/>
  <c r="J546" i="58"/>
  <c r="I546" i="58"/>
  <c r="G546" i="58"/>
  <c r="F546" i="58"/>
  <c r="E546"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4" i="58"/>
  <c r="O364" i="58"/>
  <c r="N364" i="58"/>
  <c r="M364" i="58"/>
  <c r="L364" i="58"/>
  <c r="K364" i="58"/>
  <c r="J364" i="58"/>
  <c r="I364" i="58"/>
  <c r="G364" i="58"/>
  <c r="F364" i="58"/>
  <c r="E364" i="58"/>
  <c r="P330" i="58"/>
  <c r="O330" i="58"/>
  <c r="N330" i="58"/>
  <c r="M330" i="58"/>
  <c r="L330" i="58"/>
  <c r="K330" i="58"/>
  <c r="J330" i="58"/>
  <c r="I330" i="58"/>
  <c r="G330" i="58"/>
  <c r="F330" i="58"/>
  <c r="E330" i="58"/>
  <c r="P319" i="58"/>
  <c r="O319" i="58"/>
  <c r="N319" i="58"/>
  <c r="M319" i="58"/>
  <c r="L319" i="58"/>
  <c r="K319" i="58"/>
  <c r="J319" i="58"/>
  <c r="I319" i="58"/>
  <c r="G319" i="58"/>
  <c r="F319" i="58"/>
  <c r="E319" i="58"/>
  <c r="P494" i="58"/>
  <c r="O494" i="58"/>
  <c r="N494" i="58"/>
  <c r="M494" i="58"/>
  <c r="L494" i="58"/>
  <c r="K494" i="58"/>
  <c r="J494" i="58"/>
  <c r="I494" i="58"/>
  <c r="G494" i="58"/>
  <c r="F494" i="58"/>
  <c r="E494" i="58"/>
  <c r="P120" i="58"/>
  <c r="O120" i="58"/>
  <c r="N120" i="58"/>
  <c r="M120" i="58"/>
  <c r="L120" i="58"/>
  <c r="K120" i="58"/>
  <c r="J120" i="58"/>
  <c r="I120" i="58"/>
  <c r="G120" i="58"/>
  <c r="F120" i="58"/>
  <c r="E120" i="58"/>
  <c r="P404" i="58"/>
  <c r="O404" i="58"/>
  <c r="N404" i="58"/>
  <c r="M404" i="58"/>
  <c r="L404" i="58"/>
  <c r="K404" i="58"/>
  <c r="J404" i="58"/>
  <c r="I404" i="58"/>
  <c r="G404" i="58"/>
  <c r="F404" i="58"/>
  <c r="E404"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8" i="58"/>
  <c r="O218" i="58"/>
  <c r="N218" i="58"/>
  <c r="M218" i="58"/>
  <c r="L218" i="58"/>
  <c r="K218" i="58"/>
  <c r="J218" i="58"/>
  <c r="I218" i="58"/>
  <c r="G218" i="58"/>
  <c r="F218" i="58"/>
  <c r="E218" i="58"/>
  <c r="P489" i="58"/>
  <c r="O489" i="58"/>
  <c r="N489" i="58"/>
  <c r="M489" i="58"/>
  <c r="L489" i="58"/>
  <c r="K489" i="58"/>
  <c r="J489" i="58"/>
  <c r="I489" i="58"/>
  <c r="G489" i="58"/>
  <c r="F489" i="58"/>
  <c r="E489" i="58"/>
  <c r="P205" i="58"/>
  <c r="O205" i="58"/>
  <c r="N205" i="58"/>
  <c r="M205" i="58"/>
  <c r="L205" i="58"/>
  <c r="K205" i="58"/>
  <c r="J205" i="58"/>
  <c r="I205" i="58"/>
  <c r="G205" i="58"/>
  <c r="F205" i="58"/>
  <c r="E205"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63" i="58"/>
  <c r="O163" i="58"/>
  <c r="N163" i="58"/>
  <c r="M163" i="58"/>
  <c r="L163" i="58"/>
  <c r="K163" i="58"/>
  <c r="J163" i="58"/>
  <c r="I163" i="58"/>
  <c r="G163" i="58"/>
  <c r="F163" i="58"/>
  <c r="E163" i="58"/>
  <c r="P165" i="58"/>
  <c r="O165" i="58"/>
  <c r="N165" i="58"/>
  <c r="M165" i="58"/>
  <c r="L165" i="58"/>
  <c r="K165" i="58"/>
  <c r="J165" i="58"/>
  <c r="I165" i="58"/>
  <c r="G165" i="58"/>
  <c r="F165" i="58"/>
  <c r="E165" i="58"/>
  <c r="P455" i="58"/>
  <c r="O455" i="58"/>
  <c r="N455" i="58"/>
  <c r="M455" i="58"/>
  <c r="L455" i="58"/>
  <c r="K455" i="58"/>
  <c r="J455" i="58"/>
  <c r="I455" i="58"/>
  <c r="G455" i="58"/>
  <c r="F455" i="58"/>
  <c r="E455" i="58"/>
  <c r="P460" i="58"/>
  <c r="O460" i="58"/>
  <c r="N460" i="58"/>
  <c r="M460" i="58"/>
  <c r="L460" i="58"/>
  <c r="K460" i="58"/>
  <c r="J460" i="58"/>
  <c r="I460" i="58"/>
  <c r="G460" i="58"/>
  <c r="F460" i="58"/>
  <c r="E460" i="58"/>
  <c r="P147" i="58"/>
  <c r="O147" i="58"/>
  <c r="N147" i="58"/>
  <c r="M147" i="58"/>
  <c r="L147" i="58"/>
  <c r="K147" i="58"/>
  <c r="J147" i="58"/>
  <c r="I147" i="58"/>
  <c r="G147" i="58"/>
  <c r="F147" i="58"/>
  <c r="E147" i="58"/>
  <c r="P139" i="58"/>
  <c r="O139" i="58"/>
  <c r="N139" i="58"/>
  <c r="M139" i="58"/>
  <c r="L139" i="58"/>
  <c r="K139" i="58"/>
  <c r="J139" i="58"/>
  <c r="I139" i="58"/>
  <c r="G139" i="58"/>
  <c r="F139" i="58"/>
  <c r="E139" i="58"/>
  <c r="P130" i="58"/>
  <c r="O130" i="58"/>
  <c r="N130" i="58"/>
  <c r="M130" i="58"/>
  <c r="L130" i="58"/>
  <c r="K130" i="58"/>
  <c r="J130" i="58"/>
  <c r="I130" i="58"/>
  <c r="G130" i="58"/>
  <c r="F130" i="58"/>
  <c r="E130" i="58"/>
  <c r="P425" i="58"/>
  <c r="O425" i="58"/>
  <c r="N425" i="58"/>
  <c r="M425" i="58"/>
  <c r="L425" i="58"/>
  <c r="K425" i="58"/>
  <c r="J425" i="58"/>
  <c r="I425" i="58"/>
  <c r="G425" i="58"/>
  <c r="F425" i="58"/>
  <c r="E425" i="58"/>
  <c r="P431" i="58"/>
  <c r="O431" i="58"/>
  <c r="N431" i="58"/>
  <c r="M431" i="58"/>
  <c r="L431" i="58"/>
  <c r="K431" i="58"/>
  <c r="J431" i="58"/>
  <c r="I431" i="58"/>
  <c r="G431" i="58"/>
  <c r="F431" i="58"/>
  <c r="E431" i="58"/>
  <c r="P434" i="58"/>
  <c r="O434" i="58"/>
  <c r="N434" i="58"/>
  <c r="M434" i="58"/>
  <c r="L434" i="58"/>
  <c r="K434" i="58"/>
  <c r="J434" i="58"/>
  <c r="I434" i="58"/>
  <c r="G434" i="58"/>
  <c r="F434" i="58"/>
  <c r="E434"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90" i="58"/>
  <c r="O90" i="58"/>
  <c r="N90" i="58"/>
  <c r="M90" i="58"/>
  <c r="L90" i="58"/>
  <c r="K90" i="58"/>
  <c r="J90" i="58"/>
  <c r="I90" i="58"/>
  <c r="G90" i="58"/>
  <c r="F90" i="58"/>
  <c r="E90" i="58"/>
  <c r="P386" i="58"/>
  <c r="O386" i="58"/>
  <c r="N386" i="58"/>
  <c r="M386" i="58"/>
  <c r="L386" i="58"/>
  <c r="K386" i="58"/>
  <c r="J386" i="58"/>
  <c r="I386" i="58"/>
  <c r="G386" i="58"/>
  <c r="F386" i="58"/>
  <c r="E386" i="58"/>
  <c r="P62" i="58"/>
  <c r="O62" i="58"/>
  <c r="N62" i="58"/>
  <c r="M62" i="58"/>
  <c r="L62" i="58"/>
  <c r="K62" i="58"/>
  <c r="J62" i="58"/>
  <c r="I62" i="58"/>
  <c r="G62" i="58"/>
  <c r="F62" i="58"/>
  <c r="E62" i="58"/>
  <c r="P347" i="58"/>
  <c r="O347" i="58"/>
  <c r="N347" i="58"/>
  <c r="M347" i="58"/>
  <c r="L347" i="58"/>
  <c r="K347" i="58"/>
  <c r="J347" i="58"/>
  <c r="I347" i="58"/>
  <c r="G347" i="58"/>
  <c r="F347" i="58"/>
  <c r="E347" i="58"/>
  <c r="P336" i="58"/>
  <c r="O336" i="58"/>
  <c r="N336" i="58"/>
  <c r="M336" i="58"/>
  <c r="L336" i="58"/>
  <c r="K336" i="58"/>
  <c r="J336" i="58"/>
  <c r="I336" i="58"/>
  <c r="G336" i="58"/>
  <c r="F336" i="58"/>
  <c r="E336" i="58"/>
  <c r="P331" i="58"/>
  <c r="O331" i="58"/>
  <c r="N331" i="58"/>
  <c r="M331" i="58"/>
  <c r="L331" i="58"/>
  <c r="K331" i="58"/>
  <c r="J331" i="58"/>
  <c r="I331" i="58"/>
  <c r="G331" i="58"/>
  <c r="F331" i="58"/>
  <c r="E331" i="58"/>
  <c r="P41" i="58"/>
  <c r="O41" i="58"/>
  <c r="N41" i="58"/>
  <c r="M41" i="58"/>
  <c r="L41" i="58"/>
  <c r="K41" i="58"/>
  <c r="J41" i="58"/>
  <c r="I41" i="58"/>
  <c r="G41" i="58"/>
  <c r="F41" i="58"/>
  <c r="E41" i="58"/>
  <c r="P32" i="58"/>
  <c r="O32" i="58"/>
  <c r="N32" i="58"/>
  <c r="M32" i="58"/>
  <c r="L32" i="58"/>
  <c r="K32" i="58"/>
  <c r="J32" i="58"/>
  <c r="I32" i="58"/>
  <c r="G32" i="58"/>
  <c r="F32" i="58"/>
  <c r="E32"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70" i="58"/>
  <c r="O470" i="58"/>
  <c r="N470" i="58"/>
  <c r="M470" i="58"/>
  <c r="L470" i="58"/>
  <c r="K470" i="58"/>
  <c r="J470" i="58"/>
  <c r="I470" i="58"/>
  <c r="G470" i="58"/>
  <c r="F470" i="58"/>
  <c r="E470" i="58"/>
  <c r="P468" i="58"/>
  <c r="O468" i="58"/>
  <c r="N468" i="58"/>
  <c r="M468" i="58"/>
  <c r="L468" i="58"/>
  <c r="K468" i="58"/>
  <c r="J468" i="58"/>
  <c r="I468" i="58"/>
  <c r="G468" i="58"/>
  <c r="F468" i="58"/>
  <c r="E468"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5" i="58"/>
  <c r="O75" i="58"/>
  <c r="N75" i="58"/>
  <c r="M75" i="58"/>
  <c r="L75" i="58"/>
  <c r="K75" i="58"/>
  <c r="J75" i="58"/>
  <c r="I75" i="58"/>
  <c r="G75" i="58"/>
  <c r="F75" i="58"/>
  <c r="E75" i="58"/>
  <c r="P52" i="58"/>
  <c r="O52" i="58"/>
  <c r="N52" i="58"/>
  <c r="M52" i="58"/>
  <c r="L52" i="58"/>
  <c r="K52" i="58"/>
  <c r="J52" i="58"/>
  <c r="I52" i="58"/>
  <c r="G52" i="58"/>
  <c r="F52" i="58"/>
  <c r="E52" i="58"/>
  <c r="P353" i="58"/>
  <c r="O353" i="58"/>
  <c r="N353" i="58"/>
  <c r="M353" i="58"/>
  <c r="L353" i="58"/>
  <c r="K353" i="58"/>
  <c r="J353" i="58"/>
  <c r="I353" i="58"/>
  <c r="G353" i="58"/>
  <c r="F353" i="58"/>
  <c r="E353" i="58"/>
  <c r="P29" i="58"/>
  <c r="O29" i="58"/>
  <c r="N29" i="58"/>
  <c r="M29" i="58"/>
  <c r="L29" i="58"/>
  <c r="K29" i="58"/>
  <c r="J29" i="58"/>
  <c r="I29" i="58"/>
  <c r="G29" i="58"/>
  <c r="F29" i="58"/>
  <c r="E29" i="58"/>
  <c r="P16" i="58"/>
  <c r="O16" i="58"/>
  <c r="N16" i="58"/>
  <c r="M16" i="58"/>
  <c r="L16" i="58"/>
  <c r="K16" i="58"/>
  <c r="J16" i="58"/>
  <c r="I16" i="58"/>
  <c r="G16" i="58"/>
  <c r="F16" i="58"/>
  <c r="E16" i="58"/>
  <c r="P143" i="58"/>
  <c r="O143" i="58"/>
  <c r="N143" i="58"/>
  <c r="M143" i="58"/>
  <c r="L143" i="58"/>
  <c r="K143" i="58"/>
  <c r="J143" i="58"/>
  <c r="I143" i="58"/>
  <c r="G143" i="58"/>
  <c r="F143" i="58"/>
  <c r="E143"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7" i="58"/>
  <c r="O437" i="58"/>
  <c r="N437" i="58"/>
  <c r="M437" i="58"/>
  <c r="L437" i="58"/>
  <c r="K437" i="58"/>
  <c r="J437" i="58"/>
  <c r="I437" i="58"/>
  <c r="G437" i="58"/>
  <c r="F437" i="58"/>
  <c r="E437" i="58"/>
  <c r="P119" i="58"/>
  <c r="O119" i="58"/>
  <c r="N119" i="58"/>
  <c r="M119" i="58"/>
  <c r="L119" i="58"/>
  <c r="K119" i="58"/>
  <c r="J119" i="58"/>
  <c r="I119" i="58"/>
  <c r="G119" i="58"/>
  <c r="F119" i="58"/>
  <c r="E119" i="58"/>
  <c r="P419" i="58"/>
  <c r="O419" i="58"/>
  <c r="N419" i="58"/>
  <c r="M419" i="58"/>
  <c r="L419" i="58"/>
  <c r="K419" i="58"/>
  <c r="J419" i="58"/>
  <c r="I419" i="58"/>
  <c r="G419" i="58"/>
  <c r="F419" i="58"/>
  <c r="E419" i="58"/>
  <c r="P418" i="58"/>
  <c r="O418" i="58"/>
  <c r="N418" i="58"/>
  <c r="M418" i="58"/>
  <c r="L418" i="58"/>
  <c r="K418" i="58"/>
  <c r="J418" i="58"/>
  <c r="I418" i="58"/>
  <c r="G418" i="58"/>
  <c r="F418" i="58"/>
  <c r="E418"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49" i="58"/>
  <c r="O349" i="58"/>
  <c r="N349" i="58"/>
  <c r="M349" i="58"/>
  <c r="L349" i="58"/>
  <c r="K349" i="58"/>
  <c r="J349" i="58"/>
  <c r="I349" i="58"/>
  <c r="G349" i="58"/>
  <c r="F349" i="58"/>
  <c r="E349" i="58"/>
  <c r="P339" i="58"/>
  <c r="O339" i="58"/>
  <c r="N339" i="58"/>
  <c r="M339" i="58"/>
  <c r="L339" i="58"/>
  <c r="K339" i="58"/>
  <c r="J339" i="58"/>
  <c r="I339" i="58"/>
  <c r="G339" i="58"/>
  <c r="F339" i="58"/>
  <c r="E339" i="58"/>
  <c r="P26" i="58"/>
  <c r="O26" i="58"/>
  <c r="N26" i="58"/>
  <c r="M26" i="58"/>
  <c r="L26" i="58"/>
  <c r="K26" i="58"/>
  <c r="J26" i="58"/>
  <c r="I26" i="58"/>
  <c r="G26" i="58"/>
  <c r="F26" i="58"/>
  <c r="E26"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8" i="58"/>
  <c r="O248" i="58"/>
  <c r="N248" i="58"/>
  <c r="M248" i="58"/>
  <c r="L248" i="58"/>
  <c r="K248" i="58"/>
  <c r="J248" i="58"/>
  <c r="I248" i="58"/>
  <c r="G248" i="58"/>
  <c r="F248" i="58"/>
  <c r="E248"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2" i="58"/>
  <c r="O232" i="58"/>
  <c r="N232" i="58"/>
  <c r="M232" i="58"/>
  <c r="L232" i="58"/>
  <c r="K232" i="58"/>
  <c r="J232" i="58"/>
  <c r="I232" i="58"/>
  <c r="G232" i="58"/>
  <c r="F232" i="58"/>
  <c r="E232"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6" i="58"/>
  <c r="O166" i="58"/>
  <c r="N166" i="58"/>
  <c r="M166" i="58"/>
  <c r="L166" i="58"/>
  <c r="K166" i="58"/>
  <c r="J166" i="58"/>
  <c r="I166" i="58"/>
  <c r="G166" i="58"/>
  <c r="F166" i="58"/>
  <c r="E166" i="58"/>
  <c r="P595" i="58"/>
  <c r="O595" i="58"/>
  <c r="N595" i="58"/>
  <c r="M595" i="58"/>
  <c r="L595" i="58"/>
  <c r="K595" i="58"/>
  <c r="J595" i="58"/>
  <c r="I595" i="58"/>
  <c r="G595" i="58"/>
  <c r="F595" i="58"/>
  <c r="E595" i="58"/>
  <c r="P447" i="58"/>
  <c r="O447" i="58"/>
  <c r="N447" i="58"/>
  <c r="M447" i="58"/>
  <c r="L447" i="58"/>
  <c r="K447" i="58"/>
  <c r="J447" i="58"/>
  <c r="I447" i="58"/>
  <c r="G447" i="58"/>
  <c r="F447" i="58"/>
  <c r="E447" i="58"/>
  <c r="P438" i="58"/>
  <c r="O438" i="58"/>
  <c r="N438" i="58"/>
  <c r="M438" i="58"/>
  <c r="L438" i="58"/>
  <c r="K438" i="58"/>
  <c r="J438" i="58"/>
  <c r="I438" i="58"/>
  <c r="G438" i="58"/>
  <c r="F438" i="58"/>
  <c r="E438" i="58"/>
  <c r="P421" i="58"/>
  <c r="O421" i="58"/>
  <c r="N421" i="58"/>
  <c r="M421" i="58"/>
  <c r="L421" i="58"/>
  <c r="K421" i="58"/>
  <c r="J421" i="58"/>
  <c r="I421" i="58"/>
  <c r="G421" i="58"/>
  <c r="F421" i="58"/>
  <c r="E421" i="58"/>
  <c r="P412" i="58"/>
  <c r="O412" i="58"/>
  <c r="N412" i="58"/>
  <c r="M412" i="58"/>
  <c r="L412" i="58"/>
  <c r="K412" i="58"/>
  <c r="J412" i="58"/>
  <c r="I412" i="58"/>
  <c r="G412" i="58"/>
  <c r="F412" i="58"/>
  <c r="E412"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369" i="58"/>
  <c r="O369" i="58"/>
  <c r="N369" i="58"/>
  <c r="M369" i="58"/>
  <c r="L369" i="58"/>
  <c r="K369" i="58"/>
  <c r="J369" i="58"/>
  <c r="I369" i="58"/>
  <c r="G369" i="58"/>
  <c r="F369" i="58"/>
  <c r="E369" i="58"/>
  <c r="P585" i="58"/>
  <c r="O585" i="58"/>
  <c r="N585" i="58"/>
  <c r="M585" i="58"/>
  <c r="L585" i="58"/>
  <c r="K585" i="58"/>
  <c r="J585" i="58"/>
  <c r="I585" i="58"/>
  <c r="G585" i="58"/>
  <c r="F585" i="58"/>
  <c r="E585" i="58"/>
  <c r="P356" i="58"/>
  <c r="O356" i="58"/>
  <c r="N356" i="58"/>
  <c r="M356" i="58"/>
  <c r="L356" i="58"/>
  <c r="K356" i="58"/>
  <c r="J356" i="58"/>
  <c r="I356" i="58"/>
  <c r="G356" i="58"/>
  <c r="F356" i="58"/>
  <c r="E356" i="58"/>
  <c r="P580" i="58"/>
  <c r="O580" i="58"/>
  <c r="N580" i="58"/>
  <c r="M580" i="58"/>
  <c r="L580" i="58"/>
  <c r="K580" i="58"/>
  <c r="J580" i="58"/>
  <c r="I580" i="58"/>
  <c r="G580" i="58"/>
  <c r="F580" i="58"/>
  <c r="E580" i="58"/>
  <c r="P351" i="58"/>
  <c r="O351" i="58"/>
  <c r="N351" i="58"/>
  <c r="M351" i="58"/>
  <c r="L351" i="58"/>
  <c r="K351" i="58"/>
  <c r="J351" i="58"/>
  <c r="I351" i="58"/>
  <c r="G351" i="58"/>
  <c r="F351" i="58"/>
  <c r="E351" i="58"/>
  <c r="P47" i="58"/>
  <c r="O47" i="58"/>
  <c r="N47" i="58"/>
  <c r="M47" i="58"/>
  <c r="L47" i="58"/>
  <c r="K47" i="58"/>
  <c r="J47" i="58"/>
  <c r="I47" i="58"/>
  <c r="G47" i="58"/>
  <c r="F47" i="58"/>
  <c r="E47" i="58"/>
  <c r="P334" i="58"/>
  <c r="O334" i="58"/>
  <c r="N334" i="58"/>
  <c r="M334" i="58"/>
  <c r="L334" i="58"/>
  <c r="K334" i="58"/>
  <c r="J334" i="58"/>
  <c r="I334" i="58"/>
  <c r="G334" i="58"/>
  <c r="F334" i="58"/>
  <c r="E334"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21" i="58"/>
  <c r="O321" i="58"/>
  <c r="N321" i="58"/>
  <c r="M321" i="58"/>
  <c r="L321" i="58"/>
  <c r="K321" i="58"/>
  <c r="J321" i="58"/>
  <c r="I321" i="58"/>
  <c r="G321" i="58"/>
  <c r="F321" i="58"/>
  <c r="E321"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6" i="58"/>
  <c r="O236" i="58"/>
  <c r="N236" i="58"/>
  <c r="M236" i="58"/>
  <c r="L236" i="58"/>
  <c r="K236" i="58"/>
  <c r="J236" i="58"/>
  <c r="I236" i="58"/>
  <c r="G236" i="58"/>
  <c r="F236" i="58"/>
  <c r="E236"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3" i="58"/>
  <c r="O553" i="58"/>
  <c r="N553" i="58"/>
  <c r="M553" i="58"/>
  <c r="L553" i="58"/>
  <c r="K553" i="58"/>
  <c r="J553" i="58"/>
  <c r="I553" i="58"/>
  <c r="G553" i="58"/>
  <c r="F553" i="58"/>
  <c r="E553"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5" i="58"/>
  <c r="O445" i="58"/>
  <c r="N445" i="58"/>
  <c r="M445" i="58"/>
  <c r="L445" i="58"/>
  <c r="K445" i="58"/>
  <c r="J445" i="58"/>
  <c r="I445" i="58"/>
  <c r="G445" i="58"/>
  <c r="F445" i="58"/>
  <c r="E445" i="58"/>
  <c r="P155" i="58"/>
  <c r="O155" i="58"/>
  <c r="N155" i="58"/>
  <c r="M155" i="58"/>
  <c r="L155" i="58"/>
  <c r="K155" i="58"/>
  <c r="J155" i="58"/>
  <c r="I155" i="58"/>
  <c r="G155" i="58"/>
  <c r="F155" i="58"/>
  <c r="E155" i="58"/>
  <c r="P543" i="58"/>
  <c r="O543" i="58"/>
  <c r="N543" i="58"/>
  <c r="M543" i="58"/>
  <c r="L543" i="58"/>
  <c r="K543" i="58"/>
  <c r="J543" i="58"/>
  <c r="I543" i="58"/>
  <c r="G543" i="58"/>
  <c r="F543" i="58"/>
  <c r="E543" i="58"/>
  <c r="P133" i="58"/>
  <c r="O133" i="58"/>
  <c r="N133" i="58"/>
  <c r="M133" i="58"/>
  <c r="L133" i="58"/>
  <c r="K133" i="58"/>
  <c r="J133" i="58"/>
  <c r="I133" i="58"/>
  <c r="G133" i="58"/>
  <c r="F133" i="58"/>
  <c r="E133" i="58"/>
  <c r="P132" i="58"/>
  <c r="O132" i="58"/>
  <c r="N132" i="58"/>
  <c r="M132" i="58"/>
  <c r="L132" i="58"/>
  <c r="K132" i="58"/>
  <c r="J132" i="58"/>
  <c r="I132" i="58"/>
  <c r="G132" i="58"/>
  <c r="F132" i="58"/>
  <c r="E132" i="58"/>
  <c r="P142" i="58"/>
  <c r="O142" i="58"/>
  <c r="N142" i="58"/>
  <c r="M142" i="58"/>
  <c r="L142" i="58"/>
  <c r="K142" i="58"/>
  <c r="J142" i="58"/>
  <c r="I142" i="58"/>
  <c r="G142" i="58"/>
  <c r="F142" i="58"/>
  <c r="E142" i="58"/>
  <c r="P117" i="58"/>
  <c r="O117" i="58"/>
  <c r="N117" i="58"/>
  <c r="M117" i="58"/>
  <c r="L117" i="58"/>
  <c r="K117" i="58"/>
  <c r="J117" i="58"/>
  <c r="I117" i="58"/>
  <c r="G117" i="58"/>
  <c r="F117" i="58"/>
  <c r="E117" i="58"/>
  <c r="P427" i="58"/>
  <c r="O427" i="58"/>
  <c r="N427" i="58"/>
  <c r="M427" i="58"/>
  <c r="L427" i="58"/>
  <c r="K427" i="58"/>
  <c r="J427" i="58"/>
  <c r="I427" i="58"/>
  <c r="G427" i="58"/>
  <c r="F427" i="58"/>
  <c r="E427" i="58"/>
  <c r="P426" i="58"/>
  <c r="O426" i="58"/>
  <c r="N426" i="58"/>
  <c r="M426" i="58"/>
  <c r="L426" i="58"/>
  <c r="K426" i="58"/>
  <c r="J426" i="58"/>
  <c r="I426" i="58"/>
  <c r="G426" i="58"/>
  <c r="F426" i="58"/>
  <c r="E426" i="58"/>
  <c r="P408" i="58"/>
  <c r="O408" i="58"/>
  <c r="N408" i="58"/>
  <c r="M408" i="58"/>
  <c r="L408" i="58"/>
  <c r="K408" i="58"/>
  <c r="J408" i="58"/>
  <c r="I408" i="58"/>
  <c r="G408" i="58"/>
  <c r="F408" i="58"/>
  <c r="E408" i="58"/>
  <c r="P115" i="58"/>
  <c r="O115" i="58"/>
  <c r="N115" i="58"/>
  <c r="M115" i="58"/>
  <c r="L115" i="58"/>
  <c r="K115" i="58"/>
  <c r="J115" i="58"/>
  <c r="I115" i="58"/>
  <c r="G115" i="58"/>
  <c r="F115" i="58"/>
  <c r="E115" i="58"/>
  <c r="P106" i="58"/>
  <c r="O106" i="58"/>
  <c r="N106" i="58"/>
  <c r="M106" i="58"/>
  <c r="L106" i="58"/>
  <c r="K106" i="58"/>
  <c r="J106" i="58"/>
  <c r="I106" i="58"/>
  <c r="G106" i="58"/>
  <c r="F106" i="58"/>
  <c r="E106"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0" i="58"/>
  <c r="O370" i="58"/>
  <c r="N370" i="58"/>
  <c r="M370" i="58"/>
  <c r="L370" i="58"/>
  <c r="K370" i="58"/>
  <c r="J370" i="58"/>
  <c r="I370" i="58"/>
  <c r="G370" i="58"/>
  <c r="F370" i="58"/>
  <c r="E370"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6" i="58"/>
  <c r="O456" i="58"/>
  <c r="N456" i="58"/>
  <c r="M456" i="58"/>
  <c r="L456" i="58"/>
  <c r="K456" i="58"/>
  <c r="J456" i="58"/>
  <c r="I456" i="58"/>
  <c r="G456" i="58"/>
  <c r="F456" i="58"/>
  <c r="E456"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8" i="58"/>
  <c r="O208" i="58"/>
  <c r="N208" i="58"/>
  <c r="M208" i="58"/>
  <c r="L208" i="58"/>
  <c r="K208" i="58"/>
  <c r="J208" i="58"/>
  <c r="I208" i="58"/>
  <c r="G208" i="58"/>
  <c r="F208" i="58"/>
  <c r="E208"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8" i="58"/>
  <c r="O138" i="58"/>
  <c r="N138" i="58"/>
  <c r="M138" i="58"/>
  <c r="L138" i="58"/>
  <c r="K138" i="58"/>
  <c r="J138" i="58"/>
  <c r="I138" i="58"/>
  <c r="G138" i="58"/>
  <c r="F138" i="58"/>
  <c r="E138" i="58"/>
  <c r="P387" i="58"/>
  <c r="O387" i="58"/>
  <c r="N387" i="58"/>
  <c r="M387" i="58"/>
  <c r="L387" i="58"/>
  <c r="K387" i="58"/>
  <c r="J387" i="58"/>
  <c r="I387" i="58"/>
  <c r="G387" i="58"/>
  <c r="F387" i="58"/>
  <c r="E387"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69" i="58"/>
  <c r="O469" i="58"/>
  <c r="N469" i="58"/>
  <c r="M469" i="58"/>
  <c r="L469" i="58"/>
  <c r="K469" i="58"/>
  <c r="J469" i="58"/>
  <c r="I469" i="58"/>
  <c r="G469" i="58"/>
  <c r="F469" i="58"/>
  <c r="E469" i="58"/>
  <c r="P454" i="58"/>
  <c r="O454" i="58"/>
  <c r="N454" i="58"/>
  <c r="M454" i="58"/>
  <c r="L454" i="58"/>
  <c r="K454" i="58"/>
  <c r="J454" i="58"/>
  <c r="I454" i="58"/>
  <c r="G454" i="58"/>
  <c r="F454" i="58"/>
  <c r="E454" i="58"/>
  <c r="P452" i="58"/>
  <c r="O452" i="58"/>
  <c r="N452" i="58"/>
  <c r="M452" i="58"/>
  <c r="L452" i="58"/>
  <c r="K452" i="58"/>
  <c r="J452" i="58"/>
  <c r="I452" i="58"/>
  <c r="G452" i="58"/>
  <c r="F452" i="58"/>
  <c r="E452" i="58"/>
  <c r="P449" i="58"/>
  <c r="O449" i="58"/>
  <c r="N449" i="58"/>
  <c r="M449" i="58"/>
  <c r="L449" i="58"/>
  <c r="K449" i="58"/>
  <c r="J449" i="58"/>
  <c r="I449" i="58"/>
  <c r="G449" i="58"/>
  <c r="F449" i="58"/>
  <c r="E449"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29" i="58"/>
  <c r="O429" i="58"/>
  <c r="N429" i="58"/>
  <c r="M429" i="58"/>
  <c r="L429" i="58"/>
  <c r="K429" i="58"/>
  <c r="J429" i="58"/>
  <c r="I429" i="58"/>
  <c r="G429" i="58"/>
  <c r="F429" i="58"/>
  <c r="E429" i="58"/>
  <c r="P111" i="58"/>
  <c r="O111" i="58"/>
  <c r="N111" i="58"/>
  <c r="M111" i="58"/>
  <c r="L111" i="58"/>
  <c r="K111" i="58"/>
  <c r="J111" i="58"/>
  <c r="I111" i="58"/>
  <c r="G111" i="58"/>
  <c r="F111" i="58"/>
  <c r="E111" i="58"/>
  <c r="P110" i="58"/>
  <c r="O110" i="58"/>
  <c r="N110" i="58"/>
  <c r="M110" i="58"/>
  <c r="L110" i="58"/>
  <c r="K110" i="58"/>
  <c r="J110" i="58"/>
  <c r="I110" i="58"/>
  <c r="G110" i="58"/>
  <c r="F110" i="58"/>
  <c r="E110" i="58"/>
  <c r="P402" i="58"/>
  <c r="O402" i="58"/>
  <c r="N402" i="58"/>
  <c r="M402" i="58"/>
  <c r="L402" i="58"/>
  <c r="K402" i="58"/>
  <c r="J402" i="58"/>
  <c r="I402" i="58"/>
  <c r="G402" i="58"/>
  <c r="F402" i="58"/>
  <c r="E402" i="58"/>
  <c r="P91" i="58"/>
  <c r="O91" i="58"/>
  <c r="N91" i="58"/>
  <c r="M91" i="58"/>
  <c r="L91" i="58"/>
  <c r="K91" i="58"/>
  <c r="J91" i="58"/>
  <c r="I91" i="58"/>
  <c r="G91" i="58"/>
  <c r="F91" i="58"/>
  <c r="E91" i="58"/>
  <c r="P388" i="58"/>
  <c r="O388" i="58"/>
  <c r="N388" i="58"/>
  <c r="M388" i="58"/>
  <c r="L388" i="58"/>
  <c r="K388" i="58"/>
  <c r="J388" i="58"/>
  <c r="I388" i="58"/>
  <c r="G388" i="58"/>
  <c r="F388" i="58"/>
  <c r="E388" i="58"/>
  <c r="P83" i="58"/>
  <c r="O83" i="58"/>
  <c r="N83" i="58"/>
  <c r="M83" i="58"/>
  <c r="L83" i="58"/>
  <c r="K83" i="58"/>
  <c r="J83" i="58"/>
  <c r="I83" i="58"/>
  <c r="G83" i="58"/>
  <c r="F83" i="58"/>
  <c r="E83"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6" i="58"/>
  <c r="O326" i="58"/>
  <c r="N326" i="58"/>
  <c r="M326" i="58"/>
  <c r="L326" i="58"/>
  <c r="K326" i="58"/>
  <c r="J326" i="58"/>
  <c r="I326" i="58"/>
  <c r="G326" i="58"/>
  <c r="F326" i="58"/>
  <c r="E326" i="58"/>
  <c r="P320" i="58"/>
  <c r="O320" i="58"/>
  <c r="N320" i="58"/>
  <c r="M320" i="58"/>
  <c r="L320" i="58"/>
  <c r="K320" i="58"/>
  <c r="J320" i="58"/>
  <c r="I320" i="58"/>
  <c r="G320" i="58"/>
  <c r="F320" i="58"/>
  <c r="E320" i="58"/>
  <c r="P31" i="58"/>
  <c r="O31" i="58"/>
  <c r="N31" i="58"/>
  <c r="M31" i="58"/>
  <c r="L31" i="58"/>
  <c r="K31" i="58"/>
  <c r="J31" i="58"/>
  <c r="I31" i="58"/>
  <c r="G31" i="58"/>
  <c r="F31" i="58"/>
  <c r="E31" i="58"/>
  <c r="P312" i="58"/>
  <c r="O312" i="58"/>
  <c r="N312" i="58"/>
  <c r="M312" i="58"/>
  <c r="L312" i="58"/>
  <c r="K312" i="58"/>
  <c r="J312" i="58"/>
  <c r="I312" i="58"/>
  <c r="G312" i="58"/>
  <c r="F312" i="58"/>
  <c r="E312" i="58"/>
  <c r="P297" i="58"/>
  <c r="O297" i="58"/>
  <c r="N297" i="58"/>
  <c r="M297" i="58"/>
  <c r="L297" i="58"/>
  <c r="K297" i="58"/>
  <c r="J297" i="58"/>
  <c r="I297" i="58"/>
  <c r="G297" i="58"/>
  <c r="F297" i="58"/>
  <c r="E297" i="58"/>
  <c r="P17" i="58"/>
  <c r="O17" i="58"/>
  <c r="N17" i="58"/>
  <c r="M17" i="58"/>
  <c r="L17" i="58"/>
  <c r="K17" i="58"/>
  <c r="J17" i="58"/>
  <c r="I17" i="58"/>
  <c r="G17" i="58"/>
  <c r="F17" i="58"/>
  <c r="E17" i="58"/>
  <c r="P278" i="58"/>
  <c r="O278" i="58"/>
  <c r="N278" i="58"/>
  <c r="M278" i="58"/>
  <c r="L278" i="58"/>
  <c r="K278" i="58"/>
  <c r="J278" i="58"/>
  <c r="I278" i="58"/>
  <c r="G278" i="58"/>
  <c r="F278" i="58"/>
  <c r="E278" i="58"/>
  <c r="P237" i="58"/>
  <c r="O237" i="58"/>
  <c r="N237" i="58"/>
  <c r="M237" i="58"/>
  <c r="L237" i="58"/>
  <c r="K237" i="58"/>
  <c r="J237" i="58"/>
  <c r="I237" i="58"/>
  <c r="G237" i="58"/>
  <c r="F237" i="58"/>
  <c r="E237" i="58"/>
  <c r="P222" i="58"/>
  <c r="O222" i="58"/>
  <c r="N222" i="58"/>
  <c r="M222" i="58"/>
  <c r="L222" i="58"/>
  <c r="K222" i="58"/>
  <c r="J222" i="58"/>
  <c r="I222" i="58"/>
  <c r="G222" i="58"/>
  <c r="F222" i="58"/>
  <c r="E222"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70" i="58"/>
  <c r="O170" i="58"/>
  <c r="N170" i="58"/>
  <c r="M170" i="58"/>
  <c r="L170" i="58"/>
  <c r="K170" i="58"/>
  <c r="J170" i="58"/>
  <c r="I170" i="58"/>
  <c r="G170" i="58"/>
  <c r="F170" i="58"/>
  <c r="E170" i="58"/>
  <c r="P169" i="58"/>
  <c r="O169" i="58"/>
  <c r="N169" i="58"/>
  <c r="M169" i="58"/>
  <c r="L169" i="58"/>
  <c r="K169" i="58"/>
  <c r="J169" i="58"/>
  <c r="I169" i="58"/>
  <c r="G169" i="58"/>
  <c r="F169" i="58"/>
  <c r="E169" i="58"/>
  <c r="P444" i="58"/>
  <c r="O444" i="58"/>
  <c r="N444" i="58"/>
  <c r="M444" i="58"/>
  <c r="L444" i="58"/>
  <c r="K444" i="58"/>
  <c r="J444" i="58"/>
  <c r="I444" i="58"/>
  <c r="G444" i="58"/>
  <c r="F444" i="58"/>
  <c r="E444" i="58"/>
  <c r="P114" i="58"/>
  <c r="O114" i="58"/>
  <c r="N114" i="58"/>
  <c r="M114" i="58"/>
  <c r="L114" i="58"/>
  <c r="K114" i="58"/>
  <c r="J114" i="58"/>
  <c r="I114" i="58"/>
  <c r="G114" i="58"/>
  <c r="F114" i="58"/>
  <c r="E114" i="58"/>
  <c r="P108" i="58"/>
  <c r="O108" i="58"/>
  <c r="N108" i="58"/>
  <c r="M108" i="58"/>
  <c r="L108" i="58"/>
  <c r="K108" i="58"/>
  <c r="J108" i="58"/>
  <c r="I108" i="58"/>
  <c r="G108" i="58"/>
  <c r="F108" i="58"/>
  <c r="E108" i="58"/>
  <c r="P410" i="58"/>
  <c r="O410" i="58"/>
  <c r="N410" i="58"/>
  <c r="M410" i="58"/>
  <c r="L410" i="58"/>
  <c r="K410" i="58"/>
  <c r="J410" i="58"/>
  <c r="I410" i="58"/>
  <c r="G410" i="58"/>
  <c r="F410" i="58"/>
  <c r="E410" i="58"/>
  <c r="P105" i="58"/>
  <c r="O105" i="58"/>
  <c r="N105" i="58"/>
  <c r="M105" i="58"/>
  <c r="L105" i="58"/>
  <c r="K105" i="58"/>
  <c r="J105" i="58"/>
  <c r="I105" i="58"/>
  <c r="G105" i="58"/>
  <c r="F105" i="58"/>
  <c r="E105" i="58"/>
  <c r="P100" i="58"/>
  <c r="O100" i="58"/>
  <c r="N100" i="58"/>
  <c r="M100" i="58"/>
  <c r="L100" i="58"/>
  <c r="K100" i="58"/>
  <c r="J100" i="58"/>
  <c r="I100" i="58"/>
  <c r="G100" i="58"/>
  <c r="F100" i="58"/>
  <c r="E100" i="58"/>
  <c r="P88" i="58"/>
  <c r="O88" i="58"/>
  <c r="N88" i="58"/>
  <c r="M88" i="58"/>
  <c r="L88" i="58"/>
  <c r="K88" i="58"/>
  <c r="J88" i="58"/>
  <c r="I88" i="58"/>
  <c r="G88" i="58"/>
  <c r="F88" i="58"/>
  <c r="E88" i="58"/>
  <c r="P383" i="58"/>
  <c r="O383" i="58"/>
  <c r="N383" i="58"/>
  <c r="M383" i="58"/>
  <c r="L383" i="58"/>
  <c r="K383" i="58"/>
  <c r="J383" i="58"/>
  <c r="I383" i="58"/>
  <c r="G383" i="58"/>
  <c r="F383" i="58"/>
  <c r="E383"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67" i="58"/>
  <c r="O67" i="58"/>
  <c r="N67" i="58"/>
  <c r="M67" i="58"/>
  <c r="L67" i="58"/>
  <c r="K67" i="58"/>
  <c r="J67" i="58"/>
  <c r="I67" i="58"/>
  <c r="G67" i="58"/>
  <c r="F67" i="58"/>
  <c r="E67" i="58"/>
  <c r="P375" i="58"/>
  <c r="O375" i="58"/>
  <c r="N375" i="58"/>
  <c r="M375" i="58"/>
  <c r="L375" i="58"/>
  <c r="K375" i="58"/>
  <c r="J375" i="58"/>
  <c r="I375" i="58"/>
  <c r="G375" i="58"/>
  <c r="F375" i="58"/>
  <c r="E375" i="58"/>
  <c r="P363" i="58"/>
  <c r="O363" i="58"/>
  <c r="N363" i="58"/>
  <c r="M363" i="58"/>
  <c r="L363" i="58"/>
  <c r="K363" i="58"/>
  <c r="J363" i="58"/>
  <c r="I363" i="58"/>
  <c r="G363" i="58"/>
  <c r="F363" i="58"/>
  <c r="E363" i="58"/>
  <c r="P361" i="58"/>
  <c r="O361" i="58"/>
  <c r="N361" i="58"/>
  <c r="M361" i="58"/>
  <c r="L361" i="58"/>
  <c r="K361" i="58"/>
  <c r="J361" i="58"/>
  <c r="I361" i="58"/>
  <c r="G361" i="58"/>
  <c r="F361" i="58"/>
  <c r="E361" i="58"/>
  <c r="P329" i="58"/>
  <c r="O329" i="58"/>
  <c r="N329" i="58"/>
  <c r="M329" i="58"/>
  <c r="L329" i="58"/>
  <c r="K329" i="58"/>
  <c r="J329" i="58"/>
  <c r="I329" i="58"/>
  <c r="G329" i="58"/>
  <c r="F329" i="58"/>
  <c r="E329"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2" i="58"/>
  <c r="O252" i="58"/>
  <c r="N252" i="58"/>
  <c r="M252" i="58"/>
  <c r="L252" i="58"/>
  <c r="K252" i="58"/>
  <c r="J252" i="58"/>
  <c r="I252" i="58"/>
  <c r="G252" i="58"/>
  <c r="F252" i="58"/>
  <c r="E252" i="58"/>
  <c r="P254" i="58"/>
  <c r="O254" i="58"/>
  <c r="N254" i="58"/>
  <c r="M254" i="58"/>
  <c r="L254" i="58"/>
  <c r="K254" i="58"/>
  <c r="J254" i="58"/>
  <c r="I254" i="58"/>
  <c r="G254" i="58"/>
  <c r="F254" i="58"/>
  <c r="E254" i="58"/>
  <c r="P510" i="58"/>
  <c r="O510" i="58"/>
  <c r="N510" i="58"/>
  <c r="M510" i="58"/>
  <c r="L510" i="58"/>
  <c r="K510" i="58"/>
  <c r="J510" i="58"/>
  <c r="I510" i="58"/>
  <c r="G510" i="58"/>
  <c r="F510" i="58"/>
  <c r="E510" i="58"/>
  <c r="P245" i="58"/>
  <c r="O245" i="58"/>
  <c r="N245" i="58"/>
  <c r="M245" i="58"/>
  <c r="L245" i="58"/>
  <c r="K245" i="58"/>
  <c r="J245" i="58"/>
  <c r="I245" i="58"/>
  <c r="G245" i="58"/>
  <c r="F245" i="58"/>
  <c r="E245" i="58"/>
  <c r="P560" i="58"/>
  <c r="O560" i="58"/>
  <c r="N560" i="58"/>
  <c r="M560" i="58"/>
  <c r="L560" i="58"/>
  <c r="K560" i="58"/>
  <c r="J560" i="58"/>
  <c r="I560" i="58"/>
  <c r="G560" i="58"/>
  <c r="F560" i="58"/>
  <c r="E560" i="58"/>
  <c r="P217" i="58"/>
  <c r="O217" i="58"/>
  <c r="N217" i="58"/>
  <c r="M217" i="58"/>
  <c r="L217" i="58"/>
  <c r="K217" i="58"/>
  <c r="J217" i="58"/>
  <c r="I217" i="58"/>
  <c r="G217" i="58"/>
  <c r="F217" i="58"/>
  <c r="E217" i="58"/>
  <c r="P493" i="58"/>
  <c r="O493" i="58"/>
  <c r="N493" i="58"/>
  <c r="M493" i="58"/>
  <c r="L493" i="58"/>
  <c r="K493" i="58"/>
  <c r="J493" i="58"/>
  <c r="I493" i="58"/>
  <c r="G493" i="58"/>
  <c r="F493" i="58"/>
  <c r="E493" i="58"/>
  <c r="P486" i="58"/>
  <c r="O486" i="58"/>
  <c r="N486" i="58"/>
  <c r="M486" i="58"/>
  <c r="L486" i="58"/>
  <c r="K486" i="58"/>
  <c r="J486" i="58"/>
  <c r="I486" i="58"/>
  <c r="G486" i="58"/>
  <c r="F486" i="58"/>
  <c r="E486" i="58"/>
  <c r="P203" i="58"/>
  <c r="O203" i="58"/>
  <c r="N203" i="58"/>
  <c r="M203" i="58"/>
  <c r="L203" i="58"/>
  <c r="K203" i="58"/>
  <c r="J203" i="58"/>
  <c r="I203" i="58"/>
  <c r="G203" i="58"/>
  <c r="F203" i="58"/>
  <c r="E203" i="58"/>
  <c r="P198" i="58"/>
  <c r="O198" i="58"/>
  <c r="N198" i="58"/>
  <c r="M198" i="58"/>
  <c r="L198" i="58"/>
  <c r="K198" i="58"/>
  <c r="J198" i="58"/>
  <c r="I198" i="58"/>
  <c r="G198" i="58"/>
  <c r="F198" i="58"/>
  <c r="E198" i="58"/>
  <c r="P552" i="58"/>
  <c r="O552" i="58"/>
  <c r="N552" i="58"/>
  <c r="M552" i="58"/>
  <c r="L552" i="58"/>
  <c r="K552" i="58"/>
  <c r="J552" i="58"/>
  <c r="I552" i="58"/>
  <c r="G552" i="58"/>
  <c r="F552" i="58"/>
  <c r="E552" i="58"/>
  <c r="P185" i="58"/>
  <c r="O185" i="58"/>
  <c r="N185" i="58"/>
  <c r="M185" i="58"/>
  <c r="L185" i="58"/>
  <c r="K185" i="58"/>
  <c r="J185" i="58"/>
  <c r="I185" i="58"/>
  <c r="G185" i="58"/>
  <c r="F185" i="58"/>
  <c r="E185" i="58"/>
  <c r="P180" i="58"/>
  <c r="O180" i="58"/>
  <c r="N180" i="58"/>
  <c r="M180" i="58"/>
  <c r="L180" i="58"/>
  <c r="K180" i="58"/>
  <c r="J180" i="58"/>
  <c r="I180" i="58"/>
  <c r="G180" i="58"/>
  <c r="F180" i="58"/>
  <c r="E180" i="58"/>
  <c r="P177" i="58"/>
  <c r="O177" i="58"/>
  <c r="N177" i="58"/>
  <c r="M177" i="58"/>
  <c r="L177" i="58"/>
  <c r="K177" i="58"/>
  <c r="J177" i="58"/>
  <c r="I177" i="58"/>
  <c r="G177" i="58"/>
  <c r="F177" i="58"/>
  <c r="E177" i="58"/>
  <c r="P168" i="58"/>
  <c r="O168" i="58"/>
  <c r="N168" i="58"/>
  <c r="M168" i="58"/>
  <c r="L168" i="58"/>
  <c r="K168" i="58"/>
  <c r="J168" i="58"/>
  <c r="I168" i="58"/>
  <c r="G168" i="58"/>
  <c r="F168" i="58"/>
  <c r="E168" i="58"/>
  <c r="P463" i="58"/>
  <c r="O463" i="58"/>
  <c r="N463" i="58"/>
  <c r="M463" i="58"/>
  <c r="L463" i="58"/>
  <c r="K463" i="58"/>
  <c r="J463" i="58"/>
  <c r="I463" i="58"/>
  <c r="G463" i="58"/>
  <c r="F463" i="58"/>
  <c r="E463" i="58"/>
  <c r="P159" i="58"/>
  <c r="O159" i="58"/>
  <c r="N159" i="58"/>
  <c r="M159" i="58"/>
  <c r="L159" i="58"/>
  <c r="K159" i="58"/>
  <c r="J159" i="58"/>
  <c r="I159" i="58"/>
  <c r="G159" i="58"/>
  <c r="F159" i="58"/>
  <c r="E159" i="58"/>
  <c r="P466" i="58"/>
  <c r="O466" i="58"/>
  <c r="N466" i="58"/>
  <c r="M466" i="58"/>
  <c r="L466" i="58"/>
  <c r="K466" i="58"/>
  <c r="J466" i="58"/>
  <c r="I466" i="58"/>
  <c r="G466" i="58"/>
  <c r="F466" i="58"/>
  <c r="E466" i="58"/>
  <c r="P156" i="58"/>
  <c r="O156" i="58"/>
  <c r="N156" i="58"/>
  <c r="M156" i="58"/>
  <c r="L156" i="58"/>
  <c r="K156" i="58"/>
  <c r="J156" i="58"/>
  <c r="I156" i="58"/>
  <c r="G156" i="58"/>
  <c r="F156" i="58"/>
  <c r="E156" i="58"/>
  <c r="P161" i="58"/>
  <c r="O161" i="58"/>
  <c r="N161" i="58"/>
  <c r="M161" i="58"/>
  <c r="L161" i="58"/>
  <c r="K161" i="58"/>
  <c r="J161" i="58"/>
  <c r="I161" i="58"/>
  <c r="G161" i="58"/>
  <c r="F161" i="58"/>
  <c r="E161" i="58"/>
  <c r="P158" i="58"/>
  <c r="O158" i="58"/>
  <c r="N158" i="58"/>
  <c r="M158" i="58"/>
  <c r="L158" i="58"/>
  <c r="K158" i="58"/>
  <c r="J158" i="58"/>
  <c r="I158" i="58"/>
  <c r="G158" i="58"/>
  <c r="F158" i="58"/>
  <c r="E158" i="58"/>
  <c r="P154" i="58"/>
  <c r="O154" i="58"/>
  <c r="N154" i="58"/>
  <c r="M154" i="58"/>
  <c r="L154" i="58"/>
  <c r="K154" i="58"/>
  <c r="J154" i="58"/>
  <c r="I154" i="58"/>
  <c r="G154" i="58"/>
  <c r="F154" i="58"/>
  <c r="E154" i="58"/>
  <c r="P450" i="58"/>
  <c r="O450" i="58"/>
  <c r="N450" i="58"/>
  <c r="M450" i="58"/>
  <c r="L450" i="58"/>
  <c r="K450" i="58"/>
  <c r="J450" i="58"/>
  <c r="I450" i="58"/>
  <c r="G450" i="58"/>
  <c r="F450" i="58"/>
  <c r="E450" i="58"/>
  <c r="P157" i="58"/>
  <c r="O157" i="58"/>
  <c r="N157" i="58"/>
  <c r="M157" i="58"/>
  <c r="L157" i="58"/>
  <c r="K157" i="58"/>
  <c r="J157" i="58"/>
  <c r="I157" i="58"/>
  <c r="G157" i="58"/>
  <c r="F157" i="58"/>
  <c r="E157" i="58"/>
  <c r="P137" i="58"/>
  <c r="O137" i="58"/>
  <c r="N137" i="58"/>
  <c r="M137" i="58"/>
  <c r="L137" i="58"/>
  <c r="K137" i="58"/>
  <c r="J137" i="58"/>
  <c r="I137" i="58"/>
  <c r="G137" i="58"/>
  <c r="F137" i="58"/>
  <c r="E137" i="58"/>
  <c r="P129" i="58"/>
  <c r="O129" i="58"/>
  <c r="N129" i="58"/>
  <c r="M129" i="58"/>
  <c r="L129" i="58"/>
  <c r="K129" i="58"/>
  <c r="J129" i="58"/>
  <c r="I129" i="58"/>
  <c r="G129" i="58"/>
  <c r="F129" i="58"/>
  <c r="E129" i="58"/>
  <c r="P436" i="58"/>
  <c r="O436" i="58"/>
  <c r="N436" i="58"/>
  <c r="M436" i="58"/>
  <c r="L436" i="58"/>
  <c r="K436" i="58"/>
  <c r="J436" i="58"/>
  <c r="I436" i="58"/>
  <c r="G436" i="58"/>
  <c r="F436" i="58"/>
  <c r="E436" i="58"/>
  <c r="P433" i="58"/>
  <c r="O433" i="58"/>
  <c r="N433" i="58"/>
  <c r="M433" i="58"/>
  <c r="L433" i="58"/>
  <c r="K433" i="58"/>
  <c r="J433" i="58"/>
  <c r="I433" i="58"/>
  <c r="G433" i="58"/>
  <c r="F433" i="58"/>
  <c r="E433" i="58"/>
  <c r="P432" i="58"/>
  <c r="O432" i="58"/>
  <c r="N432" i="58"/>
  <c r="M432" i="58"/>
  <c r="L432" i="58"/>
  <c r="K432" i="58"/>
  <c r="J432" i="58"/>
  <c r="I432" i="58"/>
  <c r="G432" i="58"/>
  <c r="F432" i="58"/>
  <c r="E432" i="58"/>
  <c r="P113" i="58"/>
  <c r="O113" i="58"/>
  <c r="N113" i="58"/>
  <c r="M113" i="58"/>
  <c r="L113" i="58"/>
  <c r="K113" i="58"/>
  <c r="J113" i="58"/>
  <c r="I113" i="58"/>
  <c r="G113" i="58"/>
  <c r="F113" i="58"/>
  <c r="E113"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6" i="58"/>
  <c r="O56" i="58"/>
  <c r="N56" i="58"/>
  <c r="M56" i="58"/>
  <c r="L56" i="58"/>
  <c r="K56" i="58"/>
  <c r="J56" i="58"/>
  <c r="I56" i="58"/>
  <c r="G56" i="58"/>
  <c r="F56" i="58"/>
  <c r="E56" i="58"/>
  <c r="P343" i="58"/>
  <c r="O343" i="58"/>
  <c r="N343" i="58"/>
  <c r="M343" i="58"/>
  <c r="L343" i="58"/>
  <c r="K343" i="58"/>
  <c r="J343" i="58"/>
  <c r="I343" i="58"/>
  <c r="G343" i="58"/>
  <c r="F343" i="58"/>
  <c r="E343" i="58"/>
  <c r="P51" i="58"/>
  <c r="O51" i="58"/>
  <c r="N51" i="58"/>
  <c r="M51" i="58"/>
  <c r="L51" i="58"/>
  <c r="K51" i="58"/>
  <c r="J51" i="58"/>
  <c r="I51" i="58"/>
  <c r="G51" i="58"/>
  <c r="F51" i="58"/>
  <c r="E51"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1" i="58"/>
  <c r="O221" i="58"/>
  <c r="N221" i="58"/>
  <c r="M221" i="58"/>
  <c r="L221" i="58"/>
  <c r="K221" i="58"/>
  <c r="J221" i="58"/>
  <c r="I221" i="58"/>
  <c r="G221" i="58"/>
  <c r="F221" i="58"/>
  <c r="E221" i="58"/>
  <c r="P490" i="58"/>
  <c r="O490" i="58"/>
  <c r="N490" i="58"/>
  <c r="M490" i="58"/>
  <c r="L490" i="58"/>
  <c r="K490" i="58"/>
  <c r="J490" i="58"/>
  <c r="I490" i="58"/>
  <c r="G490" i="58"/>
  <c r="F490" i="58"/>
  <c r="E490"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7" i="58"/>
  <c r="O467" i="58"/>
  <c r="N467" i="58"/>
  <c r="M467" i="58"/>
  <c r="L467" i="58"/>
  <c r="K467" i="58"/>
  <c r="J467" i="58"/>
  <c r="I467" i="58"/>
  <c r="G467" i="58"/>
  <c r="F467" i="58"/>
  <c r="E467" i="58"/>
  <c r="P167" i="58"/>
  <c r="O167" i="58"/>
  <c r="N167" i="58"/>
  <c r="M167" i="58"/>
  <c r="L167" i="58"/>
  <c r="K167" i="58"/>
  <c r="J167" i="58"/>
  <c r="I167" i="58"/>
  <c r="G167" i="58"/>
  <c r="F167" i="58"/>
  <c r="E167" i="58"/>
  <c r="P430" i="58"/>
  <c r="O430" i="58"/>
  <c r="N430" i="58"/>
  <c r="M430" i="58"/>
  <c r="L430" i="58"/>
  <c r="K430" i="58"/>
  <c r="J430" i="58"/>
  <c r="I430" i="58"/>
  <c r="G430" i="58"/>
  <c r="F430" i="58"/>
  <c r="E430" i="58"/>
  <c r="P435" i="58"/>
  <c r="O435" i="58"/>
  <c r="N435" i="58"/>
  <c r="M435" i="58"/>
  <c r="L435" i="58"/>
  <c r="K435" i="58"/>
  <c r="J435" i="58"/>
  <c r="I435" i="58"/>
  <c r="G435" i="58"/>
  <c r="F435" i="58"/>
  <c r="E435" i="58"/>
  <c r="P443" i="58"/>
  <c r="O443" i="58"/>
  <c r="N443" i="58"/>
  <c r="M443" i="58"/>
  <c r="L443" i="58"/>
  <c r="K443" i="58"/>
  <c r="J443" i="58"/>
  <c r="I443" i="58"/>
  <c r="G443" i="58"/>
  <c r="F443" i="58"/>
  <c r="E443"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5" i="58"/>
  <c r="O405" i="58"/>
  <c r="N405" i="58"/>
  <c r="M405" i="58"/>
  <c r="L405" i="58"/>
  <c r="K405" i="58"/>
  <c r="J405" i="58"/>
  <c r="I405" i="58"/>
  <c r="G405" i="58"/>
  <c r="F405" i="58"/>
  <c r="E405" i="58"/>
  <c r="P94" i="58"/>
  <c r="O94" i="58"/>
  <c r="N94" i="58"/>
  <c r="M94" i="58"/>
  <c r="L94" i="58"/>
  <c r="K94" i="58"/>
  <c r="J94" i="58"/>
  <c r="I94" i="58"/>
  <c r="G94" i="58"/>
  <c r="F94" i="58"/>
  <c r="E94"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6" i="58"/>
  <c r="O86" i="58"/>
  <c r="N86" i="58"/>
  <c r="M86" i="58"/>
  <c r="L86" i="58"/>
  <c r="K86" i="58"/>
  <c r="J86" i="58"/>
  <c r="I86" i="58"/>
  <c r="G86" i="58"/>
  <c r="F86" i="58"/>
  <c r="E86" i="58"/>
  <c r="P392" i="58"/>
  <c r="O392" i="58"/>
  <c r="N392" i="58"/>
  <c r="M392" i="58"/>
  <c r="L392" i="58"/>
  <c r="K392" i="58"/>
  <c r="J392" i="58"/>
  <c r="I392" i="58"/>
  <c r="G392" i="58"/>
  <c r="F392" i="58"/>
  <c r="E392"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5" i="58"/>
  <c r="O55" i="58"/>
  <c r="N55" i="58"/>
  <c r="M55" i="58"/>
  <c r="L55" i="58"/>
  <c r="K55" i="58"/>
  <c r="J55" i="58"/>
  <c r="I55" i="58"/>
  <c r="G55" i="58"/>
  <c r="F55" i="58"/>
  <c r="E55" i="58"/>
  <c r="P357" i="58"/>
  <c r="O357" i="58"/>
  <c r="N357" i="58"/>
  <c r="M357" i="58"/>
  <c r="L357" i="58"/>
  <c r="K357" i="58"/>
  <c r="J357" i="58"/>
  <c r="I357" i="58"/>
  <c r="G357" i="58"/>
  <c r="F357" i="58"/>
  <c r="E357" i="58"/>
  <c r="P53" i="58"/>
  <c r="O53" i="58"/>
  <c r="N53" i="58"/>
  <c r="M53" i="58"/>
  <c r="L53" i="58"/>
  <c r="K53" i="58"/>
  <c r="J53" i="58"/>
  <c r="I53" i="58"/>
  <c r="G53" i="58"/>
  <c r="F53" i="58"/>
  <c r="E53" i="58"/>
  <c r="P342" i="58"/>
  <c r="O342" i="58"/>
  <c r="N342" i="58"/>
  <c r="M342" i="58"/>
  <c r="L342" i="58"/>
  <c r="K342" i="58"/>
  <c r="J342" i="58"/>
  <c r="I342" i="58"/>
  <c r="G342" i="58"/>
  <c r="F342" i="58"/>
  <c r="E342" i="58"/>
  <c r="P354" i="58"/>
  <c r="O354" i="58"/>
  <c r="N354" i="58"/>
  <c r="M354" i="58"/>
  <c r="L354" i="58"/>
  <c r="K354" i="58"/>
  <c r="J354" i="58"/>
  <c r="I354" i="58"/>
  <c r="G354" i="58"/>
  <c r="F354" i="58"/>
  <c r="E354" i="58"/>
  <c r="P328" i="58"/>
  <c r="O328" i="58"/>
  <c r="N328" i="58"/>
  <c r="M328" i="58"/>
  <c r="L328" i="58"/>
  <c r="K328" i="58"/>
  <c r="J328" i="58"/>
  <c r="I328" i="58"/>
  <c r="G328" i="58"/>
  <c r="F328" i="58"/>
  <c r="E328" i="58"/>
  <c r="P324" i="58"/>
  <c r="O324" i="58"/>
  <c r="N324" i="58"/>
  <c r="M324" i="58"/>
  <c r="L324" i="58"/>
  <c r="K324" i="58"/>
  <c r="J324" i="58"/>
  <c r="I324" i="58"/>
  <c r="G324" i="58"/>
  <c r="F324" i="58"/>
  <c r="E324" i="58"/>
  <c r="R614" i="58" l="1"/>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3" i="58" l="1"/>
  <c r="Q184" i="58" l="1"/>
  <c r="T184" i="58" s="1"/>
  <c r="Q181" i="58"/>
  <c r="T181" i="58" s="1"/>
  <c r="R184" i="58" l="1"/>
  <c r="R181" i="58"/>
  <c r="Q571" i="58"/>
  <c r="T571" i="58" s="1"/>
  <c r="Q177" i="58"/>
  <c r="T177" i="58" s="1"/>
  <c r="R571" i="58" l="1"/>
  <c r="R177" i="58"/>
  <c r="Q310" i="58"/>
  <c r="T310" i="58" s="1"/>
  <c r="Q574" i="58"/>
  <c r="T574" i="58" s="1"/>
  <c r="Q23" i="58"/>
  <c r="T23" i="58" s="1"/>
  <c r="Q366" i="58"/>
  <c r="T366" i="58" s="1"/>
  <c r="Q183" i="58"/>
  <c r="T183" i="58" s="1"/>
  <c r="Q153" i="58"/>
  <c r="T153" i="58" s="1"/>
  <c r="Q151" i="58"/>
  <c r="T151" i="58" s="1"/>
  <c r="Q592" i="58"/>
  <c r="T592" i="58" s="1"/>
  <c r="Q591" i="58"/>
  <c r="T591" i="58" s="1"/>
  <c r="Q414" i="58"/>
  <c r="T414" i="58" s="1"/>
  <c r="Q423" i="58"/>
  <c r="T423" i="58" s="1"/>
  <c r="Q396" i="58"/>
  <c r="T396" i="58" s="1"/>
  <c r="Q376" i="58"/>
  <c r="T376" i="58" s="1"/>
  <c r="Q49" i="58"/>
  <c r="T49" i="58" s="1"/>
  <c r="Q307" i="58"/>
  <c r="T307" i="58" s="1"/>
  <c r="Q301" i="58"/>
  <c r="T301" i="58" s="1"/>
  <c r="Q573" i="58"/>
  <c r="T573" i="58" s="1"/>
  <c r="Q295" i="58"/>
  <c r="T295" i="58" s="1"/>
  <c r="Q8" i="58"/>
  <c r="T8" i="58" s="1"/>
  <c r="T273" i="58"/>
  <c r="Q355" i="58"/>
  <c r="T355" i="58" s="1"/>
  <c r="Q19" i="58"/>
  <c r="T19" i="58" s="1"/>
  <c r="Q15" i="58"/>
  <c r="T15" i="58" s="1"/>
  <c r="Q576" i="58"/>
  <c r="T576" i="58" s="1"/>
  <c r="Q534" i="58"/>
  <c r="T534" i="58" s="1"/>
  <c r="Q284" i="58"/>
  <c r="T284" i="58" s="1"/>
  <c r="Q16" i="58"/>
  <c r="T16" i="58" s="1"/>
  <c r="Q418" i="58"/>
  <c r="T418" i="58" s="1"/>
  <c r="Q97" i="58"/>
  <c r="T97" i="58" s="1"/>
  <c r="Q525" i="58"/>
  <c r="T525" i="58" s="1"/>
  <c r="Q553" i="58"/>
  <c r="T553" i="58" s="1"/>
  <c r="Q471" i="58"/>
  <c r="T471" i="58" s="1"/>
  <c r="Q549" i="58"/>
  <c r="T549" i="58" s="1"/>
  <c r="Q458" i="58"/>
  <c r="T458" i="58" s="1"/>
  <c r="Q445" i="58"/>
  <c r="T445" i="58" s="1"/>
  <c r="Q543" i="58"/>
  <c r="T543" i="58" s="1"/>
  <c r="Q317" i="58"/>
  <c r="T317" i="58" s="1"/>
  <c r="Q108" i="58"/>
  <c r="T108" i="58" s="1"/>
  <c r="Q88" i="58"/>
  <c r="T88" i="58" s="1"/>
  <c r="Q383" i="58"/>
  <c r="T383" i="58" s="1"/>
  <c r="Q378" i="58"/>
  <c r="T378" i="58" s="1"/>
  <c r="Q72" i="58"/>
  <c r="T72" i="58" s="1"/>
  <c r="Q67" i="58"/>
  <c r="T67" i="58" s="1"/>
  <c r="Q375" i="58"/>
  <c r="T375" i="58" s="1"/>
  <c r="Q35" i="58"/>
  <c r="T35" i="58" s="1"/>
  <c r="Q415" i="58"/>
  <c r="T415" i="58" s="1"/>
  <c r="Q78" i="58"/>
  <c r="T78" i="58" s="1"/>
  <c r="Q89" i="58"/>
  <c r="T89" i="58" s="1"/>
  <c r="Q159" i="58"/>
  <c r="T159"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2" i="58"/>
  <c r="T222" i="58" s="1"/>
  <c r="Q498" i="58"/>
  <c r="T498" i="58" s="1"/>
  <c r="Q220" i="58"/>
  <c r="T220" i="58" s="1"/>
  <c r="Q552" i="58"/>
  <c r="T552" i="58" s="1"/>
  <c r="Q260" i="58"/>
  <c r="T260" i="58" s="1"/>
  <c r="Q217" i="58"/>
  <c r="T217" i="58" s="1"/>
  <c r="Q252" i="58"/>
  <c r="T252" i="58" s="1"/>
  <c r="Q254" i="58"/>
  <c r="T254" i="58" s="1"/>
  <c r="Q245" i="58"/>
  <c r="T245" i="58" s="1"/>
  <c r="Q180" i="58"/>
  <c r="T180" i="58" s="1"/>
  <c r="Q158" i="58"/>
  <c r="T158" i="58" s="1"/>
  <c r="Q510" i="58"/>
  <c r="T510" i="58" s="1"/>
  <c r="P313" i="58"/>
  <c r="O313" i="58"/>
  <c r="N313" i="58"/>
  <c r="M313" i="58"/>
  <c r="L313" i="58"/>
  <c r="K313" i="58"/>
  <c r="J313" i="58"/>
  <c r="I313" i="58"/>
  <c r="F313" i="58"/>
  <c r="E313" i="58"/>
  <c r="Q313" i="58" s="1"/>
  <c r="T313" i="58" s="1"/>
  <c r="Q264" i="58"/>
  <c r="R264" i="58" s="1"/>
  <c r="Q203" i="58"/>
  <c r="T203" i="58" s="1"/>
  <c r="Q521" i="58"/>
  <c r="R521" i="58" s="1"/>
  <c r="Q170" i="58"/>
  <c r="T170" i="58" s="1"/>
  <c r="Q100" i="58"/>
  <c r="T100" i="58" s="1"/>
  <c r="Q278" i="58"/>
  <c r="T278" i="58" s="1"/>
  <c r="Q429" i="58"/>
  <c r="T429" i="58" s="1"/>
  <c r="Q484" i="58"/>
  <c r="T484" i="58" s="1"/>
  <c r="Q214" i="58"/>
  <c r="T214" i="58" s="1"/>
  <c r="Q128" i="58"/>
  <c r="T128" i="58" s="1"/>
  <c r="Q469" i="58"/>
  <c r="T469" i="58" s="1"/>
  <c r="Q209" i="58"/>
  <c r="T209" i="58" s="1"/>
  <c r="Q449" i="58"/>
  <c r="T449" i="58" s="1"/>
  <c r="Q76" i="58"/>
  <c r="T76" i="58" s="1"/>
  <c r="Q186" i="58"/>
  <c r="T186" i="58" s="1"/>
  <c r="Q124" i="58"/>
  <c r="T124" i="58" s="1"/>
  <c r="Q225" i="58"/>
  <c r="T225" i="58" s="1"/>
  <c r="Q17" i="58"/>
  <c r="T17" i="58" s="1"/>
  <c r="Q111" i="58"/>
  <c r="T111" i="58" s="1"/>
  <c r="Q389" i="58"/>
  <c r="T389" i="58" s="1"/>
  <c r="Q208" i="58"/>
  <c r="T208" i="58" s="1"/>
  <c r="Q474" i="58"/>
  <c r="T474" i="58" s="1"/>
  <c r="Q483" i="58"/>
  <c r="T483" i="58" s="1"/>
  <c r="Q197" i="58"/>
  <c r="T197" i="58" s="1"/>
  <c r="Q138" i="58"/>
  <c r="T138" i="58" s="1"/>
  <c r="Q545" i="58"/>
  <c r="T545" i="58" s="1"/>
  <c r="Q276" i="58"/>
  <c r="T276" i="58" s="1"/>
  <c r="Q428" i="58"/>
  <c r="T428" i="58" s="1"/>
  <c r="Q538" i="58"/>
  <c r="T538" i="58" s="1"/>
  <c r="Q456" i="58"/>
  <c r="T456" i="58" s="1"/>
  <c r="Q518" i="58"/>
  <c r="T518" i="58" s="1"/>
  <c r="Q239" i="58"/>
  <c r="T239" i="58" s="1"/>
  <c r="Q251" i="58"/>
  <c r="T251" i="58" s="1"/>
  <c r="Q101" i="58"/>
  <c r="T101" i="58" s="1"/>
  <c r="Q587" i="58"/>
  <c r="T587" i="58" s="1"/>
  <c r="Q558" i="58"/>
  <c r="T558" i="58" s="1"/>
  <c r="Q370" i="58"/>
  <c r="T370" i="58" s="1"/>
  <c r="Q155" i="58"/>
  <c r="T155" i="58" s="1"/>
  <c r="Q462" i="58"/>
  <c r="T462" i="58" s="1"/>
  <c r="Q503" i="58"/>
  <c r="T503" i="58" s="1"/>
  <c r="Q500" i="58"/>
  <c r="T500" i="58" s="1"/>
  <c r="Q132" i="58"/>
  <c r="T132" i="58" s="1"/>
  <c r="Q505" i="58"/>
  <c r="T505" i="58" s="1"/>
  <c r="Q263" i="58"/>
  <c r="T263" i="58" s="1"/>
  <c r="Q492" i="58"/>
  <c r="T492" i="58" s="1"/>
  <c r="Q497" i="58"/>
  <c r="T497" i="58" s="1"/>
  <c r="Q514" i="58"/>
  <c r="T514" i="58" s="1"/>
  <c r="Q491" i="58"/>
  <c r="T491" i="58" s="1"/>
  <c r="Q257" i="58"/>
  <c r="T257" i="58" s="1"/>
  <c r="Q507" i="58"/>
  <c r="T507" i="58" s="1"/>
  <c r="Q512" i="58"/>
  <c r="T512" i="58" s="1"/>
  <c r="Q178" i="58"/>
  <c r="T178" i="58" s="1"/>
  <c r="Q464" i="58"/>
  <c r="T464" i="58" s="1"/>
  <c r="Q253" i="58"/>
  <c r="T253" i="58" s="1"/>
  <c r="Q250" i="58"/>
  <c r="T250" i="58" s="1"/>
  <c r="Q227" i="58"/>
  <c r="T227" i="58" s="1"/>
  <c r="Q229" i="58"/>
  <c r="T229" i="58" s="1"/>
  <c r="Q204" i="58"/>
  <c r="T204" i="58" s="1"/>
  <c r="Q189" i="58"/>
  <c r="T189" i="58" s="1"/>
  <c r="Q226" i="58"/>
  <c r="T226" i="58" s="1"/>
  <c r="Q233" i="58"/>
  <c r="T233" i="58" s="1"/>
  <c r="Q249" i="58"/>
  <c r="T249" i="58" s="1"/>
  <c r="Q236" i="58"/>
  <c r="T236" i="58" s="1"/>
  <c r="Q202" i="58"/>
  <c r="T202" i="58" s="1"/>
  <c r="Q561" i="58"/>
  <c r="T561" i="58" s="1"/>
  <c r="Q304" i="58"/>
  <c r="T304" i="58" s="1"/>
  <c r="Q334" i="58"/>
  <c r="T334" i="58" s="1"/>
  <c r="Q66" i="58"/>
  <c r="T66" i="58" s="1"/>
  <c r="Q381" i="58"/>
  <c r="T381" i="58" s="1"/>
  <c r="Q298" i="58"/>
  <c r="T298" i="58" s="1"/>
  <c r="Q305" i="58"/>
  <c r="T305" i="58" s="1"/>
  <c r="Q300" i="58"/>
  <c r="T300" i="58" s="1"/>
  <c r="Q280" i="58"/>
  <c r="T280" i="58" s="1"/>
  <c r="Q393" i="58"/>
  <c r="T393" i="58" s="1"/>
  <c r="Q438" i="58"/>
  <c r="T438" i="58" s="1"/>
  <c r="Q421" i="58"/>
  <c r="T421" i="58" s="1"/>
  <c r="Q306" i="58"/>
  <c r="T306" i="58" s="1"/>
  <c r="Q327" i="58"/>
  <c r="T327" i="58" s="1"/>
  <c r="Q351" i="58"/>
  <c r="T351" i="58" s="1"/>
  <c r="Q356" i="58"/>
  <c r="T356" i="58" s="1"/>
  <c r="Q12" i="58"/>
  <c r="T12" i="58" s="1"/>
  <c r="Q321" i="58"/>
  <c r="T321" i="58" s="1"/>
  <c r="Q277" i="58"/>
  <c r="T277" i="58" s="1"/>
  <c r="Q447" i="58"/>
  <c r="T447" i="58" s="1"/>
  <c r="Q293" i="58"/>
  <c r="T293" i="58" s="1"/>
  <c r="Q71" i="58"/>
  <c r="T71" i="58" s="1"/>
  <c r="Q465" i="58"/>
  <c r="T465" i="58" s="1"/>
  <c r="Q516" i="58"/>
  <c r="T516" i="58" s="1"/>
  <c r="Q377" i="58"/>
  <c r="T377" i="58" s="1"/>
  <c r="Q412" i="58"/>
  <c r="T412" i="58" s="1"/>
  <c r="Q39" i="58"/>
  <c r="T39" i="58" s="1"/>
  <c r="Q369" i="58"/>
  <c r="T369" i="58" s="1"/>
  <c r="Q182" i="58"/>
  <c r="T182" i="58" s="1"/>
  <c r="Q215" i="58"/>
  <c r="T215" i="58" s="1"/>
  <c r="Q598" i="58"/>
  <c r="T598" i="58" s="1"/>
  <c r="Q47" i="58"/>
  <c r="T47" i="58" s="1"/>
  <c r="Q506" i="58"/>
  <c r="T506" i="58" s="1"/>
  <c r="Q232" i="58"/>
  <c r="T232" i="58" s="1"/>
  <c r="Q595" i="58"/>
  <c r="T595" i="58" s="1"/>
  <c r="Q478" i="58"/>
  <c r="T478" i="58" s="1"/>
  <c r="Q242" i="58"/>
  <c r="T242" i="58" s="1"/>
  <c r="Q580" i="58"/>
  <c r="T580" i="58" s="1"/>
  <c r="Q36" i="58"/>
  <c r="T36" i="58" s="1"/>
  <c r="Q578" i="58"/>
  <c r="T578" i="58" s="1"/>
  <c r="Q84" i="58"/>
  <c r="T84" i="58" s="1"/>
  <c r="Q255" i="58"/>
  <c r="T255" i="58" s="1"/>
  <c r="Q262" i="58"/>
  <c r="T262" i="58" s="1"/>
  <c r="Q166" i="58"/>
  <c r="T166" i="58" s="1"/>
  <c r="Q585" i="58"/>
  <c r="T585" i="58" s="1"/>
  <c r="Q530" i="58"/>
  <c r="T530" i="58" s="1"/>
  <c r="Q565" i="58"/>
  <c r="T565" i="58" s="1"/>
  <c r="Q567" i="58"/>
  <c r="T567" i="58" s="1"/>
  <c r="Q555" i="58"/>
  <c r="T555" i="58" s="1"/>
  <c r="Q248" i="58"/>
  <c r="T248" i="58" s="1"/>
  <c r="Q596" i="58"/>
  <c r="T596" i="58" s="1"/>
  <c r="Q473" i="58"/>
  <c r="T473" i="58" s="1"/>
  <c r="Q502" i="58"/>
  <c r="T502" i="58" s="1"/>
  <c r="Q603" i="58"/>
  <c r="T603" i="58" s="1"/>
  <c r="Q437" i="58"/>
  <c r="T437" i="58" s="1"/>
  <c r="Q419" i="58"/>
  <c r="T419" i="58" s="1"/>
  <c r="Q52" i="58"/>
  <c r="T52" i="58" s="1"/>
  <c r="Q353" i="58"/>
  <c r="T353" i="58" s="1"/>
  <c r="Q29" i="58"/>
  <c r="T29" i="58" s="1"/>
  <c r="Q403" i="58"/>
  <c r="T403" i="58" s="1"/>
  <c r="Q468" i="58"/>
  <c r="T468" i="58" s="1"/>
  <c r="Q188" i="58"/>
  <c r="T188" i="58" s="1"/>
  <c r="Q175" i="58"/>
  <c r="T175" i="58" s="1"/>
  <c r="Q210" i="58"/>
  <c r="T210" i="58" s="1"/>
  <c r="Q211" i="58"/>
  <c r="T211" i="58" s="1"/>
  <c r="Q470" i="58"/>
  <c r="T470" i="58" s="1"/>
  <c r="Q556" i="58"/>
  <c r="T556" i="58" s="1"/>
  <c r="Q75" i="58"/>
  <c r="T75" i="58" s="1"/>
  <c r="Q121" i="58"/>
  <c r="T121" i="58" s="1"/>
  <c r="Q568" i="58"/>
  <c r="R568" i="58" s="1"/>
  <c r="Q504" i="58"/>
  <c r="T504" i="58" s="1"/>
  <c r="Q62" i="58"/>
  <c r="T62" i="58" s="1"/>
  <c r="Q331" i="58"/>
  <c r="T331" i="58" s="1"/>
  <c r="Q495" i="58"/>
  <c r="T495" i="58" s="1"/>
  <c r="Q475" i="58"/>
  <c r="T475" i="58" s="1"/>
  <c r="Q336" i="58"/>
  <c r="T336" i="58" s="1"/>
  <c r="Q434" i="58"/>
  <c r="T434" i="58" s="1"/>
  <c r="Q455" i="58"/>
  <c r="T455" i="58" s="1"/>
  <c r="Q386" i="58"/>
  <c r="T386" i="58" s="1"/>
  <c r="Q28" i="58"/>
  <c r="T28" i="58" s="1"/>
  <c r="Q347" i="58"/>
  <c r="T347" i="58" s="1"/>
  <c r="Q431" i="58"/>
  <c r="T431" i="58" s="1"/>
  <c r="Q246" i="58"/>
  <c r="T246" i="58" s="1"/>
  <c r="Q283" i="58"/>
  <c r="T283" i="58" s="1"/>
  <c r="Q173" i="58"/>
  <c r="T173" i="58" s="1"/>
  <c r="Q139" i="58"/>
  <c r="T139" i="58" s="1"/>
  <c r="Q32" i="58"/>
  <c r="T32" i="58" s="1"/>
  <c r="Q103" i="58"/>
  <c r="T103" i="58" s="1"/>
  <c r="Q489" i="58"/>
  <c r="T489" i="58" s="1"/>
  <c r="Q130" i="58"/>
  <c r="T130" i="58" s="1"/>
  <c r="Q90" i="58"/>
  <c r="T90" i="58" s="1"/>
  <c r="Q548" i="58"/>
  <c r="T548" i="58" s="1"/>
  <c r="Q163" i="58"/>
  <c r="T163" i="58" s="1"/>
  <c r="Q235" i="58"/>
  <c r="T235" i="58" s="1"/>
  <c r="Q536" i="58"/>
  <c r="T536" i="58" s="1"/>
  <c r="Q7" i="58"/>
  <c r="T7" i="58" s="1"/>
  <c r="Q147" i="58"/>
  <c r="T147" i="58" s="1"/>
  <c r="Q602" i="58"/>
  <c r="T602" i="58" s="1"/>
  <c r="Q165" i="58"/>
  <c r="T165" i="58" s="1"/>
  <c r="Q563" i="58"/>
  <c r="T563" i="58" s="1"/>
  <c r="Q219" i="58"/>
  <c r="T219" i="58" s="1"/>
  <c r="Q205" i="58"/>
  <c r="T205" i="58" s="1"/>
  <c r="Q179" i="58"/>
  <c r="T179" i="58" s="1"/>
  <c r="Q98" i="58"/>
  <c r="T98" i="58" s="1"/>
  <c r="Q559" i="58"/>
  <c r="T559" i="58" s="1"/>
  <c r="Q104" i="58"/>
  <c r="T104" i="58" s="1"/>
  <c r="Q41" i="58"/>
  <c r="T41" i="58" s="1"/>
  <c r="Q551" i="58"/>
  <c r="T551" i="58" s="1"/>
  <c r="Q601" i="58"/>
  <c r="T601" i="58" s="1"/>
  <c r="Q599" i="58"/>
  <c r="T599" i="58" s="1"/>
  <c r="Q218" i="58"/>
  <c r="T218" i="58" s="1"/>
  <c r="Q238" i="58"/>
  <c r="T238" i="58" s="1"/>
  <c r="Q404" i="58"/>
  <c r="T404" i="58" s="1"/>
  <c r="Q372" i="58"/>
  <c r="T372" i="58" s="1"/>
  <c r="Q494" i="58"/>
  <c r="T494" i="58" s="1"/>
  <c r="Q120" i="58"/>
  <c r="T120" i="58" s="1"/>
  <c r="Q364" i="58"/>
  <c r="T364" i="58" s="1"/>
  <c r="Q319" i="58"/>
  <c r="T319" i="58" s="1"/>
  <c r="Q330" i="58"/>
  <c r="T330" i="58" s="1"/>
  <c r="Q441" i="58"/>
  <c r="T441" i="58" s="1"/>
  <c r="Q187" i="58"/>
  <c r="T187" i="58" s="1"/>
  <c r="Q70" i="58"/>
  <c r="T70" i="58" s="1"/>
  <c r="Q127" i="58"/>
  <c r="T127" i="58" s="1"/>
  <c r="Q546" i="58"/>
  <c r="T546" i="58" s="1"/>
  <c r="Q554" i="58"/>
  <c r="T554" i="58" s="1"/>
  <c r="Q550" i="58"/>
  <c r="T550" i="58" s="1"/>
  <c r="Q600" i="58"/>
  <c r="T600" i="58" s="1"/>
  <c r="Q344" i="58"/>
  <c r="T344" i="58" s="1"/>
  <c r="Q346" i="58"/>
  <c r="T346" i="58" s="1"/>
  <c r="Q337" i="58"/>
  <c r="T337" i="58" s="1"/>
  <c r="Q80" i="58"/>
  <c r="T80" i="58" s="1"/>
  <c r="Q513" i="58"/>
  <c r="T513" i="58" s="1"/>
  <c r="Q409" i="58"/>
  <c r="T409" i="58" s="1"/>
  <c r="Q451" i="58"/>
  <c r="T451" i="58" s="1"/>
  <c r="Q588" i="58"/>
  <c r="T588" i="58" s="1"/>
  <c r="Q358" i="58"/>
  <c r="T358" i="58" s="1"/>
  <c r="Q440" i="58"/>
  <c r="T440" i="58" s="1"/>
  <c r="Q259" i="58"/>
  <c r="T259" i="58" s="1"/>
  <c r="Q350" i="58"/>
  <c r="T350" i="58" s="1"/>
  <c r="Q59" i="58"/>
  <c r="T59" i="58" s="1"/>
  <c r="Q140" i="58"/>
  <c r="T140" i="58" s="1"/>
  <c r="Q485" i="58"/>
  <c r="T485" i="58" s="1"/>
  <c r="Q112" i="58"/>
  <c r="T112" i="58" s="1"/>
  <c r="Q144" i="58"/>
  <c r="T144" i="58" s="1"/>
  <c r="Q123" i="58"/>
  <c r="T123" i="58" s="1"/>
  <c r="Q352" i="58"/>
  <c r="T352" i="58" s="1"/>
  <c r="Q371" i="58"/>
  <c r="T371" i="58" s="1"/>
  <c r="Q213" i="58"/>
  <c r="T213" i="58" s="1"/>
  <c r="Q258" i="58"/>
  <c r="T258" i="58" s="1"/>
  <c r="Q244" i="58"/>
  <c r="T244" i="58" s="1"/>
  <c r="Q118" i="58"/>
  <c r="T118" i="58" s="1"/>
  <c r="Q95" i="58"/>
  <c r="T95" i="58" s="1"/>
  <c r="Q230" i="58"/>
  <c r="T230" i="58" s="1"/>
  <c r="Q145" i="58"/>
  <c r="T145" i="58" s="1"/>
  <c r="Q171" i="58"/>
  <c r="T171" i="58" s="1"/>
  <c r="Q581" i="58"/>
  <c r="T581" i="58" s="1"/>
  <c r="Q200" i="58"/>
  <c r="T200" i="58" s="1"/>
  <c r="Q231" i="58"/>
  <c r="T231" i="58" s="1"/>
  <c r="Q99" i="58"/>
  <c r="T99" i="58" s="1"/>
  <c r="Q141" i="58"/>
  <c r="T141" i="58" s="1"/>
  <c r="Q566" i="58"/>
  <c r="T566" i="58" s="1"/>
  <c r="Q564" i="58"/>
  <c r="T564" i="58" s="1"/>
  <c r="Q488" i="58"/>
  <c r="T488" i="58" s="1"/>
  <c r="Q134" i="58"/>
  <c r="T134" i="58" s="1"/>
  <c r="Q194" i="58"/>
  <c r="T194" i="58" s="1"/>
  <c r="Q586" i="58"/>
  <c r="T586" i="58" s="1"/>
  <c r="Q442" i="58"/>
  <c r="T442" i="58" s="1"/>
  <c r="Q477" i="58"/>
  <c r="T477" i="58" s="1"/>
  <c r="Q131" i="58"/>
  <c r="T131" i="58" s="1"/>
  <c r="Q453" i="58"/>
  <c r="T453" i="58" s="1"/>
  <c r="Q146" i="58"/>
  <c r="T146" i="58" s="1"/>
  <c r="Q542" i="58"/>
  <c r="T542" i="58" s="1"/>
  <c r="Q107" i="58"/>
  <c r="T107" i="58" s="1"/>
  <c r="Q268" i="58"/>
  <c r="T268" i="58" s="1"/>
  <c r="Q269" i="58"/>
  <c r="T269" i="58" s="1"/>
  <c r="Q520" i="58"/>
  <c r="T520" i="58" s="1"/>
  <c r="Q519" i="58"/>
  <c r="T519" i="58" s="1"/>
  <c r="Q68" i="58"/>
  <c r="T68" i="58" s="1"/>
  <c r="Q162" i="58"/>
  <c r="T162" i="58" s="1"/>
  <c r="Q63" i="58"/>
  <c r="T63" i="58" s="1"/>
  <c r="Q496" i="58"/>
  <c r="T496" i="58" s="1"/>
  <c r="Q406" i="58"/>
  <c r="T406" i="58" s="1"/>
  <c r="Q482" i="58"/>
  <c r="T482" i="58" s="1"/>
  <c r="Q517" i="58"/>
  <c r="T517" i="58" s="1"/>
  <c r="Q532" i="58"/>
  <c r="T532" i="58" s="1"/>
  <c r="Q234" i="58"/>
  <c r="T234" i="58" s="1"/>
  <c r="Q439" i="58"/>
  <c r="T439" i="58" s="1"/>
  <c r="Q223" i="58"/>
  <c r="T223" i="58" s="1"/>
  <c r="Q212" i="58"/>
  <c r="T212" i="58" s="1"/>
  <c r="Q199" i="58"/>
  <c r="T199" i="58" s="1"/>
  <c r="Q228" i="58"/>
  <c r="T228" i="58" s="1"/>
  <c r="Q557" i="58"/>
  <c r="T557" i="58" s="1"/>
  <c r="Q459" i="58"/>
  <c r="T459" i="58" s="1"/>
  <c r="Q201" i="58"/>
  <c r="T201" i="58" s="1"/>
  <c r="Q30" i="58"/>
  <c r="T30" i="58" s="1"/>
  <c r="Q256" i="58"/>
  <c r="T256" i="58" s="1"/>
  <c r="Q122" i="58"/>
  <c r="T122" i="58" s="1"/>
  <c r="Q401" i="58"/>
  <c r="T401" i="58" s="1"/>
  <c r="Q481" i="58"/>
  <c r="T481" i="58" s="1"/>
  <c r="Q58" i="58"/>
  <c r="T58" i="58" s="1"/>
  <c r="Q150" i="58"/>
  <c r="T150" i="58" s="1"/>
  <c r="Q116" i="58"/>
  <c r="T116" i="58" s="1"/>
  <c r="Q365" i="58"/>
  <c r="T365" i="58" s="1"/>
  <c r="Q20" i="58"/>
  <c r="T20" i="58" s="1"/>
  <c r="Q193" i="58"/>
  <c r="T193" i="58" s="1"/>
  <c r="Q261" i="58"/>
  <c r="T261" i="58" s="1"/>
  <c r="Q302" i="58"/>
  <c r="T302" i="58" s="1"/>
  <c r="Q206" i="58"/>
  <c r="T206" i="58" s="1"/>
  <c r="Q207" i="58"/>
  <c r="T207" i="58" s="1"/>
  <c r="Q77" i="58"/>
  <c r="T77" i="58" s="1"/>
  <c r="Q448" i="58"/>
  <c r="T448" i="58" s="1"/>
  <c r="Q457" i="58"/>
  <c r="T457" i="58" s="1"/>
  <c r="Q480" i="58"/>
  <c r="T480" i="58" s="1"/>
  <c r="Q597" i="58"/>
  <c r="T597" i="58" s="1"/>
  <c r="Q417" i="58"/>
  <c r="T417" i="58" s="1"/>
  <c r="Q240" i="58"/>
  <c r="T240" i="58" s="1"/>
  <c r="Q224" i="58"/>
  <c r="T224" i="58" s="1"/>
  <c r="Q195" i="58"/>
  <c r="T195" i="58" s="1"/>
  <c r="Q85" i="58"/>
  <c r="T85" i="58" s="1"/>
  <c r="Q562" i="58"/>
  <c r="T562" i="58" s="1"/>
  <c r="Q135" i="58"/>
  <c r="T135" i="58" s="1"/>
  <c r="Q604" i="58"/>
  <c r="R604" i="58" s="1"/>
  <c r="Q605" i="58"/>
  <c r="Q608" i="58"/>
  <c r="T608" i="58" s="1"/>
  <c r="Q612" i="58"/>
  <c r="T612" i="58" s="1"/>
  <c r="R605" i="58" l="1"/>
  <c r="T605" i="58"/>
  <c r="R240" i="58"/>
  <c r="R58" i="58"/>
  <c r="R557" i="58"/>
  <c r="R517" i="58"/>
  <c r="R63" i="58"/>
  <c r="R520" i="58"/>
  <c r="R477" i="58"/>
  <c r="R581" i="58"/>
  <c r="R213" i="58"/>
  <c r="R358" i="58"/>
  <c r="R344" i="58"/>
  <c r="R441" i="58"/>
  <c r="R238" i="58"/>
  <c r="R98" i="58"/>
  <c r="R7" i="58"/>
  <c r="R103" i="58"/>
  <c r="R28" i="58"/>
  <c r="R62" i="58"/>
  <c r="R210" i="58"/>
  <c r="R419" i="58"/>
  <c r="R567" i="58"/>
  <c r="R578" i="58"/>
  <c r="R47" i="58"/>
  <c r="R516" i="58"/>
  <c r="R356" i="58"/>
  <c r="R300" i="58"/>
  <c r="R202" i="58"/>
  <c r="R227" i="58"/>
  <c r="R263" i="58"/>
  <c r="R558" i="58"/>
  <c r="R428" i="58"/>
  <c r="R197" i="58"/>
  <c r="R124" i="58"/>
  <c r="R484" i="58"/>
  <c r="R313" i="58"/>
  <c r="R85" i="58"/>
  <c r="R417" i="58"/>
  <c r="R448" i="58"/>
  <c r="R302" i="58"/>
  <c r="R365" i="58"/>
  <c r="R481" i="58"/>
  <c r="R30" i="58"/>
  <c r="R228" i="58"/>
  <c r="R439" i="58"/>
  <c r="R482" i="58"/>
  <c r="R162" i="58"/>
  <c r="R269" i="58"/>
  <c r="R146" i="58"/>
  <c r="R442" i="58"/>
  <c r="R488" i="58"/>
  <c r="R99" i="58"/>
  <c r="R171" i="58"/>
  <c r="R118" i="58"/>
  <c r="R371" i="58"/>
  <c r="R112" i="58"/>
  <c r="R350" i="58"/>
  <c r="R588" i="58"/>
  <c r="R80" i="58"/>
  <c r="R600" i="58"/>
  <c r="R127" i="58"/>
  <c r="R330" i="58"/>
  <c r="R494" i="58"/>
  <c r="R218" i="58"/>
  <c r="R41" i="58"/>
  <c r="R179" i="58"/>
  <c r="R165" i="58"/>
  <c r="R536" i="58"/>
  <c r="R90" i="58"/>
  <c r="R32" i="58"/>
  <c r="R246" i="58"/>
  <c r="R386" i="58"/>
  <c r="R475" i="58"/>
  <c r="R504" i="58"/>
  <c r="R556" i="58"/>
  <c r="R175" i="58"/>
  <c r="R29" i="58"/>
  <c r="R437" i="58"/>
  <c r="R596" i="58"/>
  <c r="R565" i="58"/>
  <c r="R262" i="58"/>
  <c r="R36" i="58"/>
  <c r="R595" i="58"/>
  <c r="R598" i="58"/>
  <c r="R39" i="58"/>
  <c r="R465" i="58"/>
  <c r="R277" i="58"/>
  <c r="R351" i="58"/>
  <c r="R438" i="58"/>
  <c r="R305" i="58"/>
  <c r="R334" i="58"/>
  <c r="R236" i="58"/>
  <c r="R189" i="58"/>
  <c r="R250" i="58"/>
  <c r="R512" i="58"/>
  <c r="R514" i="58"/>
  <c r="R505" i="58"/>
  <c r="R462" i="58"/>
  <c r="R587" i="58"/>
  <c r="R518" i="58"/>
  <c r="R276" i="58"/>
  <c r="R483" i="58"/>
  <c r="R111" i="58"/>
  <c r="R186" i="58"/>
  <c r="R469" i="58"/>
  <c r="R429" i="58"/>
  <c r="R245" i="58"/>
  <c r="R260" i="58"/>
  <c r="R222" i="58"/>
  <c r="R4" i="58"/>
  <c r="R610" i="58"/>
  <c r="R89" i="58"/>
  <c r="R375" i="58"/>
  <c r="R383" i="58"/>
  <c r="R543" i="58"/>
  <c r="R471" i="58"/>
  <c r="R418" i="58"/>
  <c r="R576" i="58"/>
  <c r="R273" i="58"/>
  <c r="R301" i="58"/>
  <c r="R396" i="58"/>
  <c r="R592" i="58"/>
  <c r="R366" i="58"/>
  <c r="R457" i="58"/>
  <c r="R597" i="58"/>
  <c r="R261" i="58"/>
  <c r="R201" i="58"/>
  <c r="R68" i="58"/>
  <c r="R586" i="58"/>
  <c r="R244" i="58"/>
  <c r="R451" i="58"/>
  <c r="R70" i="58"/>
  <c r="R104" i="58"/>
  <c r="R235" i="58"/>
  <c r="R431" i="58"/>
  <c r="R495" i="58"/>
  <c r="R603" i="58"/>
  <c r="R393" i="58"/>
  <c r="R510" i="58"/>
  <c r="R254" i="58"/>
  <c r="R552" i="58"/>
  <c r="R340" i="58"/>
  <c r="R611" i="58"/>
  <c r="R78" i="58"/>
  <c r="R67" i="58"/>
  <c r="R88" i="58"/>
  <c r="R445" i="58"/>
  <c r="R553" i="58"/>
  <c r="R16" i="58"/>
  <c r="R15" i="58"/>
  <c r="R8" i="58"/>
  <c r="R307" i="58"/>
  <c r="R423" i="58"/>
  <c r="R151" i="58"/>
  <c r="R23" i="58"/>
  <c r="R562" i="58"/>
  <c r="R20" i="58"/>
  <c r="R195" i="58"/>
  <c r="R77" i="58"/>
  <c r="R116" i="58"/>
  <c r="R401" i="58"/>
  <c r="R199" i="58"/>
  <c r="R234" i="58"/>
  <c r="R406" i="58"/>
  <c r="R268" i="58"/>
  <c r="R453" i="58"/>
  <c r="R564" i="58"/>
  <c r="R231" i="58"/>
  <c r="R145" i="58"/>
  <c r="R352" i="58"/>
  <c r="R485" i="58"/>
  <c r="R259" i="58"/>
  <c r="R337" i="58"/>
  <c r="R550" i="58"/>
  <c r="R319" i="58"/>
  <c r="R372" i="58"/>
  <c r="R599" i="58"/>
  <c r="R205" i="58"/>
  <c r="R602" i="58"/>
  <c r="R130" i="58"/>
  <c r="R139" i="58"/>
  <c r="R455" i="58"/>
  <c r="R470" i="58"/>
  <c r="R188" i="58"/>
  <c r="R353" i="58"/>
  <c r="R248" i="58"/>
  <c r="R530" i="58"/>
  <c r="R255" i="58"/>
  <c r="R580" i="58"/>
  <c r="R232" i="58"/>
  <c r="R215" i="58"/>
  <c r="R412" i="58"/>
  <c r="R71" i="58"/>
  <c r="R321" i="58"/>
  <c r="R327" i="58"/>
  <c r="R298" i="58"/>
  <c r="R304" i="58"/>
  <c r="R249" i="58"/>
  <c r="R204" i="58"/>
  <c r="R253" i="58"/>
  <c r="R507" i="58"/>
  <c r="R497" i="58"/>
  <c r="R132" i="58"/>
  <c r="R155" i="58"/>
  <c r="R101" i="58"/>
  <c r="R456" i="58"/>
  <c r="R545" i="58"/>
  <c r="R474" i="58"/>
  <c r="R17" i="58"/>
  <c r="R76" i="58"/>
  <c r="R128" i="58"/>
  <c r="R278" i="58"/>
  <c r="R203" i="58"/>
  <c r="R606" i="58"/>
  <c r="R612" i="58"/>
  <c r="R135" i="58"/>
  <c r="R224" i="58"/>
  <c r="R480" i="58"/>
  <c r="R207" i="58"/>
  <c r="R193" i="58"/>
  <c r="R150" i="58"/>
  <c r="R122" i="58"/>
  <c r="R459" i="58"/>
  <c r="R212" i="58"/>
  <c r="R532" i="58"/>
  <c r="R496" i="58"/>
  <c r="R519" i="58"/>
  <c r="R107" i="58"/>
  <c r="R131" i="58"/>
  <c r="R194" i="58"/>
  <c r="R566" i="58"/>
  <c r="R200" i="58"/>
  <c r="R230" i="58"/>
  <c r="R258" i="58"/>
  <c r="R123" i="58"/>
  <c r="R140" i="58"/>
  <c r="R440" i="58"/>
  <c r="R409" i="58"/>
  <c r="R346" i="58"/>
  <c r="R554" i="58"/>
  <c r="R187" i="58"/>
  <c r="R364" i="58"/>
  <c r="R404" i="58"/>
  <c r="R601" i="58"/>
  <c r="R559" i="58"/>
  <c r="R219" i="58"/>
  <c r="R147" i="58"/>
  <c r="R163" i="58"/>
  <c r="R489" i="58"/>
  <c r="R173" i="58"/>
  <c r="R347" i="58"/>
  <c r="R434" i="58"/>
  <c r="R331" i="58"/>
  <c r="R121" i="58"/>
  <c r="R211" i="58"/>
  <c r="R468" i="58"/>
  <c r="R52" i="58"/>
  <c r="R502" i="58"/>
  <c r="R555" i="58"/>
  <c r="R585" i="58"/>
  <c r="R84" i="58"/>
  <c r="R242" i="58"/>
  <c r="R506" i="58"/>
  <c r="R182" i="58"/>
  <c r="R377" i="58"/>
  <c r="R293" i="58"/>
  <c r="R12" i="58"/>
  <c r="R306" i="58"/>
  <c r="R280" i="58"/>
  <c r="R381" i="58"/>
  <c r="R561" i="58"/>
  <c r="R233" i="58"/>
  <c r="R229" i="58"/>
  <c r="R464" i="58"/>
  <c r="R257" i="58"/>
  <c r="R492" i="58"/>
  <c r="R500" i="58"/>
  <c r="R370" i="58"/>
  <c r="R251" i="58"/>
  <c r="R538" i="58"/>
  <c r="R138" i="58"/>
  <c r="R208" i="58"/>
  <c r="R225" i="58"/>
  <c r="R449" i="58"/>
  <c r="R214" i="58"/>
  <c r="R100" i="58"/>
  <c r="R158" i="58"/>
  <c r="R252" i="58"/>
  <c r="R220" i="58"/>
  <c r="R454" i="58"/>
  <c r="R607" i="58"/>
  <c r="R539" i="58"/>
  <c r="R415" i="58"/>
  <c r="R72" i="58"/>
  <c r="R108" i="58"/>
  <c r="R458" i="58"/>
  <c r="R525" i="58"/>
  <c r="R284" i="58"/>
  <c r="R19" i="58"/>
  <c r="R295" i="58"/>
  <c r="R49" i="58"/>
  <c r="R414" i="58"/>
  <c r="R153" i="58"/>
  <c r="R574" i="58"/>
  <c r="R608" i="58"/>
  <c r="R206" i="58"/>
  <c r="R256" i="58"/>
  <c r="R223" i="58"/>
  <c r="R542" i="58"/>
  <c r="R134" i="58"/>
  <c r="R141" i="58"/>
  <c r="R95" i="58"/>
  <c r="R144" i="58"/>
  <c r="R59" i="58"/>
  <c r="R513" i="58"/>
  <c r="R546" i="58"/>
  <c r="R120" i="58"/>
  <c r="R551" i="58"/>
  <c r="R563" i="58"/>
  <c r="R548" i="58"/>
  <c r="R283" i="58"/>
  <c r="R336" i="58"/>
  <c r="R75" i="58"/>
  <c r="R403" i="58"/>
  <c r="R473" i="58"/>
  <c r="R166" i="58"/>
  <c r="R478" i="58"/>
  <c r="R369" i="58"/>
  <c r="R447" i="58"/>
  <c r="R421" i="58"/>
  <c r="R66" i="58"/>
  <c r="R226" i="58"/>
  <c r="R178" i="58"/>
  <c r="R491" i="58"/>
  <c r="R503" i="58"/>
  <c r="R239" i="58"/>
  <c r="R389" i="58"/>
  <c r="R209" i="58"/>
  <c r="R170" i="58"/>
  <c r="R180" i="58"/>
  <c r="R217" i="58"/>
  <c r="R498" i="58"/>
  <c r="R487" i="58"/>
  <c r="R609" i="58"/>
  <c r="R159" i="58"/>
  <c r="R35" i="58"/>
  <c r="R378" i="58"/>
  <c r="R317" i="58"/>
  <c r="R549" i="58"/>
  <c r="R97" i="58"/>
  <c r="R534" i="58"/>
  <c r="R355" i="58"/>
  <c r="R573" i="58"/>
  <c r="R376" i="58"/>
  <c r="R591" i="58"/>
  <c r="R183" i="58"/>
  <c r="R310" i="58"/>
  <c r="Q5" i="58"/>
  <c r="T5" i="58" s="1"/>
  <c r="Q296" i="58"/>
  <c r="T296" i="58" s="1"/>
  <c r="Q333" i="58"/>
  <c r="T333" i="58" s="1"/>
  <c r="Q360" i="58"/>
  <c r="T360" i="58" s="1"/>
  <c r="Q374" i="58"/>
  <c r="T374" i="58" s="1"/>
  <c r="Q368" i="58"/>
  <c r="T368" i="58" s="1"/>
  <c r="Q106" i="58"/>
  <c r="T106" i="58" s="1"/>
  <c r="Q408" i="58"/>
  <c r="T408" i="58" s="1"/>
  <c r="Q426" i="58"/>
  <c r="T426" i="58" s="1"/>
  <c r="Q387" i="58"/>
  <c r="T387" i="58" s="1"/>
  <c r="Q31" i="58"/>
  <c r="T31" i="58" s="1"/>
  <c r="Q37" i="58"/>
  <c r="T37" i="58" s="1"/>
  <c r="Q325" i="58"/>
  <c r="T325" i="58" s="1"/>
  <c r="Q326" i="58"/>
  <c r="T326" i="58" s="1"/>
  <c r="Q40" i="58"/>
  <c r="T40" i="58" s="1"/>
  <c r="Q46" i="58"/>
  <c r="Q44" i="58"/>
  <c r="T44" i="58" s="1"/>
  <c r="Q54" i="58"/>
  <c r="T54" i="58" s="1"/>
  <c r="Q73" i="58"/>
  <c r="T73" i="58" s="1"/>
  <c r="Q83" i="58"/>
  <c r="T83" i="58" s="1"/>
  <c r="Q388" i="58"/>
  <c r="T388" i="58" s="1"/>
  <c r="Q91" i="58"/>
  <c r="T91" i="58" s="1"/>
  <c r="Q452" i="58"/>
  <c r="T452" i="58" s="1"/>
  <c r="Q148" i="58"/>
  <c r="T148" i="58" s="1"/>
  <c r="Q526" i="58"/>
  <c r="T526" i="58" s="1"/>
  <c r="Q281" i="58"/>
  <c r="T281" i="58" s="1"/>
  <c r="Q318" i="58"/>
  <c r="T318" i="58" s="1"/>
  <c r="Q363" i="58"/>
  <c r="T363" i="58" s="1"/>
  <c r="Q361" i="58"/>
  <c r="T361" i="58" s="1"/>
  <c r="Q444" i="58"/>
  <c r="T444" i="58" s="1"/>
  <c r="Q143" i="58"/>
  <c r="T143" i="58" s="1"/>
  <c r="Q359" i="58"/>
  <c r="T359" i="58" s="1"/>
  <c r="Q373" i="58"/>
  <c r="T373" i="58" s="1"/>
  <c r="Q384" i="58"/>
  <c r="T384" i="58" s="1"/>
  <c r="Q407" i="58"/>
  <c r="T407" i="58" s="1"/>
  <c r="Q311" i="58"/>
  <c r="T311" i="58" s="1"/>
  <c r="Q316" i="58"/>
  <c r="T316" i="58" s="1"/>
  <c r="Q547" i="58"/>
  <c r="T547" i="58" s="1"/>
  <c r="Q109" i="58"/>
  <c r="T109" i="58" s="1"/>
  <c r="Q332" i="58"/>
  <c r="T332" i="58" s="1"/>
  <c r="Q286" i="58"/>
  <c r="T286" i="58" s="1"/>
  <c r="Q136" i="58"/>
  <c r="T136" i="58" s="1"/>
  <c r="Q315" i="58"/>
  <c r="T315" i="58" s="1"/>
  <c r="Q26" i="58"/>
  <c r="T26" i="58" s="1"/>
  <c r="Q339" i="58"/>
  <c r="T339" i="58" s="1"/>
  <c r="Q533" i="58"/>
  <c r="T533" i="58" s="1"/>
  <c r="Q349" i="58"/>
  <c r="T349" i="58" s="1"/>
  <c r="Q79" i="58"/>
  <c r="T79" i="58" s="1"/>
  <c r="Q308" i="58"/>
  <c r="T308" i="58" s="1"/>
  <c r="Q115" i="58"/>
  <c r="T115" i="58" s="1"/>
  <c r="Q142" i="58"/>
  <c r="T142" i="58" s="1"/>
  <c r="Q176" i="58"/>
  <c r="T176" i="58" s="1"/>
  <c r="Q584" i="58"/>
  <c r="T584" i="58" s="1"/>
  <c r="Q385" i="58"/>
  <c r="T385" i="58" s="1"/>
  <c r="Q367" i="58"/>
  <c r="T367" i="58" s="1"/>
  <c r="Q391" i="58"/>
  <c r="T391" i="58" s="1"/>
  <c r="Q509" i="58"/>
  <c r="T509" i="58" s="1"/>
  <c r="Q398" i="58"/>
  <c r="T398" i="58" s="1"/>
  <c r="Q362" i="58"/>
  <c r="T362" i="58" s="1"/>
  <c r="Q535" i="58"/>
  <c r="T535" i="58" s="1"/>
  <c r="Q400" i="58"/>
  <c r="T400" i="58" s="1"/>
  <c r="Q427" i="58"/>
  <c r="T427" i="58" s="1"/>
  <c r="Q117" i="58"/>
  <c r="T117" i="58" s="1"/>
  <c r="Q133" i="58"/>
  <c r="T133" i="58" s="1"/>
  <c r="Q152" i="58"/>
  <c r="T152" i="58" s="1"/>
  <c r="Q168" i="58"/>
  <c r="T168" i="58" s="1"/>
  <c r="Q575" i="58"/>
  <c r="T575" i="58" s="1"/>
  <c r="Q348" i="58"/>
  <c r="T348" i="58" s="1"/>
  <c r="Q125" i="58"/>
  <c r="T125" i="58" s="1"/>
  <c r="Q81" i="58"/>
  <c r="T81" i="58" s="1"/>
  <c r="Q501" i="58"/>
  <c r="T501" i="58" s="1"/>
  <c r="Q3" i="58"/>
  <c r="T3" i="58" s="1"/>
  <c r="Q267" i="58"/>
  <c r="T267" i="58" s="1"/>
  <c r="Q119" i="58"/>
  <c r="T119" i="58" s="1"/>
  <c r="Q27" i="58"/>
  <c r="T27" i="58" s="1"/>
  <c r="Q51" i="58"/>
  <c r="T51" i="58" s="1"/>
  <c r="Q56" i="58"/>
  <c r="T56" i="58" s="1"/>
  <c r="Q433" i="58"/>
  <c r="T433" i="58" s="1"/>
  <c r="Q432" i="58"/>
  <c r="T432" i="58" s="1"/>
  <c r="Q129" i="58"/>
  <c r="T129" i="58" s="1"/>
  <c r="Q137" i="58"/>
  <c r="T137" i="58" s="1"/>
  <c r="Q450" i="58"/>
  <c r="T450" i="58" s="1"/>
  <c r="Q466" i="58"/>
  <c r="T466" i="58" s="1"/>
  <c r="Q45" i="58"/>
  <c r="T45" i="58" s="1"/>
  <c r="Q164" i="58"/>
  <c r="T164"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2" i="58"/>
  <c r="T322" i="58" s="1"/>
  <c r="Q279" i="58"/>
  <c r="T279" i="58" s="1"/>
  <c r="Q292" i="58"/>
  <c r="T292" i="58" s="1"/>
  <c r="Q174" i="58"/>
  <c r="T174" i="58" s="1"/>
  <c r="Q299" i="58"/>
  <c r="T299" i="58" s="1"/>
  <c r="Q577" i="58"/>
  <c r="T577" i="58" s="1"/>
  <c r="Q323" i="58"/>
  <c r="T323" i="58" s="1"/>
  <c r="Q43" i="58"/>
  <c r="T43" i="58" s="1"/>
  <c r="Q531" i="58"/>
  <c r="T531" i="58" s="1"/>
  <c r="Q266" i="58"/>
  <c r="T266" i="58" s="1"/>
  <c r="Q272" i="58"/>
  <c r="T272" i="58" s="1"/>
  <c r="Q18" i="58"/>
  <c r="T18" i="58" s="1"/>
  <c r="Q60" i="58"/>
  <c r="T60" i="58" s="1"/>
  <c r="Q583" i="58"/>
  <c r="T583" i="58" s="1"/>
  <c r="Q92" i="58"/>
  <c r="T92" i="58" s="1"/>
  <c r="Q397" i="58"/>
  <c r="T397" i="58" s="1"/>
  <c r="Q94" i="58"/>
  <c r="T94" i="58" s="1"/>
  <c r="Q405" i="58"/>
  <c r="T405" i="58" s="1"/>
  <c r="Q413" i="58"/>
  <c r="T413" i="58" s="1"/>
  <c r="Q467" i="58"/>
  <c r="T467" i="58" s="1"/>
  <c r="Q221" i="58"/>
  <c r="T221" i="58" s="1"/>
  <c r="Q499" i="58"/>
  <c r="T499" i="58" s="1"/>
  <c r="Q243" i="58"/>
  <c r="T243" i="58" s="1"/>
  <c r="Q515" i="58"/>
  <c r="T515" i="58" s="1"/>
  <c r="Q570" i="58"/>
  <c r="T570" i="58" s="1"/>
  <c r="Q33" i="58"/>
  <c r="T33" i="58" s="1"/>
  <c r="Q342" i="58"/>
  <c r="T342" i="58" s="1"/>
  <c r="Q392" i="58"/>
  <c r="T392" i="58" s="1"/>
  <c r="Q390" i="58"/>
  <c r="T390" i="58" s="1"/>
  <c r="Q34" i="58"/>
  <c r="T34" i="58" s="1"/>
  <c r="Q379" i="58"/>
  <c r="T379" i="58" s="1"/>
  <c r="Q157" i="58"/>
  <c r="T157" i="58" s="1"/>
  <c r="Q154" i="58"/>
  <c r="T154" i="58" s="1"/>
  <c r="Q156" i="58"/>
  <c r="T156" i="58" s="1"/>
  <c r="Q198" i="58"/>
  <c r="T198" i="58" s="1"/>
  <c r="Q560" i="58"/>
  <c r="T560" i="58" s="1"/>
  <c r="Q329" i="58"/>
  <c r="T329" i="58" s="1"/>
  <c r="Q65" i="58"/>
  <c r="T65" i="58" s="1"/>
  <c r="Q105" i="58"/>
  <c r="T105" i="58" s="1"/>
  <c r="Q410" i="58"/>
  <c r="T410" i="58" s="1"/>
  <c r="Q114" i="58"/>
  <c r="T114" i="58" s="1"/>
  <c r="Q169" i="58"/>
  <c r="T169" i="58" s="1"/>
  <c r="Q237" i="58"/>
  <c r="T237" i="58" s="1"/>
  <c r="Q572" i="58"/>
  <c r="T572" i="58" s="1"/>
  <c r="Q167" i="58"/>
  <c r="T167" i="58" s="1"/>
  <c r="Q472" i="58"/>
  <c r="T472" i="58" s="1"/>
  <c r="Q461" i="58"/>
  <c r="T461" i="58" s="1"/>
  <c r="Q479" i="58"/>
  <c r="T479" i="58" s="1"/>
  <c r="Q288" i="58"/>
  <c r="T288" i="58" s="1"/>
  <c r="Q424" i="58"/>
  <c r="T424" i="58" s="1"/>
  <c r="Q57" i="58"/>
  <c r="T57" i="58" s="1"/>
  <c r="Q303" i="58"/>
  <c r="T303" i="58" s="1"/>
  <c r="Q529" i="58"/>
  <c r="T529" i="58" s="1"/>
  <c r="Q527" i="58"/>
  <c r="T527" i="58" s="1"/>
  <c r="Q395" i="58"/>
  <c r="T395" i="58" s="1"/>
  <c r="Q87" i="58"/>
  <c r="T87" i="58" s="1"/>
  <c r="Q274" i="58"/>
  <c r="T274" i="58" s="1"/>
  <c r="Q275" i="58"/>
  <c r="T275" i="58" s="1"/>
  <c r="Q13" i="58"/>
  <c r="T13" i="58" s="1"/>
  <c r="Q285" i="58"/>
  <c r="T285" i="58" s="1"/>
  <c r="Q291" i="58"/>
  <c r="T291" i="58" s="1"/>
  <c r="Q21" i="58"/>
  <c r="T21" i="58" s="1"/>
  <c r="Q24" i="58"/>
  <c r="T24" i="58" s="1"/>
  <c r="Q579" i="58"/>
  <c r="T579" i="58" s="1"/>
  <c r="Q48" i="58"/>
  <c r="T48" i="58" s="1"/>
  <c r="Q394" i="58"/>
  <c r="T394" i="58" s="1"/>
  <c r="Q82" i="58"/>
  <c r="T82" i="58" s="1"/>
  <c r="Q69" i="58"/>
  <c r="T69" i="58" s="1"/>
  <c r="Q93" i="58"/>
  <c r="T93" i="58" s="1"/>
  <c r="Q399" i="58"/>
  <c r="T399" i="58" s="1"/>
  <c r="Q589" i="58"/>
  <c r="T589" i="58" s="1"/>
  <c r="Q537" i="58"/>
  <c r="T537" i="58" s="1"/>
  <c r="Q149" i="58"/>
  <c r="T149" i="58" s="1"/>
  <c r="Q160" i="58"/>
  <c r="T160" i="58" s="1"/>
  <c r="Q172" i="58"/>
  <c r="T172" i="58" s="1"/>
  <c r="Q191" i="58"/>
  <c r="T191" i="58" s="1"/>
  <c r="Q282" i="58"/>
  <c r="T282" i="58" s="1"/>
  <c r="Q341" i="58"/>
  <c r="T341" i="58" s="1"/>
  <c r="Q582" i="58"/>
  <c r="T582" i="58" s="1"/>
  <c r="Q74" i="58"/>
  <c r="T74" i="58" s="1"/>
  <c r="Q102" i="58"/>
  <c r="T102" i="58" s="1"/>
  <c r="Q113" i="58"/>
  <c r="T113" i="58" s="1"/>
  <c r="Q324" i="58"/>
  <c r="T324" i="58" s="1"/>
  <c r="Q354" i="58"/>
  <c r="T354" i="58" s="1"/>
  <c r="Q53" i="58"/>
  <c r="T53" i="58" s="1"/>
  <c r="Q357" i="58"/>
  <c r="T357" i="58" s="1"/>
  <c r="Q55" i="58"/>
  <c r="T55" i="58" s="1"/>
  <c r="Q382" i="58"/>
  <c r="T382" i="58" s="1"/>
  <c r="Q96" i="58"/>
  <c r="T96" i="58" s="1"/>
  <c r="Q380" i="58"/>
  <c r="T380" i="58" s="1"/>
  <c r="Q126" i="58"/>
  <c r="T126" i="58" s="1"/>
  <c r="Q443" i="58"/>
  <c r="T443" i="58" s="1"/>
  <c r="Q430" i="58"/>
  <c r="T430" i="58" s="1"/>
  <c r="Q435" i="58"/>
  <c r="T435" i="58" s="1"/>
  <c r="Q476" i="58"/>
  <c r="T476" i="58" s="1"/>
  <c r="Q490" i="58"/>
  <c r="T490" i="58" s="1"/>
  <c r="Q14" i="58"/>
  <c r="T14" i="58" s="1"/>
  <c r="Q338" i="58"/>
  <c r="T338" i="58" s="1"/>
  <c r="Q309" i="58"/>
  <c r="T309" i="58" s="1"/>
  <c r="Q161" i="58"/>
  <c r="T161" i="58" s="1"/>
  <c r="Q486" i="58"/>
  <c r="T486" i="58" s="1"/>
  <c r="Q436" i="58"/>
  <c r="T436" i="58" s="1"/>
  <c r="Q493" i="58"/>
  <c r="T493" i="58" s="1"/>
  <c r="Q463" i="58"/>
  <c r="T463" i="58" s="1"/>
  <c r="Q64" i="58"/>
  <c r="T64" i="58" s="1"/>
  <c r="Q185" i="58"/>
  <c r="T185" i="58" s="1"/>
  <c r="Q402" i="58"/>
  <c r="T402" i="58" s="1"/>
  <c r="Q320" i="58"/>
  <c r="T320" i="58" s="1"/>
  <c r="Q297" i="58"/>
  <c r="T297" i="58" s="1"/>
  <c r="Q42" i="58"/>
  <c r="T42" i="58" s="1"/>
  <c r="Q312" i="58"/>
  <c r="T312" i="58" s="1"/>
  <c r="Q110" i="58"/>
  <c r="T110" i="58" s="1"/>
  <c r="Q287" i="58"/>
  <c r="T287" i="58" s="1"/>
  <c r="Q508" i="58"/>
  <c r="T508" i="58" s="1"/>
  <c r="Q425" i="58"/>
  <c r="T425" i="58" s="1"/>
  <c r="Q290" i="58"/>
  <c r="T290" i="58" s="1"/>
  <c r="Q460" i="58"/>
  <c r="T460" i="58" s="1"/>
  <c r="Q11" i="58"/>
  <c r="T11" i="58" s="1"/>
  <c r="Q190" i="58"/>
  <c r="T190" i="58" s="1"/>
  <c r="Q247" i="58"/>
  <c r="T247" i="58" s="1"/>
  <c r="Q569" i="58"/>
  <c r="T569" i="58" s="1"/>
  <c r="Q38" i="58"/>
  <c r="T38" i="58" s="1"/>
  <c r="Q541" i="58"/>
  <c r="T541" i="58" s="1"/>
  <c r="Q544" i="58"/>
  <c r="T544" i="58" s="1"/>
  <c r="Q86" i="58"/>
  <c r="T86" i="58" s="1"/>
  <c r="Q10" i="58"/>
  <c r="T10" i="58" s="1"/>
  <c r="Q6" i="58"/>
  <c r="T6" i="58" s="1"/>
  <c r="Q289" i="58"/>
  <c r="T289" i="58" s="1"/>
  <c r="Q314" i="58"/>
  <c r="T314" i="58" s="1"/>
  <c r="Q528" i="58"/>
  <c r="T528" i="58" s="1"/>
  <c r="Q25" i="58"/>
  <c r="T25" i="58" s="1"/>
  <c r="Q343" i="58"/>
  <c r="T343" i="58" s="1"/>
  <c r="Q192" i="58"/>
  <c r="T192" i="58" s="1"/>
  <c r="Q294" i="58"/>
  <c r="T294" i="58" s="1"/>
  <c r="Q446" i="58"/>
  <c r="T446" i="58" s="1"/>
  <c r="Q265" i="58"/>
  <c r="T265" i="58" s="1"/>
  <c r="Q511" i="58"/>
  <c r="T511" i="58" s="1"/>
  <c r="Q416" i="58"/>
  <c r="T416" i="58" s="1"/>
  <c r="Q420" i="58"/>
  <c r="T420" i="58" s="1"/>
  <c r="Q411" i="58"/>
  <c r="T411" i="58" s="1"/>
  <c r="Q422" i="58"/>
  <c r="T422" i="58" s="1"/>
  <c r="Q216" i="58"/>
  <c r="T216" i="58" s="1"/>
  <c r="R314" i="58" l="1"/>
  <c r="R297" i="58"/>
  <c r="R14" i="58"/>
  <c r="R96" i="58"/>
  <c r="R102" i="58"/>
  <c r="R149" i="58"/>
  <c r="R48" i="58"/>
  <c r="R274" i="58"/>
  <c r="R288" i="58"/>
  <c r="R114" i="58"/>
  <c r="R154" i="58"/>
  <c r="R390" i="58"/>
  <c r="R221" i="58"/>
  <c r="R60" i="58"/>
  <c r="R299" i="58"/>
  <c r="R270" i="58"/>
  <c r="R9" i="58"/>
  <c r="R137" i="58"/>
  <c r="R267" i="58"/>
  <c r="R152" i="58"/>
  <c r="R509" i="58"/>
  <c r="R308" i="58"/>
  <c r="R286" i="58"/>
  <c r="R373" i="58"/>
  <c r="R44" i="58"/>
  <c r="R426" i="58"/>
  <c r="R411" i="58"/>
  <c r="R265" i="58"/>
  <c r="R343" i="58"/>
  <c r="R289" i="58"/>
  <c r="R544" i="58"/>
  <c r="R247" i="58"/>
  <c r="R290" i="58"/>
  <c r="R110" i="58"/>
  <c r="R320" i="58"/>
  <c r="R463" i="58"/>
  <c r="R161" i="58"/>
  <c r="R490" i="58"/>
  <c r="R443" i="58"/>
  <c r="R382" i="58"/>
  <c r="R354" i="58"/>
  <c r="R74" i="58"/>
  <c r="R191" i="58"/>
  <c r="R537" i="58"/>
  <c r="R69" i="58"/>
  <c r="R579" i="58"/>
  <c r="R285" i="58"/>
  <c r="R87" i="58"/>
  <c r="R303" i="58"/>
  <c r="R479" i="58"/>
  <c r="R572" i="58"/>
  <c r="R410" i="58"/>
  <c r="R560" i="58"/>
  <c r="R157" i="58"/>
  <c r="R392" i="58"/>
  <c r="R515" i="58"/>
  <c r="R467" i="58"/>
  <c r="R397" i="58"/>
  <c r="R18" i="58"/>
  <c r="R43" i="58"/>
  <c r="R174" i="58"/>
  <c r="R524" i="58"/>
  <c r="R345" i="58"/>
  <c r="R590" i="58"/>
  <c r="R540" i="58"/>
  <c r="R45" i="58"/>
  <c r="R129" i="58"/>
  <c r="R51" i="58"/>
  <c r="R3" i="58"/>
  <c r="R348" i="58"/>
  <c r="R133" i="58"/>
  <c r="R535" i="58"/>
  <c r="R391" i="58"/>
  <c r="R176" i="58"/>
  <c r="R79" i="58"/>
  <c r="R26" i="58"/>
  <c r="R332" i="58"/>
  <c r="R311" i="58"/>
  <c r="R359" i="58"/>
  <c r="R363" i="58"/>
  <c r="R148" i="58"/>
  <c r="R83" i="58"/>
  <c r="R46" i="58"/>
  <c r="R37" i="58"/>
  <c r="R408" i="58"/>
  <c r="R360" i="58"/>
  <c r="R422" i="58"/>
  <c r="R192" i="58"/>
  <c r="R460" i="58"/>
  <c r="R420" i="58"/>
  <c r="R6" i="58"/>
  <c r="R190" i="58"/>
  <c r="R402" i="58"/>
  <c r="R476" i="58"/>
  <c r="R324" i="58"/>
  <c r="R172" i="58"/>
  <c r="R24" i="58"/>
  <c r="R57" i="58"/>
  <c r="R105" i="58"/>
  <c r="R342" i="58"/>
  <c r="R413" i="58"/>
  <c r="R272" i="58"/>
  <c r="R523" i="58"/>
  <c r="R241" i="58"/>
  <c r="R466" i="58"/>
  <c r="R27" i="58"/>
  <c r="R117" i="58"/>
  <c r="R142" i="58"/>
  <c r="R315" i="58"/>
  <c r="R407" i="58"/>
  <c r="R452" i="58"/>
  <c r="R31" i="58"/>
  <c r="R333" i="58"/>
  <c r="R511" i="58"/>
  <c r="R86" i="58"/>
  <c r="R64" i="58"/>
  <c r="R446" i="58"/>
  <c r="R25" i="58"/>
  <c r="R541" i="58"/>
  <c r="R425" i="58"/>
  <c r="R312" i="58"/>
  <c r="R493" i="58"/>
  <c r="R309" i="58"/>
  <c r="R126" i="58"/>
  <c r="R55" i="58"/>
  <c r="R582" i="58"/>
  <c r="R589" i="58"/>
  <c r="R82" i="58"/>
  <c r="R13" i="58"/>
  <c r="R395" i="58"/>
  <c r="R461" i="58"/>
  <c r="R237" i="58"/>
  <c r="R198" i="58"/>
  <c r="R379" i="58"/>
  <c r="R243" i="58"/>
  <c r="R92" i="58"/>
  <c r="R323" i="58"/>
  <c r="R292" i="58"/>
  <c r="R196" i="58"/>
  <c r="R50" i="58"/>
  <c r="R432" i="58"/>
  <c r="R501" i="58"/>
  <c r="R575" i="58"/>
  <c r="R362" i="58"/>
  <c r="R367" i="58"/>
  <c r="R349" i="58"/>
  <c r="R109" i="58"/>
  <c r="R143" i="58"/>
  <c r="R318" i="58"/>
  <c r="R73" i="58"/>
  <c r="R40" i="58"/>
  <c r="R106" i="58"/>
  <c r="R216" i="58"/>
  <c r="R416" i="58"/>
  <c r="R294" i="58"/>
  <c r="R528" i="58"/>
  <c r="R10" i="58"/>
  <c r="R38" i="58"/>
  <c r="R11" i="58"/>
  <c r="R508" i="58"/>
  <c r="R42" i="58"/>
  <c r="R185" i="58"/>
  <c r="R436" i="58"/>
  <c r="R338" i="58"/>
  <c r="R435" i="58"/>
  <c r="R380" i="58"/>
  <c r="R357" i="58"/>
  <c r="R113" i="58"/>
  <c r="R341" i="58"/>
  <c r="R160" i="58"/>
  <c r="R399" i="58"/>
  <c r="R394" i="58"/>
  <c r="R21" i="58"/>
  <c r="R275" i="58"/>
  <c r="R527" i="58"/>
  <c r="R424" i="58"/>
  <c r="R472" i="58"/>
  <c r="R169" i="58"/>
  <c r="R65" i="58"/>
  <c r="R156" i="58"/>
  <c r="R34" i="58"/>
  <c r="R33" i="58"/>
  <c r="R499" i="58"/>
  <c r="R405" i="58"/>
  <c r="R583" i="58"/>
  <c r="R266" i="58"/>
  <c r="R577" i="58"/>
  <c r="R279" i="58"/>
  <c r="R522" i="58"/>
  <c r="R594" i="58"/>
  <c r="R22" i="58"/>
  <c r="R335" i="58"/>
  <c r="R450" i="58"/>
  <c r="R433" i="58"/>
  <c r="R119" i="58"/>
  <c r="R81" i="58"/>
  <c r="R168" i="58"/>
  <c r="R427" i="58"/>
  <c r="R398" i="58"/>
  <c r="R385" i="58"/>
  <c r="R115" i="58"/>
  <c r="R533" i="58"/>
  <c r="R136" i="58"/>
  <c r="R547" i="58"/>
  <c r="R384" i="58"/>
  <c r="R444" i="58"/>
  <c r="R281" i="58"/>
  <c r="R91" i="58"/>
  <c r="R54" i="58"/>
  <c r="R326" i="58"/>
  <c r="R387" i="58"/>
  <c r="R368" i="58"/>
  <c r="R296" i="58"/>
  <c r="R569" i="58"/>
  <c r="R287" i="58"/>
  <c r="R486" i="58"/>
  <c r="R430" i="58"/>
  <c r="R53" i="58"/>
  <c r="R282" i="58"/>
  <c r="R93" i="58"/>
  <c r="R291" i="58"/>
  <c r="R529" i="58"/>
  <c r="R167" i="58"/>
  <c r="R329" i="58"/>
  <c r="R570" i="58"/>
  <c r="R94" i="58"/>
  <c r="R531" i="58"/>
  <c r="R322" i="58"/>
  <c r="R593" i="58"/>
  <c r="R164" i="58"/>
  <c r="R56" i="58"/>
  <c r="R125" i="58"/>
  <c r="R400" i="58"/>
  <c r="R584" i="58"/>
  <c r="R339" i="58"/>
  <c r="R316" i="58"/>
  <c r="R361" i="58"/>
  <c r="R526" i="58"/>
  <c r="R388" i="58"/>
  <c r="R325"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<sst xmlns="http://schemas.openxmlformats.org/spreadsheetml/2006/main" count="9359" uniqueCount="2417">
  <si>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</si>
  <si>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</si>
  <si>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</si>
  <si>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</si>
  <si>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</si>
  <si>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</si>
  <si>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</si>
  <si>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</si>
  <si>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</si>
  <si>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</si>
  <si>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</si>
  <si>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</si>
  <si>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</si>
  <si>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</si>
  <si>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</si>
  <si>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</si>
  <si>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</si>
  <si>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</si>
  <si>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</si>
  <si>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</si>
  <si>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</si>
  <si>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</si>
  <si>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</si>
  <si>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</si>
  <si>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</si>
  <si>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</si>
  <si>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</si>
  <si>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</si>
  <si>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</si>
  <si>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</si>
  <si>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</si>
  <si>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</si>
  <si>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</si>
  <si>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</si>
  <si>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</si>
  <si>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</si>
  <si>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</si>
  <si>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</si>
  <si>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</si>
  <si>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</si>
  <si>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</si>
  <si>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</si>
  <si>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</si>
  <si>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</si>
  <si>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</si>
  <si>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</si>
  <si>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</si>
  <si>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</si>
  <si>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</si>
  <si>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</si>
  <si>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</si>
  <si>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</si>
  <si>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</si>
  <si>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</si>
  <si>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</si>
  <si>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</si>
  <si>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</si>
  <si>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</si>
  <si>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</si>
  <si>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</si>
  <si>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</si>
  <si>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</si>
  <si>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</si>
  <si>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</si>
  <si>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</si>
  <si>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</si>
  <si>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</si>
  <si>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</si>
  <si>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</si>
  <si>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</si>
  <si>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</si>
  <si>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</si>
  <si>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</si>
  <si>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</si>
  <si>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</si>
  <si>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</si>
  <si>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</si>
  <si>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</si>
  <si>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</si>
  <si>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</si>
  <si>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</si>
  <si>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</si>
  <si>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</si>
  <si>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</si>
  <si>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</si>
  <si>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</si>
  <si>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</si>
  <si>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</si>
  <si>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</si>
  <si>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</si>
  <si>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</si>
  <si>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</si>
  <si>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</si>
  <si>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</si>
  <si>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</si>
  <si>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</si>
  <si>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</si>
  <si>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</si>
  <si>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</si>
  <si>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</si>
  <si>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</si>
  <si>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</si>
  <si>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</si>
  <si>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</si>
  <si>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</si>
  <si>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</si>
  <si>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</si>
  <si>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</si>
  <si>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</si>
  <si>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</si>
  <si>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</si>
  <si>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</si>
  <si>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</si>
  <si>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</si>
  <si>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</si>
  <si>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</si>
  <si>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</si>
  <si>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</si>
  <si>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</si>
  <si>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</si>
  <si>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</si>
  <si>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</si>
  <si>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</si>
  <si>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</si>
  <si>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</si>
  <si>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</si>
  <si>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</si>
  <si>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</si>
  <si>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</si>
  <si>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</si>
  <si>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</si>
  <si>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</si>
  <si>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</si>
  <si>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</si>
  <si>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</si>
  <si>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</si>
  <si>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</si>
  <si>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</si>
  <si>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</si>
  <si>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</si>
  <si>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</si>
  <si>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</si>
  <si>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</si>
  <si>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</si>
  <si>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</si>
  <si>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</si>
  <si>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</si>
  <si>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</si>
  <si>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</si>
  <si>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</si>
  <si>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</si>
  <si>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</si>
  <si>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</si>
  <si>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</si>
  <si>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</si>
  <si>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</si>
  <si>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</si>
  <si>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</si>
  <si>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</si>
  <si>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</si>
  <si>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</si>
  <si>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</si>
  <si>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</si>
  <si>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</si>
  <si>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</si>
  <si>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</si>
  <si>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</si>
  <si>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</si>
  <si>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</si>
  <si>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</si>
  <si>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</si>
  <si>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</si>
  <si>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</si>
  <si>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</si>
  <si>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</si>
  <si>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</si>
  <si>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</si>
  <si>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</si>
  <si>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</si>
  <si>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</si>
  <si>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</si>
  <si>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</si>
  <si>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</si>
  <si>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</si>
  <si>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</si>
  <si>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</si>
  <si>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</si>
  <si>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</si>
  <si>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</si>
  <si>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</si>
  <si>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</si>
  <si>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</si>
  <si>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</si>
  <si>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</si>
  <si>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</si>
  <si>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</si>
  <si>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</si>
  <si>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</si>
  <si>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</si>
  <si>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</si>
  <si>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</si>
  <si>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</si>
  <si>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</si>
  <si>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</si>
  <si>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</si>
  <si>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</si>
  <si>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</si>
  <si>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</si>
  <si>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</si>
  <si>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</si>
  <si>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</si>
  <si>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</si>
  <si>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</si>
  <si>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</si>
  <si>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</si>
  <si>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</si>
  <si>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</si>
  <si>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</si>
  <si>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</si>
  <si>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</si>
  <si>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</si>
  <si>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</si>
  <si>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</si>
  <si>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</si>
  <si>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</si>
  <si>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</si>
  <si>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</si>
  <si>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</si>
  <si>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</si>
  <si>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</si>
  <si>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</si>
  <si>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</si>
  <si>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</si>
  <si>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</si>
  <si>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</si>
  <si>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</si>
  <si>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</si>
  <si>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</si>
  <si>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</si>
  <si>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</si>
  <si>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</si>
  <si>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</si>
  <si>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</si>
  <si>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</si>
  <si>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</si>
  <si>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</si>
  <si>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</si>
  <si>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</si>
  <si>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</si>
  <si>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</si>
  <si>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</si>
  <si>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</si>
  <si>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</si>
  <si>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</si>
  <si>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</si>
  <si>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</si>
  <si>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</si>
  <si>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</si>
  <si>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</si>
  <si>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</si>
  <si>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</si>
  <si>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</si>
  <si>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</si>
  <si>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</si>
  <si>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</si>
  <si>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</si>
  <si>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</si>
  <si>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</si>
  <si>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</si>
  <si>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</si>
  <si>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</si>
  <si>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</si>
  <si>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</si>
  <si>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</si>
  <si>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</si>
  <si>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</si>
  <si>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</si>
  <si>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</si>
  <si>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</si>
  <si>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</si>
  <si>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</si>
  <si>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</si>
  <si>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</si>
  <si>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</si>
  <si>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</si>
  <si>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</si>
  <si>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</si>
  <si>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</si>
  <si>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</si>
  <si>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</si>
  <si>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</si>
  <si>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</si>
  <si>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</si>
  <si>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</si>
  <si>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</si>
  <si>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</si>
  <si>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</si>
  <si>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</si>
  <si>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</si>
  <si>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</si>
  <si>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</si>
  <si>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</si>
  <si>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</si>
  <si>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</si>
  <si>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</si>
  <si>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</si>
  <si>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</si>
  <si>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</si>
  <si>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</si>
  <si>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</si>
  <si>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</si>
  <si>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</si>
  <si>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</si>
  <si>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</si>
  <si>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</si>
  <si>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</si>
  <si>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</si>
  <si>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</si>
  <si>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</si>
  <si>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</si>
  <si>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</si>
  <si>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</si>
  <si>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</si>
  <si>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</si>
  <si>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</si>
  <si>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</si>
  <si>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</si>
  <si>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</si>
  <si>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</si>
  <si>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</si>
  <si>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</si>
  <si>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</si>
  <si>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</si>
  <si>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</si>
  <si>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</si>
  <si>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</si>
  <si>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</si>
  <si>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</si>
  <si>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</si>
  <si>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</si>
  <si>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</si>
  <si>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</si>
  <si>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</si>
  <si>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</si>
  <si>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</si>
  <si>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</si>
  <si>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</si>
  <si>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</si>
  <si>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</si>
  <si>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</si>
  <si>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</si>
  <si>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</si>
  <si>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</si>
  <si>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</si>
  <si>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</si>
  <si>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</si>
  <si>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</si>
  <si>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</si>
  <si>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</si>
  <si>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</si>
  <si>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</si>
  <si>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</si>
  <si>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</si>
  <si>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</si>
  <si>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</si>
  <si>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</si>
  <si>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</si>
  <si>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</si>
  <si>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</si>
  <si>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</si>
  <si>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</si>
  <si>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</si>
  <si>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</si>
  <si>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</si>
  <si>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</si>
  <si>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</si>
  <si>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</si>
  <si>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</si>
  <si>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</si>
  <si>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</si>
  <si>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</si>
  <si>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</si>
  <si>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</si>
  <si>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</si>
  <si>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</si>
  <si>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</si>
  <si>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</si>
  <si>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</si>
  <si>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</si>
  <si>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</si>
  <si>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</si>
  <si>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</si>
  <si>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</si>
  <si>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</si>
  <si>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</si>
  <si>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</si>
  <si>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</si>
  <si>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</si>
  <si>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</si>
  <si>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</si>
  <si>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</si>
  <si>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</si>
  <si>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</si>
  <si>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</si>
  <si>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</si>
  <si>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</si>
  <si>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</si>
  <si>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</si>
  <si>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</si>
  <si>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</si>
  <si>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</si>
  <si>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</si>
  <si>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</si>
  <si>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</si>
  <si>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</si>
  <si>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</si>
  <si>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</si>
  <si>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</si>
  <si>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</si>
  <si>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</si>
  <si>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</si>
  <si>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</si>
  <si>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</si>
  <si>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</si>
  <si>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</si>
  <si>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</si>
  <si>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</si>
  <si>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</si>
  <si>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</si>
  <si>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</si>
  <si>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</si>
  <si>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</si>
  <si>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</si>
  <si>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</si>
  <si>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</si>
  <si>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</si>
  <si>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</si>
  <si>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</si>
  <si>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</si>
  <si>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</si>
  <si>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</si>
  <si>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</si>
  <si>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</si>
  <si>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</si>
  <si>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</si>
  <si>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</si>
  <si>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</si>
  <si>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</si>
  <si>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</si>
  <si>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</si>
  <si>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</si>
  <si>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</si>
  <si>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</si>
  <si>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</si>
  <si>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</si>
  <si>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</si>
  <si>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</si>
  <si>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</si>
  <si>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</si>
  <si>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</si>
  <si>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</si>
  <si>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</si>
  <si>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</si>
  <si>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</si>
  <si>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</si>
  <si>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</si>
  <si>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</si>
  <si>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</si>
  <si>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</si>
  <si>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</si>
  <si>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</si>
  <si>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</si>
  <si>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</si>
  <si>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</si>
  <si>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</si>
  <si>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</si>
  <si>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</si>
  <si>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</si>
  <si>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</si>
  <si>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</si>
  <si>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</si>
  <si>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</si>
  <si>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</si>
  <si>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</si>
  <si>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</si>
  <si>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</si>
  <si>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</si>
  <si>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</si>
  <si>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</si>
  <si>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</si>
  <si>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</si>
  <si>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</si>
  <si>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</si>
  <si>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</si>
  <si>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</si>
  <si>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</si>
  <si>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</si>
  <si>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</si>
  <si>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</si>
  <si>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</si>
  <si>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</si>
  <si>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</si>
  <si>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</si>
  <si>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</si>
  <si>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</si>
  <si>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</si>
  <si>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</si>
  <si>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</si>
  <si>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</si>
  <si>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</si>
  <si>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</si>
  <si>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</si>
  <si>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</si>
  <si>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</si>
  <si>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</si>
  <si>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</si>
  <si>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</si>
  <si>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</si>
  <si>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</si>
  <si>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</si>
  <si>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</si>
  <si>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</si>
  <si>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</si>
  <si>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</si>
  <si>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</si>
  <si>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</si>
  <si>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</si>
  <si>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</si>
  <si>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</si>
  <si>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</si>
  <si>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</si>
  <si>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</si>
  <si>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</si>
  <si>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</si>
  <si>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</si>
  <si>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</si>
  <si>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</si>
  <si>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</si>
  <si>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</si>
  <si>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</si>
  <si>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</si>
  <si>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</si>
  <si>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</si>
  <si>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</si>
  <si>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</si>
  <si>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</si>
  <si>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</si>
  <si>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</si>
  <si>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</si>
  <si>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</si>
  <si>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</si>
  <si>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</si>
  <si>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</si>
  <si>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</si>
  <si>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</si>
  <si>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</si>
  <si>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</si>
  <si>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</si>
  <si>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</si>
  <si>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</si>
  <si>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</si>
  <si>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</si>
  <si>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</si>
  <si>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</si>
  <si>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</si>
  <si>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</si>
  <si>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</si>
  <si>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</si>
  <si>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</si>
  <si>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</si>
  <si>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</si>
  <si>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</si>
  <si>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</si>
  <si>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</si>
  <si>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</si>
  <si>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</si>
  <si>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</si>
  <si>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</si>
  <si>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</si>
  <si>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</si>
  <si>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</si>
  <si>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</si>
  <si>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</si>
  <si>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</si>
  <si>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</si>
  <si>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</si>
  <si>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</si>
  <si>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</si>
  <si>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</si>
  <si>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</si>
  <si>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</si>
  <si>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</si>
  <si>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</si>
  <si>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</si>
  <si>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</si>
  <si>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</si>
  <si>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</si>
  <si>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</si>
  <si>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</si>
  <si>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</si>
  <si>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</si>
  <si>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</si>
  <si>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</si>
  <si>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</si>
  <si>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</si>
  <si>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</si>
  <si>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</si>
  <si>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</si>
  <si>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</si>
  <si>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</si>
  <si>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</si>
  <si>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</si>
  <si>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</si>
  <si>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</si>
  <si>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</si>
  <si>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</si>
  <si>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</si>
  <si>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</si>
  <si>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</si>
  <si>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</si>
  <si>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</si>
  <si>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</si>
  <si>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</si>
  <si>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</si>
  <si>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</si>
  <si>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</si>
  <si>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</si>
  <si>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</si>
  <si>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</si>
  <si>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</si>
  <si>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</si>
  <si>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</si>
  <si>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</si>
  <si>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</si>
  <si>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</si>
  <si>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</si>
  <si>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</si>
  <si>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</si>
  <si>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</si>
  <si>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</si>
  <si>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</si>
  <si>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</si>
  <si>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</si>
  <si>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</si>
  <si>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</si>
  <si>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</si>
  <si>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</si>
  <si>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</si>
  <si>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</si>
  <si>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</si>
  <si>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</si>
  <si>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</si>
  <si>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</si>
  <si>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</si>
  <si>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</si>
  <si>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</si>
  <si>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</si>
  <si>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</si>
  <si>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</si>
  <si>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</si>
  <si>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</si>
  <si>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</si>
  <si>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</si>
  <si>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</si>
  <si>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</si>
  <si>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</si>
  <si>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</si>
  <si>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</si>
  <si>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</si>
  <si>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</si>
  <si>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</si>
  <si>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</si>
  <si>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</si>
  <si>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</si>
  <si>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</si>
  <si>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</si>
  <si>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</si>
  <si>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</si>
  <si>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</si>
  <si>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</si>
  <si>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</si>
  <si>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</si>
  <si>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</si>
  <si>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</si>
  <si>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</si>
  <si>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</si>
  <si>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</si>
  <si>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</si>
  <si>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</si>
  <si>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</si>
  <si>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</si>
  <si>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</si>
  <si>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</si>
  <si>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</si>
  <si>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</si>
  <si>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</si>
  <si>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</si>
  <si>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</si>
  <si>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</si>
  <si>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</si>
  <si>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</si>
  <si>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</si>
  <si>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</si>
  <si>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</si>
  <si>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</si>
  <si>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</si>
  <si>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</si>
  <si>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</si>
  <si>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</si>
  <si>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</si>
  <si>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</si>
  <si>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</si>
  <si>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</si>
  <si>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</si>
  <si>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</si>
  <si>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</si>
  <si>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</si>
  <si>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</si>
  <si>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</si>
  <si>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</si>
  <si>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</si>
  <si>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</si>
  <si>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</si>
  <si>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</si>
  <si>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</si>
  <si>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</si>
  <si>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</si>
  <si>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</si>
  <si>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</si>
  <si>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</si>
  <si>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</si>
  <si>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</si>
  <si>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</si>
  <si>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</si>
  <si>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</si>
  <si>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</si>
  <si>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</si>
  <si>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</si>
  <si>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</si>
  <si>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</si>
  <si>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</si>
  <si>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</si>
  <si>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</si>
  <si>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</si>
  <si>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</si>
  <si>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</si>
  <si>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</si>
  <si>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</si>
  <si>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</si>
  <si>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</si>
  <si>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</si>
  <si>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</si>
  <si>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</si>
  <si>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</si>
  <si>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</si>
  <si>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</si>
  <si>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</si>
  <si>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</si>
  <si>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</si>
  <si>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</si>
  <si>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</si>
  <si>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</si>
  <si>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</si>
  <si>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</si>
  <si>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</si>
  <si>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</si>
  <si>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</si>
  <si>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</si>
  <si>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</si>
  <si>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</si>
  <si>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</si>
  <si>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</si>
  <si>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</si>
  <si>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</si>
  <si>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</si>
  <si>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</si>
  <si>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</si>
  <si>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</si>
  <si>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</si>
  <si>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</si>
  <si>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</si>
  <si>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</si>
  <si>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</si>
  <si>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</si>
  <si>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</si>
  <si>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</si>
  <si>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</si>
  <si>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</si>
  <si>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</si>
  <si>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</si>
  <si>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</si>
  <si>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</si>
  <si>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</si>
  <si>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</si>
  <si>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</si>
  <si>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</si>
  <si>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</si>
  <si>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</si>
  <si>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</si>
  <si>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</si>
  <si>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</si>
  <si>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</si>
  <si>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</si>
  <si>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</si>
  <si>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</si>
  <si>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</si>
  <si>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</si>
  <si>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</si>
  <si>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</si>
  <si>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</si>
  <si>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</si>
  <si>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</si>
  <si>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</si>
  <si>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</si>
  <si>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</si>
  <si>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</si>
  <si>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</si>
  <si>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</si>
  <si>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</si>
  <si>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</si>
  <si>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</si>
  <si>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</si>
  <si>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</si>
  <si>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</si>
  <si>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</si>
  <si>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</si>
  <si>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</si>
  <si>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</si>
  <si>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</si>
  <si>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</si>
  <si>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</si>
  <si>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</si>
  <si>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</si>
  <si>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</si>
  <si>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</si>
  <si>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</si>
  <si>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</si>
  <si>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</si>
  <si>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</si>
  <si>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</si>
  <si>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</si>
  <si>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</si>
  <si>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</si>
  <si>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</si>
  <si>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</si>
  <si>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</si>
  <si>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</si>
  <si>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</si>
  <si>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</si>
  <si>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</si>
  <si>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</si>
  <si>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</si>
  <si>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</si>
  <si>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</si>
  <si>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</si>
  <si>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</si>
  <si>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</si>
  <si>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</si>
  <si>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</si>
  <si>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</si>
  <si>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</si>
  <si>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</si>
  <si>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</si>
  <si>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</si>
  <si>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</si>
  <si>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</si>
  <si>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</si>
  <si>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</si>
  <si>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</si>
  <si>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</si>
  <si>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</si>
  <si>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</si>
  <si>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</si>
  <si>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</si>
  <si>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</si>
  <si>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</si>
  <si>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</si>
  <si>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</si>
  <si>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</si>
  <si>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</si>
  <si>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</si>
  <si>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</si>
  <si>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</si>
  <si>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</si>
  <si>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</si>
  <si>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</si>
  <si>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</si>
  <si>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</si>
  <si>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</si>
  <si>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</si>
  <si>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</si>
  <si>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</si>
  <si>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</si>
  <si>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</si>
  <si>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</si>
  <si>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</si>
  <si>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</si>
  <si>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</si>
  <si>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</si>
  <si>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</si>
  <si>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</si>
  <si>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</si>
  <si>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</si>
  <si>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</si>
  <si>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</si>
  <si>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</si>
  <si>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</si>
  <si>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</si>
  <si>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</si>
  <si>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</si>
  <si>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</si>
  <si>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</si>
  <si>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</si>
  <si>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</si>
  <si>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</si>
  <si>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</si>
  <si>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</si>
  <si>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</si>
  <si>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</si>
  <si>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</si>
  <si>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</si>
  <si>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</si>
  <si>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</si>
  <si>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</si>
  <si>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</si>
  <si>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</si>
  <si>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</si>
  <si>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</si>
  <si>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</si>
  <si>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</si>
  <si>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</si>
  <si>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</si>
  <si>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</si>
  <si>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</si>
  <si>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</si>
  <si>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</si>
  <si>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</si>
  <si>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</si>
  <si>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</si>
  <si>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</si>
  <si>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</si>
  <si>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</si>
  <si>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</si>
  <si>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</si>
  <si>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</si>
  <si>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</si>
  <si>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</si>
  <si>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</si>
  <si>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</si>
  <si>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</si>
  <si>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</si>
  <si>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</si>
  <si>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</si>
  <si>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</si>
  <si>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</si>
  <si>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</si>
  <si>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</si>
  <si>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</si>
  <si>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</si>
  <si>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</si>
  <si>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</si>
  <si>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</si>
  <si>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</si>
  <si>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</si>
  <si>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</si>
  <si>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</si>
  <si>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</si>
  <si>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</si>
  <si>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</si>
  <si>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</si>
  <si>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</si>
  <si>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</si>
  <si>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</si>
  <si>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</si>
  <si>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</si>
  <si>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</si>
  <si>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</si>
  <si>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</si>
  <si>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</si>
  <si>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</si>
  <si>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</si>
  <si>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</si>
  <si>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</si>
  <si>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</si>
  <si>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</si>
  <si>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</si>
  <si>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</si>
  <si>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</si>
  <si>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</si>
  <si>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</si>
  <si>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</si>
  <si>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</si>
  <si>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</si>
  <si>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</si>
  <si>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</si>
  <si>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</si>
  <si>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</si>
  <si>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</si>
  <si>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</si>
  <si>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</si>
  <si>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</si>
  <si>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</si>
  <si>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</si>
  <si>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</si>
  <si>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</si>
  <si>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</si>
  <si>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</si>
  <si>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</si>
  <si>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</si>
  <si>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</si>
  <si>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</si>
  <si>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</si>
  <si>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</si>
  <si>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</si>
  <si>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</si>
  <si>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</si>
  <si>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</si>
  <si>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</si>
  <si>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</si>
  <si>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</si>
  <si>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</si>
  <si>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</si>
  <si>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</si>
  <si>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</si>
  <si>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</si>
  <si>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</si>
  <si>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</si>
  <si>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</si>
  <si>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</si>
  <si>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</si>
  <si>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</si>
  <si>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</si>
  <si>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</si>
  <si>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</si>
  <si>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</si>
  <si>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</si>
  <si>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</si>
  <si>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</si>
  <si>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</si>
  <si>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</si>
  <si>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</si>
  <si>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</si>
  <si>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</si>
  <si>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</si>
  <si>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</si>
  <si>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</si>
  <si>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</si>
  <si>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</si>
  <si>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</si>
  <si>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</si>
  <si>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</si>
  <si>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</si>
  <si>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</si>
  <si>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</si>
  <si>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</si>
  <si>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</si>
  <si>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</si>
  <si>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</si>
  <si>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</si>
  <si>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</si>
  <si>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</si>
  <si>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</si>
  <si>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</si>
  <si>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</si>
  <si>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</si>
  <si>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</si>
  <si>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</si>
  <si>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</si>
  <si>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</si>
  <si>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</si>
  <si>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</si>
  <si>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</si>
  <si>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</si>
  <si>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</si>
  <si>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</si>
  <si>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</si>
  <si>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</si>
  <si>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</si>
  <si>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</si>
  <si>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</si>
  <si>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</si>
  <si>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</si>
  <si>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</si>
  <si>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</si>
  <si>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</si>
  <si>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</si>
  <si>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</si>
  <si>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</si>
  <si>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</si>
  <si>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</si>
  <si>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</si>
  <si>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</si>
  <si>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</si>
  <si>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</si>
  <si>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</si>
  <si>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</si>
  <si>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</si>
  <si>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</si>
  <si>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</si>
  <si>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</si>
  <si>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</si>
  <si>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</si>
  <si>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</si>
  <si>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</si>
  <si>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</si>
  <si>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</si>
  <si>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</si>
  <si>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</si>
  <si>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</si>
  <si>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</si>
  <si>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</si>
  <si>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</si>
  <si>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</si>
  <si>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</si>
  <si>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</si>
  <si>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</si>
  <si>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</si>
  <si>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</si>
  <si>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</si>
  <si>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</si>
  <si>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</si>
  <si>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</si>
  <si>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</si>
  <si>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</si>
  <si>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</si>
  <si>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</si>
  <si>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</si>
  <si>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</si>
  <si>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</si>
  <si>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</si>
  <si>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</si>
  <si>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</si>
  <si>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</si>
  <si>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</si>
  <si>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</si>
  <si>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</si>
  <si>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</si>
  <si>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</si>
  <si>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</si>
  <si>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</si>
  <si>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</si>
  <si>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</si>
  <si>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</si>
  <si>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</si>
  <si>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</si>
  <si>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</si>
  <si>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</si>
  <si>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</si>
  <si>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</si>
  <si>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</si>
  <si>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</si>
  <si>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</si>
  <si>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</si>
  <si>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</si>
  <si>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</si>
  <si>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</si>
  <si>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</si>
  <si>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</si>
  <si>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</si>
  <si>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</si>
  <si>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</si>
  <si>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</si>
  <si>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</si>
  <si>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</si>
  <si>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</si>
  <si>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</si>
  <si>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</si>
  <si>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</si>
  <si>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</si>
  <si>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</si>
  <si>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</si>
  <si>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</si>
  <si>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</si>
  <si>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</si>
  <si>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</si>
  <si>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</si>
  <si>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</si>
  <si>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</si>
  <si>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</si>
  <si>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</si>
  <si>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</si>
  <si>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</si>
  <si>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</si>
  <si>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</si>
  <si>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</si>
  <si>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</si>
  <si>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</si>
  <si>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</si>
  <si>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</si>
  <si>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</si>
  <si>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</si>
  <si>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</si>
  <si>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</si>
  <si>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</si>
  <si>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</si>
  <si>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</si>
  <si>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</si>
  <si>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</si>
  <si>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</si>
  <si>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</si>
  <si>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</si>
  <si>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</si>
  <si>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</si>
  <si>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</si>
  <si>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</si>
  <si>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</si>
  <si>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</si>
  <si>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</si>
  <si>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</si>
  <si>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</si>
  <si>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</si>
  <si>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</si>
  <si>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</si>
  <si>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</si>
  <si>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</si>
  <si>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</si>
  <si>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</si>
  <si>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</si>
  <si>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</si>
  <si>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</si>
  <si>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</si>
  <si>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</si>
  <si>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</si>
  <si>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</si>
  <si>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</si>
  <si>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</si>
  <si>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</si>
  <si>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</si>
  <si>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</si>
  <si>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</si>
  <si>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</si>
  <si>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</si>
  <si>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</si>
  <si>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</si>
  <si>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</si>
  <si>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</si>
  <si>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</si>
  <si>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</si>
  <si>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</si>
  <si>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</si>
  <si>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</si>
  <si>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</si>
  <si>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</si>
  <si>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</si>
  <si>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</si>
  <si>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</si>
  <si>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</si>
  <si>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</si>
  <si>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</si>
  <si>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</si>
  <si>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</si>
  <si>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</si>
  <si>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</si>
  <si>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</si>
  <si>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</si>
  <si>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</si>
  <si>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</si>
  <si>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</si>
  <si>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</si>
  <si>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</si>
  <si>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</si>
  <si>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</si>
  <si>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</si>
  <si>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</si>
  <si>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</si>
  <si>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</si>
  <si>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</si>
  <si>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</si>
  <si>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</si>
  <si>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</si>
  <si>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</si>
  <si>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</si>
  <si>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</si>
  <si>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</si>
  <si>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</si>
  <si>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</si>
  <si>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</si>
  <si>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</si>
  <si>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</si>
  <si>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</si>
  <si>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</si>
  <si>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</si>
  <si>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</si>
  <si>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</si>
  <si>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</si>
  <si>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</si>
  <si>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</si>
  <si>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</si>
  <si>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</si>
  <si>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</si>
  <si>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</si>
  <si>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</si>
  <si>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</si>
  <si>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</si>
  <si>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</si>
  <si>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</si>
  <si>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</si>
  <si>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</si>
  <si>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</si>
  <si>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</si>
  <si>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</si>
  <si>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</si>
  <si>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</si>
  <si>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</si>
  <si>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</si>
  <si>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</si>
  <si>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</si>
  <si>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</si>
  <si>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</si>
  <si>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</si>
  <si>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</si>
  <si>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</si>
  <si>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</si>
  <si>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</si>
  <si>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</si>
  <si>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</si>
  <si>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</si>
  <si>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</si>
  <si>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</si>
  <si>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</si>
  <si>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</si>
  <si>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</si>
  <si>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</si>
  <si>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</si>
  <si>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</si>
  <si>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</si>
  <si>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</si>
  <si>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</si>
  <si>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</si>
  <si>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</si>
  <si>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</si>
  <si>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</si>
  <si>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</si>
  <si>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</si>
  <si>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</si>
  <si>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</si>
  <si>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</si>
  <si>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</si>
  <si>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</si>
  <si>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</si>
  <si>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</si>
  <si>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</si>
  <si>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</si>
  <si>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</si>
  <si>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</si>
  <si>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</si>
  <si>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</si>
  <si>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</si>
  <si>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</si>
  <si>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</si>
  <si>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</si>
  <si>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</si>
  <si>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</si>
  <si>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</si>
  <si>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</si>
  <si>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</si>
  <si>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</si>
  <si>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</si>
  <si>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</si>
  <si>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</si>
  <si>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</si>
  <si>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</si>
  <si>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</si>
  <si>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</si>
  <si>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</si>
  <si>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</si>
  <si>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</si>
  <si>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</si>
  <si>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</si>
  <si>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</si>
  <si>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</si>
  <si>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</si>
  <si>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</si>
  <si>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</si>
  <si>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</si>
  <si>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</si>
  <si>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</si>
  <si>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</si>
  <si>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</si>
  <si>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</si>
  <si>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</si>
  <si>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</si>
  <si>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</si>
  <si>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</si>
  <si>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</si>
  <si>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</si>
  <si>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</si>
  <si>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</si>
  <si>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</si>
  <si>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</si>
  <si>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</si>
  <si>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</si>
  <si>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</si>
  <si>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</si>
  <si>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</si>
  <si>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</si>
  <si>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</si>
  <si>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</si>
  <si>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</si>
  <si>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</si>
  <si>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</si>
  <si>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</si>
  <si>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</si>
  <si>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</si>
  <si>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</si>
  <si>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</si>
  <si>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</si>
  <si>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</si>
  <si>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</si>
  <si>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</si>
  <si>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</si>
  <si>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</si>
  <si>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</si>
  <si>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</si>
  <si>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</si>
  <si>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</si>
  <si>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</si>
  <si>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</si>
  <si>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</si>
  <si>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</si>
  <si>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</si>
  <si>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</si>
  <si>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</si>
  <si>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</si>
  <si>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</si>
  <si>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</si>
  <si>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</si>
  <si>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</si>
  <si>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</si>
  <si>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</si>
  <si>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</si>
  <si>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</si>
  <si>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</si>
  <si>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</si>
  <si>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</si>
  <si>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</si>
  <si>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</si>
  <si>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</si>
  <si>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</si>
  <si>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</si>
  <si>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</si>
  <si>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</si>
  <si>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</si>
  <si>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</si>
  <si>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</si>
  <si>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</si>
  <si>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</si>
  <si>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</si>
  <si>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</si>
  <si>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</si>
  <si>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</si>
  <si>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</si>
  <si>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</si>
  <si>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</si>
  <si>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</si>
  <si>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</si>
  <si>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</si>
  <si>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</si>
  <si>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</si>
  <si>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</si>
  <si>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</si>
  <si>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</si>
  <si>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</si>
  <si>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</si>
  <si>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</si>
  <si>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</si>
  <si>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</si>
  <si>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</si>
  <si>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</si>
  <si>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</si>
  <si>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</si>
  <si>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</si>
  <si>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</si>
  <si>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</si>
  <si>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</si>
  <si>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</si>
  <si>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</si>
  <si>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</si>
  <si>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</si>
  <si>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</si>
  <si>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</si>
  <si>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</si>
  <si>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</si>
  <si>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</si>
  <si>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</si>
  <si>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</si>
  <si>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</si>
  <si>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</si>
  <si>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</si>
  <si>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</si>
  <si>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</si>
  <si>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</si>
  <si>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</si>
  <si>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</si>
  <si>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</si>
  <si>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</si>
  <si>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</si>
  <si>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</si>
  <si>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</si>
  <si>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</si>
  <si>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</si>
  <si>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</si>
  <si>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</si>
  <si>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</si>
  <si>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</si>
  <si>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</si>
  <si>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</si>
  <si>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</si>
  <si>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</si>
  <si>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</si>
  <si>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</si>
  <si>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</si>
  <si>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</si>
  <si>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</si>
  <si>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</si>
  <si>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</si>
  <si>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</si>
  <si>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</si>
  <si>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</si>
  <si>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</si>
  <si>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</si>
  <si>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</si>
  <si>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</si>
  <si>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</si>
  <si>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</si>
  <si>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</si>
  <si>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</si>
  <si>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</si>
  <si>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</si>
  <si>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</si>
  <si>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</si>
  <si>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</si>
  <si>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</si>
  <si>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</si>
  <si>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</si>
  <si>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</si>
  <si>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</si>
  <si>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</si>
  <si>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</si>
  <si>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</si>
  <si>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</si>
  <si>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</si>
  <si>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</si>
  <si>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</si>
  <si>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</si>
  <si>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</si>
  <si>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</si>
  <si>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</si>
  <si>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</si>
  <si>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</si>
  <si>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</si>
  <si>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</si>
  <si>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</si>
  <si>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</si>
  <si>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</si>
  <si>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</si>
  <si>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</si>
  <si>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</si>
  <si>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</si>
  <si>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</si>
  <si>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</si>
  <si>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</si>
  <si>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</si>
  <si>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</si>
  <si>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</si>
  <si>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</si>
  <si>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</si>
  <si>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</si>
  <si>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</si>
  <si>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</si>
  <si>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</si>
  <si>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</si>
  <si>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</si>
  <si>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</si>
  <si>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</si>
  <si>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</si>
  <si>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</si>
  <si>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</si>
  <si>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</si>
  <si>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</si>
  <si>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</si>
  <si>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</si>
  <si>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</si>
  <si>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</si>
  <si>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</si>
  <si>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</si>
  <si>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</si>
  <si>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</si>
  <si>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</si>
  <si>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</si>
  <si>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</si>
  <si>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</si>
  <si>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</si>
  <si>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</si>
  <si>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</si>
  <si>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</si>
  <si>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</si>
  <si>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</si>
  <si>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</si>
  <si>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</si>
  <si>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</si>
  <si>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</si>
  <si>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</si>
  <si>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</si>
  <si>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</si>
  <si>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</si>
  <si>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</si>
  <si>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</si>
  <si>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</si>
  <si>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</si>
  <si>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</si>
  <si>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</si>
  <si>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</si>
  <si>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</si>
  <si>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</si>
  <si>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</si>
  <si>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</si>
  <si>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</si>
  <si>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</si>
  <si>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</si>
  <si>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</si>
  <si>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</si>
  <si>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</si>
  <si>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</si>
  <si>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</si>
  <si>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</si>
  <si>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</si>
  <si>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</si>
  <si>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</si>
  <si>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</si>
  <si>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</si>
  <si>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</si>
  <si>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</si>
  <si>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</si>
  <si>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</si>
  <si>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</si>
  <si>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</si>
  <si>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</si>
  <si>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</si>
  <si>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</si>
  <si>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</si>
  <si>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</si>
  <si>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</si>
  <si>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</si>
  <si>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</si>
  <si>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</si>
  <si>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</si>
  <si>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</si>
  <si>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</si>
  <si>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</si>
  <si>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</si>
  <si>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</si>
  <si>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</si>
  <si>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</si>
  <si>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</si>
  <si>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</si>
  <si>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</si>
  <si>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</si>
  <si>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</si>
  <si>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</si>
  <si>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</si>
  <si>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</si>
  <si>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</si>
  <si>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</si>
  <si>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</si>
  <si>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</si>
  <si>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</si>
  <si>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</si>
  <si>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</si>
  <si>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</si>
  <si>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</si>
  <si>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</si>
  <si>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</si>
  <si>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</si>
  <si>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</si>
  <si>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</si>
  <si>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</si>
  <si>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</si>
  <si>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</si>
  <si>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</si>
  <si>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</si>
  <si>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</si>
  <si>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</si>
  <si>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</si>
  <si>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</si>
  <si>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</si>
  <si>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</si>
  <si>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</si>
  <si>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</si>
  <si>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</si>
  <si>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</si>
  <si>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</si>
  <si>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</si>
  <si>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</si>
  <si>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</si>
  <si>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</si>
  <si>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</si>
  <si>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</si>
  <si>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</si>
  <si>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</si>
  <si>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</si>
  <si>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</si>
  <si>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</si>
  <si>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</si>
  <si>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</si>
  <si>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</si>
  <si>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</si>
  <si>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</si>
  <si>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</si>
  <si>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</si>
  <si>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</si>
  <si>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</si>
  <si>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</si>
  <si>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</si>
  <si>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</si>
  <si>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</si>
  <si>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</si>
  <si>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</si>
  <si>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</si>
  <si>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</si>
  <si>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</si>
  <si>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</si>
  <si>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</si>
  <si>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</si>
  <si>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</si>
  <si>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</si>
  <si>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</si>
  <si>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</si>
  <si>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</si>
  <si>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</si>
  <si>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</si>
  <si>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</si>
  <si>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</si>
  <si>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</si>
  <si>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</si>
  <si>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</si>
  <si>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</si>
  <si>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</si>
  <si>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</si>
  <si>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</si>
  <si>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</si>
  <si>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</si>
  <si>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</si>
  <si>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</si>
  <si>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</si>
  <si>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</si>
  <si>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</si>
  <si>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</si>
  <si>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</si>
  <si>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</si>
  <si>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</si>
  <si>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</si>
  <si>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</si>
  <si>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</si>
  <si>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</si>
  <si>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</si>
  <si>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</si>
  <si>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</si>
  <si>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</si>
  <si>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</si>
  <si>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</si>
  <si>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</si>
  <si>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</si>
  <si>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</si>
  <si>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</si>
  <si>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</si>
  <si>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</si>
  <si>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</si>
  <si>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</si>
  <si>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</si>
  <si>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</si>
  <si>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</si>
  <si>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</si>
  <si>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</si>
  <si>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</si>
  <si>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</si>
  <si>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</si>
  <si>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</si>
  <si>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</si>
  <si>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</si>
  <si>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</si>
  <si>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</si>
  <si>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</si>
  <si>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</si>
  <si>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</si>
  <si>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</si>
  <si>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</si>
  <si>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</si>
  <si>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</si>
  <si>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</si>
  <si>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</si>
  <si>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</si>
  <si>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</si>
  <si>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</si>
  <si>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</si>
  <si>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</si>
  <si>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</si>
  <si>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</si>
  <si>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</si>
  <si>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</si>
  <si>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</si>
  <si>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</si>
  <si>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</si>
  <si>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</si>
  <si>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</si>
  <si>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</si>
  <si>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</si>
  <si>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</si>
  <si>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</si>
  <si>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</si>
  <si>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</si>
  <si>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</si>
  <si>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</si>
  <si>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</si>
  <si>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</si>
  <si>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</si>
  <si>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</si>
  <si>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</si>
  <si>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</si>
  <si>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</si>
  <si>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</si>
  <si>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</si>
  <si>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</si>
  <si>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</si>
  <si>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</si>
  <si>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</si>
  <si>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</si>
  <si>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</si>
  <si>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</si>
  <si>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</si>
  <si>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</si>
  <si>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</si>
  <si>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</si>
  <si>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</si>
  <si>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</si>
  <si>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</si>
  <si>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</si>
  <si>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</si>
  <si>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</si>
  <si>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</si>
  <si>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</si>
  <si>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</si>
  <si>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</si>
  <si>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</si>
  <si>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</si>
  <si>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</si>
  <si>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</si>
  <si>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</si>
  <si>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</si>
  <si>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</si>
  <si>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</si>
  <si>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</si>
  <si>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</si>
  <si>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</si>
  <si>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</si>
  <si>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</si>
  <si>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</si>
  <si>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</si>
  <si>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</si>
  <si>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</si>
  <si>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</si>
  <si>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</si>
  <si>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</si>
  <si>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</si>
  <si>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</si>
  <si>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</si>
  <si>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</si>
  <si>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</si>
  <si>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</si>
  <si>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</si>
  <si>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</si>
  <si>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</si>
  <si>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</si>
  <si>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</si>
  <si>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</si>
  <si>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</si>
  <si>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</si>
  <si>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</si>
  <si>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</si>
  <si>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</si>
  <si>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</si>
  <si>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</si>
  <si>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</si>
  <si>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</si>
  <si>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</si>
  <si>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</si>
  <si>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</si>
  <si>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</si>
  <si>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</si>
  <si>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</si>
  <si>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</si>
  <si>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</si>
  <si>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</si>
  <si>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</si>
  <si>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</si>
  <si>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</si>
  <si>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</si>
  <si>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</si>
  <si>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</si>
  <si>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</si>
  <si>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</si>
  <si>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</si>
  <si>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</si>
  <si>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</si>
  <si>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</si>
  <si>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</si>
  <si>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</si>
  <si>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</si>
  <si>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</si>
  <si>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</si>
  <si>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</si>
  <si>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</si>
  <si>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</si>
  <si>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</si>
  <si>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</si>
  <si>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</si>
  <si>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</si>
  <si>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</si>
  <si>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</si>
  <si>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</si>
  <si>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</si>
  <si>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</si>
  <si>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</si>
  <si>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</si>
  <si>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</si>
  <si>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</si>
  <si>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</si>
  <si>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</si>
  <si>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</si>
  <si>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</si>
  <si>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</si>
  <si>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</si>
  <si>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</si>
  <si>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</si>
  <si>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</si>
  <si>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</si>
  <si>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</si>
  <si>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</si>
  <si>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</si>
  <si>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</si>
  <si>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</si>
  <si>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</si>
  <si>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</si>
  <si>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</si>
  <si>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</si>
  <si>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</si>
  <si>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</si>
  <si>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</si>
  <si>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</si>
  <si>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</si>
  <si>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</si>
  <si>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</si>
  <si>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</si>
  <si>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</si>
  <si>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</si>
  <si>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</si>
  <si>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</si>
  <si>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</si>
  <si>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</si>
  <si>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</si>
  <si>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</si>
  <si>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</si>
  <si>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</si>
  <si>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</si>
  <si>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</si>
  <si>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</si>
  <si>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</si>
  <si>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</si>
  <si>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</si>
  <si>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</si>
  <si>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</si>
  <si>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</si>
  <si>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</si>
  <si>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</si>
  <si>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</si>
  <si>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</si>
  <si>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</si>
  <si>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</si>
  <si>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</si>
  <si>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</si>
  <si>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</si>
  <si>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</si>
  <si>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</si>
  <si>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</si>
  <si>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</si>
  <si>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</si>
  <si>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</si>
  <si>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</si>
  <si>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</si>
  <si>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</si>
  <si>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</si>
  <si>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</si>
  <si>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</si>
  <si>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</si>
  <si>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</si>
  <si>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</si>
  <si>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</si>
  <si>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</si>
  <si>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</si>
  <si>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</si>
  <si>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</si>
  <si>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</si>
  <si>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</si>
  <si>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</si>
  <si>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</si>
  <si>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</si>
  <si>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</si>
  <si>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</si>
  <si>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</si>
  <si>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</si>
  <si>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</si>
  <si>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</si>
  <si>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</si>
  <si>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</si>
  <si>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</si>
  <si>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</si>
  <si>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</si>
  <si>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</si>
  <si>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</si>
  <si>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</si>
  <si>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</si>
  <si>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</si>
  <si>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</si>
  <si>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</si>
  <si>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</si>
  <si>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</si>
  <si>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</si>
  <si>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</si>
  <si>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</si>
  <si>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</si>
  <si>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</si>
  <si>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</si>
  <si>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</si>
  <si>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</si>
  <si>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</si>
  <si>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</si>
  <si>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</si>
  <si>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</si>
  <si>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</si>
  <si>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</si>
  <si>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</si>
  <si>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</si>
  <si>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</si>
  <si>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</si>
  <si>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</si>
  <si>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</si>
  <si>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</si>
  <si>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</si>
  <si>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</si>
  <si>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</si>
  <si>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</si>
  <si>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</si>
  <si>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</si>
  <si>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</si>
  <si>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</si>
  <si>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</si>
  <si>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</si>
  <si>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</si>
  <si>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</si>
  <si>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</si>
  <si>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</si>
  <si>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</si>
  <si>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</si>
  <si>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</si>
  <si>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</si>
  <si>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</si>
  <si>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</si>
  <si>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</si>
  <si>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</si>
  <si>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</si>
  <si>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</si>
  <si>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</si>
  <si>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</si>
  <si>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</si>
  <si>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</si>
  <si>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</si>
  <si>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</si>
  <si>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</si>
  <si>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</si>
  <si>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</si>
  <si>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</si>
  <si>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</si>
  <si>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</si>
  <si>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</si>
  <si>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</si>
  <si>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</si>
  <si>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</si>
  <si>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</si>
  <si>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</si>
  <si>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</si>
  <si>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</si>
  <si>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</si>
  <si>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</si>
  <si>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</si>
  <si>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</si>
  <si>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</si>
  <si>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</si>
  <si>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</si>
  <si>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</si>
  <si>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</si>
  <si>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</si>
  <si>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</si>
  <si>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</si>
  <si>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</si>
  <si>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</si>
  <si>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</si>
  <si>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</si>
  <si>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</si>
  <si>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</si>
  <si>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</si>
  <si>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</si>
  <si>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</si>
  <si>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</si>
  <si>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</si>
  <si>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</si>
  <si>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</si>
  <si>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</si>
  <si>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</si>
  <si>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</si>
  <si>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</si>
  <si>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</si>
  <si>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</si>
  <si>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</si>
  <si>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</si>
  <si>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</si>
  <si>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</si>
  <si>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</si>
  <si>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</si>
  <si>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</si>
  <si>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</si>
  <si>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</si>
  <si>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</si>
  <si>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</si>
  <si>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</si>
  <si>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</si>
  <si>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</si>
  <si>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</si>
  <si>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</si>
  <si>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</si>
  <si>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</si>
  <si>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</si>
  <si>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</si>
  <si>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</si>
  <si>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</si>
  <si>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</si>
  <si>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</si>
  <si>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</si>
  <si>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</si>
  <si>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</si>
  <si>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</si>
  <si>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</si>
  <si>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</si>
  <si>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</si>
  <si>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</si>
  <si>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</si>
  <si>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</si>
  <si>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</si>
  <si>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</si>
  <si>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</si>
  <si>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</si>
  <si>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</si>
  <si>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</si>
  <si>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</si>
  <si>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</si>
  <si>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</si>
  <si>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</si>
  <si>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</si>
  <si>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</si>
  <si>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</si>
  <si>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</si>
  <si>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</si>
  <si>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</si>
  <si>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</si>
  <si>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</si>
  <si>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</si>
  <si>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</si>
  <si>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</si>
  <si>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</si>
  <si>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</si>
  <si>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</si>
  <si>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</si>
  <si>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</si>
  <si>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</si>
  <si>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</si>
  <si>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</si>
  <si>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</si>
  <si>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</si>
  <si>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</si>
  <si>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</si>
  <si>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</si>
  <si>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</si>
  <si>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</si>
  <si>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</si>
  <si>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</si>
  <si>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</si>
  <si>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</si>
  <si>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</si>
  <si>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</si>
  <si>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</si>
  <si>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</si>
  <si>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</si>
  <si>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</si>
  <si>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</si>
  <si>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</si>
  <si>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</si>
  <si>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</si>
  <si>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</si>
  <si>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</si>
  <si>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</si>
  <si>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</si>
  <si>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</si>
  <si>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</si>
  <si>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</si>
  <si>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</si>
  <si>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</si>
  <si>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</si>
  <si>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</si>
  <si>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</si>
  <si>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</si>
  <si>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</si>
  <si>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</si>
  <si>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</si>
  <si>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</si>
  <si>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</si>
  <si>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</si>
  <si>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</si>
  <si>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</si>
  <si>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</si>
  <si>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</si>
  <si>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</si>
  <si>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</si>
  <si>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</si>
  <si>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</si>
  <si>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</si>
  <si>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</si>
  <si>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</si>
  <si>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</si>
  <si>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</si>
  <si>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</si>
  <si>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</si>
  <si>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</si>
  <si>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</si>
  <si>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</si>
  <si>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</si>
  <si>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</si>
  <si>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</si>
  <si>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</si>
  <si>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</si>
  <si>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</si>
  <si>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</si>
  <si>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</si>
  <si>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</si>
  <si>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</si>
  <si>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</si>
  <si>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</si>
  <si>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</si>
  <si>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</si>
  <si>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</si>
  <si>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</si>
  <si>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</si>
  <si>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</si>
  <si>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</si>
  <si>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</si>
  <si>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</si>
  <si>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</si>
  <si>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</si>
  <si>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</si>
  <si>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</si>
  <si>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</si>
  <si>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</si>
  <si>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</si>
  <si>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</si>
  <si>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</si>
  <si>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</si>
  <si>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</si>
  <si>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</si>
  <si>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</si>
  <si>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</si>
  <si>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</si>
  <si>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</si>
  <si>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</si>
  <si>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</si>
  <si>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</si>
  <si>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</si>
  <si>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</si>
  <si>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</si>
  <si>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</si>
  <si>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</si>
  <si>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</si>
  <si>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</si>
  <si>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</si>
  <si>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</si>
  <si>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</si>
  <si>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</si>
  <si>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</si>
  <si>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</si>
  <si>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</si>
  <si>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</si>
  <si>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</si>
  <si>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</si>
  <si>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</si>
  <si>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</si>
  <si>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</si>
  <si>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</si>
  <si>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</si>
  <si>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</si>
  <si>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</si>
  <si>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</si>
  <si>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</si>
  <si>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</si>
  <si>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</si>
  <si>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</si>
  <si>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</si>
  <si>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</si>
  <si>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</si>
  <si>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</si>
  <si>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</si>
  <si>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</si>
  <si>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</si>
  <si>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</si>
  <si>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</si>
  <si>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</si>
  <si>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</si>
  <si>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</si>
  <si>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</si>
  <si>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</si>
  <si>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</si>
  <si>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</si>
  <si>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</si>
  <si>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</si>
  <si>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</si>
  <si>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</si>
  <si>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</si>
  <si>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</si>
  <si>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</si>
  <si>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</si>
  <si>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</si>
  <si>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</si>
  <si>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</si>
  <si>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</si>
  <si>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</si>
  <si>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</si>
  <si>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</si>
  <si>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</si>
  <si>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</si>
  <si>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</si>
  <si>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</si>
  <si>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</si>
  <si>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</si>
  <si>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</si>
  <si>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</si>
  <si>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</si>
  <si>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</si>
  <si>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</si>
  <si>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</si>
  <si>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</si>
  <si>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</si>
  <si>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</si>
  <si>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</si>
  <si>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</si>
  <si>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</si>
  <si>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</si>
  <si>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</si>
  <si>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</si>
  <si>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</si>
  <si>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</si>
  <si>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</si>
  <si>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</si>
  <si>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</si>
  <si>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</si>
  <si>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</si>
  <si>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</si>
  <si>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</si>
  <si>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</si>
  <si>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</si>
  <si>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</si>
  <si>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</si>
  <si>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</si>
  <si>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</si>
  <si>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</si>
  <si>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</si>
  <si>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</si>
  <si>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</si>
  <si>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</si>
  <si>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</si>
  <si>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</si>
  <si>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</si>
  <si>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</si>
  <si>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</si>
  <si>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</si>
  <si>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</si>
  <si>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</si>
  <si>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</si>
  <si>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</si>
  <si>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</si>
  <si>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</si>
  <si>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</si>
  <si>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</si>
  <si>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</si>
  <si>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</si>
  <si>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</si>
  <si>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</si>
  <si>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</si>
  <si>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</si>
  <si>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</si>
  <si>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</si>
  <si>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</si>
  <si>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</si>
  <si>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</si>
  <si>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</si>
  <si>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</si>
  <si>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</si>
  <si>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ISBTR [AL]</t>
  </si>
  <si>
    <t>ISBTR +5,00</t>
  </si>
  <si>
    <t>BRKVY +1,72</t>
  </si>
  <si>
    <t>DGATE +1,27</t>
  </si>
  <si>
    <t>KUTPO +0,83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</si>
</sst>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38">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168" fontId="29" fillId="36" borderId="6"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50" sqref="S50"/>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5" t="s">
        <v>2315</v>
      </c>
      <c r="B2" s="235"/>
      <c r="C2" s="235"/>
      <c r="D2" s="235"/>
      <c r="E2" s="235"/>
      <c r="F2" s="235"/>
      <c r="G2" s="235"/>
      <c r="H2" s="235"/>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150</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2413</v>
      </c>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7.45</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t="s">
        <v>2414</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0.37554338192161407</v>
      </c>
      <c r="F5" s="128">
        <f>VLOOKUP(A5,'Tüm - Sektör'!$A:$H,6,0)</f>
        <v>2.9456580302410908E-3</v>
      </c>
      <c r="G5" s="127">
        <f>VLOOKUP(A5,'Tüm - Sektör'!$A:$H,7,0)</f>
        <v>3.4871699999999996E-4</v>
      </c>
      <c r="H5" s="159">
        <v>11277.5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1.3095836151355948E-6</v>
      </c>
      <c r="R5" s="166">
        <f t="shared" si="1"/>
        <v>5.0986477499445799E-2</v>
      </c>
      <c r="S5" s="191">
        <v>1.3095836151355948E-6</v>
      </c>
      <c r="T5" s="208">
        <f t="shared" si="2"/>
        <v>0</v>
      </c>
      <c r="U5" s="222" t="s">
        <v>2415</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5.5543302276257842</v>
      </c>
      <c r="F6" s="128">
        <f>VLOOKUP(A6,'Tüm - Sektör'!$A:$H,6,0)</f>
        <v>0.24781777244971825</v>
      </c>
      <c r="G6" s="127">
        <f>VLOOKUP(A6,'Tüm - Sektör'!$A:$H,7,0)</f>
        <v>6.0773900000000004E-4</v>
      </c>
      <c r="H6" s="159">
        <v>11852.5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3.3755830982070668E-5</v>
      </c>
      <c r="R6" s="166" t="str">
        <f t="shared" si="1"/>
        <v/>
      </c>
      <c r="S6" s="191">
        <v>3.3755830982070668E-5</v>
      </c>
      <c r="T6" s="208">
        <f t="shared" si="2"/>
        <v>0</v>
      </c>
      <c r="U6" s="222" t="s">
        <v>2416</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36.612967884086878</v>
      </c>
      <c r="F7" s="128">
        <f>VLOOKUP(A7,'Tüm - Sektör'!$A:$H,6,0)</f>
        <v>2.1347612470202746</v>
      </c>
      <c r="G7" s="127">
        <f>VLOOKUP(A7,'Tüm - Sektör'!$A:$H,7,0)</f>
        <v>7.01302E-4</v>
      </c>
      <c r="H7" s="159">
        <v>1560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2.5676747603045895E-4</v>
      </c>
      <c r="R7" s="166" t="str">
        <f t="shared" si="1"/>
        <v/>
      </c>
      <c r="S7" s="191">
        <v>2.5676747603045895E-4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30.355241318097434</v>
      </c>
      <c r="F8" s="128">
        <f>VLOOKUP(A8,'Tüm - Sektör'!$A:$H,6,0)</f>
        <v>11.402828359064127</v>
      </c>
      <c r="G8" s="127">
        <f>VLOOKUP(A8,'Tüm - Sektör'!$A:$H,7,0)</f>
        <v>8.7624699999999992E-4</v>
      </c>
      <c r="H8" s="159">
        <v>1504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2.659868913925892E-4</v>
      </c>
      <c r="R8" s="166" t="str">
        <f t="shared" si="1"/>
        <v/>
      </c>
      <c r="S8" s="191">
        <v>2.659868913925892E-4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1.5746344515627873</v>
      </c>
      <c r="F9" s="128">
        <f>VLOOKUP(A9,'Tüm - Sektör'!$A:$H,6,0)</f>
        <v>2.2408243166537771E-2</v>
      </c>
      <c r="G9" s="127">
        <f>VLOOKUP(A9,'Tüm - Sektör'!$A:$H,7,0)</f>
        <v>16.937048000000001</v>
      </c>
      <c r="H9" s="159">
        <v>1500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0.26669659288572606</v>
      </c>
      <c r="R9" s="166" t="str">
        <f t="shared" si="1"/>
        <v/>
      </c>
      <c r="S9" s="191">
        <v>0.26669659288572606</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2.8083519544620112</v>
      </c>
      <c r="F10" s="128">
        <f>VLOOKUP(A10,'Tüm - Sektör'!$A:$H,6,0)</f>
        <v>5.161937238235477E-2</v>
      </c>
      <c r="G10" s="127">
        <f>VLOOKUP(A10,'Tüm - Sektör'!$A:$H,7,0)</f>
        <v>10.211128</v>
      </c>
      <c r="H10" s="159">
        <v>1395</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0.2867644127606177</v>
      </c>
      <c r="R10" s="166" t="str">
        <f t="shared" si="1"/>
        <v/>
      </c>
      <c r="S10" s="191">
        <v>0.2867644127606177</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24.188740090430311</v>
      </c>
      <c r="F11" s="128">
        <f>VLOOKUP(A11,'Tüm - Sektör'!$A:$H,6,0)</f>
        <v>2.7718882596818255</v>
      </c>
      <c r="G11" s="127">
        <f>VLOOKUP(A11,'Tüm - Sektör'!$A:$H,7,0)</f>
        <v>1.6379030000000001</v>
      </c>
      <c r="H11" s="159">
        <v>1010</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0.39618809960336082</v>
      </c>
      <c r="R11" s="166" t="str">
        <f t="shared" si="1"/>
        <v/>
      </c>
      <c r="S11" s="191">
        <v>0.39618809960336082</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3.9588407247528892</v>
      </c>
      <c r="F12" s="128">
        <f>VLOOKUP(A12,'Tüm - Sektör'!$A:$H,6,0)</f>
        <v>8.2201842291380584E-2</v>
      </c>
      <c r="G12" s="127">
        <f>VLOOKUP(A12,'Tüm - Sektör'!$A:$H,7,0)</f>
        <v>14.69279</v>
      </c>
      <c r="H12" s="159">
        <v>688</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0.58166415412242001</v>
      </c>
      <c r="R12" s="166" t="str">
        <f t="shared" si="1"/>
        <v/>
      </c>
      <c r="S12" s="191">
        <v>0.58166415412242001</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34.356539801707797</v>
      </c>
      <c r="F13" s="128">
        <f>VLOOKUP(A13,'Tüm - Sektör'!$A:$H,6,0)</f>
        <v>4.6919780129066693</v>
      </c>
      <c r="G13" s="127">
        <f>VLOOKUP(A13,'Tüm - Sektör'!$A:$H,7,0)</f>
        <v>1.717981</v>
      </c>
      <c r="H13" s="159">
        <v>678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0.5902388260507776</v>
      </c>
      <c r="R13" s="166" t="str">
        <f t="shared" si="1"/>
        <v/>
      </c>
      <c r="S13" s="191">
        <v>0.5902388260507776</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2.0495947408054822</v>
      </c>
      <c r="F14" s="128">
        <f>VLOOKUP(A14,'Tüm - Sektör'!$A:$H,6,0)</f>
        <v>4.168554223896604E-2</v>
      </c>
      <c r="G14" s="127">
        <f>VLOOKUP(A14,'Tüm - Sektör'!$A:$H,7,0)</f>
        <v>44.440303</v>
      </c>
      <c r="H14" s="159">
        <v>439.25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0.91084611308602093</v>
      </c>
      <c r="R14" s="166" t="str">
        <f t="shared" si="1"/>
        <v/>
      </c>
      <c r="S14" s="191">
        <v>0.91084611308602093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49.239102001877242</v>
      </c>
      <c r="F15" s="128">
        <f>VLOOKUP(A15,'Tüm - Sektör'!$A:$H,6,0)</f>
        <v>4.5277335174139992</v>
      </c>
      <c r="G15" s="127">
        <f>VLOOKUP(A15,'Tüm - Sektör'!$A:$H,7,0)</f>
        <v>1.8682810000000001</v>
      </c>
      <c r="H15" s="159">
        <v>435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0.91992478727169213</v>
      </c>
      <c r="R15" s="166" t="str">
        <f t="shared" si="1"/>
        <v/>
      </c>
      <c r="S15" s="191">
        <v>0.91992478727169213</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26.80592343893192</v>
      </c>
      <c r="F16" s="128">
        <f>VLOOKUP(A16,'Tüm - Sektör'!$A:$H,6,0)</f>
        <v>3.5646174785813725</v>
      </c>
      <c r="G16" s="127">
        <f>VLOOKUP(A16,'Tüm - Sektör'!$A:$H,7,0)</f>
        <v>3.9666589999999999</v>
      </c>
      <c r="H16" s="159">
        <v>376.25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1.0632995746235026</v>
      </c>
      <c r="R16" s="166" t="str">
        <f t="shared" si="1"/>
        <v/>
      </c>
      <c r="S16" s="191">
        <v>1.0632995746235026</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53.661311267802141</v>
      </c>
      <c r="F17" s="128">
        <f>VLOOKUP(A17,'Tüm - Sektör'!$A:$H,6,0)</f>
        <v>6.0593169904925634</v>
      </c>
      <c r="G17" s="127">
        <f>VLOOKUP(A17,'Tüm - Sektör'!$A:$H,7,0)</f>
        <v>2.016016</v>
      </c>
      <c r="H17" s="159">
        <v>369.75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1.081820620968694</v>
      </c>
      <c r="R17" s="166" t="str">
        <f t="shared" si="1"/>
        <v/>
      </c>
      <c r="S17" s="191">
        <v>1.081820620968694</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20.563327802665668</v>
      </c>
      <c r="F18" s="128">
        <f>VLOOKUP(A18,'Tüm - Sektör'!$A:$H,6,0)</f>
        <v>4.1212377350219791</v>
      </c>
      <c r="G18" s="127">
        <f>VLOOKUP(A18,'Tüm - Sektör'!$A:$H,7,0)</f>
        <v>5.5196949999999996</v>
      </c>
      <c r="H18" s="159">
        <v>352.5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1.1350329765573468</v>
      </c>
      <c r="R18" s="166" t="str">
        <f t="shared" si="1"/>
        <v/>
      </c>
      <c r="S18" s="191">
        <v>1.1350329765573468</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9.610509416497738</v>
      </c>
      <c r="F19" s="128">
        <f>VLOOKUP(A19,'Tüm - Sektör'!$A:$H,6,0)</f>
        <v>0.24660624962305983</v>
      </c>
      <c r="G19" s="127">
        <f>VLOOKUP(A19,'Tüm - Sektör'!$A:$H,7,0)</f>
        <v>13.658674</v>
      </c>
      <c r="H19" s="159">
        <v>305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1.3126681509387281</v>
      </c>
      <c r="R19" s="166" t="str">
        <f t="shared" si="1"/>
        <v/>
      </c>
      <c r="S19" s="191">
        <v>1.3126681509387281</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16.759049798281787</v>
      </c>
      <c r="F20" s="128">
        <f>VLOOKUP(A20,'Tüm - Sektör'!$A:$H,6,0)</f>
        <v>1.6521927752061312</v>
      </c>
      <c r="G20" s="127">
        <f>VLOOKUP(A20,'Tüm - Sektör'!$A:$H,7,0)</f>
        <v>7.956887</v>
      </c>
      <c r="H20" s="159">
        <v>300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1.3334986547230097</v>
      </c>
      <c r="R20" s="166" t="str">
        <f t="shared" si="1"/>
        <v/>
      </c>
      <c r="S20" s="191">
        <v>1.3334986547230097</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44.953297886000477</v>
      </c>
      <c r="F21" s="128">
        <f>VLOOKUP(A21,'Tüm - Sektör'!$A:$H,6,0)</f>
        <v>11.20533040413846</v>
      </c>
      <c r="G21" s="127">
        <f>VLOOKUP(A21,'Tüm - Sektör'!$A:$H,7,0)</f>
        <v>3.1674739999999999</v>
      </c>
      <c r="H21" s="159">
        <v>281</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1.423884022681615</v>
      </c>
      <c r="R21" s="166" t="str">
        <f t="shared" si="1"/>
        <v/>
      </c>
      <c r="S21" s="191">
        <v>1.423884022681615</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48.322307284559606</v>
      </c>
      <c r="F22" s="128">
        <f>VLOOKUP(A22,'Tüm - Sektör'!$A:$H,6,0)</f>
        <v>5.2713649482924305</v>
      </c>
      <c r="G22" s="127">
        <f>VLOOKUP(A22,'Tüm - Sektör'!$A:$H,7,0)</f>
        <v>3.3655849999999998</v>
      </c>
      <c r="H22" s="159">
        <v>246</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1.6263283256230454</v>
      </c>
      <c r="R22" s="166" t="str">
        <f t="shared" si="1"/>
        <v/>
      </c>
      <c r="S22" s="191">
        <v>1.6263283256230454</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68.400827370935815</v>
      </c>
      <c r="F23" s="128">
        <f>VLOOKUP(A23,'Tüm - Sektör'!$A:$H,6,0)</f>
        <v>14.846249277433934</v>
      </c>
      <c r="G23" s="127">
        <f>VLOOKUP(A23,'Tüm - Sektör'!$A:$H,7,0)</f>
        <v>2.4591859999999999</v>
      </c>
      <c r="H23" s="159">
        <v>237.8</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1.6821035705902216</v>
      </c>
      <c r="R23" s="166" t="str">
        <f t="shared" si="1"/>
        <v/>
      </c>
      <c r="S23" s="191">
        <v>1.6821035705902216</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35.070737677896318</v>
      </c>
      <c r="F24" s="128">
        <f>VLOOKUP(A24,'Tüm - Sektör'!$A:$H,6,0)</f>
        <v>1.9397531901491327</v>
      </c>
      <c r="G24" s="127">
        <f>VLOOKUP(A24,'Tüm - Sektör'!$A:$H,7,0)</f>
        <v>5.0446229999999996</v>
      </c>
      <c r="H24" s="159">
        <v>226.3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1.7691864991688235</v>
      </c>
      <c r="R24" s="166" t="str">
        <f t="shared" si="1"/>
        <v/>
      </c>
      <c r="S24" s="191">
        <v>1.7691864991688235</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15.617849953068358</v>
      </c>
      <c r="F25" s="128">
        <f>VLOOKUP(A25,'Tüm - Sektör'!$A:$H,6,0)</f>
        <v>4.9112735701472827</v>
      </c>
      <c r="G25" s="127">
        <f>VLOOKUP(A25,'Tüm - Sektör'!$A:$H,7,0)</f>
        <v>12.081939999999999</v>
      </c>
      <c r="H25" s="159">
        <v>212</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1.886939260619747</v>
      </c>
      <c r="R25" s="166" t="str">
        <f t="shared" si="1"/>
        <v/>
      </c>
      <c r="S25" s="191">
        <v>1.886939260619747</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1.8042265359775176</v>
      </c>
      <c r="F26" s="128">
        <f>VLOOKUP(A26,'Tüm - Sektör'!$A:$H,6,0)</f>
        <v>3.4560416358155689E-2</v>
      </c>
      <c r="G26" s="127">
        <f>VLOOKUP(A26,'Tüm - Sektör'!$A:$H,7,0)</f>
        <v>112.25637500000001</v>
      </c>
      <c r="H26" s="159">
        <v>197.5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2.0253593060764321</v>
      </c>
      <c r="R26" s="166" t="str">
        <f t="shared" si="1"/>
        <v/>
      </c>
      <c r="S26" s="191">
        <v>2.0253593060764321</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1.3010194788636376</v>
      </c>
      <c r="F27" s="128">
        <f>VLOOKUP(A27,'Tüm - Sektör'!$A:$H,6,0)</f>
        <v>9.5804085336055785E-3</v>
      </c>
      <c r="G27" s="127">
        <f>VLOOKUP(A27,'Tüm - Sektör'!$A:$H,7,0)</f>
        <v>158.53750099999999</v>
      </c>
      <c r="H27" s="159">
        <v>194</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2.0626037693136339</v>
      </c>
      <c r="R27" s="166" t="str">
        <f t="shared" si="1"/>
        <v/>
      </c>
      <c r="S27" s="191">
        <v>2.0626037693136339</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22.215592756109906</v>
      </c>
      <c r="F28" s="128">
        <f>VLOOKUP(A28,'Tüm - Sektör'!$A:$H,6,0)</f>
        <v>5.2329853617199973</v>
      </c>
      <c r="G28" s="127">
        <f>VLOOKUP(A28,'Tüm - Sektör'!$A:$H,7,0)</f>
        <v>10.082440999999999</v>
      </c>
      <c r="H28" s="159">
        <v>178.6</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2.239874032435055</v>
      </c>
      <c r="R28" s="166" t="str">
        <f t="shared" si="1"/>
        <v/>
      </c>
      <c r="S28" s="191">
        <v>2.239874032435055</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440</v>
      </c>
      <c r="B29" s="136" t="s">
        <v>605</v>
      </c>
      <c r="C29" s="137">
        <v>2531212102</v>
      </c>
      <c r="D29" s="137">
        <v>75000000</v>
      </c>
      <c r="E29" s="128">
        <f>VLOOKUP(A29,'Tüm - Sektör'!$A:$H,5,0)</f>
        <v>14.426735626462962</v>
      </c>
      <c r="F29" s="128">
        <f>VLOOKUP(A29,'Tüm - Sektör'!$A:$H,6,0)</f>
        <v>1.1801010737393016</v>
      </c>
      <c r="G29" s="127">
        <f>VLOOKUP(A29,'Tüm - Sektör'!$A:$H,7,0)</f>
        <v>17.011634999999998</v>
      </c>
      <c r="H29" s="159">
        <v>163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2.4542236071888421</v>
      </c>
      <c r="R29" s="166" t="str">
        <f t="shared" si="1"/>
        <v/>
      </c>
      <c r="S29" s="191">
        <v>2.4542236071888421</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64</v>
      </c>
      <c r="B30" s="136" t="s">
        <v>357</v>
      </c>
      <c r="C30" s="137">
        <v>240921520</v>
      </c>
      <c r="D30" s="137">
        <v>7425000</v>
      </c>
      <c r="E30" s="128">
        <f>VLOOKUP(A30,'Tüm - Sektör'!$A:$H,5,0)</f>
        <v>45.322430569435554</v>
      </c>
      <c r="F30" s="128">
        <f>VLOOKUP(A30,'Tüm - Sektör'!$A:$H,6,0)</f>
        <v>37.913236354798968</v>
      </c>
      <c r="G30" s="127">
        <f>VLOOKUP(A30,'Tüm - Sektör'!$A:$H,7,0)</f>
        <v>5.4653780000000003</v>
      </c>
      <c r="H30" s="159">
        <v>161.5</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2.4770421494072057</v>
      </c>
      <c r="R30" s="166" t="str">
        <f t="shared" si="1"/>
        <v/>
      </c>
      <c r="S30" s="191">
        <v>2.4770421494072057</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13.309099061035077</v>
      </c>
      <c r="F31" s="197">
        <f>VLOOKUP(A31,'Tüm - Sektör'!$A:$H,6,0)</f>
        <v>0.90394196048705311</v>
      </c>
      <c r="G31" s="196">
        <f>VLOOKUP(A31,'Tüm - Sektör'!$A:$H,7,0)</f>
        <v>18.897796</v>
      </c>
      <c r="H31" s="198">
        <v>159.1</v>
      </c>
      <c r="I31" s="227" t="e">
        <f>VLOOKUP(A31,'Tüm - Sektör'!$A:$H,9,0)</f>
        <v>#REF!</v>
      </c>
      <c r="J31" s="213" t="e">
        <f>VLOOKUP(A31,'Tüm - Sektör'!$A:$H,10,0)</f>
        <v>#REF!</v>
      </c>
      <c r="K31" s="227" t="e">
        <f>VLOOKUP(A31,'Tüm - Sektör'!$A:$H,11,0)</f>
        <v>#REF!</v>
      </c>
      <c r="L31" s="227" t="e">
        <f>VLOOKUP(A31,'Tüm - Sektör'!$A:$H,12,0)</f>
        <v>#REF!</v>
      </c>
      <c r="M31" s="227" t="e">
        <f>VLOOKUP(A31,'Tüm - Sektör'!$A:$H,13,0)</f>
        <v>#REF!</v>
      </c>
      <c r="N31" s="228" t="e">
        <f>VLOOKUP(A31,'Tüm - Sektör'!$A:$H,14,0)</f>
        <v>#REF!</v>
      </c>
      <c r="O31" s="229" t="e">
        <f>VLOOKUP(A31,'Tüm - Sektör'!$A:$H,15,0)</f>
        <v>#REF!</v>
      </c>
      <c r="P31" s="230" t="e">
        <f>VLOOKUP(A31,'Tüm - Sektör'!$A:$H,16,0)</f>
        <v>#REF!</v>
      </c>
      <c r="Q31" s="199">
        <f t="shared" si="0"/>
        <v>2.5151263899923242</v>
      </c>
      <c r="R31" s="166" t="str">
        <f t="shared" si="1"/>
        <v/>
      </c>
      <c r="S31" s="191">
        <v>2.5151263899923242</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14.249967225075384</v>
      </c>
      <c r="F32" s="128">
        <f>VLOOKUP(A32,'Tüm - Sektör'!$A:$H,6,0)</f>
        <v>1.6715504076334762</v>
      </c>
      <c r="G32" s="127">
        <f>VLOOKUP(A32,'Tüm - Sektör'!$A:$H,7,0)</f>
        <v>18.044423999999999</v>
      </c>
      <c r="H32" s="159">
        <v>155.6</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2.5713245059536365</v>
      </c>
      <c r="R32" s="166" t="str">
        <f t="shared" si="1"/>
        <v/>
      </c>
      <c r="S32" s="191">
        <v>2.5713245059536365</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32.484532192331621</v>
      </c>
      <c r="F33" s="128">
        <f>VLOOKUP(A33,'Tüm - Sektör'!$A:$H,6,0)</f>
        <v>2.1943834101419131</v>
      </c>
      <c r="G33" s="127">
        <f>VLOOKUP(A33,'Tüm - Sektör'!$A:$H,7,0)</f>
        <v>8.2922969999999996</v>
      </c>
      <c r="H33" s="159">
        <v>148.5</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2.693713888448749</v>
      </c>
      <c r="R33" s="166" t="str">
        <f t="shared" si="1"/>
        <v/>
      </c>
      <c r="S33" s="191">
        <v>2.693713888448749</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16.863810674302822</v>
      </c>
      <c r="F34" s="128">
        <f>VLOOKUP(A34,'Tüm - Sektör'!$A:$H,6,0)</f>
        <v>0.35814786784736491</v>
      </c>
      <c r="G34" s="127">
        <f>VLOOKUP(A34,'Tüm - Sektör'!$A:$H,7,0)</f>
        <v>16.157962000000001</v>
      </c>
      <c r="H34" s="159">
        <v>146.80000000000001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2.7248481205057944</v>
      </c>
      <c r="R34" s="166" t="str">
        <f t="shared" si="1"/>
        <v/>
      </c>
      <c r="S34" s="191">
        <v>2.7248481205057944</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23.942687909098233</v>
      </c>
      <c r="F35" s="128">
        <f>VLOOKUP(A35,'Tüm - Sektör'!$A:$H,6,0)</f>
        <v>8.3715691989853962</v>
      </c>
      <c r="G35" s="127">
        <f>VLOOKUP(A35,'Tüm - Sektör'!$A:$H,7,0)</f>
        <v>11.626663000000001</v>
      </c>
      <c r="H35" s="159">
        <v>143.69999999999999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2.7837356363325978</v>
      </c>
      <c r="R35" s="166" t="str">
        <f t="shared" si="1"/>
        <v/>
      </c>
      <c r="S35" s="191">
        <v>2.7837356363325978</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53.818457301816494</v>
      </c>
      <c r="F36" s="128">
        <f>VLOOKUP(A36,'Tüm - Sektör'!$A:$H,6,0)</f>
        <v>53.397638416308055</v>
      </c>
      <c r="G36" s="127">
        <f>VLOOKUP(A36,'Tüm - Sektör'!$A:$H,7,0)</f>
        <v>5.6142630000000002</v>
      </c>
      <c r="H36" s="159">
        <v>132.4</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3.0215097354666818</v>
      </c>
      <c r="R36" s="166" t="str">
        <f t="shared" si="1"/>
        <v/>
      </c>
      <c r="S36" s="191">
        <v>3.0215097354666818</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42.159278735265062</v>
      </c>
      <c r="F37" s="128">
        <f>VLOOKUP(A37,'Tüm - Sektör'!$A:$H,6,0)</f>
        <v>15.066301701157888</v>
      </c>
      <c r="G37" s="127">
        <f>VLOOKUP(A37,'Tüm - Sektör'!$A:$H,7,0)</f>
        <v>7.6577849999999996</v>
      </c>
      <c r="H37" s="159">
        <v>123.9</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3.2284669230973173</v>
      </c>
      <c r="R37" s="166" t="str">
        <f t="shared" si="1"/>
        <v/>
      </c>
      <c r="S37" s="191">
        <v>3.2284669230973173</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39.967476455163464</v>
      </c>
      <c r="F38" s="128">
        <f>VLOOKUP(A38,'Tüm - Sektör'!$A:$H,6,0)</f>
        <v>13.058562924736716</v>
      </c>
      <c r="G38" s="127">
        <f>VLOOKUP(A38,'Tüm - Sektör'!$A:$H,7,0)</f>
        <v>8.1175940000000004</v>
      </c>
      <c r="H38" s="159">
        <v>123.3</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3.2443974706757621</v>
      </c>
      <c r="R38" s="166" t="str">
        <f t="shared" si="1"/>
        <v/>
      </c>
      <c r="S38" s="191">
        <v>3.2443974706757621</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15.093230855978906</v>
      </c>
      <c r="F39" s="128">
        <f>VLOOKUP(A39,'Tüm - Sektör'!$A:$H,6,0)</f>
        <v>3.3680168956537035</v>
      </c>
      <c r="G39" s="127">
        <f>VLOOKUP(A39,'Tüm - Sektör'!$A:$H,7,0)</f>
        <v>21.706330999999999</v>
      </c>
      <c r="H39" s="159">
        <v>122.1</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3.2761866481929145</v>
      </c>
      <c r="R39" s="166" t="str">
        <f t="shared" si="1"/>
        <v/>
      </c>
      <c r="S39" s="191">
        <v>3.2761866481929145</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26.869033541955766</v>
      </c>
      <c r="F40" s="128">
        <f>VLOOKUP(A40,'Tüm - Sektör'!$A:$H,6,0)</f>
        <v>6.3116038432129198</v>
      </c>
      <c r="G40" s="127">
        <f>VLOOKUP(A40,'Tüm - Sektör'!$A:$H,7,0)</f>
        <v>13.534167</v>
      </c>
      <c r="H40" s="159">
        <v>110</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3.6364998708543084</v>
      </c>
      <c r="R40" s="166" t="str">
        <f t="shared" si="1"/>
        <v/>
      </c>
      <c r="S40" s="191">
        <v>3.6364998708543084</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70.30354181557135</v>
      </c>
      <c r="F41" s="128">
        <f>VLOOKUP(A41,'Tüm - Sektör'!$A:$H,6,0)</f>
        <v>60.157122672822879</v>
      </c>
      <c r="G41" s="127">
        <f>VLOOKUP(A41,'Tüm - Sektör'!$A:$H,7,0)</f>
        <v>5.1827810000000003</v>
      </c>
      <c r="H41" s="159">
        <v>109.8</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3.6436786075444871</v>
      </c>
      <c r="R41" s="166" t="str">
        <f t="shared" si="1"/>
        <v/>
      </c>
      <c r="S41" s="191">
        <v>3.6436786075444871</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15.548012739497459</v>
      </c>
      <c r="F42" s="128">
        <f>VLOOKUP(A42,'Tüm - Sektör'!$A:$H,6,0)</f>
        <v>2.1487027003175041</v>
      </c>
      <c r="G42" s="127">
        <f>VLOOKUP(A42,'Tüm - Sektör'!$A:$H,7,0)</f>
        <v>23.711504000000001</v>
      </c>
      <c r="H42" s="159">
        <v>108.5</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3.6866676626464501</v>
      </c>
      <c r="R42" s="166" t="str">
        <f t="shared" si="1"/>
        <v/>
      </c>
      <c r="S42" s="191">
        <v>3.6866676626464501</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29.042931098108806</v>
      </c>
      <c r="F43" s="128">
        <f>VLOOKUP(A43,'Tüm - Sektör'!$A:$H,6,0)</f>
        <v>7.7241838026885121</v>
      </c>
      <c r="G43" s="127">
        <f>VLOOKUP(A43,'Tüm - Sektör'!$A:$H,7,0)</f>
        <v>13.732926000000001</v>
      </c>
      <c r="H43" s="159">
        <v>100.3</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3.9884442359342698</v>
      </c>
      <c r="R43" s="166" t="str">
        <f t="shared" si="1"/>
        <v/>
      </c>
      <c r="S43" s="191">
        <v>3.9884442359342698</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16.880657067530315</v>
      </c>
      <c r="F44" s="128">
        <f>VLOOKUP(A44,'Tüm - Sektör'!$A:$H,6,0)</f>
        <v>2.6287244784661521</v>
      </c>
      <c r="G44" s="127">
        <f>VLOOKUP(A44,'Tüm - Sektör'!$A:$H,7,0)</f>
        <v>23.936191999999998</v>
      </c>
      <c r="H44" s="159">
        <v>99</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4.0405864865456254</v>
      </c>
      <c r="R44" s="166" t="str">
        <f t="shared" si="1"/>
        <v/>
      </c>
      <c r="S44" s="191">
        <v>4.0405864865456254</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31.54563285571037</v>
      </c>
      <c r="F45" s="128">
        <f>VLOOKUP(A45,'Tüm - Sektör'!$A:$H,6,0)</f>
        <v>6.1263172639847685</v>
      </c>
      <c r="G45" s="127">
        <f>VLOOKUP(A45,'Tüm - Sektör'!$A:$H,7,0)</f>
        <v>13.570377000000001</v>
      </c>
      <c r="H45" s="159">
        <v>93.45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4.2808613055557636</v>
      </c>
      <c r="R45" s="166" t="str">
        <f t="shared" si="1"/>
        <v/>
      </c>
      <c r="S45" s="191">
        <v>6</v>
      </c>
      <c r="T45" s="208">
        <f t="shared" si="2"/>
        <v>1.7191386944442364</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38.685422907108951</v>
      </c>
      <c r="F46" s="128">
        <f>VLOOKUP(A46,'Tüm - Sektör'!$A:$H,6,0)</f>
        <v>15.351358296471806</v>
      </c>
      <c r="G46" s="127">
        <f>VLOOKUP(A46,'Tüm - Sektör'!$A:$H,7,0)</f>
        <v>12.224814</v>
      </c>
      <c r="H46" s="159">
        <v>84.6</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4.729220995507462</v>
      </c>
      <c r="R46" s="166" t="str">
        <f t="shared" si="1"/>
        <v/>
      </c>
      <c r="S46" s="191">
        <v>6</v>
      </c>
      <c r="T46" s="208">
        <f>S46-Q46</f>
        <v>1.270779004492538</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102.84713788756915</v>
      </c>
      <c r="F48" s="128">
        <f>VLOOKUP(A48,'Tüm - Sektör'!$A:$H,6,0)</f>
        <v>45.347062560656589</v>
      </c>
      <c r="G48" s="127">
        <f>VLOOKUP(A48,'Tüm - Sektör'!$A:$H,7,0)</f>
        <v>4.7491070000000004</v>
      </c>
      <c r="H48" s="159">
        <v>81.900000000000006</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4.8843206247181987</v>
      </c>
      <c r="R48" s="166" t="str">
        <f t="shared" si="1"/>
        <v/>
      </c>
      <c r="S48" s="191">
        <v>4.8843206247181987</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50.305084975189367</v>
      </c>
      <c r="F49" s="128">
        <f>VLOOKUP(A49,'Tüm - Sektör'!$A:$H,6,0)</f>
        <v>16.366862871912982</v>
      </c>
      <c r="G49" s="127">
        <f>VLOOKUP(A49,'Tüm - Sektör'!$A:$H,7,0)</f>
        <v>10.270289999999999</v>
      </c>
      <c r="H49" s="159">
        <v>77.45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5.1664781116983765</v>
      </c>
      <c r="R49" s="166" t="str">
        <f t="shared" si="1"/>
        <v/>
      </c>
      <c r="S49" s="191">
        <v>6</v>
      </c>
      <c r="T49" s="208">
        <f t="shared" si="2"/>
        <v>0.83352188830162355</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62.816575912418614</v>
      </c>
      <c r="F50" s="128">
        <f>VLOOKUP(A50,'Tüm - Sektör'!$A:$H,6,0)</f>
        <v>38.847604151155608</v>
      </c>
      <c r="G50" s="127">
        <f>VLOOKUP(A50,'Tüm - Sektör'!$A:$H,7,0)</f>
        <v>8.2712769999999995</v>
      </c>
      <c r="H50" s="159">
        <v>77</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5.1957329956314204</v>
      </c>
      <c r="R50" s="166" t="str">
        <f t="shared" si="1"/>
        <v/>
      </c>
      <c r="S50" s="191">
        <v>5.1957329956314204</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36.159023625365904</v>
      </c>
      <c r="F51" s="128">
        <f>VLOOKUP(A51,'Tüm - Sektör'!$A:$H,6,0)</f>
        <v>10.480876413149538</v>
      </c>
      <c r="G51" s="127">
        <f>VLOOKUP(A51,'Tüm - Sektör'!$A:$H,7,0)</f>
        <v>14.636780999999999</v>
      </c>
      <c r="H51" s="159">
        <v>75.599999999999994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5.2925170997830673</v>
      </c>
      <c r="R51" s="166" t="str">
        <f t="shared" si="1"/>
        <v/>
      </c>
      <c r="S51" s="191">
        <v>5.2925170997830673</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9.7658118759748618</v>
      </c>
      <c r="F52" s="128">
        <f>VLOOKUP(A52,'Tüm - Sektör'!$A:$H,6,0)</f>
        <v>1.6812332167512436</v>
      </c>
      <c r="G52" s="127">
        <f>VLOOKUP(A52,'Tüm - Sektör'!$A:$H,7,0)</f>
        <v>54.217528999999999</v>
      </c>
      <c r="H52" s="159">
        <v>75.55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5.2947818859421147</v>
      </c>
      <c r="R52" s="166" t="str">
        <f t="shared" si="1"/>
        <v/>
      </c>
      <c r="S52" s="191">
        <v>5.2947818859421147</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73.501169564032651</v>
      </c>
      <c r="F53" s="128">
        <f>VLOOKUP(A53,'Tüm - Sektör'!$A:$H,6,0)</f>
        <v>32.379952363060482</v>
      </c>
      <c r="G53" s="127">
        <f>VLOOKUP(A53,'Tüm - Sektör'!$A:$H,7,0)</f>
        <v>7.4210630000000002</v>
      </c>
      <c r="H53" s="159">
        <v>73.349999999999994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5.4545680990836889</v>
      </c>
      <c r="R53" s="166" t="str">
        <f t="shared" si="1"/>
        <v/>
      </c>
      <c r="S53" s="191">
        <v>5.4545680990836889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14.427963702128917</v>
      </c>
      <c r="F54" s="128">
        <f>VLOOKUP(A54,'Tüm - Sektör'!$A:$H,6,0)</f>
        <v>1.1626078728548683</v>
      </c>
      <c r="G54" s="127">
        <f>VLOOKUP(A54,'Tüm - Sektör'!$A:$H,7,0)</f>
        <v>37.993921</v>
      </c>
      <c r="H54" s="159">
        <v>73</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5.4817491308955359</v>
      </c>
      <c r="R54" s="166" t="str">
        <f t="shared" si="1"/>
        <v/>
      </c>
      <c r="S54" s="191">
        <v>5.4817491308955359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518</v>
      </c>
      <c r="B55" s="126" t="s">
        <v>208</v>
      </c>
      <c r="C55" s="127">
        <v>13276708610</v>
      </c>
      <c r="D55" s="127">
        <v>165200000</v>
      </c>
      <c r="E55" s="128">
        <f>VLOOKUP(A55,'Tüm - Sektör'!$A:$H,5,0)</f>
        <v>17.541772378247554</v>
      </c>
      <c r="F55" s="128">
        <f>VLOOKUP(A55,'Tüm - Sektör'!$A:$H,6,0)</f>
        <v>1.5389139539466921</v>
      </c>
      <c r="G55" s="127">
        <f>VLOOKUP(A55,'Tüm - Sektör'!$A:$H,7,0)</f>
        <v>33.030631999999997</v>
      </c>
      <c r="H55" s="159">
        <v>69.05</v>
      </c>
      <c r="I55" s="128" t="e">
        <f>VLOOKUP(A55,'Tüm - Sektör'!$A:$H,9,0)</f>
        <v>#REF!</v>
      </c>
      <c r="J55" s="127" t="e">
        <f>VLOOKUP(A55,'Tüm - Sektör'!$A:$H,10,0)</f>
        <v>#REF!</v>
      </c>
      <c r="K55" s="128" t="e">
        <f>VLOOKUP(A55,'Tüm - Sektör'!$A:$H,11,0)</f>
        <v>#REF!</v>
      </c>
      <c r="L55" s="128" t="e">
        <f>VLOOKUP(A55,'Tüm - Sektör'!$A:$H,12,0)</f>
        <v>#REF!</v>
      </c>
      <c r="M55" s="128" t="e">
        <f>VLOOKUP(A55,'Tüm - Sektör'!$A:$H,13,0)</f>
        <v>#REF!</v>
      </c>
      <c r="N55" s="129" t="e">
        <f>VLOOKUP(A55,'Tüm - Sektör'!$A:$H,14,0)</f>
        <v>#REF!</v>
      </c>
      <c r="O55" s="130" t="e">
        <f>VLOOKUP(A55,'Tüm - Sektör'!$A:$H,15,0)</f>
        <v>#REF!</v>
      </c>
      <c r="P55" s="152" t="e">
        <f>VLOOKUP(A55,'Tüm - Sektör'!$A:$H,16,0)</f>
        <v>#REF!</v>
      </c>
      <c r="Q55" s="158">
        <f t="shared" si="0"/>
        <v>5.7941582805365979</v>
      </c>
      <c r="R55" s="166" t="str">
        <f t="shared" si="1"/>
        <v/>
      </c>
      <c r="S55" s="191">
        <v>5.7941582805365979</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481</v>
      </c>
      <c r="B56" s="131" t="s">
        <v>233</v>
      </c>
      <c r="C56" s="132">
        <v>4515514494</v>
      </c>
      <c r="D56" s="132">
        <v>146250000</v>
      </c>
      <c r="E56" s="128">
        <f>VLOOKUP(A56,'Tüm - Sektör'!$A:$H,5,0)</f>
        <v>25.768693411445977</v>
      </c>
      <c r="F56" s="128">
        <f>VLOOKUP(A56,'Tüm - Sektör'!$A:$H,6,0)</f>
        <v>2.5911205039161365</v>
      </c>
      <c r="G56" s="127">
        <f>VLOOKUP(A56,'Tüm - Sektör'!$A:$H,7,0)</f>
        <v>22.737297000000002</v>
      </c>
      <c r="H56" s="159">
        <v>68.3</v>
      </c>
      <c r="I56" s="133" t="e">
        <f>VLOOKUP(A56,'Tüm - Sektör'!$A:$H,9,0)</f>
        <v>#REF!</v>
      </c>
      <c r="J56" s="132" t="e">
        <f>VLOOKUP(A56,'Tüm - Sektör'!$A:$H,10,0)</f>
        <v>#REF!</v>
      </c>
      <c r="K56" s="133" t="e">
        <f>VLOOKUP(A56,'Tüm - Sektör'!$A:$H,11,0)</f>
        <v>#REF!</v>
      </c>
      <c r="L56" s="133" t="e">
        <f>VLOOKUP(A56,'Tüm - Sektör'!$A:$H,12,0)</f>
        <v>#REF!</v>
      </c>
      <c r="M56" s="133" t="e">
        <f>VLOOKUP(A56,'Tüm - Sektör'!$A:$H,13,0)</f>
        <v>#REF!</v>
      </c>
      <c r="N56" s="134" t="e">
        <f>VLOOKUP(A56,'Tüm - Sektör'!$A:$H,14,0)</f>
        <v>#REF!</v>
      </c>
      <c r="O56" s="135" t="e">
        <f>VLOOKUP(A56,'Tüm - Sektör'!$A:$H,15,0)</f>
        <v>#REF!</v>
      </c>
      <c r="P56" s="153" t="e">
        <f>VLOOKUP(A56,'Tüm - Sektör'!$A:$H,16,0)</f>
        <v>#REF!</v>
      </c>
      <c r="Q56" s="158">
        <f t="shared" si="0"/>
        <v>5.8591043539799044</v>
      </c>
      <c r="R56" s="166" t="str">
        <f t="shared" si="1"/>
        <v/>
      </c>
      <c r="S56" s="191">
        <v>5.8591043539799044</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31.858529295166939</v>
      </c>
      <c r="F57" s="128">
        <f>VLOOKUP(A57,'Tüm - Sektör'!$A:$H,6,0)</f>
        <v>9.0546285029805311</v>
      </c>
      <c r="G57" s="127">
        <f>VLOOKUP(A57,'Tüm - Sektör'!$A:$H,7,0)</f>
        <v>22.243836999999999</v>
      </c>
      <c r="H57" s="159">
        <v>56.45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7.0865593270141822</v>
      </c>
      <c r="R57" s="166" t="str">
        <f t="shared" si="1"/>
        <v/>
      </c>
      <c r="S57" s="191">
        <v>7.0865593270141822</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32.734352702099059</v>
      </c>
      <c r="F58" s="128">
        <f>VLOOKUP(A58,'Tüm - Sektör'!$A:$H,6,0)</f>
        <v>6.4598783253879395</v>
      </c>
      <c r="G58" s="127">
        <f>VLOOKUP(A58,'Tüm - Sektör'!$A:$H,7,0)</f>
        <v>21.769193000000001</v>
      </c>
      <c r="H58" s="159">
        <v>56.15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7.1260044170206598</v>
      </c>
      <c r="R58" s="166" t="str">
        <f t="shared" si="1"/>
        <v/>
      </c>
      <c r="S58" s="191">
        <v>7.1260044170206598</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17.630813195914367</v>
      </c>
      <c r="F59" s="128">
        <f>VLOOKUP(A59,'Tüm - Sektör'!$A:$H,6,0)</f>
        <v>4.3062375760919256</v>
      </c>
      <c r="G59" s="127">
        <f>VLOOKUP(A59,'Tüm - Sektör'!$A:$H,7,0)</f>
        <v>42.211663999999999</v>
      </c>
      <c r="H59" s="159">
        <v>53.75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7.4422596267270338</v>
      </c>
      <c r="R59" s="166" t="str">
        <f t="shared" si="1"/>
        <v/>
      </c>
      <c r="S59" s="191">
        <v>7.4422596267270338</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26.190502380978572</v>
      </c>
      <c r="F60" s="128">
        <f>VLOOKUP(A60,'Tüm - Sektör'!$A:$H,6,0)</f>
        <v>7.9006040364942898</v>
      </c>
      <c r="G60" s="127">
        <f>VLOOKUP(A60,'Tüm - Sektör'!$A:$H,7,0)</f>
        <v>29.489985999999998</v>
      </c>
      <c r="H60" s="159">
        <v>51.8</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7.7235754854802474</v>
      </c>
      <c r="R60" s="166" t="str">
        <f t="shared" si="1"/>
        <v/>
      </c>
      <c r="S60" s="191">
        <v>7.7235754854802474</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14.418238952314931</v>
      </c>
      <c r="F61" s="128">
        <f>VLOOKUP(A61,'Tüm - Sektör'!$A:$H,6,0)</f>
        <v>1.8052133407180333</v>
      </c>
      <c r="G61" s="127">
        <f>VLOOKUP(A61,'Tüm - Sektör'!$A:$H,7,0)</f>
        <v>56.026116999999999</v>
      </c>
      <c r="H61" s="159">
        <v>49.52</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8.0779794247635373</v>
      </c>
      <c r="R61" s="166" t="str">
        <f t="shared" si="1"/>
        <v/>
      </c>
      <c r="S61" s="191">
        <v>8.0779794247635373</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307</v>
      </c>
      <c r="B62" s="136" t="s">
        <v>255</v>
      </c>
      <c r="C62" s="137">
        <v>402238316</v>
      </c>
      <c r="D62" s="137">
        <v>177187500</v>
      </c>
      <c r="E62" s="128">
        <f>VLOOKUP(A62,'Tüm - Sektör'!$A:$H,5,0)</f>
        <v>6.4787586439692726</v>
      </c>
      <c r="F62" s="128">
        <f>VLOOKUP(A62,'Tüm - Sektör'!$A:$H,6,0)</f>
        <v>0.74621270779619453</v>
      </c>
      <c r="G62" s="127">
        <f>VLOOKUP(A62,'Tüm - Sektör'!$A:$H,7,0)</f>
        <v>124.842961</v>
      </c>
      <c r="H62" s="159">
        <v>49.46</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8.088274127174687</v>
      </c>
      <c r="R62" s="166" t="str">
        <f t="shared" si="1"/>
        <v/>
      </c>
      <c r="S62" s="191">
        <v>8.088274127174687</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66.749989968996275</v>
      </c>
      <c r="F63" s="128">
        <f>VLOOKUP(A63,'Tüm - Sektör'!$A:$H,6,0)</f>
        <v>79.407753602393385</v>
      </c>
      <c r="G63" s="127">
        <f>VLOOKUP(A63,'Tüm - Sektör'!$A:$H,7,0)</f>
        <v>12.279838</v>
      </c>
      <c r="H63" s="159">
        <v>48.8</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8.1967906332089928</v>
      </c>
      <c r="R63" s="166" t="str">
        <f t="shared" si="1"/>
        <v/>
      </c>
      <c r="S63" s="191">
        <v>8.1967906332089928</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18.016470386980721</v>
      </c>
      <c r="F64" s="128">
        <f>VLOOKUP(A64,'Tüm - Sektör'!$A:$H,6,0)</f>
        <v>2.1415036713396791</v>
      </c>
      <c r="G64" s="127">
        <f>VLOOKUP(A64,'Tüm - Sektör'!$A:$H,7,0)</f>
        <v>47.254246999999999</v>
      </c>
      <c r="H64" s="159">
        <v>47</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8.5135474173457268</v>
      </c>
      <c r="R64" s="166" t="str">
        <f t="shared" si="1"/>
        <v/>
      </c>
      <c r="S64" s="191">
        <v>8.5135474173457268</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12.254127067455048</v>
      </c>
      <c r="F65" s="128">
        <f>VLOOKUP(A65,'Tüm - Sektör'!$A:$H,6,0)</f>
        <v>1.8998646616209378</v>
      </c>
      <c r="G65" s="127">
        <f>VLOOKUP(A65,'Tüm - Sektör'!$A:$H,7,0)</f>
        <v>74.740385000000003</v>
      </c>
      <c r="H65" s="159">
        <v>43.68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9.1587817486051133</v>
      </c>
      <c r="R65" s="166" t="str">
        <f t="shared" si="1"/>
        <v/>
      </c>
      <c r="S65" s="191">
        <v>9.1587817486051133</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668</v>
      </c>
      <c r="B66" s="136" t="s">
        <v>349</v>
      </c>
      <c r="C66" s="137">
        <v>9236034572</v>
      </c>
      <c r="D66" s="137">
        <v>1995840000</v>
      </c>
      <c r="E66" s="128">
        <f>VLOOKUP(A66,'Tüm - Sektör'!$A:$H,5,0)</f>
        <v>0.73517991421104123</v>
      </c>
      <c r="F66" s="128">
        <f>VLOOKUP(A66,'Tüm - Sektör'!$A:$H,6,0)</f>
        <v>8.5664218109836043E-3</v>
      </c>
      <c r="G66" s="127">
        <f>VLOOKUP(A66,'Tüm - Sektör'!$A:$H,7,0)</f>
        <v>1250.3727839999999</v>
      </c>
      <c r="H66" s="159">
        <v>43.52</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9.1924895607294062</v>
      </c>
      <c r="R66" s="166" t="str">
        <f t="shared" si="1"/>
        <v/>
      </c>
      <c r="S66" s="191">
        <v>9.1924895607294062</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29.318506142867392</v>
      </c>
      <c r="F67" s="128">
        <f>VLOOKUP(A67,'Tüm - Sektör'!$A:$H,6,0)</f>
        <v>8.9758949808767579</v>
      </c>
      <c r="G67" s="127">
        <f>VLOOKUP(A67,'Tüm - Sektör'!$A:$H,7,0)</f>
        <v>31.848393999999999</v>
      </c>
      <c r="H67" s="159">
        <v>42.84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9.3374733512946086</v>
      </c>
      <c r="R67" s="166" t="str">
        <f t="shared" ref="R67:R130" si="4">IF(OR(H67="", H68="", Q67=0), "", IF(H67&lt;H68, (H68-H67)/H67, ""))</f>
        <v/>
      </c>
      <c r="S67" s="191">
        <v>9.3374733512946086</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449</v>
      </c>
      <c r="B68" s="136" t="s">
        <v>426</v>
      </c>
      <c r="C68" s="137">
        <v>1225783772</v>
      </c>
      <c r="D68" s="137">
        <v>120000000</v>
      </c>
      <c r="E68" s="128">
        <f>VLOOKUP(A68,'Tüm - Sektör'!$A:$H,5,0)</f>
        <v>22.499733940646152</v>
      </c>
      <c r="F68" s="128">
        <f>VLOOKUP(A68,'Tüm - Sektör'!$A:$H,6,0)</f>
        <v>4.4642329247313794</v>
      </c>
      <c r="G68" s="127">
        <f>VLOOKUP(A68,'Tüm - Sektör'!$A:$H,7,0)</f>
        <v>42.238092000000002</v>
      </c>
      <c r="H68" s="159">
        <v>42.1</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9.503458321605347</v>
      </c>
      <c r="R68" s="166" t="str">
        <f t="shared" si="4"/>
        <v/>
      </c>
      <c r="S68" s="191">
        <v>9.503458321605347</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49.172209214670403</v>
      </c>
      <c r="F69" s="128">
        <f>VLOOKUP(A69,'Tüm - Sektör'!$A:$H,6,0)</f>
        <v>17.133173942393867</v>
      </c>
      <c r="G69" s="127">
        <f>VLOOKUP(A69,'Tüm - Sektör'!$A:$H,7,0)</f>
        <v>19.831706000000001</v>
      </c>
      <c r="H69" s="159">
        <v>41.02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9.751687965158343</v>
      </c>
      <c r="R69" s="166" t="str">
        <f t="shared" si="4"/>
        <v/>
      </c>
      <c r="S69" s="191">
        <v>9.751687965158343</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41.300371094159367</v>
      </c>
      <c r="F70" s="128">
        <f>VLOOKUP(A70,'Tüm - Sektör'!$A:$H,6,0)</f>
        <v>8.8248656184101204</v>
      </c>
      <c r="G70" s="127">
        <f>VLOOKUP(A70,'Tüm - Sektör'!$A:$H,7,0)</f>
        <v>23.988026999999999</v>
      </c>
      <c r="H70" s="159">
        <v>40.380000000000003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9.9071441691671449</v>
      </c>
      <c r="R70" s="166" t="str">
        <f t="shared" si="4"/>
        <v/>
      </c>
      <c r="S70" s="191">
        <v>9.9071441691671449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672</v>
      </c>
      <c r="B71" s="136" t="s">
        <v>349</v>
      </c>
      <c r="C71" s="137">
        <v>620166725</v>
      </c>
      <c r="D71" s="137">
        <v>174710255</v>
      </c>
      <c r="E71" s="128">
        <f>VLOOKUP(A71,'Tüm - Sektör'!$A:$H,5,0)</f>
        <v>7.5718970595587809</v>
      </c>
      <c r="F71" s="128">
        <f>VLOOKUP(A71,'Tüm - Sektör'!$A:$H,6,0)</f>
        <v>1.1112753830281914</v>
      </c>
      <c r="G71" s="127">
        <f>VLOOKUP(A71,'Tüm - Sektör'!$A:$H,7,0)</f>
        <v>132.143317</v>
      </c>
      <c r="H71" s="159">
        <v>39.979999999999997</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3"/>
        <v>10.005755934326437</v>
      </c>
      <c r="R71" s="166" t="str">
        <f t="shared" si="4"/>
        <v/>
      </c>
      <c r="S71" s="191">
        <v>10.005755934326437</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47.786179782838097</v>
      </c>
      <c r="F72" s="128">
        <f>VLOOKUP(A72,'Tüm - Sektör'!$A:$H,6,0)</f>
        <v>16.33715548131217</v>
      </c>
      <c r="G72" s="127">
        <f>VLOOKUP(A72,'Tüm - Sektör'!$A:$H,7,0)</f>
        <v>20.950914999999998</v>
      </c>
      <c r="H72" s="159">
        <v>39.96</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10.011641908049594</v>
      </c>
      <c r="R72" s="166" t="str">
        <f t="shared" si="4"/>
        <v/>
      </c>
      <c r="S72" s="191">
        <v>10.011641908049594</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88.834255821558628</v>
      </c>
      <c r="F73" s="128">
        <f>VLOOKUP(A73,'Tüm - Sektör'!$A:$H,6,0)</f>
        <v>101.64102496745838</v>
      </c>
      <c r="G73" s="127">
        <f>VLOOKUP(A73,'Tüm - Sektör'!$A:$H,7,0)</f>
        <v>11.696857</v>
      </c>
      <c r="H73" s="159">
        <v>38.5</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10.390815870461887</v>
      </c>
      <c r="R73" s="166" t="str">
        <f t="shared" si="4"/>
        <v/>
      </c>
      <c r="S73" s="191">
        <v>10.390815870461887</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19.220746526289378</v>
      </c>
      <c r="F74" s="128">
        <f>VLOOKUP(A74,'Tüm - Sektör'!$A:$H,6,0)</f>
        <v>1.8504083377094509</v>
      </c>
      <c r="G74" s="127">
        <f>VLOOKUP(A74,'Tüm - Sektör'!$A:$H,7,0)</f>
        <v>54.497838000000002</v>
      </c>
      <c r="H74" s="159">
        <v>38.200000000000003</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10.474891304287812</v>
      </c>
      <c r="R74" s="166" t="str">
        <f t="shared" si="4"/>
        <v/>
      </c>
      <c r="S74" s="191">
        <v>10.474891304287812</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85.522714833059666</v>
      </c>
      <c r="F75" s="128">
        <f>VLOOKUP(A75,'Tüm - Sektör'!$A:$H,6,0)</f>
        <v>32.103121183580953</v>
      </c>
      <c r="G75" s="127">
        <f>VLOOKUP(A75,'Tüm - Sektör'!$A:$H,7,0)</f>
        <v>12.606714999999999</v>
      </c>
      <c r="H75" s="159">
        <v>37.119999999999997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10.781604919266558</v>
      </c>
      <c r="R75" s="166" t="str">
        <f t="shared" si="4"/>
        <v/>
      </c>
      <c r="S75" s="191">
        <v>10.781604919266558</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20.333414727992487</v>
      </c>
      <c r="F76" s="128">
        <f>VLOOKUP(A76,'Tüm - Sektör'!$A:$H,6,0)</f>
        <v>4.6970234991897639</v>
      </c>
      <c r="G76" s="127">
        <f>VLOOKUP(A76,'Tüm - Sektör'!$A:$H,7,0)</f>
        <v>53.028322000000003</v>
      </c>
      <c r="H76" s="159">
        <v>37.1</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10.782468635555281</v>
      </c>
      <c r="R76" s="166" t="str">
        <f t="shared" si="4"/>
        <v/>
      </c>
      <c r="S76" s="191">
        <v>10.782468635555281</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488</v>
      </c>
      <c r="B77" s="136" t="s">
        <v>608</v>
      </c>
      <c r="C77" s="137">
        <v>1606779225</v>
      </c>
      <c r="D77" s="137">
        <v>84000000</v>
      </c>
      <c r="E77" s="128">
        <f>VLOOKUP(A77,'Tüm - Sektör'!$A:$H,5,0)</f>
        <v>61.231258474176563</v>
      </c>
      <c r="F77" s="128">
        <f>VLOOKUP(A77,'Tüm - Sektör'!$A:$H,6,0)</f>
        <v>20.248432035111296</v>
      </c>
      <c r="G77" s="127">
        <f>VLOOKUP(A77,'Tüm - Sektör'!$A:$H,7,0)</f>
        <v>17.924288000000001</v>
      </c>
      <c r="H77" s="159">
        <v>36.46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10.975267114935814</v>
      </c>
      <c r="R77" s="166" t="str">
        <f t="shared" si="4"/>
        <v/>
      </c>
      <c r="S77" s="191">
        <v>10.975267114935814</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3.663303071285164</v>
      </c>
      <c r="F78" s="128">
        <f>VLOOKUP(A78,'Tüm - Sektör'!$A:$H,6,0)</f>
        <v>0.31615739342201615</v>
      </c>
      <c r="G78" s="127">
        <f>VLOOKUP(A78,'Tüm - Sektör'!$A:$H,7,0)</f>
        <v>306.919645</v>
      </c>
      <c r="H78" s="159">
        <v>35.58</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11.243396781662522</v>
      </c>
      <c r="R78" s="166" t="str">
        <f t="shared" si="4"/>
        <v/>
      </c>
      <c r="S78" s="191">
        <v>11.243396781662522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36.543723834693729</v>
      </c>
      <c r="F79" s="128">
        <f>VLOOKUP(A79,'Tüm - Sektör'!$A:$H,6,0)</f>
        <v>16.063175311953287</v>
      </c>
      <c r="G79" s="127">
        <f>VLOOKUP(A79,'Tüm - Sektör'!$A:$H,7,0)</f>
        <v>31.101011</v>
      </c>
      <c r="H79" s="159">
        <v>35.200000000000003</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11.365467569637719</v>
      </c>
      <c r="R79" s="166" t="str">
        <f t="shared" si="4"/>
        <v/>
      </c>
      <c r="S79" s="191">
        <v>11.365467569637719</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55</v>
      </c>
      <c r="B80" s="136" t="s">
        <v>375</v>
      </c>
      <c r="C80" s="137">
        <v>3590822435</v>
      </c>
      <c r="D80" s="137">
        <v>372475397</v>
      </c>
      <c r="E80" s="128">
        <f>VLOOKUP(A80,'Tüm - Sektör'!$A:$H,5,0)</f>
        <v>5.8544469871398315</v>
      </c>
      <c r="F80" s="128">
        <f>VLOOKUP(A80,'Tüm - Sektör'!$A:$H,6,0)</f>
        <v>0.44907640951727318</v>
      </c>
      <c r="G80" s="127">
        <f>VLOOKUP(A80,'Tüm - Sektör'!$A:$H,7,0)</f>
        <v>194.679441</v>
      </c>
      <c r="H80" s="159">
        <v>35.1</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11.397404668205166</v>
      </c>
      <c r="R80" s="166" t="str">
        <f t="shared" si="4"/>
        <v/>
      </c>
      <c r="S80" s="191">
        <v>11.397404668205166</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730</v>
      </c>
      <c r="B81" s="136" t="s">
        <v>693</v>
      </c>
      <c r="C81" s="137">
        <v>818057024</v>
      </c>
      <c r="D81" s="137">
        <v>100000000</v>
      </c>
      <c r="E81" s="128">
        <f>VLOOKUP(A81,'Tüm - Sektör'!$A:$H,5,0)</f>
        <v>37.692367710154741</v>
      </c>
      <c r="F81" s="128">
        <f>VLOOKUP(A81,'Tüm - Sektör'!$A:$H,6,0)</f>
        <v>11.085990502986689</v>
      </c>
      <c r="G81" s="127">
        <f>VLOOKUP(A81,'Tüm - Sektör'!$A:$H,7,0)</f>
        <v>30.53511</v>
      </c>
      <c r="H81" s="159">
        <v>34.76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11.509405941900232</v>
      </c>
      <c r="R81" s="166" t="str">
        <f t="shared" si="4"/>
        <v/>
      </c>
      <c r="S81" s="191">
        <v>11.509405941900232</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79.4586191867091</v>
      </c>
      <c r="F82" s="128">
        <f>VLOOKUP(A82,'Tüm - Sektör'!$A:$H,6,0)</f>
        <v>43.278115025440684</v>
      </c>
      <c r="G82" s="127">
        <f>VLOOKUP(A82,'Tüm - Sektör'!$A:$H,7,0)</f>
        <v>14.576017</v>
      </c>
      <c r="H82" s="159">
        <v>34.54</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11.581901840619981</v>
      </c>
      <c r="R82" s="166" t="str">
        <f t="shared" si="4"/>
        <v/>
      </c>
      <c r="S82" s="191">
        <v>11.581901840619981</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347</v>
      </c>
      <c r="B83" s="136" t="s">
        <v>355</v>
      </c>
      <c r="C83" s="137">
        <v>765978559</v>
      </c>
      <c r="D83" s="137">
        <v>45500000</v>
      </c>
      <c r="E83" s="128">
        <f>VLOOKUP(A83,'Tüm - Sektör'!$A:$H,5,0)</f>
        <v>74.398519403993163</v>
      </c>
      <c r="F83" s="128">
        <f>VLOOKUP(A83,'Tüm - Sektör'!$A:$H,6,0)</f>
        <v>48.092126311566361</v>
      </c>
      <c r="G83" s="127">
        <f>VLOOKUP(A83,'Tüm - Sektör'!$A:$H,7,0)</f>
        <v>15.667655999999999</v>
      </c>
      <c r="H83" s="159">
        <v>34.32</v>
      </c>
      <c r="I83" s="138" t="e">
        <f>VLOOKUP(A83,'Tüm - Sektör'!$A:$H,9,0)</f>
        <v>#REF!</v>
      </c>
      <c r="J83" s="137" t="e">
        <f>VLOOKUP(A83,'Tüm - Sektör'!$A:$H,10,0)</f>
        <v>#REF!</v>
      </c>
      <c r="K83" s="138" t="e">
        <f>VLOOKUP(A83,'Tüm - Sektör'!$A:$H,11,0)</f>
        <v>#REF!</v>
      </c>
      <c r="L83" s="138" t="e">
        <f>VLOOKUP(A83,'Tüm - Sektör'!$A:$H,12,0)</f>
        <v>#REF!</v>
      </c>
      <c r="M83" s="138" t="e">
        <f>VLOOKUP(A83,'Tüm - Sektör'!$A:$H,13,0)</f>
        <v>#REF!</v>
      </c>
      <c r="N83" s="139" t="e">
        <f>VLOOKUP(A83,'Tüm - Sektör'!$A:$H,14,0)</f>
        <v>#REF!</v>
      </c>
      <c r="O83" s="140" t="e">
        <f>VLOOKUP(A83,'Tüm - Sektör'!$A:$H,15,0)</f>
        <v>#REF!</v>
      </c>
      <c r="P83" s="154" t="e">
        <f>VLOOKUP(A83,'Tüm - Sektör'!$A:$H,16,0)</f>
        <v>#REF!</v>
      </c>
      <c r="Q83" s="158">
        <f t="shared" si="3"/>
        <v>11.6565040893109</v>
      </c>
      <c r="R83" s="166" t="str">
        <f t="shared" si="4"/>
        <v/>
      </c>
      <c r="S83" s="191">
        <v>11.6565040893109</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44.913118449605889</v>
      </c>
      <c r="F84" s="128">
        <f>VLOOKUP(A84,'Tüm - Sektör'!$A:$H,6,0)</f>
        <v>36.537009110926085</v>
      </c>
      <c r="G84" s="127">
        <f>VLOOKUP(A84,'Tüm - Sektör'!$A:$H,7,0)</f>
        <v>26.585895000000001</v>
      </c>
      <c r="H84" s="159">
        <v>33.5</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11.940554512237849</v>
      </c>
      <c r="R84" s="166" t="str">
        <f t="shared" si="4"/>
        <v/>
      </c>
      <c r="S84" s="191">
        <v>11.940554512237849</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12.04874764386112</v>
      </c>
      <c r="R85" s="166" t="str">
        <f t="shared" si="4"/>
        <v/>
      </c>
      <c r="S85" s="191">
        <v>12.04874764386112</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768</v>
      </c>
      <c r="B86" s="126" t="s">
        <v>208</v>
      </c>
      <c r="C86" s="127">
        <v>4337630740</v>
      </c>
      <c r="D86" s="127">
        <v>188205000</v>
      </c>
      <c r="E86" s="128">
        <f>VLOOKUP(A86,'Tüm - Sektör'!$A:$H,5,0)</f>
        <v>22.910292851368222</v>
      </c>
      <c r="F86" s="128">
        <f>VLOOKUP(A86,'Tüm - Sektör'!$A:$H,6,0)</f>
        <v>3.8040788055857013</v>
      </c>
      <c r="G86" s="127">
        <f>VLOOKUP(A86,'Tüm - Sektör'!$A:$H,7,0)</f>
        <v>54.564166</v>
      </c>
      <c r="H86" s="159">
        <v>32</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12.500810222506692</v>
      </c>
      <c r="R86" s="166" t="str">
        <f t="shared" si="4"/>
        <v/>
      </c>
      <c r="S86" s="191">
        <v>12.500810222506692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28.015630480557711</v>
      </c>
      <c r="F87" s="128">
        <f>VLOOKUP(A87,'Tüm - Sektör'!$A:$H,6,0)</f>
        <v>7.3974520702782298</v>
      </c>
      <c r="G87" s="127">
        <f>VLOOKUP(A87,'Tüm - Sektör'!$A:$H,7,0)</f>
        <v>44.628962999999999</v>
      </c>
      <c r="H87" s="159">
        <v>32</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12.503085361384821</v>
      </c>
      <c r="R87" s="166" t="str">
        <f t="shared" si="4"/>
        <v/>
      </c>
      <c r="S87" s="191">
        <v>12.503085361384821</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120</v>
      </c>
      <c r="B88" s="126" t="s">
        <v>200</v>
      </c>
      <c r="C88" s="127">
        <v>1191941245</v>
      </c>
      <c r="D88" s="127">
        <v>84240000</v>
      </c>
      <c r="E88" s="128">
        <f>VLOOKUP(A88,'Tüm - Sektör'!$A:$H,5,0)</f>
        <v>28.266373635276729</v>
      </c>
      <c r="F88" s="128">
        <f>VLOOKUP(A88,'Tüm - Sektör'!$A:$H,6,0)</f>
        <v>10.824056319607852</v>
      </c>
      <c r="G88" s="127">
        <f>VLOOKUP(A88,'Tüm - Sektör'!$A:$H,7,0)</f>
        <v>44.361629999999998</v>
      </c>
      <c r="H88" s="159">
        <v>31.9</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3"/>
        <v>12.539424086499011</v>
      </c>
      <c r="R88" s="166" t="str">
        <f t="shared" si="4"/>
        <v/>
      </c>
      <c r="S88" s="191">
        <v>12.539424086499011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17.434423831903366</v>
      </c>
      <c r="F89" s="128">
        <f>VLOOKUP(A89,'Tüm - Sektör'!$A:$H,6,0)</f>
        <v>2.0985103312353597</v>
      </c>
      <c r="G89" s="127">
        <f>VLOOKUP(A89,'Tüm - Sektör'!$A:$H,7,0)</f>
        <v>72.488142999999994</v>
      </c>
      <c r="H89" s="159">
        <v>31.66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12.637890078496191</v>
      </c>
      <c r="R89" s="166" t="str">
        <f t="shared" si="4"/>
        <v/>
      </c>
      <c r="S89" s="191">
        <v>12.637890078496191</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761</v>
      </c>
      <c r="B90" s="136" t="s">
        <v>255</v>
      </c>
      <c r="C90" s="137">
        <v>3597943991</v>
      </c>
      <c r="D90" s="137">
        <v>160000000</v>
      </c>
      <c r="E90" s="128">
        <f>VLOOKUP(A90,'Tüm - Sektör'!$A:$H,5,0)</f>
        <v>32.125888248684191</v>
      </c>
      <c r="F90" s="128">
        <f>VLOOKUP(A90,'Tüm - Sektör'!$A:$H,6,0)</f>
        <v>6.4769935985250386</v>
      </c>
      <c r="G90" s="127">
        <f>VLOOKUP(A90,'Tüm - Sektör'!$A:$H,7,0)</f>
        <v>39.992564999999999</v>
      </c>
      <c r="H90" s="159">
        <v>31.14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12.847966739682386</v>
      </c>
      <c r="R90" s="166" t="str">
        <f t="shared" si="4"/>
        <v/>
      </c>
      <c r="S90" s="191">
        <v>12.847966739682386</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31.906625770189553</v>
      </c>
      <c r="F91" s="128">
        <f>VLOOKUP(A91,'Tüm - Sektör'!$A:$H,6,0)</f>
        <v>10.2412536575797</v>
      </c>
      <c r="G91" s="127">
        <f>VLOOKUP(A91,'Tüm - Sektör'!$A:$H,7,0)</f>
        <v>40.319831000000001</v>
      </c>
      <c r="H91" s="159">
        <v>31.1</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12.864697588342876</v>
      </c>
      <c r="R91" s="166" t="str">
        <f t="shared" si="4"/>
        <v/>
      </c>
      <c r="S91" s="191">
        <v>12.864697588342876</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18.083064756874414</v>
      </c>
      <c r="F92" s="128">
        <f>VLOOKUP(A92,'Tüm - Sektör'!$A:$H,6,0)</f>
        <v>2.3194567589385171</v>
      </c>
      <c r="G92" s="127">
        <f>VLOOKUP(A92,'Tüm - Sektör'!$A:$H,7,0)</f>
        <v>71.729606000000004</v>
      </c>
      <c r="H92" s="159">
        <v>30.84</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12.970911102830875</v>
      </c>
      <c r="R92" s="166" t="str">
        <f t="shared" si="4"/>
        <v/>
      </c>
      <c r="S92" s="191">
        <v>12.970911102830875</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27.021689293980764</v>
      </c>
      <c r="F93" s="128">
        <f>VLOOKUP(A93,'Tüm - Sektör'!$A:$H,6,0)</f>
        <v>10.991128449859982</v>
      </c>
      <c r="G93" s="127">
        <f>VLOOKUP(A93,'Tüm - Sektör'!$A:$H,7,0)</f>
        <v>48.191560000000003</v>
      </c>
      <c r="H93" s="159">
        <v>30.72</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13.022173609122317</v>
      </c>
      <c r="R93" s="166" t="str">
        <f t="shared" si="4"/>
        <v/>
      </c>
      <c r="S93" s="191">
        <v>13.022173609122317</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28.136567965239269</v>
      </c>
      <c r="F94" s="128">
        <f>VLOOKUP(A94,'Tüm - Sektör'!$A:$H,6,0)</f>
        <v>3.3797679237524649</v>
      </c>
      <c r="G94" s="127">
        <f>VLOOKUP(A94,'Tüm - Sektör'!$A:$H,7,0)</f>
        <v>46.985779999999998</v>
      </c>
      <c r="H94" s="159">
        <v>30.26</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13.2201859236978</v>
      </c>
      <c r="R94" s="166" t="str">
        <f t="shared" si="4"/>
        <v/>
      </c>
      <c r="S94" s="191">
        <v>13.2201859236978</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37.973104608343888</v>
      </c>
      <c r="F95" s="128">
        <f>VLOOKUP(A95,'Tüm - Sektör'!$A:$H,6,0)</f>
        <v>5.8402105161383195</v>
      </c>
      <c r="G95" s="127">
        <f>VLOOKUP(A95,'Tüm - Sektör'!$A:$H,7,0)</f>
        <v>35.091225000000001</v>
      </c>
      <c r="H95" s="159">
        <v>30.02</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13.325227577599323</v>
      </c>
      <c r="R95" s="166" t="str">
        <f t="shared" si="4"/>
        <v/>
      </c>
      <c r="S95" s="191">
        <v>13.325227577599323</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26.152428124935263</v>
      </c>
      <c r="F96" s="128">
        <f>VLOOKUP(A96,'Tüm - Sektör'!$A:$H,6,0)</f>
        <v>14.151746820852415</v>
      </c>
      <c r="G96" s="127">
        <f>VLOOKUP(A96,'Tüm - Sektör'!$A:$H,7,0)</f>
        <v>53.070768999999999</v>
      </c>
      <c r="H96" s="159">
        <v>28.82</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13.879294718075423</v>
      </c>
      <c r="R96" s="166" t="str">
        <f t="shared" si="4"/>
        <v/>
      </c>
      <c r="S96" s="191">
        <v>13.879294718075423</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47.637965885006594</v>
      </c>
      <c r="F97" s="128">
        <f>VLOOKUP(A97,'Tüm - Sektör'!$A:$H,6,0)</f>
        <v>13.273951843146737</v>
      </c>
      <c r="G97" s="127">
        <f>VLOOKUP(A97,'Tüm - Sektör'!$A:$H,7,0)</f>
        <v>29.906797999999998</v>
      </c>
      <c r="H97" s="159">
        <v>28.08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14.246990228537834</v>
      </c>
      <c r="R97" s="166" t="str">
        <f t="shared" si="4"/>
        <v/>
      </c>
      <c r="S97" s="191">
        <v>14.246990228537834</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58.580857759147797</v>
      </c>
      <c r="F98" s="128">
        <f>VLOOKUP(A98,'Tüm - Sektör'!$A:$H,6,0)</f>
        <v>46.503373595828094</v>
      </c>
      <c r="G98" s="127">
        <f>VLOOKUP(A98,'Tüm - Sektör'!$A:$H,7,0)</f>
        <v>24.81212</v>
      </c>
      <c r="H98" s="159">
        <v>27.52</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14.535152724229063</v>
      </c>
      <c r="R98" s="166" t="str">
        <f t="shared" si="4"/>
        <v/>
      </c>
      <c r="S98" s="191">
        <v>14.535152724229063</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58.292685086217801</v>
      </c>
      <c r="F99" s="128">
        <f>VLOOKUP(A99,'Tüm - Sektör'!$A:$H,6,0)</f>
        <v>27.259953744022543</v>
      </c>
      <c r="G99" s="127">
        <f>VLOOKUP(A99,'Tüm - Sektör'!$A:$H,7,0)</f>
        <v>25.101271000000001</v>
      </c>
      <c r="H99" s="159">
        <v>27.34</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14.632204856668114</v>
      </c>
      <c r="R99" s="166" t="str">
        <f t="shared" si="4"/>
        <v/>
      </c>
      <c r="S99" s="191">
        <v>14.632204856668114</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78.399577830817307</v>
      </c>
      <c r="F100" s="128">
        <f>VLOOKUP(A100,'Tüm - Sektör'!$A:$H,6,0)</f>
        <v>52.084090902386521</v>
      </c>
      <c r="G100" s="127">
        <f>VLOOKUP(A100,'Tüm - Sektör'!$A:$H,7,0)</f>
        <v>18.855746</v>
      </c>
      <c r="H100" s="159">
        <v>27.06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14.782825260851221</v>
      </c>
      <c r="R100" s="166" t="str">
        <f t="shared" si="4"/>
        <v/>
      </c>
      <c r="S100" s="191">
        <v>14.782825260851221</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45.388210584775813</v>
      </c>
      <c r="F101" s="128">
        <f>VLOOKUP(A101,'Tüm - Sektör'!$A:$H,6,0)</f>
        <v>3.765968917274507</v>
      </c>
      <c r="G101" s="127">
        <f>VLOOKUP(A101,'Tüm - Sektör'!$A:$H,7,0)</f>
        <v>33.254894999999998</v>
      </c>
      <c r="H101" s="159">
        <v>26.52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15.09380177234608</v>
      </c>
      <c r="R101" s="166" t="str">
        <f t="shared" si="4"/>
        <v/>
      </c>
      <c r="S101" s="191">
        <v>15.09380177234608</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37.550517838163216</v>
      </c>
      <c r="F102" s="128">
        <f>VLOOKUP(A102,'Tüm - Sektör'!$A:$H,6,0)</f>
        <v>11.143909614839512</v>
      </c>
      <c r="G102" s="127">
        <f>VLOOKUP(A102,'Tüm - Sektör'!$A:$H,7,0)</f>
        <v>40.565173999999999</v>
      </c>
      <c r="H102" s="159">
        <v>26.26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15.232432898951947</v>
      </c>
      <c r="R102" s="166" t="str">
        <f t="shared" si="4"/>
        <v/>
      </c>
      <c r="S102" s="191">
        <v>15.232432898951947</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18.950771401099036</v>
      </c>
      <c r="F103" s="128">
        <f>VLOOKUP(A103,'Tüm - Sektör'!$A:$H,6,0)</f>
        <v>5.6150433781034179</v>
      </c>
      <c r="G103" s="127">
        <f>VLOOKUP(A103,'Tüm - Sektör'!$A:$H,7,0)</f>
        <v>82.584238999999997</v>
      </c>
      <c r="H103" s="159">
        <v>25.56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15.650350346227276</v>
      </c>
      <c r="R103" s="166" t="str">
        <f t="shared" si="4"/>
        <v/>
      </c>
      <c r="S103" s="191">
        <v>15.650350346227276</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66.179351044489508</v>
      </c>
      <c r="F104" s="128">
        <f>VLOOKUP(A104,'Tüm - Sektör'!$A:$H,6,0)</f>
        <v>23.172041682244224</v>
      </c>
      <c r="G104" s="127">
        <f>VLOOKUP(A104,'Tüm - Sektör'!$A:$H,7,0)</f>
        <v>24.496238000000002</v>
      </c>
      <c r="H104" s="159">
        <v>24.68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16.211451338713637</v>
      </c>
      <c r="R104" s="166" t="str">
        <f t="shared" si="4"/>
        <v/>
      </c>
      <c r="S104" s="191">
        <v>16.211451338713637</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21.9227900664883</v>
      </c>
      <c r="F105" s="128">
        <f>VLOOKUP(A105,'Tüm - Sektör'!$A:$H,6,0)</f>
        <v>2.3695211629767128</v>
      </c>
      <c r="G105" s="127">
        <f>VLOOKUP(A105,'Tüm - Sektör'!$A:$H,7,0)</f>
        <v>74.176674000000006</v>
      </c>
      <c r="H105" s="159">
        <v>24.6</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3"/>
        <v>16.261596519323412</v>
      </c>
      <c r="R105" s="166" t="str">
        <f t="shared" si="4"/>
        <v/>
      </c>
      <c r="S105" s="191">
        <v>16.261596519323412</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634</v>
      </c>
      <c r="B106" s="136" t="s">
        <v>221</v>
      </c>
      <c r="C106" s="137">
        <v>2408811125</v>
      </c>
      <c r="D106" s="137">
        <v>200000000</v>
      </c>
      <c r="E106" s="128">
        <f>VLOOKUP(A106,'Tüm - Sektör'!$A:$H,5,0)</f>
        <v>24.052523013454017</v>
      </c>
      <c r="F106" s="128">
        <f>VLOOKUP(A106,'Tüm - Sektör'!$A:$H,6,0)</f>
        <v>5.0109422944695865</v>
      </c>
      <c r="G106" s="127">
        <f>VLOOKUP(A106,'Tüm - Sektör'!$A:$H,7,0)</f>
        <v>69.12876</v>
      </c>
      <c r="H106" s="159">
        <v>24.06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16.627210907915398</v>
      </c>
      <c r="R106" s="166" t="str">
        <f t="shared" si="4"/>
        <v/>
      </c>
      <c r="S106" s="191">
        <v>16.627210907915398</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183</v>
      </c>
      <c r="B107" s="136" t="s">
        <v>352</v>
      </c>
      <c r="C107" s="137">
        <v>130759168</v>
      </c>
      <c r="D107" s="137">
        <v>80476074</v>
      </c>
      <c r="E107" s="128">
        <f>VLOOKUP(A107,'Tüm - Sektör'!$A:$H,5,0)</f>
        <v>63.821947945988413</v>
      </c>
      <c r="F107" s="128">
        <f>VLOOKUP(A107,'Tüm - Sektör'!$A:$H,6,0)</f>
        <v>34.480649515774047</v>
      </c>
      <c r="G107" s="127">
        <f>VLOOKUP(A107,'Tüm - Sektör'!$A:$H,7,0)</f>
        <v>26.361856</v>
      </c>
      <c r="H107" s="159">
        <v>23.78</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16.824650013916422</v>
      </c>
      <c r="R107" s="166" t="str">
        <f t="shared" si="4"/>
        <v/>
      </c>
      <c r="S107" s="191">
        <v>16.824650013916422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91.991890339917234</v>
      </c>
      <c r="F108" s="128">
        <f>VLOOKUP(A108,'Tüm - Sektör'!$A:$H,6,0)</f>
        <v>56.135402190643617</v>
      </c>
      <c r="G108" s="127">
        <f>VLOOKUP(A108,'Tüm - Sektör'!$A:$H,7,0)</f>
        <v>18.348433</v>
      </c>
      <c r="H108" s="159">
        <v>23.7</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16.879070364453188</v>
      </c>
      <c r="R108" s="166" t="str">
        <f t="shared" si="4"/>
        <v/>
      </c>
      <c r="S108" s="191">
        <v>16.879070364453188</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77.271189576054709</v>
      </c>
      <c r="F109" s="128">
        <f>VLOOKUP(A109,'Tüm - Sektör'!$A:$H,6,0)</f>
        <v>76.354930411121259</v>
      </c>
      <c r="G109" s="127">
        <f>VLOOKUP(A109,'Tüm - Sektör'!$A:$H,7,0)</f>
        <v>22.200189999999999</v>
      </c>
      <c r="H109" s="159">
        <v>23.32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17.15435090114434</v>
      </c>
      <c r="R109" s="166" t="str">
        <f t="shared" si="4"/>
        <v/>
      </c>
      <c r="S109" s="191">
        <v>17.15435090114434</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15.520545255820354</v>
      </c>
      <c r="F110" s="128">
        <f>VLOOKUP(A110,'Tüm - Sektör'!$A:$H,6,0)</f>
        <v>3.9411156314983566</v>
      </c>
      <c r="G110" s="127">
        <f>VLOOKUP(A110,'Tüm - Sektör'!$A:$H,7,0)</f>
        <v>111.579138</v>
      </c>
      <c r="H110" s="159">
        <v>23.1</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17.317690609344243</v>
      </c>
      <c r="R110" s="166" t="str">
        <f t="shared" si="4"/>
        <v/>
      </c>
      <c r="S110" s="191">
        <v>17.317690609344243</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60.779548090506104</v>
      </c>
      <c r="F111" s="128">
        <f>VLOOKUP(A111,'Tüm - Sektör'!$A:$H,6,0)</f>
        <v>86.707155163174292</v>
      </c>
      <c r="G111" s="127">
        <f>VLOOKUP(A111,'Tüm - Sektör'!$A:$H,7,0)</f>
        <v>29.645479000000002</v>
      </c>
      <c r="H111" s="159">
        <v>22.2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18.01838816546589</v>
      </c>
      <c r="R111" s="166" t="str">
        <f t="shared" si="4"/>
        <v/>
      </c>
      <c r="S111" s="191">
        <v>18.01838816546589</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542</v>
      </c>
      <c r="B112" s="136" t="s">
        <v>375</v>
      </c>
      <c r="C112" s="137">
        <v>7612948946</v>
      </c>
      <c r="D112" s="137">
        <v>300500000</v>
      </c>
      <c r="E112" s="128">
        <f>VLOOKUP(A112,'Tüm - Sektör'!$A:$H,5,0)</f>
        <v>20.184798694883209</v>
      </c>
      <c r="F112" s="128">
        <f>VLOOKUP(A112,'Tüm - Sektör'!$A:$H,6,0)</f>
        <v>3.0532141423208605</v>
      </c>
      <c r="G112" s="127">
        <f>VLOOKUP(A112,'Tüm - Sektör'!$A:$H,7,0)</f>
        <v>89.692524000000006</v>
      </c>
      <c r="H112" s="159">
        <v>22.1</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18.104255413759812</v>
      </c>
      <c r="R112" s="166" t="str">
        <f t="shared" si="4"/>
        <v/>
      </c>
      <c r="S112" s="191">
        <v>18.104255413759812</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552</v>
      </c>
      <c r="B113" s="131" t="s">
        <v>233</v>
      </c>
      <c r="C113" s="132">
        <v>2574862803</v>
      </c>
      <c r="D113" s="132">
        <v>132500000</v>
      </c>
      <c r="E113" s="128">
        <f>VLOOKUP(A113,'Tüm - Sektör'!$A:$H,5,0)</f>
        <v>42.82931458647122</v>
      </c>
      <c r="F113" s="128">
        <f>VLOOKUP(A113,'Tüm - Sektör'!$A:$H,6,0)</f>
        <v>14.692732276662511</v>
      </c>
      <c r="G113" s="127">
        <f>VLOOKUP(A113,'Tüm - Sektör'!$A:$H,7,0)</f>
        <v>42.424709</v>
      </c>
      <c r="H113" s="159">
        <v>22.02</v>
      </c>
      <c r="I113" s="133" t="e">
        <f>VLOOKUP(A113,'Tüm - Sektör'!$A:$H,9,0)</f>
        <v>#REF!</v>
      </c>
      <c r="J113" s="132" t="e">
        <f>VLOOKUP(A113,'Tüm - Sektör'!$A:$H,10,0)</f>
        <v>#REF!</v>
      </c>
      <c r="K113" s="133" t="e">
        <f>VLOOKUP(A113,'Tüm - Sektör'!$A:$H,11,0)</f>
        <v>#REF!</v>
      </c>
      <c r="L113" s="133" t="e">
        <f>VLOOKUP(A113,'Tüm - Sektör'!$A:$H,12,0)</f>
        <v>#REF!</v>
      </c>
      <c r="M113" s="133" t="e">
        <f>VLOOKUP(A113,'Tüm - Sektör'!$A:$H,13,0)</f>
        <v>#REF!</v>
      </c>
      <c r="N113" s="134" t="e">
        <f>VLOOKUP(A113,'Tüm - Sektör'!$A:$H,14,0)</f>
        <v>#REF!</v>
      </c>
      <c r="O113" s="135" t="e">
        <f>VLOOKUP(A113,'Tüm - Sektör'!$A:$H,15,0)</f>
        <v>#REF!</v>
      </c>
      <c r="P113" s="153" t="e">
        <f>VLOOKUP(A113,'Tüm - Sektör'!$A:$H,16,0)</f>
        <v>#REF!</v>
      </c>
      <c r="Q113" s="158">
        <f t="shared" si="3"/>
        <v>18.170212080004969</v>
      </c>
      <c r="R113" s="166" t="str">
        <f t="shared" si="4"/>
        <v/>
      </c>
      <c r="S113" s="191">
        <v>18.170212080004969</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56.804208628361614</v>
      </c>
      <c r="F114" s="128">
        <f>VLOOKUP(A114,'Tüm - Sektör'!$A:$H,6,0)</f>
        <v>7.9691650713189697</v>
      </c>
      <c r="G114" s="127">
        <f>VLOOKUP(A114,'Tüm - Sektör'!$A:$H,7,0)</f>
        <v>32.008808999999999</v>
      </c>
      <c r="H114" s="159">
        <v>22.02</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3"/>
        <v>18.182350643813788</v>
      </c>
      <c r="R114" s="166" t="str">
        <f t="shared" si="4"/>
        <v/>
      </c>
      <c r="S114" s="191">
        <v>18.182350643813788</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763</v>
      </c>
      <c r="B115" s="136" t="s">
        <v>221</v>
      </c>
      <c r="C115" s="137">
        <v>3157167716</v>
      </c>
      <c r="D115" s="137">
        <v>210492225</v>
      </c>
      <c r="E115" s="128">
        <f>VLOOKUP(A115,'Tüm - Sektör'!$A:$H,5,0)</f>
        <v>36.669549311676498</v>
      </c>
      <c r="F115" s="128">
        <f>VLOOKUP(A115,'Tüm - Sektör'!$A:$H,6,0)</f>
        <v>8.2956461448480479</v>
      </c>
      <c r="G115" s="127">
        <f>VLOOKUP(A115,'Tüm - Sektör'!$A:$H,7,0)</f>
        <v>50.002209999999998</v>
      </c>
      <c r="H115" s="159">
        <v>21.82</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18.335585052878038</v>
      </c>
      <c r="R115" s="166" t="str">
        <f t="shared" si="4"/>
        <v/>
      </c>
      <c r="S115" s="191">
        <v>18.335585052878038</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75.004657906450774</v>
      </c>
      <c r="F116" s="128">
        <f>VLOOKUP(A116,'Tüm - Sektör'!$A:$H,6,0)</f>
        <v>35.82846772662225</v>
      </c>
      <c r="G116" s="127">
        <f>VLOOKUP(A116,'Tüm - Sektör'!$A:$H,7,0)</f>
        <v>24.468298000000001</v>
      </c>
      <c r="H116" s="159">
        <v>21.8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18.352363210430937</v>
      </c>
      <c r="R116" s="166" t="str">
        <f t="shared" si="4"/>
        <v/>
      </c>
      <c r="S116" s="191">
        <v>18.352363210430937</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38.091407188000908</v>
      </c>
      <c r="F117" s="128">
        <f>VLOOKUP(A117,'Tüm - Sektör'!$A:$H,6,0)</f>
        <v>9.0693826638097406</v>
      </c>
      <c r="G117" s="127">
        <f>VLOOKUP(A117,'Tüm - Sektör'!$A:$H,7,0)</f>
        <v>49.455556000000001</v>
      </c>
      <c r="H117" s="159">
        <v>21.24</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18.838317213049816</v>
      </c>
      <c r="R117" s="166" t="str">
        <f t="shared" si="4"/>
        <v/>
      </c>
      <c r="S117" s="191">
        <v>18.838317213049816</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53</v>
      </c>
      <c r="B118" s="136" t="s">
        <v>375</v>
      </c>
      <c r="C118" s="137">
        <v>1141807084</v>
      </c>
      <c r="D118" s="137">
        <v>170000000</v>
      </c>
      <c r="E118" s="128">
        <f>VLOOKUP(A118,'Tüm - Sektör'!$A:$H,5,0)</f>
        <v>34.899802231545706</v>
      </c>
      <c r="F118" s="128">
        <f>VLOOKUP(A118,'Tüm - Sektör'!$A:$H,6,0)</f>
        <v>10.264647715160502</v>
      </c>
      <c r="G118" s="127">
        <f>VLOOKUP(A118,'Tüm - Sektör'!$A:$H,7,0)</f>
        <v>55.376739000000001</v>
      </c>
      <c r="H118" s="159">
        <v>20.7</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19.326372393279243</v>
      </c>
      <c r="R118" s="166" t="str">
        <f t="shared" si="4"/>
        <v/>
      </c>
      <c r="S118" s="191">
        <v>19.326372393279243</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757</v>
      </c>
      <c r="B119" s="136" t="s">
        <v>376</v>
      </c>
      <c r="C119" s="137">
        <v>903452863</v>
      </c>
      <c r="D119" s="137">
        <v>49875000</v>
      </c>
      <c r="E119" s="128">
        <f>VLOOKUP(A119,'Tüm - Sektör'!$A:$H,5,0)</f>
        <v>52.661456095350019</v>
      </c>
      <c r="F119" s="128">
        <f>VLOOKUP(A119,'Tüm - Sektör'!$A:$H,6,0)</f>
        <v>52.793439694586482</v>
      </c>
      <c r="G119" s="127">
        <f>VLOOKUP(A119,'Tüm - Sektör'!$A:$H,7,0)</f>
        <v>37.056989999999999</v>
      </c>
      <c r="H119" s="159">
        <v>20.5</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19.514750519108247</v>
      </c>
      <c r="R119" s="166" t="str">
        <f t="shared" si="4"/>
        <v/>
      </c>
      <c r="S119" s="191">
        <v>19.514750519108247</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39.954018757696637</v>
      </c>
      <c r="F120" s="128">
        <f>VLOOKUP(A120,'Tüm - Sektör'!$A:$H,6,0)</f>
        <v>8.1622101650044208</v>
      </c>
      <c r="G120" s="127">
        <f>VLOOKUP(A120,'Tüm - Sektör'!$A:$H,7,0)</f>
        <v>49.484341999999998</v>
      </c>
      <c r="H120" s="159">
        <v>20.239999999999998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19.770983284802757</v>
      </c>
      <c r="R120" s="166" t="str">
        <f t="shared" si="4"/>
        <v/>
      </c>
      <c r="S120" s="191">
        <v>19.770983284802757</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116.32673667674986</v>
      </c>
      <c r="F121" s="128">
        <f>VLOOKUP(A121,'Tüm - Sektör'!$A:$H,6,0)</f>
        <v>145.77285297838327</v>
      </c>
      <c r="G121" s="127">
        <f>VLOOKUP(A121,'Tüm - Sektör'!$A:$H,7,0)</f>
        <v>17.263808999999998</v>
      </c>
      <c r="H121" s="159">
        <v>19.920000000000002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20.082425635807041</v>
      </c>
      <c r="R121" s="166" t="str">
        <f t="shared" si="4"/>
        <v/>
      </c>
      <c r="S121" s="191">
        <v>20.082425635807041</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99.860644470641233</v>
      </c>
      <c r="F122" s="128">
        <f>VLOOKUP(A122,'Tüm - Sektör'!$A:$H,6,0)</f>
        <v>35.038822621277625</v>
      </c>
      <c r="G122" s="127">
        <f>VLOOKUP(A122,'Tüm - Sektör'!$A:$H,7,0)</f>
        <v>20.225930999999999</v>
      </c>
      <c r="H122" s="159">
        <v>19.809999999999999</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20.197745046787212</v>
      </c>
      <c r="R122" s="166" t="str">
        <f t="shared" si="4"/>
        <v/>
      </c>
      <c r="S122" s="191">
        <v>20.197745046787212</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327</v>
      </c>
      <c r="B123" s="136" t="s">
        <v>375</v>
      </c>
      <c r="C123" s="137">
        <v>1614800897</v>
      </c>
      <c r="D123" s="137">
        <v>224000000</v>
      </c>
      <c r="E123" s="128">
        <f>VLOOKUP(A123,'Tüm - Sektör'!$A:$H,5,0)</f>
        <v>18.969797350966441</v>
      </c>
      <c r="F123" s="128">
        <f>VLOOKUP(A123,'Tüm - Sektör'!$A:$H,6,0)</f>
        <v>4.4571892272007618</v>
      </c>
      <c r="G123" s="127">
        <f>VLOOKUP(A123,'Tüm - Sektör'!$A:$H,7,0)</f>
        <v>107.968583</v>
      </c>
      <c r="H123" s="159">
        <v>19.53</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20.481421397810003</v>
      </c>
      <c r="R123" s="166" t="str">
        <f t="shared" si="4"/>
        <v/>
      </c>
      <c r="S123" s="191">
        <v>20.481421397810003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41.396339942603966</v>
      </c>
      <c r="F124" s="128">
        <f>VLOOKUP(A124,'Tüm - Sektör'!$A:$H,6,0)</f>
        <v>21.787547338212615</v>
      </c>
      <c r="G124" s="127">
        <f>VLOOKUP(A124,'Tüm - Sektör'!$A:$H,7,0)</f>
        <v>50.595194999999997</v>
      </c>
      <c r="H124" s="159">
        <v>19.100000000000001</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20.944558916823361</v>
      </c>
      <c r="R124" s="166" t="str">
        <f t="shared" si="4"/>
        <v/>
      </c>
      <c r="S124" s="191">
        <v>20.944558916823361</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34.321567968476877</v>
      </c>
      <c r="F125" s="128">
        <f>VLOOKUP(A125,'Tüm - Sektör'!$A:$H,6,0)</f>
        <v>2.217155553519178</v>
      </c>
      <c r="G125" s="127">
        <f>VLOOKUP(A125,'Tüm - Sektör'!$A:$H,7,0)</f>
        <v>61.448740000000001</v>
      </c>
      <c r="H125" s="159">
        <v>18.98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21.090171064872639</v>
      </c>
      <c r="R125" s="166" t="str">
        <f t="shared" si="4"/>
        <v/>
      </c>
      <c r="S125" s="191">
        <v>21.090171064872639</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46.415442743384595</v>
      </c>
      <c r="F126" s="128">
        <f>VLOOKUP(A126,'Tüm - Sektör'!$A:$H,6,0)</f>
        <v>14.103436681239037</v>
      </c>
      <c r="G126" s="127">
        <f>VLOOKUP(A126,'Tüm - Sektör'!$A:$H,7,0)</f>
        <v>46.995370999999999</v>
      </c>
      <c r="H126" s="159">
        <v>18.34</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21.813109518546167</v>
      </c>
      <c r="R126" s="166" t="str">
        <f t="shared" si="4"/>
        <v/>
      </c>
      <c r="S126" s="191">
        <v>21.813109518546167</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46.902088506242769</v>
      </c>
      <c r="F127" s="128">
        <f>VLOOKUP(A127,'Tüm - Sektör'!$A:$H,6,0)</f>
        <v>17.503323976250126</v>
      </c>
      <c r="G127" s="127">
        <f>VLOOKUP(A127,'Tüm - Sektör'!$A:$H,7,0)</f>
        <v>46.839131000000002</v>
      </c>
      <c r="H127" s="159">
        <v>18.21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21.968530677174996</v>
      </c>
      <c r="R127" s="166" t="str">
        <f t="shared" si="4"/>
        <v/>
      </c>
      <c r="S127" s="191">
        <v>21.968530677174996</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15.272384585819307</v>
      </c>
      <c r="F128" s="128">
        <f>VLOOKUP(A128,'Tüm - Sektör'!$A:$H,6,0)</f>
        <v>2.10971929861326</v>
      </c>
      <c r="G128" s="127">
        <f>VLOOKUP(A128,'Tüm - Sektör'!$A:$H,7,0)</f>
        <v>145.268338</v>
      </c>
      <c r="H128" s="159">
        <v>18.03</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22.18593926078789</v>
      </c>
      <c r="R128" s="166" t="str">
        <f t="shared" si="4"/>
        <v/>
      </c>
      <c r="S128" s="191">
        <v>22.18593926078789</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21.835041862474149</v>
      </c>
      <c r="F129" s="128">
        <f>VLOOKUP(A129,'Tüm - Sektör'!$A:$H,6,0)</f>
        <v>5.246790143808667</v>
      </c>
      <c r="G129" s="127">
        <f>VLOOKUP(A129,'Tüm - Sektör'!$A:$H,7,0)</f>
        <v>106.89830000000001</v>
      </c>
      <c r="H129" s="159">
        <v>17.14</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23.341288555273206</v>
      </c>
      <c r="R129" s="166" t="str">
        <f t="shared" si="4"/>
        <v/>
      </c>
      <c r="S129" s="191">
        <v>23.341288555273206</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32.09899362347263</v>
      </c>
      <c r="F130" s="128">
        <f>VLOOKUP(A130,'Tüm - Sektör'!$A:$H,6,0)</f>
        <v>10.5383050492749</v>
      </c>
      <c r="G130" s="127">
        <f>VLOOKUP(A130,'Tüm - Sektör'!$A:$H,7,0)</f>
        <v>74.278114000000002</v>
      </c>
      <c r="H130" s="159">
        <v>16.78</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23.842527076495731</v>
      </c>
      <c r="R130" s="166" t="str">
        <f t="shared" si="4"/>
        <v/>
      </c>
      <c r="S130" s="191">
        <v>23.842527076495731</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23.780812724732396</v>
      </c>
      <c r="F131" s="128">
        <f>VLOOKUP(A131,'Tüm - Sektör'!$A:$H,6,0)</f>
        <v>7.3945313198794764</v>
      </c>
      <c r="G131" s="127">
        <f>VLOOKUP(A131,'Tüm - Sektör'!$A:$H,7,0)</f>
        <v>100.424344</v>
      </c>
      <c r="H131" s="159">
        <v>16.75</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23.881725176681034</v>
      </c>
      <c r="R131" s="166" t="str">
        <f t="shared" ref="R131:R194" si="7">IF(OR(H131="", H132="", Q131=0), "", IF(H131&lt;H132, (H132-H131)/H131, ""))</f>
        <v/>
      </c>
      <c r="S131" s="191">
        <v>23.881725176681034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772</v>
      </c>
      <c r="B132" s="136" t="s">
        <v>221</v>
      </c>
      <c r="C132" s="137">
        <v>4233251169</v>
      </c>
      <c r="D132" s="137">
        <v>1083000000</v>
      </c>
      <c r="E132" s="128">
        <f>VLOOKUP(A132,'Tüm - Sektör'!$A:$H,5,0)</f>
        <v>8.2837815898270275</v>
      </c>
      <c r="F132" s="128">
        <f>VLOOKUP(A132,'Tüm - Sektör'!$A:$H,6,0)</f>
        <v>0.47805757097339724</v>
      </c>
      <c r="G132" s="127">
        <f>VLOOKUP(A132,'Tüm - Sektör'!$A:$H,7,0)</f>
        <v>295.34477800000002</v>
      </c>
      <c r="H132" s="159">
        <v>16.350000000000001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24.465716346479507</v>
      </c>
      <c r="R132" s="166" t="str">
        <f t="shared" si="7"/>
        <v/>
      </c>
      <c r="S132" s="191">
        <v>24.465716346479507</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42.746340921766361</v>
      </c>
      <c r="F133" s="128">
        <f>VLOOKUP(A133,'Tüm - Sektör'!$A:$H,6,0)</f>
        <v>23.93948304310392</v>
      </c>
      <c r="G133" s="127">
        <f>VLOOKUP(A133,'Tüm - Sektör'!$A:$H,7,0)</f>
        <v>58.125256</v>
      </c>
      <c r="H133" s="159">
        <v>16.100000000000001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24.84642009140946</v>
      </c>
      <c r="R133" s="166" t="str">
        <f t="shared" si="7"/>
        <v/>
      </c>
      <c r="S133" s="191">
        <v>24.84642009140946</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23.408003805399204</v>
      </c>
      <c r="F134" s="128">
        <f>VLOOKUP(A134,'Tüm - Sektör'!$A:$H,6,0)</f>
        <v>3.6172042385429362</v>
      </c>
      <c r="G134" s="127">
        <f>VLOOKUP(A134,'Tüm - Sektör'!$A:$H,7,0)</f>
        <v>107.825118</v>
      </c>
      <c r="H134" s="159">
        <v>15.85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25.239707724616181</v>
      </c>
      <c r="R134" s="166" t="str">
        <f t="shared" si="7"/>
        <v/>
      </c>
      <c r="S134" s="191">
        <v>25.239707724616181</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338</v>
      </c>
      <c r="B135" s="136" t="s">
        <v>696</v>
      </c>
      <c r="C135" s="137">
        <v>1357332842</v>
      </c>
      <c r="D135" s="137">
        <v>535000000</v>
      </c>
      <c r="E135" s="128">
        <f>VLOOKUP(A135,'Tüm - Sektör'!$A:$H,5,0)</f>
        <v>83.040766738480542</v>
      </c>
      <c r="F135" s="128">
        <f>VLOOKUP(A135,'Tüm - Sektör'!$A:$H,6,0)</f>
        <v>65.09261091398885</v>
      </c>
      <c r="G135" s="127">
        <f>VLOOKUP(A135,'Tüm - Sektör'!$A:$H,7,0)</f>
        <v>31.079121000000001</v>
      </c>
      <c r="H135" s="159">
        <v>15.5</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25.808340373980123</v>
      </c>
      <c r="R135" s="166" t="str">
        <f t="shared" si="7"/>
        <v/>
      </c>
      <c r="S135" s="191">
        <v>25.808340373980123</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23.662814360488778</v>
      </c>
      <c r="F136" s="128">
        <f>VLOOKUP(A136,'Tüm - Sektör'!$A:$H,6,0)</f>
        <v>3.1550419147318371</v>
      </c>
      <c r="G136" s="127">
        <f>VLOOKUP(A136,'Tüm - Sektör'!$A:$H,7,0)</f>
        <v>109.220557</v>
      </c>
      <c r="H136" s="159">
        <v>15.48</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25.844657646401828</v>
      </c>
      <c r="R136" s="166" t="str">
        <f t="shared" si="7"/>
        <v/>
      </c>
      <c r="S136" s="191">
        <v>25.844657646401828</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30</v>
      </c>
      <c r="B137" s="131" t="s">
        <v>233</v>
      </c>
      <c r="C137" s="132">
        <v>2031267319</v>
      </c>
      <c r="D137" s="132">
        <v>83895000</v>
      </c>
      <c r="E137" s="128">
        <f>VLOOKUP(A137,'Tüm - Sektör'!$A:$H,5,0)</f>
        <v>62.241136066741525</v>
      </c>
      <c r="F137" s="128">
        <f>VLOOKUP(A137,'Tüm - Sektör'!$A:$H,6,0)</f>
        <v>49.459551476442002</v>
      </c>
      <c r="G137" s="127">
        <f>VLOOKUP(A137,'Tüm - Sektör'!$A:$H,7,0)</f>
        <v>41.711512999999997</v>
      </c>
      <c r="H137" s="159">
        <v>15.41</v>
      </c>
      <c r="I137" s="133" t="e">
        <f>VLOOKUP(A137,'Tüm - Sektör'!$A:$H,9,0)</f>
        <v>#REF!</v>
      </c>
      <c r="J137" s="132" t="e">
        <f>VLOOKUP(A137,'Tüm - Sektör'!$A:$H,10,0)</f>
        <v>#REF!</v>
      </c>
      <c r="K137" s="133" t="e">
        <f>VLOOKUP(A137,'Tüm - Sektör'!$A:$H,11,0)</f>
        <v>#REF!</v>
      </c>
      <c r="L137" s="133" t="e">
        <f>VLOOKUP(A137,'Tüm - Sektör'!$A:$H,12,0)</f>
        <v>#REF!</v>
      </c>
      <c r="M137" s="133" t="e">
        <f>VLOOKUP(A137,'Tüm - Sektör'!$A:$H,13,0)</f>
        <v>#REF!</v>
      </c>
      <c r="N137" s="134" t="e">
        <f>VLOOKUP(A137,'Tüm - Sektör'!$A:$H,14,0)</f>
        <v>#REF!</v>
      </c>
      <c r="O137" s="135" t="e">
        <f>VLOOKUP(A137,'Tüm - Sektör'!$A:$H,15,0)</f>
        <v>#REF!</v>
      </c>
      <c r="P137" s="153" t="e">
        <f>VLOOKUP(A137,'Tüm - Sektör'!$A:$H,16,0)</f>
        <v>#REF!</v>
      </c>
      <c r="Q137" s="158">
        <f t="shared" si="6"/>
        <v>25.961719561826577</v>
      </c>
      <c r="R137" s="166" t="str">
        <f t="shared" si="7"/>
        <v/>
      </c>
      <c r="S137" s="191">
        <v>25.961719561826577</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517</v>
      </c>
      <c r="B138" s="136" t="s">
        <v>679</v>
      </c>
      <c r="C138" s="137">
        <v>31421246000</v>
      </c>
      <c r="D138" s="137">
        <v>1500000000</v>
      </c>
      <c r="E138" s="128">
        <f>VLOOKUP(A138,'Tüm - Sektör'!$A:$H,5,0)</f>
        <v>50.00668839457277</v>
      </c>
      <c r="F138" s="128">
        <f>VLOOKUP(A138,'Tüm - Sektör'!$A:$H,6,0)</f>
        <v>21.508253072934526</v>
      </c>
      <c r="G138" s="127">
        <f>VLOOKUP(A138,'Tüm - Sektör'!$A:$H,7,0)</f>
        <v>52.462822000000003</v>
      </c>
      <c r="H138" s="159">
        <v>15.25</v>
      </c>
      <c r="I138" s="141" t="e">
        <f>VLOOKUP(A138,'Tüm - Sektör'!$A:$H,9,0)</f>
        <v>#REF!</v>
      </c>
      <c r="J138" s="142" t="e">
        <f>VLOOKUP(A138,'Tüm - Sektör'!$A:$H,10,0)</f>
        <v>#REF!</v>
      </c>
      <c r="K138" s="141" t="e">
        <f>VLOOKUP(A138,'Tüm - Sektör'!$A:$H,11,0)</f>
        <v>#REF!</v>
      </c>
      <c r="L138" s="141" t="e">
        <f>VLOOKUP(A138,'Tüm - Sektör'!$A:$H,12,0)</f>
        <v>#REF!</v>
      </c>
      <c r="M138" s="141" t="e">
        <f>VLOOKUP(A138,'Tüm - Sektör'!$A:$H,13,0)</f>
        <v>#REF!</v>
      </c>
      <c r="N138" s="143" t="e">
        <f>VLOOKUP(A138,'Tüm - Sektör'!$A:$H,14,0)</f>
        <v>#REF!</v>
      </c>
      <c r="O138" s="144" t="e">
        <f>VLOOKUP(A138,'Tüm - Sektör'!$A:$H,15,0)</f>
        <v>#REF!</v>
      </c>
      <c r="P138" s="155" t="e">
        <f>VLOOKUP(A138,'Tüm - Sektör'!$A:$H,16,0)</f>
        <v>#REF!</v>
      </c>
      <c r="Q138" s="158">
        <f t="shared" si="6"/>
        <v>26.234919920539372</v>
      </c>
      <c r="R138" s="166" t="str">
        <f t="shared" si="7"/>
        <v/>
      </c>
      <c r="S138" s="191">
        <v>26.234919920539372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257</v>
      </c>
      <c r="B139" s="136" t="s">
        <v>255</v>
      </c>
      <c r="C139" s="137">
        <v>4481586649</v>
      </c>
      <c r="D139" s="137">
        <v>300000000</v>
      </c>
      <c r="E139" s="128">
        <f>VLOOKUP(A139,'Tüm - Sektör'!$A:$H,5,0)</f>
        <v>18.662342975046208</v>
      </c>
      <c r="F139" s="128">
        <f>VLOOKUP(A139,'Tüm - Sektör'!$A:$H,6,0)</f>
        <v>4.1471873277880462</v>
      </c>
      <c r="G139" s="127">
        <f>VLOOKUP(A139,'Tüm - Sektör'!$A:$H,7,0)</f>
        <v>140.647705</v>
      </c>
      <c r="H139" s="159">
        <v>15.24</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26.248157093631217</v>
      </c>
      <c r="R139" s="166" t="str">
        <f t="shared" si="7"/>
        <v/>
      </c>
      <c r="S139" s="191">
        <v>26.248157093631217</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21.959103365891366</v>
      </c>
      <c r="F140" s="128">
        <f>VLOOKUP(A140,'Tüm - Sektör'!$A:$H,6,0)</f>
        <v>2.0913431777039397</v>
      </c>
      <c r="G140" s="127">
        <f>VLOOKUP(A140,'Tüm - Sektör'!$A:$H,7,0)</f>
        <v>119.87214899999999</v>
      </c>
      <c r="H140" s="159">
        <v>15.2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26.322849105825313</v>
      </c>
      <c r="R140" s="166" t="str">
        <f t="shared" si="7"/>
        <v/>
      </c>
      <c r="S140" s="191">
        <v>26.322849105825313</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64.346134018635112</v>
      </c>
      <c r="F141" s="128">
        <f>VLOOKUP(A141,'Tüm - Sektör'!$A:$H,6,0)</f>
        <v>41.037075266986676</v>
      </c>
      <c r="G141" s="127">
        <f>VLOOKUP(A141,'Tüm - Sektör'!$A:$H,7,0)</f>
        <v>42.556854000000001</v>
      </c>
      <c r="H141" s="159">
        <v>14.61</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27.383690308954879</v>
      </c>
      <c r="R141" s="166" t="str">
        <f t="shared" si="7"/>
        <v/>
      </c>
      <c r="S141" s="191">
        <v>27.383690308954879</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24.613726240965406</v>
      </c>
      <c r="F142" s="128">
        <f>VLOOKUP(A142,'Tüm - Sektör'!$A:$H,6,0)</f>
        <v>2.4367613346169099</v>
      </c>
      <c r="G142" s="127">
        <f>VLOOKUP(A142,'Tüm - Sektör'!$A:$H,7,0)</f>
        <v>112.720027</v>
      </c>
      <c r="H142" s="159">
        <v>14.42</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27.744598864522292</v>
      </c>
      <c r="R142" s="166" t="str">
        <f t="shared" si="7"/>
        <v/>
      </c>
      <c r="S142" s="191">
        <v>27.744598864522292</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412</v>
      </c>
      <c r="B143" s="136" t="s">
        <v>393</v>
      </c>
      <c r="C143" s="137">
        <v>2598430651</v>
      </c>
      <c r="D143" s="137">
        <v>216000000</v>
      </c>
      <c r="E143" s="128">
        <f>VLOOKUP(A143,'Tüm - Sektör'!$A:$H,5,0)</f>
        <v>19.492126864866353</v>
      </c>
      <c r="F143" s="128">
        <f>VLOOKUP(A143,'Tüm - Sektör'!$A:$H,6,0)</f>
        <v>6.9416406213911515</v>
      </c>
      <c r="G143" s="127">
        <f>VLOOKUP(A143,'Tüm - Sektör'!$A:$H,7,0)</f>
        <v>154.526747</v>
      </c>
      <c r="H143" s="159">
        <v>13.28</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30.120549565391062</v>
      </c>
      <c r="R143" s="166" t="str">
        <f t="shared" si="7"/>
        <v/>
      </c>
      <c r="S143" s="191">
        <v>30.120549565391062</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86</v>
      </c>
      <c r="B144" s="136" t="s">
        <v>375</v>
      </c>
      <c r="C144" s="137">
        <v>1050946163</v>
      </c>
      <c r="D144" s="137">
        <v>150000000</v>
      </c>
      <c r="E144" s="128">
        <f>VLOOKUP(A144,'Tüm - Sektör'!$A:$H,5,0)</f>
        <v>25.939933490010535</v>
      </c>
      <c r="F144" s="128">
        <f>VLOOKUP(A144,'Tüm - Sektör'!$A:$H,6,0)</f>
        <v>13.302529994877197</v>
      </c>
      <c r="G144" s="127">
        <f>VLOOKUP(A144,'Tüm - Sektör'!$A:$H,7,0)</f>
        <v>116.820232</v>
      </c>
      <c r="H144" s="159">
        <v>13.2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30.303090483676005</v>
      </c>
      <c r="R144" s="166" t="str">
        <f t="shared" si="7"/>
        <v/>
      </c>
      <c r="S144" s="191">
        <v>30.303090483676005</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43.688121509947102</v>
      </c>
      <c r="F145" s="128">
        <f>VLOOKUP(A145,'Tüm - Sektör'!$A:$H,6,0)</f>
        <v>32.005949824137069</v>
      </c>
      <c r="G145" s="127">
        <f>VLOOKUP(A145,'Tüm - Sektör'!$A:$H,7,0)</f>
        <v>69.578063</v>
      </c>
      <c r="H145" s="159">
        <v>13.16</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30.397348707707547</v>
      </c>
      <c r="R145" s="166" t="str">
        <f t="shared" si="7"/>
        <v/>
      </c>
      <c r="S145" s="191">
        <v>30.397348707707547</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47.360594091292278</v>
      </c>
      <c r="F146" s="128">
        <f>VLOOKUP(A146,'Tüm - Sektör'!$A:$H,6,0)</f>
        <v>15.179677593362909</v>
      </c>
      <c r="G146" s="127">
        <f>VLOOKUP(A146,'Tüm - Sektör'!$A:$H,7,0)</f>
        <v>64.982984999999999</v>
      </c>
      <c r="H146" s="159">
        <v>13</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30.776327754255348</v>
      </c>
      <c r="R146" s="166" t="str">
        <f t="shared" si="7"/>
        <v/>
      </c>
      <c r="S146" s="191">
        <v>30.776327754255348</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40.744815222262964</v>
      </c>
      <c r="F147" s="128">
        <f>VLOOKUP(A147,'Tüm - Sektör'!$A:$H,6,0)</f>
        <v>11.318004228406378</v>
      </c>
      <c r="G147" s="127">
        <f>VLOOKUP(A147,'Tüm - Sektör'!$A:$H,7,0)</f>
        <v>75.779038999999997</v>
      </c>
      <c r="H147" s="159">
        <v>12.96</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30.876029417756584</v>
      </c>
      <c r="R147" s="166" t="str">
        <f t="shared" si="7"/>
        <v/>
      </c>
      <c r="S147" s="191">
        <v>30.876029417756584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19.24849263179301</v>
      </c>
      <c r="F148" s="128">
        <f>VLOOKUP(A148,'Tüm - Sektör'!$A:$H,6,0)</f>
        <v>4.0761774683860823</v>
      </c>
      <c r="G148" s="127">
        <f>VLOOKUP(A148,'Tüm - Sektör'!$A:$H,7,0)</f>
        <v>160.62860900000001</v>
      </c>
      <c r="H148" s="159">
        <v>12.94</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30.918585967916606</v>
      </c>
      <c r="R148" s="166" t="str">
        <f t="shared" si="7"/>
        <v/>
      </c>
      <c r="S148" s="191">
        <v>30.918585967916606</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716</v>
      </c>
      <c r="B149" s="136" t="s">
        <v>287</v>
      </c>
      <c r="C149" s="137">
        <v>1697139850</v>
      </c>
      <c r="D149" s="137">
        <v>63000000</v>
      </c>
      <c r="E149" s="128">
        <f>VLOOKUP(A149,'Tüm - Sektör'!$A:$H,5,0)</f>
        <v>69.633829965464429</v>
      </c>
      <c r="F149" s="128">
        <f>VLOOKUP(A149,'Tüm - Sektör'!$A:$H,6,0)</f>
        <v>92.108240695058768</v>
      </c>
      <c r="G149" s="127">
        <f>VLOOKUP(A149,'Tüm - Sektör'!$A:$H,7,0)</f>
        <v>44.915382999999999</v>
      </c>
      <c r="H149" s="159">
        <v>12.79</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31.276301426557115</v>
      </c>
      <c r="R149" s="166" t="str">
        <f t="shared" si="7"/>
        <v/>
      </c>
      <c r="S149" s="191">
        <v>31.276301426557115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69.079295605330643</v>
      </c>
      <c r="F150" s="128">
        <f>VLOOKUP(A150,'Tüm - Sektör'!$A:$H,6,0)</f>
        <v>38.377386447405911</v>
      </c>
      <c r="G150" s="127">
        <f>VLOOKUP(A150,'Tüm - Sektör'!$A:$H,7,0)</f>
        <v>45.644831000000003</v>
      </c>
      <c r="H150" s="159">
        <v>12.69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31.531127735043601</v>
      </c>
      <c r="R150" s="166" t="str">
        <f t="shared" si="7"/>
        <v/>
      </c>
      <c r="S150" s="191">
        <v>31.531127735043601</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16.671126192923275</v>
      </c>
      <c r="F151" s="128">
        <f>VLOOKUP(A151,'Tüm - Sektör'!$A:$H,6,0)</f>
        <v>3.4731512901923489</v>
      </c>
      <c r="G151" s="127">
        <f>VLOOKUP(A151,'Tüm - Sektör'!$A:$H,7,0)</f>
        <v>194.30446800000001</v>
      </c>
      <c r="H151" s="159">
        <v>12.35</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32.392743058768225</v>
      </c>
      <c r="R151" s="166" t="str">
        <f t="shared" si="7"/>
        <v/>
      </c>
      <c r="S151" s="191">
        <v>32.392743058768225</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11.221795419936418</v>
      </c>
      <c r="F152" s="128">
        <f>VLOOKUP(A152,'Tüm - Sektör'!$A:$H,6,0)</f>
        <v>0.93514961832803489</v>
      </c>
      <c r="G152" s="127">
        <f>VLOOKUP(A152,'Tüm - Sektör'!$A:$H,7,0)</f>
        <v>294.12620600000002</v>
      </c>
      <c r="H152" s="159">
        <v>12.12</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33.006241113740757</v>
      </c>
      <c r="R152" s="166" t="str">
        <f t="shared" si="7"/>
        <v/>
      </c>
      <c r="S152" s="191">
        <v>33.006241113740757</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54.426560910633867</v>
      </c>
      <c r="F153" s="128">
        <f>VLOOKUP(A153,'Tüm - Sektör'!$A:$H,6,0)</f>
        <v>19.840536931552155</v>
      </c>
      <c r="G153" s="127">
        <f>VLOOKUP(A153,'Tüm - Sektör'!$A:$H,7,0)</f>
        <v>61.006332999999998</v>
      </c>
      <c r="H153" s="159">
        <v>12.05</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33.203648989589126</v>
      </c>
      <c r="R153" s="166" t="str">
        <f t="shared" si="7"/>
        <v/>
      </c>
      <c r="S153" s="191">
        <v>33.203648989589126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57.20557799234598</v>
      </c>
      <c r="F154" s="128">
        <f>VLOOKUP(A154,'Tüm - Sektör'!$A:$H,6,0)</f>
        <v>19.698890493232085</v>
      </c>
      <c r="G154" s="127">
        <f>VLOOKUP(A154,'Tüm - Sektör'!$A:$H,7,0)</f>
        <v>59.070202000000002</v>
      </c>
      <c r="H154" s="159">
        <v>11.84</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33.791450475346316</v>
      </c>
      <c r="R154" s="166" t="str">
        <f t="shared" si="7"/>
        <v/>
      </c>
      <c r="S154" s="191">
        <v>33.791450475346316</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26</v>
      </c>
      <c r="B155" s="136" t="s">
        <v>221</v>
      </c>
      <c r="C155" s="137">
        <v>8135775636</v>
      </c>
      <c r="D155" s="137">
        <v>5000000000</v>
      </c>
      <c r="E155" s="128">
        <f>VLOOKUP(A155,'Tüm - Sektör'!$A:$H,5,0)</f>
        <v>1.0632006326043764</v>
      </c>
      <c r="F155" s="128">
        <f>VLOOKUP(A155,'Tüm - Sektör'!$A:$H,6,0)</f>
        <v>1.9330920592806843E-2</v>
      </c>
      <c r="G155" s="127">
        <f>VLOOKUP(A155,'Tüm - Sektör'!$A:$H,7,0)</f>
        <v>3271.9011879999998</v>
      </c>
      <c r="H155" s="159">
        <v>11.5</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 t="shared" si="6"/>
        <v>34.786874129006108</v>
      </c>
      <c r="R155" s="166" t="str">
        <f t="shared" si="7"/>
        <v/>
      </c>
      <c r="S155" s="191">
        <v>34.786874129006108</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35.13120885265932</v>
      </c>
      <c r="F156" s="128">
        <f>VLOOKUP(A156,'Tüm - Sektör'!$A:$H,6,0)</f>
        <v>10.52842888240342</v>
      </c>
      <c r="G156" s="127">
        <f>VLOOKUP(A156,'Tüm - Sektör'!$A:$H,7,0)</f>
        <v>100.333235</v>
      </c>
      <c r="H156" s="159">
        <v>11.35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35.24827833647948</v>
      </c>
      <c r="R156" s="166" t="str">
        <f t="shared" si="7"/>
        <v/>
      </c>
      <c r="S156" s="191">
        <v>35.24827833647948</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37.42812577588797</v>
      </c>
      <c r="F157" s="128">
        <f>VLOOKUP(A157,'Tüm - Sektör'!$A:$H,6,0)</f>
        <v>8.8035107081942776</v>
      </c>
      <c r="G157" s="127">
        <f>VLOOKUP(A157,'Tüm - Sektör'!$A:$H,7,0)</f>
        <v>94.595506999999998</v>
      </c>
      <c r="H157" s="159">
        <v>11.3</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35.405325338298908</v>
      </c>
      <c r="R157" s="166" t="str">
        <f t="shared" si="7"/>
        <v/>
      </c>
      <c r="S157" s="191">
        <v>35.405325338298908</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762</v>
      </c>
      <c r="B158" s="131" t="s">
        <v>233</v>
      </c>
      <c r="C158" s="132">
        <v>4581844648</v>
      </c>
      <c r="D158" s="132">
        <v>870000000</v>
      </c>
      <c r="E158" s="128">
        <f>VLOOKUP(A158,'Tüm - Sektör'!$A:$H,5,0)</f>
        <v>20.242597408643888</v>
      </c>
      <c r="F158" s="128">
        <f>VLOOKUP(A158,'Tüm - Sektör'!$A:$H,6,0)</f>
        <v>2.115213940297167</v>
      </c>
      <c r="G158" s="127">
        <f>VLOOKUP(A158,'Tüm - Sektör'!$A:$H,7,0)</f>
        <v>174.93409199999999</v>
      </c>
      <c r="H158" s="159">
        <v>11.3</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35.411203974026719</v>
      </c>
      <c r="R158" s="166" t="str">
        <f t="shared" si="7"/>
        <v/>
      </c>
      <c r="S158" s="191">
        <v>35.411203974026719</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162</v>
      </c>
      <c r="B159" s="131" t="s">
        <v>233</v>
      </c>
      <c r="C159" s="132">
        <v>11759814183</v>
      </c>
      <c r="D159" s="132">
        <v>314657358</v>
      </c>
      <c r="E159" s="128">
        <f>VLOOKUP(A159,'Tüm - Sektör'!$A:$H,5,0)</f>
        <v>30.733332046795905</v>
      </c>
      <c r="F159" s="128">
        <f>VLOOKUP(A159,'Tüm - Sektör'!$A:$H,6,0)</f>
        <v>9.7672376531946625</v>
      </c>
      <c r="G159" s="127">
        <f>VLOOKUP(A159,'Tüm - Sektör'!$A:$H,7,0)</f>
        <v>118.75529</v>
      </c>
      <c r="H159" s="159">
        <v>10.96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36.49745759883541</v>
      </c>
      <c r="R159" s="166" t="str">
        <f t="shared" si="7"/>
        <v/>
      </c>
      <c r="S159" s="191">
        <v>36.49745759883541</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26.597407174844214</v>
      </c>
      <c r="F160" s="128">
        <f>VLOOKUP(A160,'Tüm - Sektör'!$A:$H,6,0)</f>
        <v>9.5918208696810598</v>
      </c>
      <c r="G160" s="127">
        <f>VLOOKUP(A160,'Tüm - Sektör'!$A:$H,7,0)</f>
        <v>137.36788300000001</v>
      </c>
      <c r="H160" s="159">
        <v>10.95</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36.536295168973609</v>
      </c>
      <c r="R160" s="166" t="str">
        <f t="shared" si="7"/>
        <v/>
      </c>
      <c r="S160" s="191">
        <v>36.536295168973609</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5.0310468907161088</v>
      </c>
      <c r="F161" s="128">
        <f>VLOOKUP(A161,'Tüm - Sektör'!$A:$H,6,0)</f>
        <v>0.33938524627064953</v>
      </c>
      <c r="G161" s="127">
        <f>VLOOKUP(A161,'Tüm - Sektör'!$A:$H,7,0)</f>
        <v>727.55648099999996</v>
      </c>
      <c r="H161" s="159">
        <v>10.93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36.60370771555403</v>
      </c>
      <c r="R161" s="166" t="str">
        <f t="shared" si="7"/>
        <v/>
      </c>
      <c r="S161" s="191">
        <v>36.60370771555403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45.344153217327829</v>
      </c>
      <c r="F162" s="128">
        <f>VLOOKUP(A162,'Tüm - Sektör'!$A:$H,6,0)</f>
        <v>15.205953459868487</v>
      </c>
      <c r="G162" s="127">
        <f>VLOOKUP(A162,'Tüm - Sektör'!$A:$H,7,0)</f>
        <v>83.863085999999996</v>
      </c>
      <c r="H162" s="159">
        <v>10.52</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38.027006208619397</v>
      </c>
      <c r="R162" s="166" t="str">
        <f t="shared" si="7"/>
        <v/>
      </c>
      <c r="S162" s="191">
        <v>38.027006208619397</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771</v>
      </c>
      <c r="B163" s="136" t="s">
        <v>255</v>
      </c>
      <c r="C163" s="137">
        <v>6697968298</v>
      </c>
      <c r="D163" s="137">
        <v>609000000</v>
      </c>
      <c r="E163" s="128">
        <f>VLOOKUP(A163,'Tüm - Sektör'!$A:$H,5,0)</f>
        <v>30.888681386964311</v>
      </c>
      <c r="F163" s="128">
        <f>VLOOKUP(A163,'Tüm - Sektör'!$A:$H,6,0)</f>
        <v>5.0720330684670465</v>
      </c>
      <c r="G163" s="127">
        <f>VLOOKUP(A163,'Tüm - Sektör'!$A:$H,7,0)</f>
        <v>123.570446</v>
      </c>
      <c r="H163" s="159">
        <v>10.48</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38.169281353390787</v>
      </c>
      <c r="R163" s="166" t="str">
        <f t="shared" si="7"/>
        <v/>
      </c>
      <c r="S163" s="191">
        <v>38.169281353390787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742</v>
      </c>
      <c r="B164" s="136" t="s">
        <v>695</v>
      </c>
      <c r="C164" s="137">
        <v>2485538000</v>
      </c>
      <c r="D164" s="137">
        <v>600000000</v>
      </c>
      <c r="E164" s="128">
        <f>VLOOKUP(A164,'Tüm - Sektör'!$A:$H,5,0)</f>
        <v>24.057470409912835</v>
      </c>
      <c r="F164" s="128">
        <f>VLOOKUP(A164,'Tüm - Sektör'!$A:$H,6,0)</f>
        <v>2.5968772031425771</v>
      </c>
      <c r="G164" s="127">
        <f>VLOOKUP(A164,'Tüm - Sektör'!$A:$H,7,0)</f>
        <v>159.75809699999999</v>
      </c>
      <c r="H164" s="159">
        <v>10.41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38.433756913214843</v>
      </c>
      <c r="R164" s="166" t="str">
        <f t="shared" si="7"/>
        <v/>
      </c>
      <c r="S164" s="191">
        <v>38.433756913214843</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409</v>
      </c>
      <c r="B165" s="136" t="s">
        <v>255</v>
      </c>
      <c r="C165" s="137">
        <v>932814398</v>
      </c>
      <c r="D165" s="137">
        <v>174600000</v>
      </c>
      <c r="E165" s="128">
        <f>VLOOKUP(A165,'Tüm - Sektör'!$A:$H,5,0)</f>
        <v>49.017295380143445</v>
      </c>
      <c r="F165" s="128">
        <f>VLOOKUP(A165,'Tüm - Sektör'!$A:$H,6,0)</f>
        <v>28.074052336851917</v>
      </c>
      <c r="G165" s="127">
        <f>VLOOKUP(A165,'Tüm - Sektör'!$A:$H,7,0)</f>
        <v>78.469515999999999</v>
      </c>
      <c r="H165" s="159">
        <v>10.4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38.463634441088921</v>
      </c>
      <c r="R165" s="166" t="str">
        <f t="shared" si="7"/>
        <v/>
      </c>
      <c r="S165" s="191">
        <v>38.463634441088921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752</v>
      </c>
      <c r="B166" s="136" t="s">
        <v>349</v>
      </c>
      <c r="C166" s="137">
        <v>2885537108</v>
      </c>
      <c r="D166" s="137">
        <v>175740000</v>
      </c>
      <c r="E166" s="128">
        <f>VLOOKUP(A166,'Tüm - Sektör'!$A:$H,5,0)</f>
        <v>62.280812955138522</v>
      </c>
      <c r="F166" s="128">
        <f>VLOOKUP(A166,'Tüm - Sektör'!$A:$H,6,0)</f>
        <v>35.439178875121499</v>
      </c>
      <c r="G166" s="127">
        <f>VLOOKUP(A166,'Tüm - Sektör'!$A:$H,7,0)</f>
        <v>61.770183000000003</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38.470972136276771</v>
      </c>
      <c r="R166" s="166" t="str">
        <f t="shared" si="7"/>
        <v/>
      </c>
      <c r="S166" s="191">
        <v>38.470972136276771</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21.553254549066761</v>
      </c>
      <c r="F167" s="128">
        <f>VLOOKUP(A167,'Tüm - Sektör'!$A:$H,6,0)</f>
        <v>2.9558857196826449</v>
      </c>
      <c r="G167" s="127">
        <f>VLOOKUP(A167,'Tüm - Sektör'!$A:$H,7,0)</f>
        <v>184.162025</v>
      </c>
      <c r="H167" s="159">
        <v>10.08</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39.692910030965962</v>
      </c>
      <c r="R167" s="166" t="str">
        <f t="shared" si="7"/>
        <v/>
      </c>
      <c r="S167" s="191">
        <v>39.692910030965962</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40.595976144377708</v>
      </c>
      <c r="F168" s="128">
        <f>VLOOKUP(A168,'Tüm - Sektör'!$A:$H,6,0)</f>
        <v>14.279870516708254</v>
      </c>
      <c r="G168" s="127">
        <f>VLOOKUP(A168,'Tüm - Sektör'!$A:$H,7,0)</f>
        <v>98.355564999999999</v>
      </c>
      <c r="H168" s="159">
        <v>10.02</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39.928401704067909</v>
      </c>
      <c r="R168" s="166" t="str">
        <f t="shared" si="7"/>
        <v/>
      </c>
      <c r="S168" s="191">
        <v>39.928401704067909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324</v>
      </c>
      <c r="B169" s="126" t="s">
        <v>200</v>
      </c>
      <c r="C169" s="127">
        <v>19079519513</v>
      </c>
      <c r="D169" s="127">
        <v>1500000000</v>
      </c>
      <c r="E169" s="128">
        <f>VLOOKUP(A169,'Tüm - Sektör'!$A:$H,5,0)</f>
        <v>11.058968076629801</v>
      </c>
      <c r="F169" s="128">
        <f>VLOOKUP(A169,'Tüm - Sektör'!$A:$H,6,0)</f>
        <v>0.81918282049109636</v>
      </c>
      <c r="G169" s="127">
        <f>VLOOKUP(A169,'Tüm - Sektör'!$A:$H,7,0)</f>
        <v>363.24555199999998</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40.1712096354577</v>
      </c>
      <c r="R169" s="166" t="str">
        <f t="shared" si="7"/>
        <v/>
      </c>
      <c r="S169" s="191">
        <v>40.1712096354577</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64.048143708662934</v>
      </c>
      <c r="F170" s="128">
        <f>VLOOKUP(A170,'Tüm - Sektör'!$A:$H,6,0)</f>
        <v>71.164604120736598</v>
      </c>
      <c r="G170" s="127">
        <f>VLOOKUP(A170,'Tüm - Sektör'!$A:$H,7,0)</f>
        <v>62.830463000000002</v>
      </c>
      <c r="H170" s="159">
        <v>9.94</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40.241745235058289</v>
      </c>
      <c r="R170" s="166" t="str">
        <f t="shared" si="7"/>
        <v/>
      </c>
      <c r="S170" s="191">
        <v>40.241745235058289</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38.62513820557264</v>
      </c>
      <c r="F171" s="128">
        <f>VLOOKUP(A171,'Tüm - Sektör'!$A:$H,6,0)</f>
        <v>21.458410114207023</v>
      </c>
      <c r="G171" s="127">
        <f>VLOOKUP(A171,'Tüm - Sektör'!$A:$H,7,0)</f>
        <v>104.516908</v>
      </c>
      <c r="H171" s="159">
        <v>9.91</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40.369800163191208</v>
      </c>
      <c r="R171" s="166" t="str">
        <f t="shared" si="7"/>
        <v/>
      </c>
      <c r="S171" s="191">
        <v>40.369800163191208</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47.247899618246421</v>
      </c>
      <c r="F172" s="128">
        <f>VLOOKUP(A172,'Tüm - Sektör'!$A:$H,6,0)</f>
        <v>10.713809437244086</v>
      </c>
      <c r="G172" s="127">
        <f>VLOOKUP(A172,'Tüm - Sektör'!$A:$H,7,0)</f>
        <v>88.016211999999996</v>
      </c>
      <c r="H172" s="159">
        <v>9.6199999999999992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41.585811493542963</v>
      </c>
      <c r="R172" s="166" t="str">
        <f t="shared" si="7"/>
        <v/>
      </c>
      <c r="S172" s="191">
        <v>41.585811493542963</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24.231251432672739</v>
      </c>
      <c r="F174" s="128">
        <f>VLOOKUP(A174,'Tüm - Sektör'!$A:$H,6,0)</f>
        <v>6.7309031757424274</v>
      </c>
      <c r="G174" s="127">
        <f>VLOOKUP(A174,'Tüm - Sektör'!$A:$H,7,0)</f>
        <v>175.248232</v>
      </c>
      <c r="H174" s="159">
        <v>9.42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42.464839727233645</v>
      </c>
      <c r="R174" s="166" t="str">
        <f t="shared" si="7"/>
        <v/>
      </c>
      <c r="S174" s="191">
        <v>42.464839727233645</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57.923763812030103</v>
      </c>
      <c r="F175" s="128">
        <f>VLOOKUP(A175,'Tüm - Sektör'!$A:$H,6,0)</f>
        <v>16.502496812544187</v>
      </c>
      <c r="G175" s="127">
        <f>VLOOKUP(A175,'Tüm - Sektör'!$A:$H,7,0)</f>
        <v>74.35284</v>
      </c>
      <c r="H175" s="159">
        <v>9.2899999999999991</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43.067963429136647</v>
      </c>
      <c r="R175" s="166" t="str">
        <f t="shared" si="7"/>
        <v/>
      </c>
      <c r="S175" s="191">
        <v>43.067963429136647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37.184597916435429</v>
      </c>
      <c r="F176" s="128">
        <f>VLOOKUP(A176,'Tüm - Sektör'!$A:$H,6,0)</f>
        <v>14.085074968346753</v>
      </c>
      <c r="G176" s="127">
        <f>VLOOKUP(A176,'Tüm - Sektör'!$A:$H,7,0)</f>
        <v>119.817104</v>
      </c>
      <c r="H176" s="159">
        <v>8.98</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44.553508357517273</v>
      </c>
      <c r="R176" s="166" t="str">
        <f t="shared" si="7"/>
        <v/>
      </c>
      <c r="S176" s="191">
        <v>44.553508357517273</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33.469242163898627</v>
      </c>
      <c r="F177" s="128">
        <f>VLOOKUP(A177,'Tüm - Sektör'!$A:$H,6,0)</f>
        <v>23.906601545641877</v>
      </c>
      <c r="G177" s="127">
        <f>VLOOKUP(A177,'Tüm - Sektör'!$A:$H,7,0)</f>
        <v>134.44486900000001</v>
      </c>
      <c r="H177" s="159">
        <v>8.89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44.997678782546281</v>
      </c>
      <c r="R177" s="166" t="str">
        <f t="shared" si="7"/>
        <v/>
      </c>
      <c r="S177" s="191">
        <v>44.997678782546281</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27.153388066316506</v>
      </c>
      <c r="F178" s="128">
        <f>VLOOKUP(A178,'Tüm - Sektör'!$A:$H,6,0)</f>
        <v>10.121347102978289</v>
      </c>
      <c r="G178" s="127">
        <f>VLOOKUP(A178,'Tüm - Sektör'!$A:$H,7,0)</f>
        <v>166.28656799999999</v>
      </c>
      <c r="H178" s="159">
        <v>8.86</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45.152437111199276</v>
      </c>
      <c r="R178" s="166" t="str">
        <f t="shared" si="7"/>
        <v/>
      </c>
      <c r="S178" s="191">
        <v>45.152437111199276</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58.101647204938907</v>
      </c>
      <c r="F179" s="128">
        <f>VLOOKUP(A179,'Tüm - Sektör'!$A:$H,6,0)</f>
        <v>33.012299548260742</v>
      </c>
      <c r="G179" s="127">
        <f>VLOOKUP(A179,'Tüm - Sektör'!$A:$H,7,0)</f>
        <v>78.150914</v>
      </c>
      <c r="H179" s="159">
        <v>8.81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45.406968339715213</v>
      </c>
      <c r="R179" s="166" t="str">
        <f t="shared" si="7"/>
        <v/>
      </c>
      <c r="S179" s="191">
        <v>45.406968339715213</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26.541577274634406</v>
      </c>
      <c r="F180" s="128">
        <f>VLOOKUP(A180,'Tüm - Sektör'!$A:$H,6,0)</f>
        <v>17.27967270484011</v>
      </c>
      <c r="G180" s="127">
        <f>VLOOKUP(A180,'Tüm - Sektör'!$A:$H,7,0)</f>
        <v>171.666124</v>
      </c>
      <c r="H180" s="159">
        <v>8.7799999999999994</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45.562896955829721</v>
      </c>
      <c r="R180" s="166" t="str">
        <f t="shared" si="7"/>
        <v/>
      </c>
      <c r="S180" s="191">
        <v>45.562896955829721</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46.520703241447428</v>
      </c>
      <c r="R181" s="166" t="str">
        <f t="shared" si="7"/>
        <v/>
      </c>
      <c r="S181" s="191">
        <v>46.520703241447428</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47.397173014141934</v>
      </c>
      <c r="R182" s="166" t="str">
        <f t="shared" si="7"/>
        <v/>
      </c>
      <c r="S182" s="191">
        <v>47.397173014141934</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43.243657260355342</v>
      </c>
      <c r="F183" s="128">
        <f>VLOOKUP(A183,'Tüm - Sektör'!$A:$H,6,0)</f>
        <v>13.088273989211665</v>
      </c>
      <c r="G183" s="127">
        <f>VLOOKUP(A183,'Tüm - Sektör'!$A:$H,7,0)</f>
        <v>112.701047</v>
      </c>
      <c r="H183" s="159">
        <v>8.2100000000000009</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48.736054493511986</v>
      </c>
      <c r="R183" s="166" t="str">
        <f t="shared" si="7"/>
        <v/>
      </c>
      <c r="S183" s="191">
        <v>48.736054493511986</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46.346601670192491</v>
      </c>
      <c r="F184" s="128">
        <f>VLOOKUP(A184,'Tüm - Sektör'!$A:$H,6,0)</f>
        <v>28.966626043870306</v>
      </c>
      <c r="G184" s="127">
        <f>VLOOKUP(A184,'Tüm - Sektör'!$A:$H,7,0)</f>
        <v>105.381429</v>
      </c>
      <c r="H184" s="159">
        <v>8.19</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48.840711132986719</v>
      </c>
      <c r="R184" s="166" t="str">
        <f t="shared" si="7"/>
        <v/>
      </c>
      <c r="S184" s="191">
        <v>48.840711132986719</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16.847460982333331</v>
      </c>
      <c r="F185" s="128">
        <f>VLOOKUP(A185,'Tüm - Sektör'!$A:$H,6,0)</f>
        <v>2.8079101637222217</v>
      </c>
      <c r="G185" s="127">
        <f>VLOOKUP(A185,'Tüm - Sektör'!$A:$H,7,0)</f>
        <v>290.32257499999997</v>
      </c>
      <c r="H185" s="159">
        <v>8.18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 t="shared" si="6"/>
        <v>48.911982546030416</v>
      </c>
      <c r="R185" s="166" t="str">
        <f t="shared" si="7"/>
        <v/>
      </c>
      <c r="S185" s="191">
        <v>48.911982546030416</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34.573230804803963</v>
      </c>
      <c r="F186" s="128">
        <f>VLOOKUP(A186,'Tüm - Sektör'!$A:$H,6,0)</f>
        <v>25.007761884125831</v>
      </c>
      <c r="G186" s="127">
        <f>VLOOKUP(A186,'Tüm - Sektör'!$A:$H,7,0)</f>
        <v>147.57517300000001</v>
      </c>
      <c r="H186" s="159">
        <v>7.84</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51.021505171878744</v>
      </c>
      <c r="R186" s="166" t="str">
        <f t="shared" si="7"/>
        <v/>
      </c>
      <c r="S186" s="191">
        <v>51.021505171878744</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24.985299664705089</v>
      </c>
      <c r="F187" s="128">
        <f>VLOOKUP(A187,'Tüm - Sektör'!$A:$H,6,0)</f>
        <v>12.979376449197449</v>
      </c>
      <c r="G187" s="127">
        <f>VLOOKUP(A187,'Tüm - Sektör'!$A:$H,7,0)</f>
        <v>204.47359800000001</v>
      </c>
      <c r="H187" s="159">
        <v>7.83</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51.088341195504434</v>
      </c>
      <c r="R187" s="166" t="str">
        <f t="shared" si="7"/>
        <v/>
      </c>
      <c r="S187" s="191">
        <v>51.088341195504434</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51.431408981125287</v>
      </c>
      <c r="R188" s="166" t="str">
        <f t="shared" si="7"/>
        <v/>
      </c>
      <c r="S188" s="191">
        <v>51.431408981125287</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46.802280955964669</v>
      </c>
      <c r="F189" s="128">
        <f>VLOOKUP(A189,'Tüm - Sektör'!$A:$H,6,0)</f>
        <v>16.715100341415955</v>
      </c>
      <c r="G189" s="127">
        <f>VLOOKUP(A189,'Tüm - Sektör'!$A:$H,7,0)</f>
        <v>112.187603</v>
      </c>
      <c r="H189" s="159">
        <v>7.62</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52.506357153822243</v>
      </c>
      <c r="R189" s="166" t="str">
        <f t="shared" si="7"/>
        <v/>
      </c>
      <c r="S189" s="191">
        <v>52.506357153822243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110</v>
      </c>
      <c r="B190" s="136" t="s">
        <v>609</v>
      </c>
      <c r="C190" s="137">
        <v>5800330455</v>
      </c>
      <c r="D190" s="137">
        <v>300000000</v>
      </c>
      <c r="E190" s="128">
        <f>VLOOKUP(A190,'Tüm - Sektör'!$A:$H,5,0)</f>
        <v>27.827867940069908</v>
      </c>
      <c r="F190" s="128">
        <f>VLOOKUP(A190,'Tüm - Sektör'!$A:$H,6,0)</f>
        <v>13.251365685747576</v>
      </c>
      <c r="G190" s="127">
        <f>VLOOKUP(A190,'Tüm - Sektör'!$A:$H,7,0)</f>
        <v>195.306963</v>
      </c>
      <c r="H190" s="159">
        <v>7.36</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54.34976374140119</v>
      </c>
      <c r="R190" s="166" t="str">
        <f t="shared" si="7"/>
        <v/>
      </c>
      <c r="S190" s="191">
        <v>54.34976374140119</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27.169586582136652</v>
      </c>
      <c r="F191" s="128">
        <f>VLOOKUP(A191,'Tüm - Sektör'!$A:$H,6,0)</f>
        <v>8.0861864827787659</v>
      </c>
      <c r="G191" s="127">
        <f>VLOOKUP(A191,'Tüm - Sektör'!$A:$H,7,0)</f>
        <v>200.330117</v>
      </c>
      <c r="H191" s="159">
        <v>7.35</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54.428864588410661</v>
      </c>
      <c r="R191" s="166" t="str">
        <f t="shared" si="7"/>
        <v/>
      </c>
      <c r="S191" s="191">
        <v>54.428864588410661</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725</v>
      </c>
      <c r="B192" s="136" t="s">
        <v>689</v>
      </c>
      <c r="C192" s="137">
        <v>726673508</v>
      </c>
      <c r="D192" s="137">
        <v>160599284</v>
      </c>
      <c r="E192" s="128">
        <f>VLOOKUP(A192,'Tüm - Sektör'!$A:$H,5,0)</f>
        <v>50.571725373677737</v>
      </c>
      <c r="F192" s="128">
        <f>VLOOKUP(A192,'Tüm - Sektör'!$A:$H,6,0)</f>
        <v>44.984834404614638</v>
      </c>
      <c r="G192" s="127">
        <f>VLOOKUP(A192,'Tüm - Sektör'!$A:$H,7,0)</f>
        <v>107.916184</v>
      </c>
      <c r="H192" s="159">
        <v>7.33</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54.575076206232751</v>
      </c>
      <c r="R192" s="166" t="str">
        <f t="shared" si="7"/>
        <v/>
      </c>
      <c r="S192" s="191">
        <v>54.575076206232751</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49.361187258969323</v>
      </c>
      <c r="F193" s="128">
        <f>VLOOKUP(A193,'Tüm - Sektör'!$A:$H,6,0)</f>
        <v>11.911483411913446</v>
      </c>
      <c r="G193" s="127">
        <f>VLOOKUP(A193,'Tüm - Sektör'!$A:$H,7,0)</f>
        <v>110.71429000000001</v>
      </c>
      <c r="H193" s="159">
        <v>7.32</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54.649888009338348</v>
      </c>
      <c r="R193" s="166" t="str">
        <f t="shared" si="7"/>
        <v/>
      </c>
      <c r="S193" s="191">
        <v>54.649888009338348</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32.389090139850019</v>
      </c>
      <c r="F194" s="128">
        <f>VLOOKUP(A194,'Tüm - Sektör'!$A:$H,6,0)</f>
        <v>13.220036791775518</v>
      </c>
      <c r="G194" s="127">
        <f>VLOOKUP(A194,'Tüm - Sektör'!$A:$H,7,0)</f>
        <v>172.747309</v>
      </c>
      <c r="H194" s="159">
        <v>7.15</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55.951281626175245</v>
      </c>
      <c r="R194" s="166" t="str">
        <f t="shared" si="7"/>
        <v/>
      </c>
      <c r="S194" s="191">
        <v>55.951281626175245</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51.344081251474606</v>
      </c>
      <c r="F195" s="128">
        <f>VLOOKUP(A195,'Tüm - Sektör'!$A:$H,6,0)</f>
        <v>37.422799745972746</v>
      </c>
      <c r="G195" s="127">
        <f>VLOOKUP(A195,'Tüm - Sektör'!$A:$H,7,0)</f>
        <v>110.663554</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56.819185081529476</v>
      </c>
      <c r="R195" s="166" t="str">
        <f t="shared" ref="R195:R258" si="10">IF(OR(H195="", H196="", Q195=0), "", IF(H195&lt;H196, (H196-H195)/H195, ""))</f>
        <v/>
      </c>
      <c r="S195" s="191">
        <v>56.819185081529476</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70.033240333048028</v>
      </c>
      <c r="F196" s="128">
        <f>VLOOKUP(A196,'Tüm - Sektör'!$A:$H,6,0)</f>
        <v>27.502974135665593</v>
      </c>
      <c r="G196" s="127">
        <f>VLOOKUP(A196,'Tüm - Sektör'!$A:$H,7,0)</f>
        <v>82.424139999999994</v>
      </c>
      <c r="H196" s="159">
        <v>6.93</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57.724296058647973</v>
      </c>
      <c r="R196" s="166" t="str">
        <f t="shared" si="10"/>
        <v/>
      </c>
      <c r="S196" s="191">
        <v>57.724296058647973</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45.39192523042076</v>
      </c>
      <c r="F197" s="128">
        <f>VLOOKUP(A197,'Tüm - Sektör'!$A:$H,6,0)</f>
        <v>18.913302179341983</v>
      </c>
      <c r="G197" s="127">
        <f>VLOOKUP(A197,'Tüm - Sektör'!$A:$H,7,0)</f>
        <v>129.881788</v>
      </c>
      <c r="H197" s="159">
        <v>6.81</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58.955844096893607</v>
      </c>
      <c r="R197" s="166" t="str">
        <f t="shared" si="10"/>
        <v/>
      </c>
      <c r="S197" s="191">
        <v>58.955844096893607</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22.482370224564704</v>
      </c>
      <c r="F198" s="128">
        <f>VLOOKUP(A198,'Tüm - Sektör'!$A:$H,6,0)</f>
        <v>3.9031892750980388</v>
      </c>
      <c r="G198" s="127">
        <f>VLOOKUP(A198,'Tüm - Sektör'!$A:$H,7,0)</f>
        <v>279.81076200000001</v>
      </c>
      <c r="H198" s="159">
        <v>6.36</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62.908091441015614</v>
      </c>
      <c r="R198" s="166" t="str">
        <f t="shared" si="10"/>
        <v/>
      </c>
      <c r="S198" s="191">
        <v>62.908091441015614</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39.878315308667133</v>
      </c>
      <c r="F199" s="128">
        <f>VLOOKUP(A199,'Tüm - Sektör'!$A:$H,6,0)</f>
        <v>5.1126045267521967</v>
      </c>
      <c r="G199" s="127">
        <f>VLOOKUP(A199,'Tüm - Sektör'!$A:$H,7,0)</f>
        <v>158.22672900000001</v>
      </c>
      <c r="H199" s="159">
        <v>6.34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63.098153893210267</v>
      </c>
      <c r="R199" s="166" t="str">
        <f t="shared" si="10"/>
        <v/>
      </c>
      <c r="S199" s="191">
        <v>63.098153893210267</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65.148975313685213</v>
      </c>
      <c r="R200" s="166" t="str">
        <f t="shared" si="10"/>
        <v/>
      </c>
      <c r="S200" s="191">
        <v>65.148975313685213</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43.56440000004357</v>
      </c>
      <c r="F201" s="128">
        <f>VLOOKUP(A201,'Tüm - Sektör'!$A:$H,6,0)</f>
        <v>18.617264957283577</v>
      </c>
      <c r="G201" s="127">
        <f>VLOOKUP(A201,'Tüm - Sektör'!$A:$H,7,0)</f>
        <v>151.529539</v>
      </c>
      <c r="H201" s="159">
        <v>6.06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66.012934488182012</v>
      </c>
      <c r="R201" s="166" t="str">
        <f t="shared" si="10"/>
        <v/>
      </c>
      <c r="S201" s="191">
        <v>66.012934488182012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95.540594959946986</v>
      </c>
      <c r="F202" s="128">
        <f>VLOOKUP(A202,'Tüm - Sektör'!$A:$H,6,0)</f>
        <v>29.397106141522151</v>
      </c>
      <c r="G202" s="127">
        <f>VLOOKUP(A202,'Tüm - Sektör'!$A:$H,7,0)</f>
        <v>73.999791000000002</v>
      </c>
      <c r="H202" s="159">
        <v>5.66</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70.699840590517312</v>
      </c>
      <c r="R202" s="166" t="str">
        <f t="shared" si="10"/>
        <v/>
      </c>
      <c r="S202" s="191">
        <v>70.699840590517312</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44.080778025732158</v>
      </c>
      <c r="F203" s="128">
        <f>VLOOKUP(A203,'Tüm - Sektör'!$A:$H,6,0)</f>
        <v>14.693592675244053</v>
      </c>
      <c r="G203" s="127">
        <f>VLOOKUP(A203,'Tüm - Sektör'!$A:$H,7,0)</f>
        <v>163.504896</v>
      </c>
      <c r="H203" s="159">
        <v>5.55</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 t="shared" si="9"/>
        <v>72.074230266964221</v>
      </c>
      <c r="R203" s="166" t="str">
        <f t="shared" si="10"/>
        <v/>
      </c>
      <c r="S203" s="191">
        <v>72.074230266964221</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51.246361708533584</v>
      </c>
      <c r="F204" s="128">
        <f>VLOOKUP(A204,'Tüm - Sektör'!$A:$H,6,0)</f>
        <v>21.817726552713218</v>
      </c>
      <c r="G204" s="127">
        <f>VLOOKUP(A204,'Tüm - Sektör'!$A:$H,7,0)</f>
        <v>141.922583</v>
      </c>
      <c r="H204" s="159">
        <v>5.5</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72.730160230273796</v>
      </c>
      <c r="R204" s="166" t="str">
        <f t="shared" si="10"/>
        <v/>
      </c>
      <c r="S204" s="191">
        <v>72.730160230273796</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53.746517614985187</v>
      </c>
      <c r="F205" s="128">
        <f>VLOOKUP(A205,'Tüm - Sektör'!$A:$H,6,0)</f>
        <v>56.392681307499963</v>
      </c>
      <c r="G205" s="127">
        <f>VLOOKUP(A205,'Tüm - Sektör'!$A:$H,7,0)</f>
        <v>136.56980300000001</v>
      </c>
      <c r="H205" s="159">
        <v>5.45</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73.401513226145568</v>
      </c>
      <c r="R205" s="166" t="str">
        <f t="shared" si="10"/>
        <v/>
      </c>
      <c r="S205" s="191">
        <v>73.401513226145568</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461</v>
      </c>
      <c r="B206" s="136" t="s">
        <v>608</v>
      </c>
      <c r="C206" s="137">
        <v>1357332842</v>
      </c>
      <c r="D206" s="137">
        <v>535000000</v>
      </c>
      <c r="E206" s="128">
        <f>VLOOKUP(A206,'Tüm - Sektör'!$A:$H,5,0)</f>
        <v>25.799374511579547</v>
      </c>
      <c r="F206" s="128">
        <f>VLOOKUP(A206,'Tüm - Sektör'!$A:$H,6,0)</f>
        <v>9.6446259856372141</v>
      </c>
      <c r="G206" s="127">
        <f>VLOOKUP(A206,'Tüm - Sektör'!$A:$H,7,0)</f>
        <v>285.553631</v>
      </c>
      <c r="H206" s="159">
        <v>5.43</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73.671050693103908</v>
      </c>
      <c r="R206" s="166" t="str">
        <f t="shared" si="10"/>
        <v/>
      </c>
      <c r="S206" s="191">
        <v>73.671050693103908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311</v>
      </c>
      <c r="B207" s="136" t="s">
        <v>608</v>
      </c>
      <c r="C207" s="137">
        <v>530578724</v>
      </c>
      <c r="D207" s="137">
        <v>240000000</v>
      </c>
      <c r="E207" s="128">
        <f>VLOOKUP(A207,'Tüm - Sektör'!$A:$H,5,0)</f>
        <v>49.745111025615842</v>
      </c>
      <c r="F207" s="128">
        <f>VLOOKUP(A207,'Tüm - Sektör'!$A:$H,6,0)</f>
        <v>41.454259188013204</v>
      </c>
      <c r="G207" s="127">
        <f>VLOOKUP(A207,'Tüm - Sektör'!$A:$H,7,0)</f>
        <v>148.650609</v>
      </c>
      <c r="H207" s="159">
        <v>5.41</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73.946410487304092</v>
      </c>
      <c r="R207" s="166" t="str">
        <f t="shared" si="10"/>
        <v/>
      </c>
      <c r="S207" s="191">
        <v>73.946410487304092</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187</v>
      </c>
      <c r="B208" s="136" t="s">
        <v>679</v>
      </c>
      <c r="C208" s="137">
        <v>3014472211</v>
      </c>
      <c r="D208" s="137">
        <v>401411202</v>
      </c>
      <c r="E208" s="128">
        <f>VLOOKUP(A208,'Tüm - Sektör'!$A:$H,5,0)</f>
        <v>16.423288923299069</v>
      </c>
      <c r="F208" s="128">
        <f>VLOOKUP(A208,'Tüm - Sektör'!$A:$H,6,0)</f>
        <v>3.4203214131926885</v>
      </c>
      <c r="G208" s="127">
        <f>VLOOKUP(A208,'Tüm - Sektör'!$A:$H,7,0)</f>
        <v>464.88056799999998</v>
      </c>
      <c r="H208" s="159">
        <v>5.24</v>
      </c>
      <c r="I208" s="141" t="e">
        <f>VLOOKUP(A208,'Tüm - Sektör'!$A:$H,9,0)</f>
        <v>#REF!</v>
      </c>
      <c r="J208" s="142" t="e">
        <f>VLOOKUP(A208,'Tüm - Sektör'!$A:$H,10,0)</f>
        <v>#REF!</v>
      </c>
      <c r="K208" s="141" t="e">
        <f>VLOOKUP(A208,'Tüm - Sektör'!$A:$H,11,0)</f>
        <v>#REF!</v>
      </c>
      <c r="L208" s="141" t="e">
        <f>VLOOKUP(A208,'Tüm - Sektör'!$A:$H,12,0)</f>
        <v>#REF!</v>
      </c>
      <c r="M208" s="141" t="e">
        <f>VLOOKUP(A208,'Tüm - Sektör'!$A:$H,13,0)</f>
        <v>#REF!</v>
      </c>
      <c r="N208" s="143" t="e">
        <f>VLOOKUP(A208,'Tüm - Sektör'!$A:$H,14,0)</f>
        <v>#REF!</v>
      </c>
      <c r="O208" s="144" t="e">
        <f>VLOOKUP(A208,'Tüm - Sektör'!$A:$H,15,0)</f>
        <v>#REF!</v>
      </c>
      <c r="P208" s="155" t="e">
        <f>VLOOKUP(A208,'Tüm - Sektör'!$A:$H,16,0)</f>
        <v>#REF!</v>
      </c>
      <c r="Q208" s="158">
        <f t="shared" si="9"/>
        <v>76.348678830913798</v>
      </c>
      <c r="R208" s="166" t="str">
        <f t="shared" si="10"/>
        <v/>
      </c>
      <c r="S208" s="191">
        <v>76.348678830913798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16.849649132961193</v>
      </c>
      <c r="F209" s="128">
        <f>VLOOKUP(A209,'Tüm - Sektör'!$A:$H,6,0)</f>
        <v>4.7811125643568548</v>
      </c>
      <c r="G209" s="127">
        <f>VLOOKUP(A209,'Tüm - Sektör'!$A:$H,7,0)</f>
        <v>465.53517099999999</v>
      </c>
      <c r="H209" s="159">
        <v>5.0999999999999996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78.441042904030908</v>
      </c>
      <c r="R209" s="166" t="str">
        <f t="shared" si="10"/>
        <v/>
      </c>
      <c r="S209" s="191">
        <v>78.441042904030908</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48.359114786403829</v>
      </c>
      <c r="F210" s="128">
        <f>VLOOKUP(A210,'Tüm - Sektör'!$A:$H,6,0)</f>
        <v>24.179557393201915</v>
      </c>
      <c r="G210" s="127">
        <f>VLOOKUP(A210,'Tüm - Sektör'!$A:$H,7,0)</f>
        <v>167.149394</v>
      </c>
      <c r="H210" s="159">
        <v>4.95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80.831967309238394</v>
      </c>
      <c r="R210" s="166" t="str">
        <f t="shared" si="10"/>
        <v/>
      </c>
      <c r="S210" s="191">
        <v>80.831967309238394</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50.931159051995905</v>
      </c>
      <c r="F211" s="128">
        <f>VLOOKUP(A211,'Tüm - Sektör'!$A:$H,6,0)</f>
        <v>12.137554316451419</v>
      </c>
      <c r="G211" s="127">
        <f>VLOOKUP(A211,'Tüm - Sektör'!$A:$H,7,0)</f>
        <v>160.647257</v>
      </c>
      <c r="H211" s="159">
        <v>4.8899999999999997</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81.819509975338619</v>
      </c>
      <c r="R211" s="166" t="str">
        <f t="shared" si="10"/>
        <v/>
      </c>
      <c r="S211" s="191">
        <v>81.819509975338619</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199</v>
      </c>
      <c r="B212" s="136" t="s">
        <v>287</v>
      </c>
      <c r="C212" s="137">
        <v>1509446134</v>
      </c>
      <c r="D212" s="137">
        <v>546000000</v>
      </c>
      <c r="E212" s="128">
        <f>VLOOKUP(A212,'Tüm - Sektör'!$A:$H,5,0)</f>
        <v>41.301528628635737</v>
      </c>
      <c r="F212" s="128">
        <f>VLOOKUP(A212,'Tüm - Sektör'!$A:$H,6,0)</f>
        <v>18.910956331792921</v>
      </c>
      <c r="G212" s="127">
        <f>VLOOKUP(A212,'Tüm - Sektör'!$A:$H,7,0)</f>
        <v>205.642202</v>
      </c>
      <c r="H212" s="159">
        <v>4.71</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84.933372931586931</v>
      </c>
      <c r="R212" s="166" t="str">
        <f t="shared" si="10"/>
        <v/>
      </c>
      <c r="S212" s="191">
        <v>84.933372931586931</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514</v>
      </c>
      <c r="B213" s="136" t="s">
        <v>375</v>
      </c>
      <c r="C213" s="137">
        <v>3318993196</v>
      </c>
      <c r="D213" s="137">
        <v>1120000000</v>
      </c>
      <c r="E213" s="128">
        <f>VLOOKUP(A213,'Tüm - Sektör'!$A:$H,5,0)</f>
        <v>27.7429141822887</v>
      </c>
      <c r="F213" s="128">
        <f>VLOOKUP(A213,'Tüm - Sektör'!$A:$H,6,0)</f>
        <v>6.1926147728322993</v>
      </c>
      <c r="G213" s="127">
        <f>VLOOKUP(A213,'Tüm - Sektör'!$A:$H,7,0)</f>
        <v>306.82462600000002</v>
      </c>
      <c r="H213" s="159">
        <v>4.7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85.122092681308274</v>
      </c>
      <c r="R213" s="166" t="str">
        <f t="shared" si="10"/>
        <v/>
      </c>
      <c r="S213" s="191">
        <v>85.122092681308274</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15.178076371217243</v>
      </c>
      <c r="F214" s="128">
        <f>VLOOKUP(A214,'Tüm - Sektör'!$A:$H,6,0)</f>
        <v>4.0539733897481955</v>
      </c>
      <c r="G214" s="127">
        <f>VLOOKUP(A214,'Tüm - Sektör'!$A:$H,7,0)</f>
        <v>576.74861299999998</v>
      </c>
      <c r="H214" s="159">
        <v>4.57</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87.539344951076188</v>
      </c>
      <c r="R214" s="166" t="str">
        <f t="shared" si="10"/>
        <v/>
      </c>
      <c r="S214" s="191">
        <v>87.539344951076188</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16.250016250016248</v>
      </c>
      <c r="F215" s="128">
        <f>VLOOKUP(A215,'Tüm - Sektör'!$A:$H,6,0)</f>
        <v>4.062504062504062</v>
      </c>
      <c r="G215" s="127">
        <f>VLOOKUP(A215,'Tüm - Sektör'!$A:$H,7,0)</f>
        <v>554.46052299999997</v>
      </c>
      <c r="H215" s="159">
        <v>4.4400000000000004</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90.099925087425078</v>
      </c>
      <c r="R215" s="166" t="str">
        <f t="shared" si="10"/>
        <v/>
      </c>
      <c r="S215" s="191">
        <v>90.099925087425078</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34.058708555826534</v>
      </c>
      <c r="F216" s="128">
        <f>VLOOKUP(A216,'Tüm - Sektör'!$A:$H,6,0)</f>
        <v>26.279867712829116</v>
      </c>
      <c r="G216" s="127">
        <f>VLOOKUP(A216,'Tüm - Sektör'!$A:$H,7,0)</f>
        <v>267.548676</v>
      </c>
      <c r="H216" s="159">
        <v>4.3899999999999997</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91.123623803812606</v>
      </c>
      <c r="R216" s="166" t="str">
        <f t="shared" si="10"/>
        <v/>
      </c>
      <c r="S216" s="191">
        <v>91.123623803812606</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160</v>
      </c>
      <c r="B217" s="131" t="s">
        <v>233</v>
      </c>
      <c r="C217" s="132">
        <v>1300173375</v>
      </c>
      <c r="D217" s="132">
        <v>270000000</v>
      </c>
      <c r="E217" s="128">
        <f>VLOOKUP(A217,'Tüm - Sektör'!$A:$H,5,0)</f>
        <v>36.153543847646148</v>
      </c>
      <c r="F217" s="128">
        <f>VLOOKUP(A217,'Tüm - Sektör'!$A:$H,6,0)</f>
        <v>33.475503562635325</v>
      </c>
      <c r="G217" s="127">
        <f>VLOOKUP(A217,'Tüm - Sektör'!$A:$H,7,0)</f>
        <v>253.18759900000001</v>
      </c>
      <c r="H217" s="159">
        <v>4.37</v>
      </c>
      <c r="I217" s="133" t="e">
        <f>VLOOKUP(A217,'Tüm - Sektör'!$A:$H,9,0)</f>
        <v>#REF!</v>
      </c>
      <c r="J217" s="132" t="e">
        <f>VLOOKUP(A217,'Tüm - Sektör'!$A:$H,10,0)</f>
        <v>#REF!</v>
      </c>
      <c r="K217" s="133" t="e">
        <f>VLOOKUP(A217,'Tüm - Sektör'!$A:$H,11,0)</f>
        <v>#REF!</v>
      </c>
      <c r="L217" s="133" t="e">
        <f>VLOOKUP(A217,'Tüm - Sektör'!$A:$H,12,0)</f>
        <v>#REF!</v>
      </c>
      <c r="M217" s="133" t="e">
        <f>VLOOKUP(A217,'Tüm - Sektör'!$A:$H,13,0)</f>
        <v>#REF!</v>
      </c>
      <c r="N217" s="134" t="e">
        <f>VLOOKUP(A217,'Tüm - Sektör'!$A:$H,14,0)</f>
        <v>#REF!</v>
      </c>
      <c r="O217" s="135" t="e">
        <f>VLOOKUP(A217,'Tüm - Sektör'!$A:$H,15,0)</f>
        <v>#REF!</v>
      </c>
      <c r="P217" s="153" t="e">
        <f>VLOOKUP(A217,'Tüm - Sektör'!$A:$H,16,0)</f>
        <v>#REF!</v>
      </c>
      <c r="Q217" s="158">
        <f t="shared" si="9"/>
        <v>91.5362896212675</v>
      </c>
      <c r="R217" s="166" t="str">
        <f t="shared" si="10"/>
        <v/>
      </c>
      <c r="S217" s="191">
        <v>91.5362896212675</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40</v>
      </c>
      <c r="B218" s="136" t="s">
        <v>255</v>
      </c>
      <c r="C218" s="137">
        <v>1508599655</v>
      </c>
      <c r="D218" s="137">
        <v>119728125</v>
      </c>
      <c r="E218" s="128">
        <f>VLOOKUP(A218,'Tüm - Sektör'!$A:$H,5,0)</f>
        <v>173.36875357197621</v>
      </c>
      <c r="F218" s="128">
        <f>VLOOKUP(A218,'Tüm - Sektör'!$A:$H,6,0)</f>
        <v>362.00507101396647</v>
      </c>
      <c r="G218" s="127">
        <f>VLOOKUP(A218,'Tüm - Sektör'!$A:$H,7,0)</f>
        <v>53.051453000000002</v>
      </c>
      <c r="H218" s="159">
        <v>4.3499999999999996</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91.974642817922799</v>
      </c>
      <c r="R218" s="166" t="str">
        <f t="shared" si="10"/>
        <v/>
      </c>
      <c r="S218" s="191">
        <v>91.974642817922799</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51.28254602448105</v>
      </c>
      <c r="F219" s="128">
        <f>VLOOKUP(A219,'Tüm - Sektör'!$A:$H,6,0)</f>
        <v>51.282547665522578</v>
      </c>
      <c r="G219" s="127">
        <f>VLOOKUP(A219,'Tüm - Sektör'!$A:$H,7,0)</f>
        <v>187.95273599999999</v>
      </c>
      <c r="H219" s="159">
        <v>4.1500000000000004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96.38694834347136</v>
      </c>
      <c r="R219" s="166" t="str">
        <f t="shared" si="10"/>
        <v/>
      </c>
      <c r="S219" s="191">
        <v>96.38694834347136</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14.61291973365655</v>
      </c>
      <c r="F220" s="128">
        <f>VLOOKUP(A220,'Tüm - Sektör'!$A:$H,6,0)</f>
        <v>4.6184954910418936</v>
      </c>
      <c r="G220" s="127">
        <f>VLOOKUP(A220,'Tüm - Sektör'!$A:$H,7,0)</f>
        <v>679.26380900000004</v>
      </c>
      <c r="H220" s="159">
        <v>4.03</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99.260275188948142</v>
      </c>
      <c r="R220" s="166" t="str">
        <f t="shared" si="10"/>
        <v/>
      </c>
      <c r="S220" s="191">
        <v>99.260275188948142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298</v>
      </c>
      <c r="B221" s="126" t="s">
        <v>208</v>
      </c>
      <c r="C221" s="127">
        <v>4913859307</v>
      </c>
      <c r="D221" s="127">
        <v>1000000000</v>
      </c>
      <c r="E221" s="128">
        <f>VLOOKUP(A221,'Tüm - Sektör'!$A:$H,5,0)</f>
        <v>15.396174358595378</v>
      </c>
      <c r="F221" s="128">
        <f>VLOOKUP(A221,'Tüm - Sektör'!$A:$H,6,0)</f>
        <v>5.1320581195317923</v>
      </c>
      <c r="G221" s="127">
        <f>VLOOKUP(A221,'Tüm - Sektör'!$A:$H,7,0)</f>
        <v>669.65183400000001</v>
      </c>
      <c r="H221" s="159">
        <v>3.88</v>
      </c>
      <c r="I221" s="128" t="e">
        <f>VLOOKUP(A221,'Tüm - Sektör'!$A:$H,9,0)</f>
        <v>#REF!</v>
      </c>
      <c r="J221" s="127" t="e">
        <f>VLOOKUP(A221,'Tüm - Sektör'!$A:$H,10,0)</f>
        <v>#REF!</v>
      </c>
      <c r="K221" s="128" t="e">
        <f>VLOOKUP(A221,'Tüm - Sektör'!$A:$H,11,0)</f>
        <v>#REF!</v>
      </c>
      <c r="L221" s="128" t="e">
        <f>VLOOKUP(A221,'Tüm - Sektör'!$A:$H,12,0)</f>
        <v>#REF!</v>
      </c>
      <c r="M221" s="128" t="e">
        <f>VLOOKUP(A221,'Tüm - Sektör'!$A:$H,13,0)</f>
        <v>#REF!</v>
      </c>
      <c r="N221" s="129" t="e">
        <f>VLOOKUP(A221,'Tüm - Sektör'!$A:$H,14,0)</f>
        <v>#REF!</v>
      </c>
      <c r="O221" s="130" t="e">
        <f>VLOOKUP(A221,'Tüm - Sektör'!$A:$H,15,0)</f>
        <v>#REF!</v>
      </c>
      <c r="P221" s="152" t="e">
        <f>VLOOKUP(A221,'Tüm - Sektör'!$A:$H,16,0)</f>
        <v>#REF!</v>
      </c>
      <c r="Q221" s="158">
        <f t="shared" si="9"/>
        <v>103.10076395817168</v>
      </c>
      <c r="R221" s="166" t="str">
        <f t="shared" si="10"/>
        <v/>
      </c>
      <c r="S221" s="191">
        <v>103.10076395817168</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37.224399849613427</v>
      </c>
      <c r="F222" s="128">
        <f>VLOOKUP(A222,'Tüm - Sektör'!$A:$H,6,0)</f>
        <v>34.467036897790209</v>
      </c>
      <c r="G222" s="127">
        <f>VLOOKUP(A222,'Tüm - Sektör'!$A:$H,7,0)</f>
        <v>282.78303399999999</v>
      </c>
      <c r="H222" s="159">
        <v>3.8</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105.26428728302828</v>
      </c>
      <c r="R222" s="166" t="str">
        <f t="shared" si="10"/>
        <v/>
      </c>
      <c r="S222" s="191">
        <v>105.26428728302828</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16.891808374454204</v>
      </c>
      <c r="F223" s="128">
        <f>VLOOKUP(A223,'Tüm - Sektör'!$A:$H,6,0)</f>
        <v>3.1955747965293613</v>
      </c>
      <c r="G223" s="127">
        <f>VLOOKUP(A223,'Tüm - Sektör'!$A:$H,7,0)</f>
        <v>624.90556200000003</v>
      </c>
      <c r="H223" s="159">
        <v>3.79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105.5578500543461</v>
      </c>
      <c r="R223" s="166" t="str">
        <f t="shared" si="10"/>
        <v/>
      </c>
      <c r="S223" s="191">
        <v>105.5578500543461</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469</v>
      </c>
      <c r="B224" s="136" t="s">
        <v>696</v>
      </c>
      <c r="C224" s="137">
        <v>1357332842</v>
      </c>
      <c r="D224" s="137">
        <v>535000000</v>
      </c>
      <c r="E224" s="128">
        <f>VLOOKUP(A224,'Tüm - Sektör'!$A:$H,5,0)</f>
        <v>32.458402290448255</v>
      </c>
      <c r="F224" s="128">
        <f>VLOOKUP(A224,'Tüm - Sektör'!$A:$H,6,0)</f>
        <v>31.135158072372427</v>
      </c>
      <c r="G224" s="127">
        <f>VLOOKUP(A224,'Tüm - Sektör'!$A:$H,7,0)</f>
        <v>335.80419000000001</v>
      </c>
      <c r="H224" s="159">
        <v>3.67</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108.9966748983812</v>
      </c>
      <c r="R224" s="166" t="str">
        <f t="shared" si="10"/>
        <v/>
      </c>
      <c r="S224" s="191">
        <v>108.9966748983812</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119.40735338685343</v>
      </c>
      <c r="R227" s="166" t="str">
        <f t="shared" si="10"/>
        <v/>
      </c>
      <c r="S227" s="191">
        <v>119.40735338685343</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42.005731682088019</v>
      </c>
      <c r="F228" s="128">
        <f>VLOOKUP(A228,'Tüm - Sektör'!$A:$H,6,0)</f>
        <v>28.003821121392011</v>
      </c>
      <c r="G228" s="127">
        <f>VLOOKUP(A228,'Tüm - Sektör'!$A:$H,7,0)</f>
        <v>299.480053</v>
      </c>
      <c r="H228" s="159">
        <v>3.18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125.79878750455498</v>
      </c>
      <c r="R228" s="166" t="str">
        <f t="shared" si="10"/>
        <v/>
      </c>
      <c r="S228" s="191">
        <v>125.79878750455498</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48.931777102201188</v>
      </c>
      <c r="F229" s="128">
        <f>VLOOKUP(A229,'Tüm - Sektör'!$A:$H,6,0)</f>
        <v>13.14840174719903</v>
      </c>
      <c r="G229" s="127">
        <f>VLOOKUP(A229,'Tüm - Sektör'!$A:$H,7,0)</f>
        <v>259.57994600000001</v>
      </c>
      <c r="H229" s="159">
        <v>3.15</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127.01708057873422</v>
      </c>
      <c r="R229" s="166" t="str">
        <f t="shared" si="10"/>
        <v/>
      </c>
      <c r="S229" s="191">
        <v>127.01708057873422</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40.810163363083944</v>
      </c>
      <c r="F230" s="128">
        <f>VLOOKUP(A230,'Tüm - Sektör'!$A:$H,6,0)</f>
        <v>22.672312979491082</v>
      </c>
      <c r="G230" s="127">
        <f>VLOOKUP(A230,'Tüm - Sektör'!$A:$H,7,0)</f>
        <v>321.37161300000002</v>
      </c>
      <c r="H230" s="159">
        <v>3.05</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131.15228026787793</v>
      </c>
      <c r="R230" s="166" t="str">
        <f t="shared" si="10"/>
        <v/>
      </c>
      <c r="S230" s="191">
        <v>131.15228026787793</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45.945113966855189</v>
      </c>
      <c r="F231" s="128">
        <f>VLOOKUP(A231,'Tüm - Sektör'!$A:$H,6,0)</f>
        <v>28.715696229284493</v>
      </c>
      <c r="G231" s="127">
        <f>VLOOKUP(A231,'Tüm - Sektör'!$A:$H,7,0)</f>
        <v>295.12339900000001</v>
      </c>
      <c r="H231" s="159">
        <v>2.95</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135.59478201340676</v>
      </c>
      <c r="R231" s="166" t="str">
        <f t="shared" si="10"/>
        <v/>
      </c>
      <c r="S231" s="191">
        <v>135.59478201340676</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28.555266290708033</v>
      </c>
      <c r="F232" s="128">
        <f>VLOOKUP(A232,'Tüm - Sektör'!$A:$H,6,0)</f>
        <v>23.796055242256696</v>
      </c>
      <c r="G232" s="127">
        <f>VLOOKUP(A232,'Tüm - Sektör'!$A:$H,7,0)</f>
        <v>476.48790200000002</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136.06238925910793</v>
      </c>
      <c r="R232" s="166" t="str">
        <f t="shared" si="10"/>
        <v/>
      </c>
      <c r="S232" s="191">
        <v>136.06238925910793</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53.673390761714508</v>
      </c>
      <c r="F233" s="128">
        <f>VLOOKUP(A233,'Tüm - Sektör'!$A:$H,6,0)</f>
        <v>27.107773111977025</v>
      </c>
      <c r="G233" s="127">
        <f>VLOOKUP(A233,'Tüm - Sektör'!$A:$H,7,0)</f>
        <v>255.32031000000001</v>
      </c>
      <c r="H233" s="159">
        <v>2.92</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137.03906768032084</v>
      </c>
      <c r="R233" s="166" t="str">
        <f t="shared" si="10"/>
        <v/>
      </c>
      <c r="S233" s="191">
        <v>137.03906768032084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56.599706949357305</v>
      </c>
      <c r="F234" s="128">
        <f>VLOOKUP(A234,'Tüm - Sektör'!$A:$H,6,0)</f>
        <v>39.305352048164792</v>
      </c>
      <c r="G234" s="127">
        <f>VLOOKUP(A234,'Tüm - Sektör'!$A:$H,7,0)</f>
        <v>247.17509200000001</v>
      </c>
      <c r="H234" s="159">
        <v>2.86</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139.90037772380433</v>
      </c>
      <c r="R234" s="166" t="str">
        <f t="shared" si="10"/>
        <v/>
      </c>
      <c r="S234" s="191">
        <v>139.90037772380433</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145.46427408219884</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445</v>
      </c>
      <c r="B236" s="136" t="s">
        <v>221</v>
      </c>
      <c r="C236" s="137">
        <v>1936877995</v>
      </c>
      <c r="D236" s="137">
        <v>700000000</v>
      </c>
      <c r="E236" s="128">
        <f>VLOOKUP(A236,'Tüm - Sektör'!$A:$H,5,0)</f>
        <v>60.32079806828677</v>
      </c>
      <c r="F236" s="128">
        <f>VLOOKUP(A236,'Tüm - Sektör'!$A:$H,6,0)</f>
        <v>43.08628433449055</v>
      </c>
      <c r="G236" s="127">
        <f>VLOOKUP(A236,'Tüm - Sektör'!$A:$H,7,0)</f>
        <v>248.370544</v>
      </c>
      <c r="H236" s="159">
        <v>2.67</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149.81909430734532</v>
      </c>
      <c r="R236" s="166" t="str">
        <f t="shared" si="10"/>
        <v/>
      </c>
      <c r="S236" s="191">
        <v>149.81909430734532</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77.169425473627356</v>
      </c>
      <c r="F237" s="128">
        <f>VLOOKUP(A237,'Tüm - Sektör'!$A:$H,6,0)</f>
        <v>77.169425473627356</v>
      </c>
      <c r="G237" s="127">
        <f>VLOOKUP(A237,'Tüm - Sektör'!$A:$H,7,0)</f>
        <v>195.60929400000001</v>
      </c>
      <c r="H237" s="159">
        <v>2.65</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150.95056835281864</v>
      </c>
      <c r="R237" s="166" t="str">
        <f t="shared" si="10"/>
        <v/>
      </c>
      <c r="S237" s="191">
        <v>150.95056835281864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156.88957343974252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167.36981352991967</v>
      </c>
      <c r="R240" s="166" t="str">
        <f t="shared" si="10"/>
        <v/>
      </c>
      <c r="S240" s="191">
        <v>167.36981352991967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493.1489285106656</v>
      </c>
      <c r="F241" s="128">
        <f>VLOOKUP(A241,'Tüm - Sektör'!$A:$H,6,0)</f>
        <v>2465.744642553328</v>
      </c>
      <c r="G241" s="127">
        <f>VLOOKUP(A241,'Tüm - Sektör'!$A:$H,7,0)</f>
        <v>35.895862999999999</v>
      </c>
      <c r="H241" s="159">
        <v>2.2599999999999998</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177.02006376415645</v>
      </c>
      <c r="R241" s="166" t="str">
        <f t="shared" si="10"/>
        <v/>
      </c>
      <c r="S241" s="191">
        <v>177.02006376415645</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33.971141515282767</v>
      </c>
      <c r="F242" s="128">
        <f>VLOOKUP(A242,'Tüm - Sektör'!$A:$H,6,0)</f>
        <v>28.309284596068974</v>
      </c>
      <c r="G242" s="127">
        <f>VLOOKUP(A242,'Tüm - Sektör'!$A:$H,7,0)</f>
        <v>523.35924</v>
      </c>
      <c r="H242" s="159">
        <v>2.25</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177.79110805370837</v>
      </c>
      <c r="R242" s="166" t="str">
        <f t="shared" si="10"/>
        <v/>
      </c>
      <c r="S242" s="191">
        <v>177.79110805370837</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9"/>
        <v>178.58421017834283</v>
      </c>
      <c r="R243" s="166" t="str">
        <f t="shared" si="10"/>
        <v/>
      </c>
      <c r="S243" s="191">
        <v>178.58421017834283</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27.763595207892411</v>
      </c>
      <c r="F244" s="128">
        <f>VLOOKUP(A244,'Tüm - Sektör'!$A:$H,6,0)</f>
        <v>15.007348761022925</v>
      </c>
      <c r="G244" s="127">
        <f>VLOOKUP(A244,'Tüm - Sektör'!$A:$H,7,0)</f>
        <v>648.99339299999997</v>
      </c>
      <c r="H244" s="159">
        <v>2.2200000000000002</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180.18389855848636</v>
      </c>
      <c r="R244" s="166" t="str">
        <f t="shared" si="10"/>
        <v/>
      </c>
      <c r="S244" s="191">
        <v>180.18389855848636</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8</v>
      </c>
      <c r="B245" s="131" t="s">
        <v>233</v>
      </c>
      <c r="C245" s="132">
        <v>7531082000</v>
      </c>
      <c r="D245" s="132">
        <v>2160000000</v>
      </c>
      <c r="E245" s="128">
        <f>VLOOKUP(A245,'Tüm - Sektör'!$A:$H,5,0)</f>
        <v>30.256347509400342</v>
      </c>
      <c r="F245" s="128">
        <f>VLOOKUP(A245,'Tüm - Sektör'!$A:$H,6,0)</f>
        <v>7.0037841456945236</v>
      </c>
      <c r="G245" s="127">
        <f>VLOOKUP(A245,'Tüm - Sektör'!$A:$H,7,0)</f>
        <v>595.52635199999997</v>
      </c>
      <c r="H245" s="159">
        <v>2.2200000000000002</v>
      </c>
      <c r="I245" s="133" t="e">
        <f>VLOOKUP(A245,'Tüm - Sektör'!$A:$H,9,0)</f>
        <v>#REF!</v>
      </c>
      <c r="J245" s="132" t="e">
        <f>VLOOKUP(A245,'Tüm - Sektör'!$A:$H,10,0)</f>
        <v>#REF!</v>
      </c>
      <c r="K245" s="133" t="e">
        <f>VLOOKUP(A245,'Tüm - Sektör'!$A:$H,11,0)</f>
        <v>#REF!</v>
      </c>
      <c r="L245" s="133" t="e">
        <f>VLOOKUP(A245,'Tüm - Sektör'!$A:$H,12,0)</f>
        <v>#REF!</v>
      </c>
      <c r="M245" s="133" t="e">
        <f>VLOOKUP(A245,'Tüm - Sektör'!$A:$H,13,0)</f>
        <v>#REF!</v>
      </c>
      <c r="N245" s="134" t="e">
        <f>VLOOKUP(A245,'Tüm - Sektör'!$A:$H,14,0)</f>
        <v>#REF!</v>
      </c>
      <c r="O245" s="135" t="e">
        <f>VLOOKUP(A245,'Tüm - Sektör'!$A:$H,15,0)</f>
        <v>#REF!</v>
      </c>
      <c r="P245" s="153" t="e">
        <f>VLOOKUP(A245,'Tüm - Sektör'!$A:$H,16,0)</f>
        <v>#REF!</v>
      </c>
      <c r="Q245" s="158">
        <f t="shared" si="9"/>
        <v>180.18452257117471</v>
      </c>
      <c r="R245" s="166" t="str">
        <f t="shared" si="10"/>
        <v/>
      </c>
      <c r="S245" s="191">
        <v>180.18452257117471</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184.35659160231702</v>
      </c>
      <c r="R246" s="166" t="str">
        <f t="shared" si="10"/>
        <v/>
      </c>
      <c r="S246" s="191">
        <v>184.35659160231702</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20.307480641259474</v>
      </c>
      <c r="F247" s="128">
        <f>VLOOKUP(A247,'Tüm - Sektör'!$A:$H,6,0)</f>
        <v>6.7691602137531577</v>
      </c>
      <c r="G247" s="127">
        <f>VLOOKUP(A247,'Tüm - Sektör'!$A:$H,7,0)</f>
        <v>924.882115</v>
      </c>
      <c r="H247" s="159">
        <v>2.13</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187.8202564580962</v>
      </c>
      <c r="R247" s="166" t="str">
        <f t="shared" si="10"/>
        <v/>
      </c>
      <c r="S247" s="191">
        <v>187.8202564580962</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170.56764057918519</v>
      </c>
      <c r="F248" s="128">
        <f>VLOOKUP(A248,'Tüm - Sektör'!$A:$H,6,0)</f>
        <v>432.2954600704528</v>
      </c>
      <c r="G248" s="127">
        <f>VLOOKUP(A248,'Tüm - Sektör'!$A:$H,7,0)</f>
        <v>116.67577300000001</v>
      </c>
      <c r="H248" s="159">
        <v>2.0099999999999998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199.01111313362603</v>
      </c>
      <c r="R248" s="166" t="str">
        <f t="shared" si="10"/>
        <v/>
      </c>
      <c r="S248" s="191">
        <v>199.01111313362603</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58.738186282283976</v>
      </c>
      <c r="F249" s="128">
        <f>VLOOKUP(A249,'Tüm - Sektör'!$A:$H,6,0)</f>
        <v>29.369093141141988</v>
      </c>
      <c r="G249" s="127">
        <f>VLOOKUP(A249,'Tüm - Sektör'!$A:$H,7,0)</f>
        <v>338.83675399999998</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199.0265637573643</v>
      </c>
      <c r="R249" s="166" t="str">
        <f t="shared" si="10"/>
        <v/>
      </c>
      <c r="S249" s="191">
        <v>199.0265637573643</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37.987040151446735</v>
      </c>
      <c r="F250" s="128">
        <f>VLOOKUP(A250,'Tüm - Sektör'!$A:$H,6,0)</f>
        <v>46.325658721276504</v>
      </c>
      <c r="G250" s="127">
        <f>VLOOKUP(A250,'Tüm - Sektör'!$A:$H,7,0)</f>
        <v>594.91427499999998</v>
      </c>
      <c r="H250" s="159">
        <v>1.77</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225.99032451093822</v>
      </c>
      <c r="R250" s="166" t="str">
        <f t="shared" si="10"/>
        <v/>
      </c>
      <c r="S250" s="191">
        <v>225.99032451093822</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34.865001871774957</v>
      </c>
      <c r="F252" s="128">
        <f>VLOOKUP(A252,'Tüm - Sektör'!$A:$H,6,0)</f>
        <v>14.871627931924529</v>
      </c>
      <c r="G252" s="127">
        <f>VLOOKUP(A252,'Tüm - Sektör'!$A:$H,7,0)</f>
        <v>735.54148399999997</v>
      </c>
      <c r="H252" s="159">
        <v>1.56</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 t="shared" si="9"/>
        <v>256.44655216428129</v>
      </c>
      <c r="R252" s="166" t="str">
        <f t="shared" si="10"/>
        <v/>
      </c>
      <c r="S252" s="191">
        <v>256.44655216428129</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34.426963197576342</v>
      </c>
      <c r="F253" s="128">
        <f>VLOOKUP(A253,'Tüm - Sektör'!$A:$H,6,0)</f>
        <v>34.426963197576342</v>
      </c>
      <c r="G253" s="127">
        <f>VLOOKUP(A253,'Tüm - Sektör'!$A:$H,7,0)</f>
        <v>749.65266799999995</v>
      </c>
      <c r="H253" s="159">
        <v>1.55</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258.08264812200912</v>
      </c>
      <c r="R253" s="166" t="str">
        <f t="shared" si="10"/>
        <v/>
      </c>
      <c r="S253" s="191">
        <v>258.08264812200912</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33.75650786968211</v>
      </c>
      <c r="F254" s="128">
        <f>VLOOKUP(A254,'Tüm - Sektör'!$A:$H,6,0)</f>
        <v>32.057462364370473</v>
      </c>
      <c r="G254" s="127">
        <f>VLOOKUP(A254,'Tüm - Sektör'!$A:$H,7,0)</f>
        <v>774.54246000000001</v>
      </c>
      <c r="H254" s="159">
        <v>1.53</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261.45848646392938</v>
      </c>
      <c r="R254" s="166" t="str">
        <f t="shared" si="10"/>
        <v/>
      </c>
      <c r="S254" s="191">
        <v>261.45848646392938</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263.16306437054959</v>
      </c>
      <c r="R255" s="166" t="str">
        <f t="shared" si="10"/>
        <v/>
      </c>
      <c r="S255" s="191">
        <v>263.16306437054959</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263.1842092086157</v>
      </c>
      <c r="R256" s="166" t="str">
        <f t="shared" si="10"/>
        <v/>
      </c>
      <c r="S256" s="191">
        <v>263.1842092086157</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16.01859245450785</v>
      </c>
      <c r="F257" s="128">
        <f>VLOOKUP(A257,'Tüm - Sektör'!$A:$H,6,0)</f>
        <v>6.6739797140301924</v>
      </c>
      <c r="G257" s="127">
        <f>VLOOKUP(A257,'Tüm - Sektör'!$A:$H,7,0)</f>
        <v>1653.7573420000001</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264.9086488014816</v>
      </c>
      <c r="R257" s="166" t="str">
        <f t="shared" si="10"/>
        <v/>
      </c>
      <c r="S257" s="191">
        <v>264.9086488014816</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292.35515584593145</v>
      </c>
      <c r="R258" s="166" t="str">
        <f t="shared" si="10"/>
        <v/>
      </c>
      <c r="S258" s="191">
        <v>292.35515584593145</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325.2183884942217</v>
      </c>
      <c r="R259" s="166" t="str">
        <f t="shared" ref="R259:R263" si="12">IF(OR(H259="", H260="", Q259=0), "", IF(H259&lt;H260, (H260-H259)/H259, ""))</f>
        <v/>
      </c>
      <c r="S259" s="191">
        <v>325.2183884942217</v>
      </c>
      <c r="T259" s="208">
        <f t="shared" ref="T259:T263"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48.474172415602531</v>
      </c>
      <c r="F260" s="128">
        <f>VLOOKUP(A260,'Tüm - Sektör'!$A:$H,6,0)</f>
        <v>33.744637950297623</v>
      </c>
      <c r="G260" s="127">
        <f>VLOOKUP(A260,'Tüm - Sektör'!$A:$H,7,0)</f>
        <v>693.49307699999997</v>
      </c>
      <c r="H260" s="159">
        <v>1.19</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336.1650298352472</v>
      </c>
      <c r="R260" s="166" t="str">
        <f t="shared" si="12"/>
        <v/>
      </c>
      <c r="S260" s="191">
        <v>336.1650298352472</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60.27758067008898</v>
      </c>
      <c r="F262" s="128">
        <f>VLOOKUP(A262,'Tüm - Sektör'!$A:$H,6,0)</f>
        <v>93.453613441998414</v>
      </c>
      <c r="G262" s="127">
        <f>VLOOKUP(A262,'Tüm - Sektör'!$A:$H,7,0)</f>
        <v>592.54522899999995</v>
      </c>
      <c r="H262" s="159">
        <v>1.1200000000000001</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357.17192841723846</v>
      </c>
      <c r="R262" s="166" t="str">
        <f t="shared" si="12"/>
        <v/>
      </c>
      <c r="S262" s="191">
        <v>357.17192841723846</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481.9752811537486</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2" t="s">
        <v>2316</v>
      </c>
      <c r="B264" s="233"/>
      <c r="C264" s="233"/>
      <c r="D264" s="233"/>
      <c r="E264" s="233"/>
      <c r="F264" s="233"/>
      <c r="G264" s="233"/>
      <c r="H264" s="234"/>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6.08</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13.522650439486139</v>
      </c>
      <c r="F272" s="128">
        <f>VLOOKUP(A272,'Tüm - Sektör'!$A:$H,6,0)</f>
        <v>0.90151002929907587</v>
      </c>
      <c r="G272" s="127">
        <f>VLOOKUP(A272,'Tüm - Sektör'!$A:$H,7,0)</f>
        <v>7.3957799999999996E-4</v>
      </c>
      <c r="H272" s="159">
        <v>4000</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1.0001054766734279E-4</v>
      </c>
      <c r="R272" s="166" t="str">
        <f t="shared" si="18"/>
        <v/>
      </c>
      <c r="S272" s="191">
        <v>1.0001054766734279E-4</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13.613565352420638</v>
      </c>
      <c r="F273" s="128">
        <f>VLOOKUP(A273,'Tüm - Sektör'!$A:$H,6,0)</f>
        <v>0.73900003189845265</v>
      </c>
      <c r="G273" s="127">
        <f>VLOOKUP(A273,'Tüm - Sektör'!$A:$H,7,0)</f>
        <v>7.7739300000000003E-4</v>
      </c>
      <c r="H273" s="159">
        <v>3780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1.0583090410014336E-4</v>
      </c>
      <c r="R273" s="166">
        <f t="shared" si="18"/>
        <v>0.2724867724867725</v>
      </c>
      <c r="S273" s="191">
        <v>1.0583090410014336E-4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7.3435400278237539</v>
      </c>
      <c r="F274" s="128">
        <f>VLOOKUP(A274,'Tüm - Sektör'!$A:$H,6,0)</f>
        <v>0.4846741265104943</v>
      </c>
      <c r="G274" s="127">
        <f>VLOOKUP(A274,'Tüm - Sektör'!$A:$H,7,0)</f>
        <v>1.1325970000000001</v>
      </c>
      <c r="H274" s="159">
        <v>4810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8.3172714048931007E-2</v>
      </c>
      <c r="R274" s="166" t="str">
        <f t="shared" si="18"/>
        <v/>
      </c>
      <c r="S274" s="191">
        <v>8.3172714048931007E-2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0.76939089871156363</v>
      </c>
      <c r="F275" s="128">
        <f>VLOOKUP(A275,'Tüm - Sektör'!$A:$H,6,0)</f>
        <v>2.2701756315024191E-3</v>
      </c>
      <c r="G275" s="127">
        <f>VLOOKUP(A275,'Tüm - Sektör'!$A:$H,7,0)</f>
        <v>10.951673</v>
      </c>
      <c r="H275" s="159">
        <v>4750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8.4261175318651668E-2</v>
      </c>
      <c r="R275" s="166" t="str">
        <f t="shared" si="18"/>
        <v/>
      </c>
      <c r="S275" s="191">
        <v>8.4261175318651668E-2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0.21038790290598289</v>
      </c>
      <c r="F276" s="128">
        <f>VLOOKUP(A276,'Tüm - Sektör'!$A:$H,6,0)</f>
        <v>1.8953865145618991E-4</v>
      </c>
      <c r="G276" s="127">
        <f>VLOOKUP(A276,'Tüm - Sektör'!$A:$H,7,0)</f>
        <v>84.532953000000006</v>
      </c>
      <c r="H276" s="159">
        <v>2250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0.17784710708120016</v>
      </c>
      <c r="R276" s="166" t="str">
        <f t="shared" si="18"/>
        <v/>
      </c>
      <c r="S276" s="191">
        <v>0.17784710708120016</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5.6803161557466364</v>
      </c>
      <c r="F277" s="128">
        <f>VLOOKUP(A277,'Tüm - Sektör'!$A:$H,6,0)</f>
        <v>0.12398207283534027</v>
      </c>
      <c r="G277" s="127">
        <f>VLOOKUP(A277,'Tüm - Sektör'!$A:$H,7,0)</f>
        <v>4.3228220000000004</v>
      </c>
      <c r="H277" s="159">
        <v>1629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0.24554995645016986</v>
      </c>
      <c r="R277" s="166" t="str">
        <f t="shared" si="18"/>
        <v/>
      </c>
      <c r="S277" s="191">
        <v>0.24554995645016986</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0.57080518692956583</v>
      </c>
      <c r="F278" s="128">
        <f>VLOOKUP(A278,'Tüm - Sektör'!$A:$H,6,0)</f>
        <v>3.5188404633975231E-3</v>
      </c>
      <c r="G278" s="127">
        <f>VLOOKUP(A278,'Tüm - Sektör'!$A:$H,7,0)</f>
        <v>47.739924000000002</v>
      </c>
      <c r="H278" s="159">
        <v>1468</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0.27250196242823266</v>
      </c>
      <c r="R278" s="166" t="str">
        <f t="shared" si="18"/>
        <v/>
      </c>
      <c r="S278" s="191">
        <v>0.27250196242823266</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11.461868648217441</v>
      </c>
      <c r="F279" s="128">
        <f>VLOOKUP(A279,'Tüm - Sektör'!$A:$H,6,0)</f>
        <v>0.33007826268383722</v>
      </c>
      <c r="G279" s="127">
        <f>VLOOKUP(A279,'Tüm - Sektör'!$A:$H,7,0)</f>
        <v>2.442218</v>
      </c>
      <c r="H279" s="159">
        <v>1429</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0.27992381926312304</v>
      </c>
      <c r="R279" s="166" t="str">
        <f t="shared" si="18"/>
        <v/>
      </c>
      <c r="S279" s="191">
        <v>0.27992381926312304</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1.3593054119258237</v>
      </c>
      <c r="F280" s="128">
        <f>VLOOKUP(A280,'Tüm - Sektör'!$A:$H,6,0)</f>
        <v>9.2351960045915834E-3</v>
      </c>
      <c r="G280" s="127">
        <f>VLOOKUP(A280,'Tüm - Sektör'!$A:$H,7,0)</f>
        <v>37.479664</v>
      </c>
      <c r="H280" s="159">
        <v>785.5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0.5094631011236147</v>
      </c>
      <c r="R280" s="166" t="str">
        <f t="shared" si="18"/>
        <v/>
      </c>
      <c r="S280" s="191">
        <v>0.5094631011236147</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1.8623605881485872</v>
      </c>
      <c r="F281" s="128">
        <f>VLOOKUP(A281,'Tüm - Sektör'!$A:$H,6,0)</f>
        <v>1.9093470216391781E-2</v>
      </c>
      <c r="G281" s="127">
        <f>VLOOKUP(A281,'Tüm - Sektör'!$A:$H,7,0)</f>
        <v>31.219389</v>
      </c>
      <c r="H281" s="159">
        <v>688</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0.58141759659679526</v>
      </c>
      <c r="R281" s="166" t="str">
        <f t="shared" si="18"/>
        <v/>
      </c>
      <c r="S281" s="191">
        <v>0.58141759659679526</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0.84365739775168991</v>
      </c>
      <c r="F282" s="128">
        <f>VLOOKUP(A282,'Tüm - Sektör'!$A:$H,6,0)</f>
        <v>9.03042714816088E-3</v>
      </c>
      <c r="G282" s="127">
        <f>VLOOKUP(A282,'Tüm - Sektör'!$A:$H,7,0)</f>
        <v>91.899596000000003</v>
      </c>
      <c r="H282" s="159">
        <v>516</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0.7753177401579161</v>
      </c>
      <c r="R282" s="166" t="str">
        <f t="shared" si="18"/>
        <v/>
      </c>
      <c r="S282" s="191">
        <v>0.7753177401579161</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15.699147811008951</v>
      </c>
      <c r="F283" s="128">
        <f>VLOOKUP(A283,'Tüm - Sektör'!$A:$H,6,0)</f>
        <v>1.4658401317468674</v>
      </c>
      <c r="G283" s="127">
        <f>VLOOKUP(A283,'Tüm - Sektör'!$A:$H,7,0)</f>
        <v>4.9969520000000003</v>
      </c>
      <c r="H283" s="159">
        <v>510</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0.78447888052516801</v>
      </c>
      <c r="R283" s="166" t="str">
        <f t="shared" si="18"/>
        <v/>
      </c>
      <c r="S283" s="191">
        <v>0.78447888052516801</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1.1758376832272586</v>
      </c>
      <c r="F284" s="128">
        <f>VLOOKUP(A284,'Tüm - Sektör'!$A:$H,6,0)</f>
        <v>7.303884036246544E-3</v>
      </c>
      <c r="G284" s="127">
        <f>VLOOKUP(A284,'Tüm - Sektör'!$A:$H,7,0)</f>
        <v>70.556014000000005</v>
      </c>
      <c r="H284" s="159">
        <v>482.25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0.82962420039510021</v>
      </c>
      <c r="R284" s="166" t="str">
        <f t="shared" si="18"/>
        <v/>
      </c>
      <c r="S284" s="191">
        <v>0.82962420039510021</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3.7973245515727934</v>
      </c>
      <c r="F285" s="128">
        <f>VLOOKUP(A285,'Tüm - Sektör'!$A:$H,6,0)</f>
        <v>8.9923857533373924E-2</v>
      </c>
      <c r="G285" s="127">
        <f>VLOOKUP(A285,'Tüm - Sektör'!$A:$H,7,0)</f>
        <v>24.953838000000001</v>
      </c>
      <c r="H285" s="159">
        <v>422.25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0.94757821693370137</v>
      </c>
      <c r="R285" s="166" t="str">
        <f t="shared" si="18"/>
        <v/>
      </c>
      <c r="S285" s="191">
        <v>0.94757821693370137</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1.2063063781254846</v>
      </c>
      <c r="F286" s="128">
        <f>VLOOKUP(A286,'Tüm - Sektör'!$A:$H,6,0)</f>
        <v>1.5181114000256686E-2</v>
      </c>
      <c r="G286" s="127">
        <f>VLOOKUP(A286,'Tüm - Sektör'!$A:$H,7,0)</f>
        <v>79.717928999999998</v>
      </c>
      <c r="H286" s="159">
        <v>416</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0.96164246203654524</v>
      </c>
      <c r="R286" s="166" t="str">
        <f t="shared" si="18"/>
        <v/>
      </c>
      <c r="S286" s="191">
        <v>0.96164246203654524</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0.1092474298612484</v>
      </c>
      <c r="F287" s="128">
        <f>VLOOKUP(A287,'Tüm - Sektör'!$A:$H,6,0)</f>
        <v>1.4501026131515395E-4</v>
      </c>
      <c r="G287" s="127">
        <f>VLOOKUP(A287,'Tüm - Sektör'!$A:$H,7,0)</f>
        <v>936.47786499999995</v>
      </c>
      <c r="H287" s="159">
        <v>391</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1.0230779987319913</v>
      </c>
      <c r="R287" s="166" t="str">
        <f t="shared" si="18"/>
        <v/>
      </c>
      <c r="S287" s="191">
        <v>1.0230779987319913</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8.9483510394802776E-2</v>
      </c>
      <c r="F288" s="128">
        <f>VLOOKUP(A288,'Tüm - Sektör'!$A:$H,6,0)</f>
        <v>5.1640991686751374E-5</v>
      </c>
      <c r="G288" s="127">
        <f>VLOOKUP(A288,'Tüm - Sektör'!$A:$H,7,0)</f>
        <v>1175.783874</v>
      </c>
      <c r="H288" s="159">
        <v>380.25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1.0521326851112047</v>
      </c>
      <c r="R288" s="166" t="str">
        <f t="shared" si="18"/>
        <v/>
      </c>
      <c r="S288" s="191">
        <v>1.0521326851112047</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1.2351340043198813</v>
      </c>
      <c r="F289" s="128">
        <f>VLOOKUP(A289,'Tüm - Sektör'!$A:$H,6,0)</f>
        <v>5.6826961321365596E-3</v>
      </c>
      <c r="G289" s="127">
        <f>VLOOKUP(A289,'Tüm - Sektör'!$A:$H,7,0)</f>
        <v>92.579552000000007</v>
      </c>
      <c r="H289" s="159">
        <v>350</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1.1434815277990069</v>
      </c>
      <c r="R289" s="166" t="str">
        <f t="shared" si="18"/>
        <v/>
      </c>
      <c r="S289" s="191">
        <v>1.1434815277990069</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2.2998823856189672</v>
      </c>
      <c r="F290" s="128">
        <f>VLOOKUP(A290,'Tüm - Sektör'!$A:$H,6,0)</f>
        <v>3.1234255322252717E-2</v>
      </c>
      <c r="G290" s="127">
        <f>VLOOKUP(A290,'Tüm - Sektör'!$A:$H,7,0)</f>
        <v>51.918782</v>
      </c>
      <c r="H290" s="159">
        <v>335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1.1940709220459109</v>
      </c>
      <c r="R290" s="166" t="str">
        <f t="shared" si="18"/>
        <v/>
      </c>
      <c r="S290" s="191">
        <v>1.1940709220459109</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3.9753385895260163</v>
      </c>
      <c r="F291" s="128">
        <f>VLOOKUP(A291,'Tüm - Sektör'!$A:$H,6,0)</f>
        <v>0.10755786227072554</v>
      </c>
      <c r="G291" s="127">
        <f>VLOOKUP(A291,'Tüm - Sektör'!$A:$H,7,0)</f>
        <v>32.616509000000001</v>
      </c>
      <c r="H291" s="159">
        <v>308.5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1.2966166688332263</v>
      </c>
      <c r="R291" s="166" t="str">
        <f t="shared" si="18"/>
        <v/>
      </c>
      <c r="S291" s="191">
        <v>1.2966166688332263</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5.8704008051372112</v>
      </c>
      <c r="F292" s="128">
        <f>VLOOKUP(A292,'Tüm - Sektör'!$A:$H,6,0)</f>
        <v>0.19057267903964456</v>
      </c>
      <c r="G292" s="127">
        <f>VLOOKUP(A292,'Tüm - Sektör'!$A:$H,7,0)</f>
        <v>22.563583000000001</v>
      </c>
      <c r="H292" s="159">
        <v>302</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1.324572758099803</v>
      </c>
      <c r="R292" s="166" t="str">
        <f t="shared" si="18"/>
        <v/>
      </c>
      <c r="S292" s="191">
        <v>1.324572758099803</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6.9354482289162593</v>
      </c>
      <c r="F293" s="128">
        <f>VLOOKUP(A293,'Tüm - Sektör'!$A:$H,6,0)</f>
        <v>0.22090932406167413</v>
      </c>
      <c r="G293" s="127">
        <f>VLOOKUP(A293,'Tüm - Sektör'!$A:$H,7,0)</f>
        <v>19.260493</v>
      </c>
      <c r="H293" s="159">
        <v>299.5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1.3358015206490401</v>
      </c>
      <c r="R293" s="166" t="str">
        <f t="shared" si="18"/>
        <v/>
      </c>
      <c r="S293" s="191">
        <v>1.3358015206490401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0.31988596781791862</v>
      </c>
      <c r="F294" s="128">
        <f>VLOOKUP(A294,'Tüm - Sektör'!$A:$H,6,0)</f>
        <v>1.0939488800738631E-3</v>
      </c>
      <c r="G294" s="127">
        <f>VLOOKUP(A294,'Tüm - Sektör'!$A:$H,7,0)</f>
        <v>426.09840800000001</v>
      </c>
      <c r="H294" s="159">
        <v>293.5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1.3630290162875438</v>
      </c>
      <c r="R294" s="166" t="str">
        <f t="shared" si="18"/>
        <v/>
      </c>
      <c r="S294" s="191">
        <v>1.3630290162875438</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11.201575031061967</v>
      </c>
      <c r="F295" s="128">
        <f>VLOOKUP(A295,'Tüm - Sektör'!$A:$H,6,0)</f>
        <v>2.1311976847530381</v>
      </c>
      <c r="G295" s="127">
        <f>VLOOKUP(A295,'Tüm - Sektör'!$A:$H,7,0)</f>
        <v>12.229931000000001</v>
      </c>
      <c r="H295" s="159">
        <v>292</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1.3699448972121073</v>
      </c>
      <c r="R295" s="166" t="str">
        <f t="shared" si="18"/>
        <v/>
      </c>
      <c r="S295" s="191">
        <v>1.3699448972121073</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0.19815803584882971</v>
      </c>
      <c r="F296" s="128">
        <f>VLOOKUP(A296,'Tüm - Sektör'!$A:$H,6,0)</f>
        <v>4.9344597800893893E-4</v>
      </c>
      <c r="G296" s="127">
        <f>VLOOKUP(A296,'Tüm - Sektör'!$A:$H,7,0)</f>
        <v>692.54227100000003</v>
      </c>
      <c r="H296" s="159">
        <v>291.5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1.3723281616364795</v>
      </c>
      <c r="R296" s="166" t="str">
        <f t="shared" si="18"/>
        <v/>
      </c>
      <c r="S296" s="191">
        <v>1.3723281616364795</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7.5594226727165674</v>
      </c>
      <c r="F297" s="128">
        <f>VLOOKUP(A297,'Tüm - Sektör'!$A:$H,6,0)</f>
        <v>0.27900983336439467</v>
      </c>
      <c r="G297" s="127">
        <f>VLOOKUP(A297,'Tüm - Sektör'!$A:$H,7,0)</f>
        <v>18.316268000000001</v>
      </c>
      <c r="H297" s="159">
        <v>289</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1.3846041159875295</v>
      </c>
      <c r="R297" s="166" t="str">
        <f t="shared" si="18"/>
        <v/>
      </c>
      <c r="S297" s="191">
        <v>1.3846041159875295</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0.8329298717667375</v>
      </c>
      <c r="F298" s="128">
        <f>VLOOKUP(A298,'Tüm - Sektör'!$A:$H,6,0)</f>
        <v>8.6195405413268238E-3</v>
      </c>
      <c r="G298" s="127">
        <f>VLOOKUP(A298,'Tüm - Sektör'!$A:$H,7,0)</f>
        <v>180.39090300000001</v>
      </c>
      <c r="H298" s="159">
        <v>266.25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1.50252971703676</v>
      </c>
      <c r="R298" s="166" t="str">
        <f t="shared" si="18"/>
        <v/>
      </c>
      <c r="S298" s="191">
        <v>1.50252971703676</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1.2742810267519373</v>
      </c>
      <c r="F299" s="128">
        <f>VLOOKUP(A299,'Tüm - Sektör'!$A:$H,6,0)</f>
        <v>9.8021617442456722E-3</v>
      </c>
      <c r="G299" s="127">
        <f>VLOOKUP(A299,'Tüm - Sektör'!$A:$H,7,0)</f>
        <v>120.540333</v>
      </c>
      <c r="H299" s="159">
        <v>260.5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1.5360225930026044</v>
      </c>
      <c r="R299" s="166" t="str">
        <f t="shared" si="18"/>
        <v/>
      </c>
      <c r="S299" s="191">
        <v>1.5360225930026044</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1.3493420966355798</v>
      </c>
      <c r="F300" s="128">
        <f>VLOOKUP(A300,'Tüm - Sektör'!$A:$H,6,0)</f>
        <v>1.5828431126074276E-2</v>
      </c>
      <c r="G300" s="127">
        <f>VLOOKUP(A300,'Tüm - Sektör'!$A:$H,7,0)</f>
        <v>115.707533</v>
      </c>
      <c r="H300" s="159">
        <v>256.25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1.5612904517475052</v>
      </c>
      <c r="R300" s="166" t="str">
        <f t="shared" si="18"/>
        <v/>
      </c>
      <c r="S300" s="191">
        <v>1.5612904517475052</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4.1964144255718239</v>
      </c>
      <c r="F301" s="128">
        <f>VLOOKUP(A301,'Tüm - Sektör'!$A:$H,6,0)</f>
        <v>9.0576271644734682E-2</v>
      </c>
      <c r="G301" s="127">
        <f>VLOOKUP(A301,'Tüm - Sektör'!$A:$H,7,0)</f>
        <v>39.326844000000001</v>
      </c>
      <c r="H301" s="159">
        <v>242.4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1.6503173547381274</v>
      </c>
      <c r="R301" s="166" t="str">
        <f t="shared" si="18"/>
        <v/>
      </c>
      <c r="S301" s="191">
        <v>1.6503173547381274</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2.737802599467694</v>
      </c>
      <c r="F302" s="128">
        <f>VLOOKUP(A302,'Tüm - Sektör'!$A:$H,6,0)</f>
        <v>4.516354604644477E-2</v>
      </c>
      <c r="G302" s="127">
        <f>VLOOKUP(A302,'Tüm - Sektör'!$A:$H,7,0)</f>
        <v>62.8855</v>
      </c>
      <c r="H302" s="159">
        <v>232.4</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1.7216808536882566</v>
      </c>
      <c r="R302" s="166" t="str">
        <f t="shared" si="18"/>
        <v/>
      </c>
      <c r="S302" s="191">
        <v>1.7216808536882566</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0.91508534180188039</v>
      </c>
      <c r="F303" s="128">
        <f>VLOOKUP(A303,'Tüm - Sektör'!$A:$H,6,0)</f>
        <v>1.7272122521386751E-2</v>
      </c>
      <c r="G303" s="127">
        <f>VLOOKUP(A303,'Tüm - Sektör'!$A:$H,7,0)</f>
        <v>199.069242</v>
      </c>
      <c r="H303" s="159">
        <v>219.6</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1.8216534535781124</v>
      </c>
      <c r="R303" s="166" t="str">
        <f t="shared" si="18"/>
        <v/>
      </c>
      <c r="S303" s="191">
        <v>1.8216534535781124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0.27692846647932889</v>
      </c>
      <c r="F304" s="128">
        <f>VLOOKUP(A304,'Tüm - Sektör'!$A:$H,6,0)</f>
        <v>5.0555056533935206E-4</v>
      </c>
      <c r="G304" s="127">
        <f>VLOOKUP(A304,'Tüm - Sektör'!$A:$H,7,0)</f>
        <v>667.62948400000005</v>
      </c>
      <c r="H304" s="159">
        <v>216.4</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1.8488560918050567</v>
      </c>
      <c r="R304" s="166" t="str">
        <f t="shared" si="18"/>
        <v/>
      </c>
      <c r="S304" s="191">
        <v>1.8488560918050567</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0.95604111985028384</v>
      </c>
      <c r="F305" s="128">
        <f>VLOOKUP(A305,'Tüm - Sektör'!$A:$H,6,0)</f>
        <v>8.2959222268620958E-3</v>
      </c>
      <c r="G305" s="127">
        <f>VLOOKUP(A305,'Tüm - Sektör'!$A:$H,7,0)</f>
        <v>196.92824899999999</v>
      </c>
      <c r="H305" s="159">
        <v>212.5</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1.8827150370411554</v>
      </c>
      <c r="R305" s="166" t="str">
        <f t="shared" si="18"/>
        <v/>
      </c>
      <c r="S305" s="191">
        <v>1.8827150370411554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2.4229164281608311</v>
      </c>
      <c r="F306" s="128">
        <f>VLOOKUP(A306,'Tüm - Sektör'!$A:$H,6,0)</f>
        <v>3.148280182121662E-2</v>
      </c>
      <c r="G306" s="127">
        <f>VLOOKUP(A306,'Tüm - Sektör'!$A:$H,7,0)</f>
        <v>79.204424000000003</v>
      </c>
      <c r="H306" s="159">
        <v>208.5</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1.9190570009261601</v>
      </c>
      <c r="R306" s="166" t="str">
        <f t="shared" si="18"/>
        <v/>
      </c>
      <c r="S306" s="191">
        <v>1.9190570009261601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7.4129984248024758</v>
      </c>
      <c r="F307" s="128">
        <f>VLOOKUP(A307,'Tüm - Sektör'!$A:$H,6,0)</f>
        <v>0.23725761582714033</v>
      </c>
      <c r="G307" s="127">
        <f>VLOOKUP(A307,'Tüm - Sektör'!$A:$H,7,0)</f>
        <v>25.942046000000001</v>
      </c>
      <c r="H307" s="159">
        <v>208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1.9230834613415337</v>
      </c>
      <c r="R307" s="166" t="str">
        <f t="shared" si="18"/>
        <v/>
      </c>
      <c r="S307" s="191">
        <v>1.9230834613415337</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4.3150787235884032</v>
      </c>
      <c r="F309" s="128">
        <f>VLOOKUP(A309,'Tüm - Sektör'!$A:$H,6,0)</f>
        <v>8.2975539674355309E-2</v>
      </c>
      <c r="G309" s="127">
        <f>VLOOKUP(A309,'Tüm - Sektör'!$A:$H,7,0)</f>
        <v>46.937992000000001</v>
      </c>
      <c r="H309" s="159">
        <v>197.5</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2.0254113060716268</v>
      </c>
      <c r="R309" s="166" t="str">
        <f t="shared" si="18"/>
        <v/>
      </c>
      <c r="S309" s="191">
        <v>2.0254113060716268</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8.3108097403729015</v>
      </c>
      <c r="F310" s="128">
        <f>VLOOKUP(A310,'Tüm - Sektör'!$A:$H,6,0)</f>
        <v>0.3536514783137405</v>
      </c>
      <c r="G310" s="127">
        <f>VLOOKUP(A310,'Tüm - Sektör'!$A:$H,7,0)</f>
        <v>25.599695000000001</v>
      </c>
      <c r="H310" s="159">
        <v>188.1</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2.1275419455657545</v>
      </c>
      <c r="R310" s="166" t="str">
        <f t="shared" si="18"/>
        <v/>
      </c>
      <c r="S310" s="191">
        <v>2.1275419455657545</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468</v>
      </c>
      <c r="B311" s="136" t="s">
        <v>356</v>
      </c>
      <c r="C311" s="137">
        <v>3885250224</v>
      </c>
      <c r="D311" s="137">
        <v>672000000</v>
      </c>
      <c r="E311" s="128">
        <f>VLOOKUP(A311,'Tüm - Sektör'!$A:$H,5,0)</f>
        <v>1.0434651048615231</v>
      </c>
      <c r="F311" s="128">
        <f>VLOOKUP(A311,'Tüm - Sektör'!$A:$H,6,0)</f>
        <v>8.8730025923598899E-3</v>
      </c>
      <c r="G311" s="127">
        <f>VLOOKUP(A311,'Tüm - Sektör'!$A:$H,7,0)</f>
        <v>217.993559</v>
      </c>
      <c r="H311" s="159">
        <v>175.9</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 t="shared" si="17"/>
        <v>2.2746867190107163</v>
      </c>
      <c r="R311" s="166" t="str">
        <f t="shared" si="18"/>
        <v/>
      </c>
      <c r="S311" s="191">
        <v>2.2746867190107163</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555</v>
      </c>
      <c r="B312" s="212" t="s">
        <v>355</v>
      </c>
      <c r="C312" s="213">
        <v>1784851552</v>
      </c>
      <c r="D312" s="213">
        <v>112000000</v>
      </c>
      <c r="E312" s="197">
        <f>VLOOKUP(A312,'Tüm - Sektör'!$A:$H,5,0)</f>
        <v>13.813192593476639</v>
      </c>
      <c r="F312" s="197">
        <f>VLOOKUP(A312,'Tüm - Sektör'!$A:$H,6,0)</f>
        <v>0.72124021478052625</v>
      </c>
      <c r="G312" s="196">
        <f>VLOOKUP(A312,'Tüm - Sektör'!$A:$H,7,0)</f>
        <v>16.937535</v>
      </c>
      <c r="H312" s="198">
        <v>171</v>
      </c>
      <c r="I312" s="227" t="e">
        <f>VLOOKUP(A312,'Tüm - Sektör'!$A:$H,9,0)</f>
        <v>#REF!</v>
      </c>
      <c r="J312" s="213" t="e">
        <f>VLOOKUP(A312,'Tüm - Sektör'!$A:$H,10,0)</f>
        <v>#REF!</v>
      </c>
      <c r="K312" s="227" t="e">
        <f>VLOOKUP(A312,'Tüm - Sektör'!$A:$H,11,0)</f>
        <v>#REF!</v>
      </c>
      <c r="L312" s="227" t="e">
        <f>VLOOKUP(A312,'Tüm - Sektör'!$A:$H,12,0)</f>
        <v>#REF!</v>
      </c>
      <c r="M312" s="227" t="e">
        <f>VLOOKUP(A312,'Tüm - Sektör'!$A:$H,13,0)</f>
        <v>#REF!</v>
      </c>
      <c r="N312" s="228" t="e">
        <f>VLOOKUP(A312,'Tüm - Sektör'!$A:$H,14,0)</f>
        <v>#REF!</v>
      </c>
      <c r="O312" s="229" t="e">
        <f>VLOOKUP(A312,'Tüm - Sektör'!$A:$H,15,0)</f>
        <v>#REF!</v>
      </c>
      <c r="P312" s="230" t="e">
        <f>VLOOKUP(A312,'Tüm - Sektör'!$A:$H,16,0)</f>
        <v>#REF!</v>
      </c>
      <c r="Q312" s="199">
        <f t="shared" si="17"/>
        <v>2.3396143301375134</v>
      </c>
      <c r="R312" s="166" t="str">
        <f t="shared" si="18"/>
        <v/>
      </c>
      <c r="S312" s="191">
        <v>2.3396143301375134</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631</v>
      </c>
      <c r="B313" s="126" t="s">
        <v>208</v>
      </c>
      <c r="C313" s="127">
        <v>3343455014</v>
      </c>
      <c r="D313" s="127">
        <v>577000000</v>
      </c>
      <c r="E313" s="128">
        <f>VLOOKUP(A313,'Tüm - Sektör'!$A:$H,5,0)</f>
        <v>2.0585099643083136</v>
      </c>
      <c r="F313" s="128">
        <f>VLOOKUP(A313,'Tüm - Sektör'!$A:$H,6,0)</f>
        <v>2.123576343472305E-2</v>
      </c>
      <c r="G313" s="127">
        <f>VLOOKUP(A313,'Tüm - Sektör'!$A:$H,7,0)</f>
        <v>115.48181</v>
      </c>
      <c r="H313" s="159">
        <v>168.3</v>
      </c>
      <c r="I313" s="128" t="e">
        <f>VLOOKUP(A313,'Tüm - Sektör'!$A:$H,9,0)</f>
        <v>#REF!</v>
      </c>
      <c r="J313" s="127" t="e">
        <f>VLOOKUP(A313,'Tüm - Sektör'!$A:$H,10,0)</f>
        <v>#REF!</v>
      </c>
      <c r="K313" s="128" t="e">
        <f>VLOOKUP(A313,'Tüm - Sektör'!$A:$H,11,0)</f>
        <v>#REF!</v>
      </c>
      <c r="L313" s="128" t="e">
        <f>VLOOKUP(A313,'Tüm - Sektör'!$A:$H,12,0)</f>
        <v>#REF!</v>
      </c>
      <c r="M313" s="128" t="e">
        <f>VLOOKUP(A313,'Tüm - Sektör'!$A:$H,13,0)</f>
        <v>#REF!</v>
      </c>
      <c r="N313" s="129" t="e">
        <f>VLOOKUP(A313,'Tüm - Sektör'!$A:$H,14,0)</f>
        <v>#REF!</v>
      </c>
      <c r="O313" s="130" t="e">
        <f>VLOOKUP(A313,'Tüm - Sektör'!$A:$H,15,0)</f>
        <v>#REF!</v>
      </c>
      <c r="P313" s="152" t="e">
        <f>VLOOKUP(A313,'Tüm - Sektör'!$A:$H,16,0)</f>
        <v>#REF!</v>
      </c>
      <c r="Q313" s="158">
        <f t="shared" si="17"/>
        <v>2.3772045658135941</v>
      </c>
      <c r="R313" s="166" t="str">
        <f t="shared" si="18"/>
        <v/>
      </c>
      <c r="S313" s="191">
        <v>2.3772045658135941</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2.890626052368547</v>
      </c>
      <c r="F314" s="128">
        <f>VLOOKUP(A314,'Tüm - Sektör'!$A:$H,6,0)</f>
        <v>8.2636536660049942E-2</v>
      </c>
      <c r="G314" s="127">
        <f>VLOOKUP(A314,'Tüm - Sektör'!$A:$H,7,0)</f>
        <v>86.823064000000002</v>
      </c>
      <c r="H314" s="159">
        <v>159.4</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2.5097301074486169</v>
      </c>
      <c r="R314" s="166" t="str">
        <f t="shared" si="18"/>
        <v/>
      </c>
      <c r="S314" s="191">
        <v>2.5097301074486169</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3.0312694311475075</v>
      </c>
      <c r="F315" s="128">
        <f>VLOOKUP(A315,'Tüm - Sektör'!$A:$H,6,0)</f>
        <v>6.0621751317871078E-2</v>
      </c>
      <c r="G315" s="127">
        <f>VLOOKUP(A315,'Tüm - Sektör'!$A:$H,7,0)</f>
        <v>85.154841000000005</v>
      </c>
      <c r="H315" s="159">
        <v>155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2.5812726643752648</v>
      </c>
      <c r="R315" s="166" t="str">
        <f t="shared" si="18"/>
        <v/>
      </c>
      <c r="S315" s="191">
        <v>2.5812726643752648</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1.1658986309435329</v>
      </c>
      <c r="F316" s="128">
        <f>VLOOKUP(A316,'Tüm - Sektör'!$A:$H,6,0)</f>
        <v>1.5755386904642336E-2</v>
      </c>
      <c r="G316" s="127">
        <f>VLOOKUP(A316,'Tüm - Sektör'!$A:$H,7,0)</f>
        <v>231.500754</v>
      </c>
      <c r="H316" s="159">
        <v>148.19999999999999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2.6990641215099562</v>
      </c>
      <c r="R316" s="166" t="str">
        <f t="shared" si="18"/>
        <v/>
      </c>
      <c r="S316" s="191">
        <v>2.6990641215099562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8.4089194282903499</v>
      </c>
      <c r="F317" s="128">
        <f>VLOOKUP(A317,'Tüm - Sektör'!$A:$H,6,0)</f>
        <v>0.671210043765194</v>
      </c>
      <c r="G317" s="127">
        <f>VLOOKUP(A317,'Tüm - Sektör'!$A:$H,7,0)</f>
        <v>32.857968999999997</v>
      </c>
      <c r="H317" s="159">
        <v>144.80000000000001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2.7630001389826204</v>
      </c>
      <c r="R317" s="166" t="str">
        <f t="shared" si="18"/>
        <v/>
      </c>
      <c r="S317" s="191">
        <v>2.7630001389826204</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5.3512397230444471</v>
      </c>
      <c r="F318" s="128">
        <f>VLOOKUP(A318,'Tüm - Sektör'!$A:$H,6,0)</f>
        <v>0.22484200516993474</v>
      </c>
      <c r="G318" s="127">
        <f>VLOOKUP(A318,'Tüm - Sektör'!$A:$H,7,0)</f>
        <v>53.288747999999998</v>
      </c>
      <c r="H318" s="159">
        <v>140.30000000000001</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2.8516086508890535</v>
      </c>
      <c r="R318" s="166" t="str">
        <f t="shared" si="18"/>
        <v/>
      </c>
      <c r="S318" s="191">
        <v>2.8516086508890535</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1.7976041772261078</v>
      </c>
      <c r="F319" s="128">
        <f>VLOOKUP(A319,'Tüm - Sektör'!$A:$H,6,0)</f>
        <v>3.3565546346825764E-2</v>
      </c>
      <c r="G319" s="127">
        <f>VLOOKUP(A319,'Tüm - Sektör'!$A:$H,7,0)</f>
        <v>160.34344200000001</v>
      </c>
      <c r="H319" s="159">
        <v>138.80000000000001</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2.8823404113001216</v>
      </c>
      <c r="R319" s="166" t="str">
        <f t="shared" si="18"/>
        <v/>
      </c>
      <c r="S319" s="191">
        <v>2.8823404113001216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4.8803980374552971</v>
      </c>
      <c r="F320" s="128">
        <f>VLOOKUP(A320,'Tüm - Sektör'!$A:$H,6,0)</f>
        <v>0.3862602324855795</v>
      </c>
      <c r="G320" s="127">
        <f>VLOOKUP(A320,'Tüm - Sektör'!$A:$H,7,0)</f>
        <v>61.261921000000001</v>
      </c>
      <c r="H320" s="159">
        <v>133.80000000000001</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2.9898255901914141</v>
      </c>
      <c r="R320" s="166" t="str">
        <f t="shared" si="18"/>
        <v/>
      </c>
      <c r="S320" s="191">
        <v>2.9898255901914141</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729</v>
      </c>
      <c r="B321" s="136" t="s">
        <v>349</v>
      </c>
      <c r="C321" s="137">
        <v>6782904588</v>
      </c>
      <c r="D321" s="137">
        <v>351991313</v>
      </c>
      <c r="E321" s="128">
        <f>VLOOKUP(A321,'Tüm - Sektör'!$A:$H,5,0)</f>
        <v>5.6202758630017957</v>
      </c>
      <c r="F321" s="128">
        <f>VLOOKUP(A321,'Tüm - Sektör'!$A:$H,6,0)</f>
        <v>0.12096277877749932</v>
      </c>
      <c r="G321" s="127">
        <f>VLOOKUP(A321,'Tüm - Sektör'!$A:$H,7,0)</f>
        <v>53.715555000000002</v>
      </c>
      <c r="H321" s="159">
        <v>132.5</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3.0189623723424548</v>
      </c>
      <c r="R321" s="166" t="str">
        <f t="shared" si="18"/>
        <v/>
      </c>
      <c r="S321" s="191">
        <v>3.0189623723424548</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16.945255429326743</v>
      </c>
      <c r="F323" s="128">
        <f>VLOOKUP(A323,'Tüm - Sektör'!$A:$H,6,0)</f>
        <v>1.1153457073157218</v>
      </c>
      <c r="G323" s="127">
        <f>VLOOKUP(A323,'Tüm - Sektör'!$A:$H,7,0)</f>
        <v>18.936226999999999</v>
      </c>
      <c r="H323" s="159">
        <v>124.7</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3.2087920338271361</v>
      </c>
      <c r="R323" s="166" t="str">
        <f t="shared" si="18"/>
        <v/>
      </c>
      <c r="S323" s="191">
        <v>3.2087920338271361</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7.6408787010506209</v>
      </c>
      <c r="F324" s="128">
        <f>VLOOKUP(A324,'Tüm - Sektör'!$A:$H,6,0)</f>
        <v>0.25469595670168738</v>
      </c>
      <c r="G324" s="127">
        <f>VLOOKUP(A324,'Tüm - Sektör'!$A:$H,7,0)</f>
        <v>43.649664999999999</v>
      </c>
      <c r="H324" s="159">
        <v>120</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3.3352179560649473</v>
      </c>
      <c r="R324" s="166" t="str">
        <f t="shared" si="18"/>
        <v/>
      </c>
      <c r="S324" s="191">
        <v>3.3352179560649473</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8.4437581639267414</v>
      </c>
      <c r="F325" s="128">
        <f>VLOOKUP(A325,'Tüm - Sektör'!$A:$H,6,0)</f>
        <v>0.5223158582164259</v>
      </c>
      <c r="G325" s="127">
        <f>VLOOKUP(A325,'Tüm - Sektör'!$A:$H,7,0)</f>
        <v>39.979588999999997</v>
      </c>
      <c r="H325" s="159">
        <v>118.5</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3.3757798100918577</v>
      </c>
      <c r="R325" s="166" t="str">
        <f t="shared" si="18"/>
        <v/>
      </c>
      <c r="S325" s="191">
        <v>3.3757798100918577</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670</v>
      </c>
      <c r="B326" s="136" t="s">
        <v>355</v>
      </c>
      <c r="C326" s="137">
        <v>2142280161</v>
      </c>
      <c r="D326" s="137">
        <v>155000000</v>
      </c>
      <c r="E326" s="128">
        <f>VLOOKUP(A326,'Tüm - Sektör'!$A:$H,5,0)</f>
        <v>7.5553471203181664</v>
      </c>
      <c r="F326" s="128">
        <f>VLOOKUP(A326,'Tüm - Sektör'!$A:$H,6,0)</f>
        <v>0.41661688008371472</v>
      </c>
      <c r="G326" s="127">
        <f>VLOOKUP(A326,'Tüm - Sektör'!$A:$H,7,0)</f>
        <v>44.987780999999998</v>
      </c>
      <c r="H326" s="159">
        <v>117.7</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 t="shared" si="17"/>
        <v>3.3989830162785433</v>
      </c>
      <c r="R326" s="166" t="str">
        <f t="shared" si="18"/>
        <v/>
      </c>
      <c r="S326" s="191">
        <v>3.3989830162785433</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2.4007673500657991</v>
      </c>
      <c r="F327" s="128">
        <f>VLOOKUP(A327,'Tüm - Sektör'!$A:$H,6,0)</f>
        <v>4.972076939144246E-2</v>
      </c>
      <c r="G327" s="127">
        <f>VLOOKUP(A327,'Tüm - Sektör'!$A:$H,7,0)</f>
        <v>143.01765399999999</v>
      </c>
      <c r="H327" s="159">
        <v>111.7</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17"/>
        <v>3.433521142062073</v>
      </c>
      <c r="R327" s="166">
        <f t="shared" si="18"/>
        <v>2.5067144136078755E-2</v>
      </c>
      <c r="S327" s="191">
        <v>3.433521142062073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1.4796753535778027</v>
      </c>
      <c r="F328" s="128">
        <f>VLOOKUP(A328,'Tüm - Sektör'!$A:$H,6,0)</f>
        <v>1.0989712171530679E-2</v>
      </c>
      <c r="G328" s="127">
        <f>VLOOKUP(A328,'Tüm - Sektör'!$A:$H,7,0)</f>
        <v>236.099774</v>
      </c>
      <c r="H328" s="159">
        <v>114.5</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3.4935101657308927</v>
      </c>
      <c r="R328" s="166" t="str">
        <f t="shared" si="18"/>
        <v/>
      </c>
      <c r="S328" s="191">
        <v>3.4935101657308927</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145</v>
      </c>
      <c r="B329" s="126" t="s">
        <v>200</v>
      </c>
      <c r="C329" s="127">
        <v>9789764329</v>
      </c>
      <c r="D329" s="127">
        <v>119470352</v>
      </c>
      <c r="E329" s="128">
        <f>VLOOKUP(A329,'Tüm - Sektör'!$A:$H,5,0)</f>
        <v>3.0925260911402517</v>
      </c>
      <c r="F329" s="128">
        <f>VLOOKUP(A329,'Tüm - Sektör'!$A:$H,6,0)</f>
        <v>0.2353209234356359</v>
      </c>
      <c r="G329" s="127">
        <f>VLOOKUP(A329,'Tüm - Sektör'!$A:$H,7,0)</f>
        <v>116.852366</v>
      </c>
      <c r="H329" s="159">
        <v>110.7</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3.6136899066647006</v>
      </c>
      <c r="R329" s="166" t="str">
        <f t="shared" ref="R329:R392" si="21">IF(OR(H329="", H330="", Q329=0), "", IF(H329&lt;H330, (H330-H329)/H329, ""))</f>
        <v/>
      </c>
      <c r="S329" s="191">
        <v>3.6136899066647006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4.3446858344757207</v>
      </c>
      <c r="F330" s="128">
        <f>VLOOKUP(A330,'Tüm - Sektör'!$A:$H,6,0)</f>
        <v>0.15927709856705211</v>
      </c>
      <c r="G330" s="127">
        <f>VLOOKUP(A330,'Tüm - Sektör'!$A:$H,7,0)</f>
        <v>87.197725000000005</v>
      </c>
      <c r="H330" s="159">
        <v>105.6</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3.7884672060600946</v>
      </c>
      <c r="R330" s="166" t="str">
        <f t="shared" si="21"/>
        <v/>
      </c>
      <c r="S330" s="191">
        <v>3.7884672060600946</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10</v>
      </c>
      <c r="B331" s="136" t="s">
        <v>255</v>
      </c>
      <c r="C331" s="137">
        <v>9551963345</v>
      </c>
      <c r="D331" s="137">
        <v>100000000</v>
      </c>
      <c r="E331" s="128">
        <f>VLOOKUP(A331,'Tüm - Sektör'!$A:$H,5,0)</f>
        <v>8.4523958950094098</v>
      </c>
      <c r="F331" s="128">
        <f>VLOOKUP(A331,'Tüm - Sektör'!$A:$H,6,0)</f>
        <v>0.81273037452013552</v>
      </c>
      <c r="G331" s="127">
        <f>VLOOKUP(A331,'Tüm - Sektör'!$A:$H,7,0)</f>
        <v>45.468504000000003</v>
      </c>
      <c r="H331" s="159">
        <v>104.1</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3.8431779656181897</v>
      </c>
      <c r="R331" s="166" t="str">
        <f t="shared" si="21"/>
        <v/>
      </c>
      <c r="S331" s="191">
        <v>3.8431779656181897</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0.43996629154260725</v>
      </c>
      <c r="F332" s="128">
        <f>VLOOKUP(A332,'Tüm - Sektör'!$A:$H,6,0)</f>
        <v>2.0831737288949208E-3</v>
      </c>
      <c r="G332" s="127">
        <f>VLOOKUP(A332,'Tüm - Sektör'!$A:$H,7,0)</f>
        <v>941.18174399999998</v>
      </c>
      <c r="H332" s="159">
        <v>96.6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4.1408824157528352</v>
      </c>
      <c r="R332" s="166" t="str">
        <f t="shared" si="21"/>
        <v/>
      </c>
      <c r="S332" s="191">
        <v>4.1408824157528352</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2.0689155778998436</v>
      </c>
      <c r="F333" s="128">
        <f>VLOOKUP(A333,'Tüm - Sektör'!$A:$H,6,0)</f>
        <v>2.2246404063439178E-2</v>
      </c>
      <c r="G333" s="127">
        <f>VLOOKUP(A333,'Tüm - Sektör'!$A:$H,7,0)</f>
        <v>207.02247700000001</v>
      </c>
      <c r="H333" s="159">
        <v>93.4</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4.2831202764071206</v>
      </c>
      <c r="R333" s="166" t="str">
        <f t="shared" si="21"/>
        <v/>
      </c>
      <c r="S333" s="191">
        <v>4.2831202764071206</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0.39281880549454018</v>
      </c>
      <c r="F334" s="128">
        <f>VLOOKUP(A334,'Tüm - Sektör'!$A:$H,6,0)</f>
        <v>2.0110009463054266E-3</v>
      </c>
      <c r="G334" s="127">
        <f>VLOOKUP(A334,'Tüm - Sektör'!$A:$H,7,0)</f>
        <v>1095.0032759999999</v>
      </c>
      <c r="H334" s="159">
        <v>93</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4.3013787889092825</v>
      </c>
      <c r="R334" s="166" t="str">
        <f t="shared" si="21"/>
        <v/>
      </c>
      <c r="S334" s="191">
        <v>4.3013787889092825</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13.447123972155634</v>
      </c>
      <c r="F335" s="128">
        <f>VLOOKUP(A335,'Tüm - Sektör'!$A:$H,6,0)</f>
        <v>1.2827308428872515</v>
      </c>
      <c r="G335" s="127">
        <f>VLOOKUP(A335,'Tüm - Sektör'!$A:$H,7,0)</f>
        <v>32.517617000000001</v>
      </c>
      <c r="H335" s="159">
        <v>91.5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4.3726842707807556</v>
      </c>
      <c r="R335" s="166" t="str">
        <f t="shared" si="21"/>
        <v/>
      </c>
      <c r="S335" s="191">
        <v>4.3726842707807556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12.463383029215453</v>
      </c>
      <c r="F336" s="128">
        <f>VLOOKUP(A336,'Tüm - Sektör'!$A:$H,6,0)</f>
        <v>0.69234339869237749</v>
      </c>
      <c r="G336" s="127">
        <f>VLOOKUP(A336,'Tüm - Sektör'!$A:$H,7,0)</f>
        <v>35.457332999999998</v>
      </c>
      <c r="H336" s="159">
        <v>90.55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4.4191832237344109</v>
      </c>
      <c r="R336" s="166" t="str">
        <f t="shared" si="21"/>
        <v/>
      </c>
      <c r="S336" s="191">
        <v>4.4191832237344109</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3.8555550284364095</v>
      </c>
      <c r="F337" s="128">
        <f>VLOOKUP(A337,'Tüm - Sektör'!$A:$H,6,0)</f>
        <v>6.483840439221257E-2</v>
      </c>
      <c r="G337" s="127">
        <f>VLOOKUP(A337,'Tüm - Sektör'!$A:$H,7,0)</f>
        <v>116.81877299999999</v>
      </c>
      <c r="H337" s="159">
        <v>88.85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4.5040120765592144</v>
      </c>
      <c r="R337" s="166" t="str">
        <f t="shared" si="21"/>
        <v/>
      </c>
      <c r="S337" s="191">
        <v>4.5040120765592144</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2.7482783088223171</v>
      </c>
      <c r="F338" s="128">
        <f>VLOOKUP(A338,'Tüm - Sektör'!$A:$H,6,0)</f>
        <v>8.4572068933606109E-2</v>
      </c>
      <c r="G338" s="127">
        <f>VLOOKUP(A338,'Tüm - Sektör'!$A:$H,7,0)</f>
        <v>164.20942500000001</v>
      </c>
      <c r="H338" s="159">
        <v>88.65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4.5129320083168514</v>
      </c>
      <c r="R338" s="166" t="str">
        <f t="shared" si="21"/>
        <v/>
      </c>
      <c r="S338" s="191">
        <v>4.5129320083168514</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0.92542631694862021</v>
      </c>
      <c r="F339" s="128">
        <f>VLOOKUP(A339,'Tüm - Sektör'!$A:$H,6,0)</f>
        <v>1.7870021396504431E-3</v>
      </c>
      <c r="G339" s="127">
        <f>VLOOKUP(A339,'Tüm - Sektör'!$A:$H,7,0)</f>
        <v>495.63727299999999</v>
      </c>
      <c r="H339" s="159">
        <v>86.9</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4.586757760948478</v>
      </c>
      <c r="R339" s="166" t="str">
        <f t="shared" si="21"/>
        <v/>
      </c>
      <c r="S339" s="191">
        <v>4.586757760948478</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3.8037731108368416</v>
      </c>
      <c r="F340" s="128">
        <f>VLOOKUP(A340,'Tüm - Sektör'!$A:$H,6,0)</f>
        <v>0.14393796763859226</v>
      </c>
      <c r="G340" s="127">
        <f>VLOOKUP(A340,'Tüm - Sektör'!$A:$H,7,0)</f>
        <v>127.238255</v>
      </c>
      <c r="H340" s="159">
        <v>82.65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4.8398545303880125</v>
      </c>
      <c r="R340" s="166" t="str">
        <f t="shared" si="21"/>
        <v/>
      </c>
      <c r="S340" s="191">
        <v>4.8398545303880125</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12.408943174981983</v>
      </c>
      <c r="F341" s="128">
        <f>VLOOKUP(A341,'Tüm - Sektör'!$A:$H,6,0)</f>
        <v>0.98172018789414428</v>
      </c>
      <c r="G341" s="127">
        <f>VLOOKUP(A341,'Tüm - Sektör'!$A:$H,7,0)</f>
        <v>40.501919000000001</v>
      </c>
      <c r="H341" s="159">
        <v>79.599999999999994</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5.0258601134872309</v>
      </c>
      <c r="R341" s="166" t="str">
        <f t="shared" si="21"/>
        <v/>
      </c>
      <c r="S341" s="191">
        <v>5.0258601134872309</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219</v>
      </c>
      <c r="B342" s="126" t="s">
        <v>208</v>
      </c>
      <c r="C342" s="127">
        <v>64142566183</v>
      </c>
      <c r="D342" s="127">
        <v>1226338236</v>
      </c>
      <c r="E342" s="128">
        <f>VLOOKUP(A342,'Tüm - Sektör'!$A:$H,5,0)</f>
        <v>2.1134072125568935</v>
      </c>
      <c r="F342" s="128">
        <f>VLOOKUP(A342,'Tüm - Sektör'!$A:$H,6,0)</f>
        <v>2.1814528200330648E-2</v>
      </c>
      <c r="G342" s="127">
        <f>VLOOKUP(A342,'Tüm - Sektör'!$A:$H,7,0)</f>
        <v>238.53873200000001</v>
      </c>
      <c r="H342" s="159">
        <v>79.349999999999994</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 t="shared" si="20"/>
        <v>5.0412947668297585</v>
      </c>
      <c r="R342" s="166" t="str">
        <f t="shared" si="21"/>
        <v/>
      </c>
      <c r="S342" s="191">
        <v>5.0412947668297585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235</v>
      </c>
      <c r="B343" s="131" t="s">
        <v>233</v>
      </c>
      <c r="C343" s="132">
        <v>83438856000</v>
      </c>
      <c r="D343" s="132">
        <v>2798078602</v>
      </c>
      <c r="E343" s="128">
        <f>VLOOKUP(A343,'Tüm - Sektör'!$A:$H,5,0)</f>
        <v>0.61810989523166793</v>
      </c>
      <c r="F343" s="128">
        <f>VLOOKUP(A343,'Tüm - Sektör'!$A:$H,6,0)</f>
        <v>2.8321165472109384E-3</v>
      </c>
      <c r="G343" s="127">
        <f>VLOOKUP(A343,'Tüm - Sektör'!$A:$H,7,0)</f>
        <v>821.38268200000005</v>
      </c>
      <c r="H343" s="159">
        <v>78.8</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 t="shared" si="20"/>
        <v>5.0770476351612643</v>
      </c>
      <c r="R343" s="166" t="str">
        <f t="shared" si="21"/>
        <v/>
      </c>
      <c r="S343" s="191">
        <v>5.0770476351612643</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0.85274418160154575</v>
      </c>
      <c r="F344" s="128">
        <f>VLOOKUP(A344,'Tüm - Sektör'!$A:$H,6,0)</f>
        <v>3.2401249384041331E-3</v>
      </c>
      <c r="G344" s="127">
        <f>VLOOKUP(A344,'Tüm - Sektör'!$A:$H,7,0)</f>
        <v>620.28678500000001</v>
      </c>
      <c r="H344" s="159">
        <v>75.650000000000006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5.2894594683307901</v>
      </c>
      <c r="R344" s="166" t="str">
        <f t="shared" si="21"/>
        <v/>
      </c>
      <c r="S344" s="191">
        <v>5.2894594683307901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9.5194237154417785</v>
      </c>
      <c r="F345" s="128">
        <f>VLOOKUP(A345,'Tüm - Sektör'!$A:$H,6,0)</f>
        <v>0.65247649425540744</v>
      </c>
      <c r="G345" s="127">
        <f>VLOOKUP(A345,'Tüm - Sektör'!$A:$H,7,0)</f>
        <v>55.665987999999999</v>
      </c>
      <c r="H345" s="159">
        <v>75.5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5.2990812631069737</v>
      </c>
      <c r="R345" s="166" t="str">
        <f t="shared" si="21"/>
        <v/>
      </c>
      <c r="S345" s="191">
        <v>5.2990812631069737</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460</v>
      </c>
      <c r="B346" s="136" t="s">
        <v>375</v>
      </c>
      <c r="C346" s="137">
        <v>12170740000</v>
      </c>
      <c r="D346" s="137">
        <v>660000000</v>
      </c>
      <c r="E346" s="128">
        <f>VLOOKUP(A346,'Tüm - Sektör'!$A:$H,5,0)</f>
        <v>2.1190793208526664</v>
      </c>
      <c r="F346" s="128">
        <f>VLOOKUP(A346,'Tüm - Sektör'!$A:$H,6,0)</f>
        <v>4.3388192482650828E-2</v>
      </c>
      <c r="G346" s="127">
        <f>VLOOKUP(A346,'Tüm - Sektör'!$A:$H,7,0)</f>
        <v>252.20048299999999</v>
      </c>
      <c r="H346" s="159">
        <v>74.849999999999994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5.3443282823435432</v>
      </c>
      <c r="R346" s="166" t="str">
        <f t="shared" si="21"/>
        <v/>
      </c>
      <c r="S346" s="191">
        <v>5.3443282823435432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17.322781483710177</v>
      </c>
      <c r="F347" s="128">
        <f>VLOOKUP(A347,'Tüm - Sektör'!$A:$H,6,0)</f>
        <v>0.76721926890916969</v>
      </c>
      <c r="G347" s="127">
        <f>VLOOKUP(A347,'Tüm - Sektör'!$A:$H,7,0)</f>
        <v>31.206356</v>
      </c>
      <c r="H347" s="159">
        <v>74.05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5.4058088589086797</v>
      </c>
      <c r="R347" s="166" t="str">
        <f t="shared" si="21"/>
        <v/>
      </c>
      <c r="S347" s="191">
        <v>5.4058088589086797</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0.20223766266329127</v>
      </c>
      <c r="F348" s="128">
        <f>VLOOKUP(A348,'Tüm - Sektör'!$A:$H,6,0)</f>
        <v>5.4777265076731111E-4</v>
      </c>
      <c r="G348" s="127">
        <f>VLOOKUP(A348,'Tüm - Sektör'!$A:$H,7,0)</f>
        <v>2764.7628810000001</v>
      </c>
      <c r="H348" s="159">
        <v>71.55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5.5913918287166737</v>
      </c>
      <c r="R348" s="166" t="str">
        <f t="shared" si="21"/>
        <v/>
      </c>
      <c r="S348" s="191">
        <v>5.5913918287166737</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69</v>
      </c>
      <c r="B349" s="136" t="s">
        <v>376</v>
      </c>
      <c r="C349" s="137">
        <v>1771741339</v>
      </c>
      <c r="D349" s="137">
        <v>400000000</v>
      </c>
      <c r="E349" s="128">
        <f>VLOOKUP(A349,'Tüm - Sektör'!$A:$H,5,0)</f>
        <v>1.4254553831039634</v>
      </c>
      <c r="F349" s="128">
        <f>VLOOKUP(A349,'Tüm - Sektör'!$A:$H,6,0)</f>
        <v>5.0909120825141548E-2</v>
      </c>
      <c r="G349" s="127">
        <f>VLOOKUP(A349,'Tüm - Sektör'!$A:$H,7,0)</f>
        <v>398.89761299999998</v>
      </c>
      <c r="H349" s="159">
        <v>70.349999999999994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5.6861074975817143</v>
      </c>
      <c r="R349" s="166" t="str">
        <f t="shared" si="21"/>
        <v/>
      </c>
      <c r="S349" s="191">
        <v>5.6861074975817143</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17.31310107029158</v>
      </c>
      <c r="F350" s="128">
        <f>VLOOKUP(A350,'Tüm - Sektör'!$A:$H,6,0)</f>
        <v>2.1506957851293889</v>
      </c>
      <c r="G350" s="127">
        <f>VLOOKUP(A350,'Tüm - Sektör'!$A:$H,7,0)</f>
        <v>32.987870999999998</v>
      </c>
      <c r="H350" s="159">
        <v>70.05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5.7112234471674057</v>
      </c>
      <c r="R350" s="166" t="str">
        <f t="shared" si="21"/>
        <v/>
      </c>
      <c r="S350" s="191">
        <v>5.7112234471674057</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249</v>
      </c>
      <c r="B351" s="136" t="s">
        <v>349</v>
      </c>
      <c r="C351" s="137">
        <v>66241618000</v>
      </c>
      <c r="D351" s="137">
        <v>685260000</v>
      </c>
      <c r="E351" s="128">
        <f>VLOOKUP(A351,'Tüm - Sektör'!$A:$H,5,0)</f>
        <v>3.7886677994745495</v>
      </c>
      <c r="F351" s="128">
        <f>VLOOKUP(A351,'Tüm - Sektör'!$A:$H,6,0)</f>
        <v>7.8982905330501244E-2</v>
      </c>
      <c r="G351" s="127">
        <f>VLOOKUP(A351,'Tüm - Sektör'!$A:$H,7,0)</f>
        <v>150.89256599999999</v>
      </c>
      <c r="H351" s="159">
        <v>70</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5.7168180598428817</v>
      </c>
      <c r="R351" s="166" t="str">
        <f t="shared" si="21"/>
        <v/>
      </c>
      <c r="S351" s="191">
        <v>5.7168180598428817</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23.770981345246526</v>
      </c>
      <c r="F352" s="128">
        <f>VLOOKUP(A352,'Tüm - Sektör'!$A:$H,6,0)</f>
        <v>4.02786499237948</v>
      </c>
      <c r="G352" s="127">
        <f>VLOOKUP(A352,'Tüm - Sektör'!$A:$H,7,0)</f>
        <v>24.411895999999999</v>
      </c>
      <c r="H352" s="159">
        <v>68.95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5.8029472441809817</v>
      </c>
      <c r="R352" s="166" t="str">
        <f t="shared" si="21"/>
        <v/>
      </c>
      <c r="S352" s="191">
        <v>5.8029472441809817</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11.353838001441117</v>
      </c>
      <c r="F353" s="128">
        <f>VLOOKUP(A353,'Tüm - Sektör'!$A:$H,6,0)</f>
        <v>1.2649106507844381</v>
      </c>
      <c r="G353" s="127">
        <f>VLOOKUP(A353,'Tüm - Sektör'!$A:$H,7,0)</f>
        <v>51.506743</v>
      </c>
      <c r="H353" s="159">
        <v>68.400000000000006</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5.8479921600386122</v>
      </c>
      <c r="R353" s="166" t="str">
        <f t="shared" si="21"/>
        <v/>
      </c>
      <c r="S353" s="191">
        <v>5.8479921600386122</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211</v>
      </c>
      <c r="B354" s="126" t="s">
        <v>208</v>
      </c>
      <c r="C354" s="127">
        <v>15338755000</v>
      </c>
      <c r="D354" s="127">
        <v>460000000</v>
      </c>
      <c r="E354" s="128">
        <f>VLOOKUP(A354,'Tüm - Sektör'!$A:$H,5,0)</f>
        <v>3.3865371871584675</v>
      </c>
      <c r="F354" s="128">
        <f>VLOOKUP(A354,'Tüm - Sektör'!$A:$H,6,0)</f>
        <v>0.10988115467743242</v>
      </c>
      <c r="G354" s="127">
        <f>VLOOKUP(A354,'Tüm - Sektör'!$A:$H,7,0)</f>
        <v>175.77502699999999</v>
      </c>
      <c r="H354" s="159">
        <v>67.2</v>
      </c>
      <c r="I354" s="128" t="e">
        <f>VLOOKUP(A354,'Tüm - Sektör'!$A:$H,9,0)</f>
        <v>#REF!</v>
      </c>
      <c r="J354" s="127" t="e">
        <f>VLOOKUP(A354,'Tüm - Sektör'!$A:$H,10,0)</f>
        <v>#REF!</v>
      </c>
      <c r="K354" s="128" t="e">
        <f>VLOOKUP(A354,'Tüm - Sektör'!$A:$H,11,0)</f>
        <v>#REF!</v>
      </c>
      <c r="L354" s="128" t="e">
        <f>VLOOKUP(A354,'Tüm - Sektör'!$A:$H,12,0)</f>
        <v>#REF!</v>
      </c>
      <c r="M354" s="128" t="e">
        <f>VLOOKUP(A354,'Tüm - Sektör'!$A:$H,13,0)</f>
        <v>#REF!</v>
      </c>
      <c r="N354" s="129" t="e">
        <f>VLOOKUP(A354,'Tüm - Sektör'!$A:$H,14,0)</f>
        <v>#REF!</v>
      </c>
      <c r="O354" s="130" t="e">
        <f>VLOOKUP(A354,'Tüm - Sektör'!$A:$H,15,0)</f>
        <v>#REF!</v>
      </c>
      <c r="P354" s="152" t="e">
        <f>VLOOKUP(A354,'Tüm - Sektör'!$A:$H,16,0)</f>
        <v>#REF!</v>
      </c>
      <c r="Q354" s="158">
        <f t="shared" si="20"/>
        <v>5.9526866550928368</v>
      </c>
      <c r="R354" s="166" t="str">
        <f t="shared" si="21"/>
        <v/>
      </c>
      <c r="S354" s="191">
        <v>5.9526866550928368</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28.805991646262424</v>
      </c>
      <c r="F355" s="128">
        <f>VLOOKUP(A355,'Tüm - Sektör'!$A:$H,6,0)</f>
        <v>2.7698068890636947</v>
      </c>
      <c r="G355" s="127">
        <f>VLOOKUP(A355,'Tüm - Sektör'!$A:$H,7,0)</f>
        <v>21.20458</v>
      </c>
      <c r="H355" s="159">
        <v>65.5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6.1081895434250324</v>
      </c>
      <c r="R355" s="166" t="str">
        <f t="shared" si="21"/>
        <v/>
      </c>
      <c r="S355" s="191">
        <v>6.1081895434250324</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4.1687252461583411</v>
      </c>
      <c r="F356" s="128">
        <f>VLOOKUP(A356,'Tüm - Sektör'!$A:$H,6,0)</f>
        <v>4.1376925520182045E-2</v>
      </c>
      <c r="G356" s="127">
        <f>VLOOKUP(A356,'Tüm - Sektör'!$A:$H,7,0)</f>
        <v>152.95793800000001</v>
      </c>
      <c r="H356" s="159">
        <v>62.75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6.376396177409223</v>
      </c>
      <c r="R356" s="166" t="str">
        <f t="shared" si="21"/>
        <v/>
      </c>
      <c r="S356" s="191">
        <v>6.376396177409223</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13.959642970578232</v>
      </c>
      <c r="F357" s="128">
        <f>VLOOKUP(A357,'Tüm - Sektör'!$A:$H,6,0)</f>
        <v>0.55620756332819732</v>
      </c>
      <c r="G357" s="127">
        <f>VLOOKUP(A357,'Tüm - Sektör'!$A:$H,7,0)</f>
        <v>46.332011000000001</v>
      </c>
      <c r="H357" s="159">
        <v>61.85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6.4677833166890331</v>
      </c>
      <c r="R357" s="166" t="str">
        <f t="shared" si="21"/>
        <v/>
      </c>
      <c r="S357" s="191">
        <v>6.4677833166890331</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15.267540128744448</v>
      </c>
      <c r="F358" s="128">
        <f>VLOOKUP(A358,'Tüm - Sektör'!$A:$H,6,0)</f>
        <v>1.1682702780536747</v>
      </c>
      <c r="G358" s="127">
        <f>VLOOKUP(A358,'Tüm - Sektör'!$A:$H,7,0)</f>
        <v>44.275882000000003</v>
      </c>
      <c r="H358" s="159">
        <v>59.2</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6.7598380517055405</v>
      </c>
      <c r="R358" s="166" t="str">
        <f t="shared" si="21"/>
        <v/>
      </c>
      <c r="S358" s="191">
        <v>6.7598380517055405</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10.668939330558379</v>
      </c>
      <c r="F360" s="128">
        <f>VLOOKUP(A360,'Tüm - Sektör'!$A:$H,6,0)</f>
        <v>0.34290162764789561</v>
      </c>
      <c r="G360" s="127">
        <f>VLOOKUP(A360,'Tüm - Sektör'!$A:$H,7,0)</f>
        <v>65.829008000000002</v>
      </c>
      <c r="H360" s="159">
        <v>57</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7.0232569254284218</v>
      </c>
      <c r="R360" s="166" t="str">
        <f t="shared" si="21"/>
        <v/>
      </c>
      <c r="S360" s="191">
        <v>7.0232569254284218</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2.9602796848679467</v>
      </c>
      <c r="F361" s="128">
        <f>VLOOKUP(A361,'Tüm - Sektör'!$A:$H,6,0)</f>
        <v>0.21998058751794702</v>
      </c>
      <c r="G361" s="127">
        <f>VLOOKUP(A361,'Tüm - Sektör'!$A:$H,7,0)</f>
        <v>239.36703</v>
      </c>
      <c r="H361" s="159">
        <v>56.45</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7.0859335613617631</v>
      </c>
      <c r="R361" s="166" t="str">
        <f t="shared" si="21"/>
        <v/>
      </c>
      <c r="S361" s="191">
        <v>7.0859335613617631</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8.4517851015312928</v>
      </c>
      <c r="F362" s="128">
        <f>VLOOKUP(A362,'Tüm - Sektör'!$A:$H,6,0)</f>
        <v>0.3912863472931154</v>
      </c>
      <c r="G362" s="127">
        <f>VLOOKUP(A362,'Tüm - Sektör'!$A:$H,7,0)</f>
        <v>86.717521000000005</v>
      </c>
      <c r="H362" s="159">
        <v>54.6</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7.3291785202952697</v>
      </c>
      <c r="R362" s="166" t="str">
        <f t="shared" si="21"/>
        <v/>
      </c>
      <c r="S362" s="191">
        <v>7.3291785202952697</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5.0154733622567322</v>
      </c>
      <c r="F363" s="128">
        <f>VLOOKUP(A363,'Tüm - Sektör'!$A:$H,6,0)</f>
        <v>3.2027288392444009E-2</v>
      </c>
      <c r="G363" s="127">
        <f>VLOOKUP(A363,'Tüm - Sektör'!$A:$H,7,0)</f>
        <v>147.02876900000001</v>
      </c>
      <c r="H363" s="159">
        <v>54.35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7.3741887440489844</v>
      </c>
      <c r="R363" s="166" t="str">
        <f t="shared" si="21"/>
        <v/>
      </c>
      <c r="S363" s="191">
        <v>7.3741887440489844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676</v>
      </c>
      <c r="B364" s="136" t="s">
        <v>350</v>
      </c>
      <c r="C364" s="137">
        <v>48672074000</v>
      </c>
      <c r="D364" s="137">
        <v>3202500000</v>
      </c>
      <c r="E364" s="128">
        <f>VLOOKUP(A364,'Tüm - Sektör'!$A:$H,5,0)</f>
        <v>0.81590933577113167</v>
      </c>
      <c r="F364" s="128">
        <f>VLOOKUP(A364,'Tüm - Sektör'!$A:$H,6,0)</f>
        <v>4.9955416924347198E-3</v>
      </c>
      <c r="G364" s="127">
        <f>VLOOKUP(A364,'Tüm - Sektör'!$A:$H,7,0)</f>
        <v>948.26043000000004</v>
      </c>
      <c r="H364" s="159">
        <v>51.7</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7.7369453757934776</v>
      </c>
      <c r="R364" s="166" t="str">
        <f t="shared" si="21"/>
        <v/>
      </c>
      <c r="S364" s="191">
        <v>7.7369453757934776</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29.797354546018386</v>
      </c>
      <c r="F365" s="128">
        <f>VLOOKUP(A365,'Tüm - Sektör'!$A:$H,6,0)</f>
        <v>3.5431114307615021</v>
      </c>
      <c r="G365" s="127">
        <f>VLOOKUP(A365,'Tüm - Sektör'!$A:$H,7,0)</f>
        <v>26.359023000000001</v>
      </c>
      <c r="H365" s="159">
        <v>50.95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7.8542915381765317</v>
      </c>
      <c r="R365" s="166" t="str">
        <f t="shared" si="21"/>
        <v/>
      </c>
      <c r="S365" s="191">
        <v>7.8542915381765317</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1.6991833724711904</v>
      </c>
      <c r="F366" s="128">
        <f>VLOOKUP(A366,'Tüm - Sektör'!$A:$H,6,0)</f>
        <v>9.7096192712639463E-3</v>
      </c>
      <c r="G366" s="127">
        <f>VLOOKUP(A366,'Tüm - Sektör'!$A:$H,7,0)</f>
        <v>463.44384700000001</v>
      </c>
      <c r="H366" s="159">
        <v>50.8</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7.8747607889648235</v>
      </c>
      <c r="R366" s="166" t="str">
        <f t="shared" si="21"/>
        <v/>
      </c>
      <c r="S366" s="191">
        <v>7.8747607889648235</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1.3342147239139899</v>
      </c>
      <c r="F367" s="128">
        <f>VLOOKUP(A367,'Tüm - Sektör'!$A:$H,6,0)</f>
        <v>3.7898000351036646E-3</v>
      </c>
      <c r="G367" s="127">
        <f>VLOOKUP(A367,'Tüm - Sektör'!$A:$H,7,0)</f>
        <v>606.51760000000002</v>
      </c>
      <c r="H367" s="159">
        <v>49.44</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8.0922471223297574</v>
      </c>
      <c r="R367" s="166" t="str">
        <f t="shared" si="21"/>
        <v/>
      </c>
      <c r="S367" s="191">
        <v>8.0922471223297574</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1.4322108810216592</v>
      </c>
      <c r="F368" s="128">
        <f>VLOOKUP(A368,'Tüm - Sektör'!$A:$H,6,0)</f>
        <v>1.4918863343975616E-2</v>
      </c>
      <c r="G368" s="127">
        <f>VLOOKUP(A368,'Tüm - Sektör'!$A:$H,7,0)</f>
        <v>580.533368</v>
      </c>
      <c r="H368" s="159">
        <v>48.12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8.3144620644575102</v>
      </c>
      <c r="R368" s="166" t="str">
        <f t="shared" si="21"/>
        <v/>
      </c>
      <c r="S368" s="191">
        <v>8.3144620644575102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11.668942577226927</v>
      </c>
      <c r="F369" s="128">
        <f>VLOOKUP(A369,'Tüm - Sektör'!$A:$H,6,0)</f>
        <v>0.95110708278127665</v>
      </c>
      <c r="G369" s="127">
        <f>VLOOKUP(A369,'Tüm - Sektör'!$A:$H,7,0)</f>
        <v>71.434415000000001</v>
      </c>
      <c r="H369" s="159">
        <v>48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8.335640866727978</v>
      </c>
      <c r="R369" s="166" t="str">
        <f t="shared" si="21"/>
        <v/>
      </c>
      <c r="S369" s="191">
        <v>8.335640866727978</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465</v>
      </c>
      <c r="B370" s="131" t="s">
        <v>618</v>
      </c>
      <c r="C370" s="132">
        <v>15819301983</v>
      </c>
      <c r="D370" s="132">
        <v>2070000000</v>
      </c>
      <c r="E370" s="128">
        <f>VLOOKUP(A370,'Tüm - Sektör'!$A:$H,5,0)</f>
        <v>1.6891581109625937</v>
      </c>
      <c r="F370" s="128">
        <f>VLOOKUP(A370,'Tüm - Sektör'!$A:$H,6,0)</f>
        <v>4.5766596247506473E-3</v>
      </c>
      <c r="G370" s="127">
        <f>VLOOKUP(A370,'Tüm - Sektör'!$A:$H,7,0)</f>
        <v>515.12446699999998</v>
      </c>
      <c r="H370" s="159">
        <v>45.98</v>
      </c>
      <c r="I370" s="133" t="e">
        <f>VLOOKUP(A370,'Tüm - Sektör'!$A:$H,9,0)</f>
        <v>#REF!</v>
      </c>
      <c r="J370" s="132" t="e">
        <f>VLOOKUP(A370,'Tüm - Sektör'!$A:$H,10,0)</f>
        <v>#REF!</v>
      </c>
      <c r="K370" s="133" t="e">
        <f>VLOOKUP(A370,'Tüm - Sektör'!$A:$H,11,0)</f>
        <v>#REF!</v>
      </c>
      <c r="L370" s="133" t="e">
        <f>VLOOKUP(A370,'Tüm - Sektör'!$A:$H,12,0)</f>
        <v>#REF!</v>
      </c>
      <c r="M370" s="133" t="e">
        <f>VLOOKUP(A370,'Tüm - Sektör'!$A:$H,13,0)</f>
        <v>#REF!</v>
      </c>
      <c r="N370" s="134" t="e">
        <f>VLOOKUP(A370,'Tüm - Sektör'!$A:$H,14,0)</f>
        <v>#REF!</v>
      </c>
      <c r="O370" s="135" t="e">
        <f>VLOOKUP(A370,'Tüm - Sektör'!$A:$H,15,0)</f>
        <v>#REF!</v>
      </c>
      <c r="P370" s="153" t="e">
        <f>VLOOKUP(A370,'Tüm - Sektör'!$A:$H,16,0)</f>
        <v>#REF!</v>
      </c>
      <c r="Q370" s="158">
        <f t="shared" si="20"/>
        <v>8.7012667158833281</v>
      </c>
      <c r="R370" s="166" t="str">
        <f t="shared" si="21"/>
        <v/>
      </c>
      <c r="S370" s="191">
        <v>8.7012667158833281</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326</v>
      </c>
      <c r="B371" s="136" t="s">
        <v>375</v>
      </c>
      <c r="C371" s="137">
        <v>15862084113</v>
      </c>
      <c r="D371" s="137">
        <v>252000000</v>
      </c>
      <c r="E371" s="128">
        <f>VLOOKUP(A371,'Tüm - Sektör'!$A:$H,5,0)</f>
        <v>23.906901400307547</v>
      </c>
      <c r="F371" s="128">
        <f>VLOOKUP(A371,'Tüm - Sektör'!$A:$H,6,0)</f>
        <v>2.108192363342817</v>
      </c>
      <c r="G371" s="127">
        <f>VLOOKUP(A371,'Tüm - Sektör'!$A:$H,7,0)</f>
        <v>36.397486000000001</v>
      </c>
      <c r="H371" s="159">
        <v>45.98</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8.7015110902107438</v>
      </c>
      <c r="R371" s="166" t="str">
        <f t="shared" si="21"/>
        <v/>
      </c>
      <c r="S371" s="191">
        <v>8.7015110902107438</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8.6083707797462257</v>
      </c>
      <c r="F372" s="128">
        <f>VLOOKUP(A372,'Tüm - Sektör'!$A:$H,6,0)</f>
        <v>0.38259425687761001</v>
      </c>
      <c r="G372" s="127">
        <f>VLOOKUP(A372,'Tüm - Sektör'!$A:$H,7,0)</f>
        <v>101.92848499999999</v>
      </c>
      <c r="H372" s="159">
        <v>45.6</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8.7743819189780137</v>
      </c>
      <c r="R372" s="166" t="str">
        <f t="shared" si="21"/>
        <v/>
      </c>
      <c r="S372" s="191">
        <v>8.7743819189780137</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0.25740435201774897</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8.9448569297704665</v>
      </c>
      <c r="R373" s="166" t="str">
        <f t="shared" si="21"/>
        <v/>
      </c>
      <c r="S373" s="191">
        <v>8.9448569297704665</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t="str">
        <f t="shared" si="21"/>
        <v/>
      </c>
      <c r="S374" s="191">
        <v>9.05153726009131</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10.714853333641063</v>
      </c>
      <c r="F375" s="128">
        <f>VLOOKUP(A375,'Tüm - Sektör'!$A:$H,6,0)</f>
        <v>0.94031183270215557</v>
      </c>
      <c r="G375" s="127">
        <f>VLOOKUP(A375,'Tüm - Sektör'!$A:$H,7,0)</f>
        <v>85.702517999999998</v>
      </c>
      <c r="H375" s="159">
        <v>43.56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9.1828991069373327</v>
      </c>
      <c r="R375" s="166" t="str">
        <f t="shared" si="21"/>
        <v/>
      </c>
      <c r="S375" s="191">
        <v>9.1828991069373327</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2.1606244516812674</v>
      </c>
      <c r="F376" s="128">
        <f>VLOOKUP(A376,'Tüm - Sektör'!$A:$H,6,0)</f>
        <v>5.3138281002735203E-2</v>
      </c>
      <c r="G376" s="127">
        <f>VLOOKUP(A376,'Tüm - Sektör'!$A:$H,7,0)</f>
        <v>426.23041999999998</v>
      </c>
      <c r="H376" s="159">
        <v>43.44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9.2092386750237623</v>
      </c>
      <c r="R376" s="166" t="str">
        <f t="shared" si="21"/>
        <v/>
      </c>
      <c r="S376" s="191">
        <v>9.2092386750237623</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8.2738443921537481</v>
      </c>
      <c r="F377" s="128">
        <f>VLOOKUP(A377,'Tüm - Sektör'!$A:$H,6,0)</f>
        <v>0.38482997172808131</v>
      </c>
      <c r="G377" s="127">
        <f>VLOOKUP(A377,'Tüm - Sektör'!$A:$H,7,0)</f>
        <v>111.62364100000001</v>
      </c>
      <c r="H377" s="159">
        <v>43.32</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9.2355663611963319</v>
      </c>
      <c r="R377" s="166" t="str">
        <f t="shared" si="21"/>
        <v/>
      </c>
      <c r="S377" s="191">
        <v>9.2355663611963319</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207</v>
      </c>
      <c r="B378" s="126" t="s">
        <v>200</v>
      </c>
      <c r="C378" s="127">
        <v>63934093295</v>
      </c>
      <c r="D378" s="127">
        <v>780226001</v>
      </c>
      <c r="E378" s="128">
        <f>VLOOKUP(A378,'Tüm - Sektör'!$A:$H,5,0)</f>
        <v>1.2827349055470028</v>
      </c>
      <c r="F378" s="128">
        <f>VLOOKUP(A378,'Tüm - Sektör'!$A:$H,6,0)</f>
        <v>3.9144180271665233E-2</v>
      </c>
      <c r="G378" s="127">
        <f>VLOOKUP(A378,'Tüm - Sektör'!$A:$H,7,0)</f>
        <v>725.54518099999996</v>
      </c>
      <c r="H378" s="159">
        <v>42.98</v>
      </c>
      <c r="I378" s="128" t="e">
        <f>VLOOKUP(A378,'Tüm - Sektör'!$A:$H,9,0)</f>
        <v>#REF!</v>
      </c>
      <c r="J378" s="127" t="e">
        <f>VLOOKUP(A378,'Tüm - Sektör'!$A:$H,10,0)</f>
        <v>#REF!</v>
      </c>
      <c r="K378" s="128" t="e">
        <f>VLOOKUP(A378,'Tüm - Sektör'!$A:$H,11,0)</f>
        <v>#REF!</v>
      </c>
      <c r="L378" s="128" t="e">
        <f>VLOOKUP(A378,'Tüm - Sektör'!$A:$H,12,0)</f>
        <v>#REF!</v>
      </c>
      <c r="M378" s="128" t="e">
        <f>VLOOKUP(A378,'Tüm - Sektör'!$A:$H,13,0)</f>
        <v>#REF!</v>
      </c>
      <c r="N378" s="129" t="e">
        <f>VLOOKUP(A378,'Tüm - Sektör'!$A:$H,14,0)</f>
        <v>#REF!</v>
      </c>
      <c r="O378" s="130" t="e">
        <f>VLOOKUP(A378,'Tüm - Sektör'!$A:$H,15,0)</f>
        <v>#REF!</v>
      </c>
      <c r="P378" s="152" t="e">
        <f>VLOOKUP(A378,'Tüm - Sektör'!$A:$H,16,0)</f>
        <v>#REF!</v>
      </c>
      <c r="Q378" s="158">
        <f t="shared" si="20"/>
        <v>9.3068212922011799</v>
      </c>
      <c r="R378" s="166" t="str">
        <f t="shared" si="21"/>
        <v/>
      </c>
      <c r="S378" s="191">
        <v>9.3068212922011799</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34.830931073247328</v>
      </c>
      <c r="F379" s="128">
        <f>VLOOKUP(A379,'Tüm - Sektör'!$A:$H,6,0)</f>
        <v>6.1219798817129636</v>
      </c>
      <c r="G379" s="127">
        <f>VLOOKUP(A379,'Tüm - Sektör'!$A:$H,7,0)</f>
        <v>27.728836000000001</v>
      </c>
      <c r="H379" s="159">
        <v>41.42</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9.6582117545737916</v>
      </c>
      <c r="R379" s="166" t="str">
        <f t="shared" si="21"/>
        <v/>
      </c>
      <c r="S379" s="191">
        <v>9.6582117545737916</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2.654841507023967</v>
      </c>
      <c r="F380" s="128">
        <f>VLOOKUP(A380,'Tüm - Sektör'!$A:$H,6,0)</f>
        <v>2.687086545570817E-2</v>
      </c>
      <c r="G380" s="127">
        <f>VLOOKUP(A380,'Tüm - Sektör'!$A:$H,7,0)</f>
        <v>387.97063400000002</v>
      </c>
      <c r="H380" s="159">
        <v>38.840000000000003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10.300005426496041</v>
      </c>
      <c r="R380" s="166" t="str">
        <f t="shared" si="21"/>
        <v/>
      </c>
      <c r="S380" s="191">
        <v>10.300005426496041</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0.71312873125267806</v>
      </c>
      <c r="F381" s="128">
        <f>VLOOKUP(A381,'Tüm - Sektör'!$A:$H,6,0)</f>
        <v>6.1264232793663788E-3</v>
      </c>
      <c r="G381" s="127">
        <f>VLOOKUP(A381,'Tüm - Sektör'!$A:$H,7,0)</f>
        <v>1450.4123199999999</v>
      </c>
      <c r="H381" s="159">
        <v>38.68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10.343306975548533</v>
      </c>
      <c r="R381" s="166" t="str">
        <f t="shared" si="21"/>
        <v/>
      </c>
      <c r="S381" s="191">
        <v>10.343306975548533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12.518704195939154</v>
      </c>
      <c r="F382" s="128">
        <f>VLOOKUP(A382,'Tüm - Sektör'!$A:$H,6,0)</f>
        <v>0.9194112952364244</v>
      </c>
      <c r="G382" s="127">
        <f>VLOOKUP(A382,'Tüm - Sektör'!$A:$H,7,0)</f>
        <v>84.545681999999999</v>
      </c>
      <c r="H382" s="159">
        <v>37.799999999999997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10.584023840019375</v>
      </c>
      <c r="R382" s="166" t="str">
        <f t="shared" si="21"/>
        <v/>
      </c>
      <c r="S382" s="191">
        <v>10.584023840019375</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0.3347190646824677</v>
      </c>
      <c r="F383" s="128">
        <f>VLOOKUP(A383,'Tüm - Sektör'!$A:$H,6,0)</f>
        <v>1.3282502566764592E-3</v>
      </c>
      <c r="G383" s="127">
        <f>VLOOKUP(A383,'Tüm - Sektör'!$A:$H,7,0)</f>
        <v>3267.1327310000001</v>
      </c>
      <c r="H383" s="159">
        <v>36.58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10.935716119137965</v>
      </c>
      <c r="R383" s="166" t="str">
        <f t="shared" si="21"/>
        <v/>
      </c>
      <c r="S383" s="191">
        <v>10.935716119137965</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1.9217425465197213</v>
      </c>
      <c r="F384" s="128">
        <f>VLOOKUP(A384,'Tüm - Sektör'!$A:$H,6,0)</f>
        <v>6.7188081996654034E-2</v>
      </c>
      <c r="G384" s="127">
        <f>VLOOKUP(A384,'Tüm - Sektör'!$A:$H,7,0)</f>
        <v>576.62533099999996</v>
      </c>
      <c r="H384" s="159">
        <v>36.1</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11.081254319837171</v>
      </c>
      <c r="R384" s="166" t="str">
        <f t="shared" si="21"/>
        <v/>
      </c>
      <c r="S384" s="191">
        <v>11.081254319837171</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759</v>
      </c>
      <c r="B385" s="136" t="s">
        <v>374</v>
      </c>
      <c r="C385" s="137">
        <v>1357332842</v>
      </c>
      <c r="D385" s="137">
        <v>535000000</v>
      </c>
      <c r="E385" s="128">
        <f>VLOOKUP(A385,'Tüm - Sektör'!$A:$H,5,0)</f>
        <v>0.34225414469365084</v>
      </c>
      <c r="F385" s="128">
        <f>VLOOKUP(A385,'Tüm - Sektör'!$A:$H,6,0)</f>
        <v>1.1576454135756992E-3</v>
      </c>
      <c r="G385" s="127">
        <f>VLOOKUP(A385,'Tüm - Sektör'!$A:$H,7,0)</f>
        <v>3255.5922759999999</v>
      </c>
      <c r="H385" s="159">
        <v>35.9</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11.142399498936362</v>
      </c>
      <c r="R385" s="166" t="str">
        <f t="shared" si="21"/>
        <v/>
      </c>
      <c r="S385" s="191">
        <v>11.142399498936362</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41</v>
      </c>
      <c r="B386" s="136" t="s">
        <v>255</v>
      </c>
      <c r="C386" s="137">
        <v>10058078668</v>
      </c>
      <c r="D386" s="137">
        <v>545000000</v>
      </c>
      <c r="E386" s="128">
        <f>VLOOKUP(A386,'Tüm - Sektör'!$A:$H,5,0)</f>
        <v>15.66095363430596</v>
      </c>
      <c r="F386" s="128">
        <f>VLOOKUP(A386,'Tüm - Sektör'!$A:$H,6,0)</f>
        <v>0.8210198497670228</v>
      </c>
      <c r="G386" s="127">
        <f>VLOOKUP(A386,'Tüm - Sektör'!$A:$H,7,0)</f>
        <v>71.523961</v>
      </c>
      <c r="H386" s="159">
        <v>35.72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11.201334369629079</v>
      </c>
      <c r="R386" s="166" t="str">
        <f t="shared" si="21"/>
        <v/>
      </c>
      <c r="S386" s="191">
        <v>11.201334369629079</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724</v>
      </c>
      <c r="B387" s="136" t="s">
        <v>679</v>
      </c>
      <c r="C387" s="137">
        <v>3578645146</v>
      </c>
      <c r="D387" s="137">
        <v>960336000</v>
      </c>
      <c r="E387" s="128">
        <f>VLOOKUP(A387,'Tüm - Sektör'!$A:$H,5,0)</f>
        <v>2.5774403221078717</v>
      </c>
      <c r="F387" s="128">
        <f>VLOOKUP(A387,'Tüm - Sektör'!$A:$H,6,0)</f>
        <v>4.9094101373483273E-2</v>
      </c>
      <c r="G387" s="127">
        <f>VLOOKUP(A387,'Tüm - Sektör'!$A:$H,7,0)</f>
        <v>438.15582999999998</v>
      </c>
      <c r="H387" s="159">
        <v>35.42</v>
      </c>
      <c r="I387" s="141" t="e">
        <f>VLOOKUP(A387,'Tüm - Sektör'!$A:$H,9,0)</f>
        <v>#REF!</v>
      </c>
      <c r="J387" s="142" t="e">
        <f>VLOOKUP(A387,'Tüm - Sektör'!$A:$H,10,0)</f>
        <v>#REF!</v>
      </c>
      <c r="K387" s="141" t="e">
        <f>VLOOKUP(A387,'Tüm - Sektör'!$A:$H,11,0)</f>
        <v>#REF!</v>
      </c>
      <c r="L387" s="141" t="e">
        <f>VLOOKUP(A387,'Tüm - Sektör'!$A:$H,12,0)</f>
        <v>#REF!</v>
      </c>
      <c r="M387" s="141" t="e">
        <f>VLOOKUP(A387,'Tüm - Sektör'!$A:$H,13,0)</f>
        <v>#REF!</v>
      </c>
      <c r="N387" s="143" t="e">
        <f>VLOOKUP(A387,'Tüm - Sektör'!$A:$H,14,0)</f>
        <v>#REF!</v>
      </c>
      <c r="O387" s="144" t="e">
        <f>VLOOKUP(A387,'Tüm - Sektör'!$A:$H,15,0)</f>
        <v>#REF!</v>
      </c>
      <c r="P387" s="155" t="e">
        <f>VLOOKUP(A387,'Tüm - Sektör'!$A:$H,16,0)</f>
        <v>#REF!</v>
      </c>
      <c r="Q387" s="158">
        <f t="shared" si="20"/>
        <v>11.293205036086418</v>
      </c>
      <c r="R387" s="166" t="str">
        <f t="shared" si="21"/>
        <v/>
      </c>
      <c r="S387" s="191">
        <v>11.293205036086418</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13.8681040679171</v>
      </c>
      <c r="F388" s="128">
        <f>VLOOKUP(A388,'Tüm - Sektör'!$A:$H,6,0)</f>
        <v>1.3596180458742255</v>
      </c>
      <c r="G388" s="127">
        <f>VLOOKUP(A388,'Tüm - Sektör'!$A:$H,7,0)</f>
        <v>82.764232000000007</v>
      </c>
      <c r="H388" s="159">
        <v>34.86</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0"/>
        <v>11.477829824772348</v>
      </c>
      <c r="R388" s="166" t="str">
        <f t="shared" si="21"/>
        <v/>
      </c>
      <c r="S388" s="191">
        <v>11.477829824772348</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13.274870802319917</v>
      </c>
      <c r="F389" s="128">
        <f>VLOOKUP(A389,'Tüm - Sektör'!$A:$H,6,0)</f>
        <v>1.3014579217960702</v>
      </c>
      <c r="G389" s="127">
        <f>VLOOKUP(A389,'Tüm - Sektör'!$A:$H,7,0)</f>
        <v>87.924075000000002</v>
      </c>
      <c r="H389" s="159">
        <v>34.28</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11.671807360384866</v>
      </c>
      <c r="R389" s="166" t="str">
        <f t="shared" si="21"/>
        <v/>
      </c>
      <c r="S389" s="191">
        <v>11.671807360384866</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1.6134800622639927</v>
      </c>
      <c r="F391" s="128">
        <f>VLOOKUP(A391,'Tüm - Sektör'!$A:$H,6,0)</f>
        <v>4.9307906234156533E-3</v>
      </c>
      <c r="G391" s="127">
        <f>VLOOKUP(A391,'Tüm - Sektör'!$A:$H,7,0)</f>
        <v>734.86807199999998</v>
      </c>
      <c r="H391" s="159">
        <v>33.74</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11.856949825663802</v>
      </c>
      <c r="R391" s="166" t="str">
        <f t="shared" si="21"/>
        <v/>
      </c>
      <c r="S391" s="191">
        <v>11.856949825663802</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10.899388313248595</v>
      </c>
      <c r="F392" s="128">
        <f>VLOOKUP(A392,'Tüm - Sektör'!$A:$H,6,0)</f>
        <v>0.61163795248308617</v>
      </c>
      <c r="G392" s="127">
        <f>VLOOKUP(A392,'Tüm - Sektör'!$A:$H,7,0)</f>
        <v>109.977541</v>
      </c>
      <c r="H392" s="159">
        <v>33.380000000000003</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11.986879250952182</v>
      </c>
      <c r="R392" s="166" t="str">
        <f t="shared" si="21"/>
        <v/>
      </c>
      <c r="S392" s="191">
        <v>11.986879250952182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1.3648187586093461</v>
      </c>
      <c r="F393" s="128">
        <f>VLOOKUP(A393,'Tüm - Sektör'!$A:$H,6,0)</f>
        <v>1.751315982193162E-2</v>
      </c>
      <c r="G393" s="127">
        <f>VLOOKUP(A393,'Tüm - Sektör'!$A:$H,7,0)</f>
        <v>888.70126800000003</v>
      </c>
      <c r="H393" s="159">
        <v>32.979999999999997</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12.129161613663118</v>
      </c>
      <c r="R393" s="166" t="str">
        <f t="shared" ref="R393:R456" si="24">IF(OR(H393="", H394="", Q393=0), "", IF(H393&lt;H394, (H394-H393)/H393, ""))</f>
        <v/>
      </c>
      <c r="S393" s="191">
        <v>12.129161613663118</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10.997305292013676</v>
      </c>
      <c r="F394" s="128">
        <f>VLOOKUP(A394,'Tüm - Sektör'!$A:$H,6,0)</f>
        <v>0.72411670959845631</v>
      </c>
      <c r="G394" s="127">
        <f>VLOOKUP(A394,'Tüm - Sektör'!$A:$H,7,0)</f>
        <v>113.270408</v>
      </c>
      <c r="H394" s="159">
        <v>32.119999999999997</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12.456692573269484</v>
      </c>
      <c r="R394" s="166" t="str">
        <f t="shared" si="24"/>
        <v/>
      </c>
      <c r="S394" s="191">
        <v>12.456692573269484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9.7007952673156961</v>
      </c>
      <c r="F395" s="128">
        <f>VLOOKUP(A395,'Tüm - Sektör'!$A:$H,6,0)</f>
        <v>0.88148980166430679</v>
      </c>
      <c r="G395" s="127">
        <f>VLOOKUP(A395,'Tüm - Sektör'!$A:$H,7,0)</f>
        <v>128.94884099999999</v>
      </c>
      <c r="H395" s="159">
        <v>31.98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12.50906306498644</v>
      </c>
      <c r="R395" s="166" t="str">
        <f t="shared" si="24"/>
        <v/>
      </c>
      <c r="S395" s="191">
        <v>12.50906306498644</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12.831368360514809</v>
      </c>
      <c r="R396" s="166" t="str">
        <f t="shared" si="24"/>
        <v/>
      </c>
      <c r="S396" s="191">
        <v>12.831368360514809</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4.5256881842850154</v>
      </c>
      <c r="F397" s="128">
        <f>VLOOKUP(A397,'Tüm - Sektör'!$A:$H,6,0)</f>
        <v>0.13990324639046203</v>
      </c>
      <c r="G397" s="127">
        <f>VLOOKUP(A397,'Tüm - Sektör'!$A:$H,7,0)</f>
        <v>287.17617999999999</v>
      </c>
      <c r="H397" s="159">
        <v>30.78</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12.996698446341068</v>
      </c>
      <c r="R397" s="166" t="str">
        <f t="shared" si="24"/>
        <v/>
      </c>
      <c r="S397" s="191">
        <v>12.996698446341068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16.76180668139024</v>
      </c>
      <c r="F398" s="128">
        <f>VLOOKUP(A398,'Tüm - Sektör'!$A:$H,6,0)</f>
        <v>1.3968172234491867</v>
      </c>
      <c r="G398" s="127">
        <f>VLOOKUP(A398,'Tüm - Sektör'!$A:$H,7,0)</f>
        <v>79.448606999999996</v>
      </c>
      <c r="H398" s="159">
        <v>30.04</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13.317021916397472</v>
      </c>
      <c r="R398" s="166" t="str">
        <f t="shared" si="24"/>
        <v/>
      </c>
      <c r="S398" s="191">
        <v>13.317021916397472</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15.073530072914947</v>
      </c>
      <c r="F399" s="128">
        <f>VLOOKUP(A399,'Tüm - Sektör'!$A:$H,6,0)</f>
        <v>3.3541694571660781</v>
      </c>
      <c r="G399" s="127">
        <f>VLOOKUP(A399,'Tüm - Sektör'!$A:$H,7,0)</f>
        <v>88.406610999999998</v>
      </c>
      <c r="H399" s="159">
        <v>30.02</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13.325997095529933</v>
      </c>
      <c r="R399" s="166" t="str">
        <f t="shared" si="24"/>
        <v/>
      </c>
      <c r="S399" s="191">
        <v>13.325997095529933</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27.48014415314179</v>
      </c>
      <c r="F400" s="128">
        <f>VLOOKUP(A400,'Tüm - Sektör'!$A:$H,6,0)</f>
        <v>5.6572607623554898</v>
      </c>
      <c r="G400" s="127">
        <f>VLOOKUP(A400,'Tüm - Sektör'!$A:$H,7,0)</f>
        <v>49.784793999999998</v>
      </c>
      <c r="H400" s="159">
        <v>29.24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13.680933157544684</v>
      </c>
      <c r="R400" s="166" t="str">
        <f t="shared" si="24"/>
        <v/>
      </c>
      <c r="S400" s="191">
        <v>13.680933157544684</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2.216636298749374</v>
      </c>
      <c r="F401" s="128">
        <f>VLOOKUP(A401,'Tüm - Sektör'!$A:$H,6,0)</f>
        <v>3.9582791049095963E-2</v>
      </c>
      <c r="G401" s="127">
        <f>VLOOKUP(A401,'Tüm - Sektör'!$A:$H,7,0)</f>
        <v>639.07318699999996</v>
      </c>
      <c r="H401" s="159">
        <v>28.24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14.165928238616464</v>
      </c>
      <c r="R401" s="166" t="str">
        <f t="shared" si="24"/>
        <v/>
      </c>
      <c r="S401" s="191">
        <v>14.165928238616464</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184</v>
      </c>
      <c r="B402" s="136" t="s">
        <v>355</v>
      </c>
      <c r="C402" s="137">
        <v>5647873743</v>
      </c>
      <c r="D402" s="137">
        <v>494000000</v>
      </c>
      <c r="E402" s="128">
        <f>VLOOKUP(A402,'Tüm - Sektör'!$A:$H,5,0)</f>
        <v>4.8914337762271609</v>
      </c>
      <c r="F402" s="128">
        <f>VLOOKUP(A402,'Tüm - Sektör'!$A:$H,6,0)</f>
        <v>0.36672917800473542</v>
      </c>
      <c r="G402" s="127">
        <f>VLOOKUP(A402,'Tüm - Sektör'!$A:$H,7,0)</f>
        <v>292.914446</v>
      </c>
      <c r="H402" s="159">
        <v>27.92</v>
      </c>
      <c r="I402" s="138" t="e">
        <f>VLOOKUP(A402,'Tüm - Sektör'!$A:$H,9,0)</f>
        <v>#REF!</v>
      </c>
      <c r="J402" s="137" t="e">
        <f>VLOOKUP(A402,'Tüm - Sektör'!$A:$H,10,0)</f>
        <v>#REF!</v>
      </c>
      <c r="K402" s="138" t="e">
        <f>VLOOKUP(A402,'Tüm - Sektör'!$A:$H,11,0)</f>
        <v>#REF!</v>
      </c>
      <c r="L402" s="138" t="e">
        <f>VLOOKUP(A402,'Tüm - Sektör'!$A:$H,12,0)</f>
        <v>#REF!</v>
      </c>
      <c r="M402" s="138" t="e">
        <f>VLOOKUP(A402,'Tüm - Sektör'!$A:$H,13,0)</f>
        <v>#REF!</v>
      </c>
      <c r="N402" s="139" t="e">
        <f>VLOOKUP(A402,'Tüm - Sektör'!$A:$H,14,0)</f>
        <v>#REF!</v>
      </c>
      <c r="O402" s="140" t="e">
        <f>VLOOKUP(A402,'Tüm - Sektör'!$A:$H,15,0)</f>
        <v>#REF!</v>
      </c>
      <c r="P402" s="154" t="e">
        <f>VLOOKUP(A402,'Tüm - Sektör'!$A:$H,16,0)</f>
        <v>#REF!</v>
      </c>
      <c r="Q402" s="158">
        <f t="shared" si="23"/>
        <v>14.327716147092667</v>
      </c>
      <c r="R402" s="166" t="str">
        <f t="shared" si="24"/>
        <v/>
      </c>
      <c r="S402" s="191">
        <v>14.327716147092667</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14.377426347949319</v>
      </c>
      <c r="F403" s="128">
        <f>VLOOKUP(A403,'Tüm - Sektör'!$A:$H,6,0)</f>
        <v>0.9025377494004595</v>
      </c>
      <c r="G403" s="127">
        <f>VLOOKUP(A403,'Tüm - Sektör'!$A:$H,7,0)</f>
        <v>100.037674</v>
      </c>
      <c r="H403" s="159">
        <v>27.82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14.382842899551644</v>
      </c>
      <c r="R403" s="166" t="str">
        <f t="shared" si="24"/>
        <v/>
      </c>
      <c r="S403" s="191">
        <v>14.382842899551644</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411</v>
      </c>
      <c r="B404" s="136" t="s">
        <v>607</v>
      </c>
      <c r="C404" s="137">
        <v>15071105467</v>
      </c>
      <c r="D404" s="137">
        <v>825000000</v>
      </c>
      <c r="E404" s="128">
        <f>VLOOKUP(A404,'Tüm - Sektör'!$A:$H,5,0)</f>
        <v>6.0349574912681714</v>
      </c>
      <c r="F404" s="128">
        <f>VLOOKUP(A404,'Tüm - Sektör'!$A:$H,6,0)</f>
        <v>0.28134999959292173</v>
      </c>
      <c r="G404" s="127">
        <f>VLOOKUP(A404,'Tüm - Sektör'!$A:$H,7,0)</f>
        <v>254.99831699999999</v>
      </c>
      <c r="H404" s="159">
        <v>26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15.389040034399258</v>
      </c>
      <c r="R404" s="166" t="str">
        <f t="shared" si="24"/>
        <v/>
      </c>
      <c r="S404" s="191">
        <v>15.389040034399258</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11.865240906096714</v>
      </c>
      <c r="F405" s="128">
        <f>VLOOKUP(A405,'Tüm - Sektör'!$A:$H,6,0)</f>
        <v>0.67320515779272139</v>
      </c>
      <c r="G405" s="127">
        <f>VLOOKUP(A405,'Tüm - Sektör'!$A:$H,7,0)</f>
        <v>129.924835</v>
      </c>
      <c r="H405" s="159">
        <v>25.96</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 t="shared" si="23"/>
        <v>15.415894669598661</v>
      </c>
      <c r="R405" s="166" t="str">
        <f t="shared" si="24"/>
        <v/>
      </c>
      <c r="S405" s="191">
        <v>15.415894669598661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273</v>
      </c>
      <c r="B406" s="136" t="s">
        <v>353</v>
      </c>
      <c r="C406" s="137">
        <v>7127430217</v>
      </c>
      <c r="D406" s="137">
        <v>460000000</v>
      </c>
      <c r="E406" s="128">
        <f>VLOOKUP(A406,'Tüm - Sektör'!$A:$H,5,0)</f>
        <v>13.038726948769435</v>
      </c>
      <c r="F406" s="128">
        <f>VLOOKUP(A406,'Tüm - Sektör'!$A:$H,6,0)</f>
        <v>1.1338023433712552</v>
      </c>
      <c r="G406" s="127">
        <f>VLOOKUP(A406,'Tüm - Sektör'!$A:$H,7,0)</f>
        <v>119.470669</v>
      </c>
      <c r="H406" s="159">
        <v>25.68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15.57745431477813</v>
      </c>
      <c r="R406" s="166" t="str">
        <f t="shared" si="24"/>
        <v/>
      </c>
      <c r="S406" s="191">
        <v>15.57745431477813</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27.603956811898119</v>
      </c>
      <c r="F407" s="128">
        <f>VLOOKUP(A407,'Tüm - Sektör'!$A:$H,6,0)</f>
        <v>4.0445357966151088</v>
      </c>
      <c r="G407" s="127">
        <f>VLOOKUP(A407,'Tüm - Sektör'!$A:$H,7,0)</f>
        <v>57.282293000000003</v>
      </c>
      <c r="H407" s="159">
        <v>25.3</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15.81217942058494</v>
      </c>
      <c r="R407" s="166" t="str">
        <f t="shared" si="24"/>
        <v/>
      </c>
      <c r="S407" s="191">
        <v>15.81217942058494</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4.3401225934355896</v>
      </c>
      <c r="F408" s="128">
        <f>VLOOKUP(A408,'Tüm - Sektör'!$A:$H,6,0)</f>
        <v>0.18861897407368924</v>
      </c>
      <c r="G408" s="127">
        <f>VLOOKUP(A408,'Tüm - Sektör'!$A:$H,7,0)</f>
        <v>373.44712099999998</v>
      </c>
      <c r="H408" s="159">
        <v>24.68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16.208062873055745</v>
      </c>
      <c r="R408" s="166" t="str">
        <f t="shared" si="24"/>
        <v/>
      </c>
      <c r="S408" s="191">
        <v>16.208062873055745</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266</v>
      </c>
      <c r="B409" s="136" t="s">
        <v>375</v>
      </c>
      <c r="C409" s="137">
        <v>26375357000</v>
      </c>
      <c r="D409" s="137">
        <v>335456275</v>
      </c>
      <c r="E409" s="128">
        <f>VLOOKUP(A409,'Tüm - Sektör'!$A:$H,5,0)</f>
        <v>10.502164749458677</v>
      </c>
      <c r="F409" s="128">
        <f>VLOOKUP(A409,'Tüm - Sektör'!$A:$H,6,0)</f>
        <v>1.3044637684051308</v>
      </c>
      <c r="G409" s="127">
        <f>VLOOKUP(A409,'Tüm - Sektör'!$A:$H,7,0)</f>
        <v>158.330939</v>
      </c>
      <c r="H409" s="159">
        <v>24.06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16.62817606314492</v>
      </c>
      <c r="R409" s="166" t="str">
        <f t="shared" si="24"/>
        <v/>
      </c>
      <c r="S409" s="191">
        <v>16.62817606314492</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2.009520303389337</v>
      </c>
      <c r="F410" s="128">
        <f>VLOOKUP(A410,'Tüm - Sektör'!$A:$H,6,0)</f>
        <v>8.7370447973449436E-2</v>
      </c>
      <c r="G410" s="127">
        <f>VLOOKUP(A410,'Tüm - Sektör'!$A:$H,7,0)</f>
        <v>849.28664500000002</v>
      </c>
      <c r="H410" s="159">
        <v>23.44</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17.066587565249122</v>
      </c>
      <c r="R410" s="166" t="str">
        <f t="shared" si="24"/>
        <v/>
      </c>
      <c r="S410" s="191">
        <v>17.066587565249122</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15.975316117589568</v>
      </c>
      <c r="F411" s="128">
        <f>VLOOKUP(A411,'Tüm - Sektör'!$A:$H,6,0)</f>
        <v>1.410607679827093</v>
      </c>
      <c r="G411" s="127">
        <f>VLOOKUP(A411,'Tüm - Sektör'!$A:$H,7,0)</f>
        <v>109.374763</v>
      </c>
      <c r="H411" s="159">
        <v>22.9</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17.472964142114389</v>
      </c>
      <c r="R411" s="166" t="str">
        <f t="shared" si="24"/>
        <v/>
      </c>
      <c r="S411" s="191">
        <v>17.472964142114389</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250</v>
      </c>
      <c r="B412" s="136" t="s">
        <v>349</v>
      </c>
      <c r="C412" s="137">
        <v>14579845739</v>
      </c>
      <c r="D412" s="137">
        <v>758500000</v>
      </c>
      <c r="E412" s="128">
        <f>VLOOKUP(A412,'Tüm - Sektör'!$A:$H,5,0)</f>
        <v>10.670198297435309</v>
      </c>
      <c r="F412" s="128">
        <f>VLOOKUP(A412,'Tüm - Sektör'!$A:$H,6,0)</f>
        <v>0.6394317910610241</v>
      </c>
      <c r="G412" s="127">
        <f>VLOOKUP(A412,'Tüm - Sektör'!$A:$H,7,0)</f>
        <v>164.048046</v>
      </c>
      <c r="H412" s="159">
        <v>22.86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17.504251811267892</v>
      </c>
      <c r="R412" s="166" t="str">
        <f t="shared" si="24"/>
        <v/>
      </c>
      <c r="S412" s="191">
        <v>17.504251811267892</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6.0100051379560853</v>
      </c>
      <c r="F413" s="128">
        <f>VLOOKUP(A413,'Tüm - Sektör'!$A:$H,6,0)</f>
        <v>0.2282295108159462</v>
      </c>
      <c r="G413" s="127">
        <f>VLOOKUP(A413,'Tüm - Sektör'!$A:$H,7,0)</f>
        <v>294.01063399999998</v>
      </c>
      <c r="H413" s="159">
        <v>22.64</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17.670054209537259</v>
      </c>
      <c r="R413" s="166" t="str">
        <f t="shared" si="24"/>
        <v/>
      </c>
      <c r="S413" s="191">
        <v>17.670054209537259</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170</v>
      </c>
      <c r="B414" s="136" t="s">
        <v>353</v>
      </c>
      <c r="C414" s="137">
        <v>6815590152</v>
      </c>
      <c r="D414" s="137">
        <v>380000000</v>
      </c>
      <c r="E414" s="128">
        <f>VLOOKUP(A414,'Tüm - Sektör'!$A:$H,5,0)</f>
        <v>15.839088043598293</v>
      </c>
      <c r="F414" s="128">
        <f>VLOOKUP(A414,'Tüm - Sektör'!$A:$H,6,0)</f>
        <v>1.894627756411279</v>
      </c>
      <c r="G414" s="127">
        <f>VLOOKUP(A414,'Tüm - Sektör'!$A:$H,7,0)</f>
        <v>113.969858</v>
      </c>
      <c r="H414" s="159">
        <v>22.16</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18.051786151783954</v>
      </c>
      <c r="R414" s="166" t="str">
        <f t="shared" si="24"/>
        <v/>
      </c>
      <c r="S414" s="191">
        <v>18.051786151783954</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11.324150081769423</v>
      </c>
      <c r="F415" s="128">
        <f>VLOOKUP(A415,'Tüm - Sektör'!$A:$H,6,0)</f>
        <v>0.99860229997966687</v>
      </c>
      <c r="G415" s="127">
        <f>VLOOKUP(A415,'Tüm - Sektör'!$A:$H,7,0)</f>
        <v>160.71315899999999</v>
      </c>
      <c r="H415" s="159">
        <v>21.98</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18.199399326312722</v>
      </c>
      <c r="R415" s="166" t="str">
        <f t="shared" si="24"/>
        <v/>
      </c>
      <c r="S415" s="191">
        <v>18.199399326312722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149</v>
      </c>
      <c r="B416" s="136" t="s">
        <v>353</v>
      </c>
      <c r="C416" s="137">
        <v>13453377967</v>
      </c>
      <c r="D416" s="137">
        <v>1600000000</v>
      </c>
      <c r="E416" s="128">
        <f>VLOOKUP(A416,'Tüm - Sektör'!$A:$H,5,0)</f>
        <v>4.5002815376129925</v>
      </c>
      <c r="F416" s="128">
        <f>VLOOKUP(A416,'Tüm - Sektör'!$A:$H,6,0)</f>
        <v>0.13393695052419621</v>
      </c>
      <c r="G416" s="127">
        <f>VLOOKUP(A416,'Tüm - Sektör'!$A:$H,7,0)</f>
        <v>405.15482900000001</v>
      </c>
      <c r="H416" s="159">
        <v>21.94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18.233107968234489</v>
      </c>
      <c r="R416" s="166" t="str">
        <f t="shared" si="24"/>
        <v/>
      </c>
      <c r="S416" s="191">
        <v>18.233107968234489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437</v>
      </c>
      <c r="B417" s="136" t="s">
        <v>696</v>
      </c>
      <c r="C417" s="137">
        <v>1357332842</v>
      </c>
      <c r="D417" s="137">
        <v>535000000</v>
      </c>
      <c r="E417" s="128">
        <f>VLOOKUP(A417,'Tüm - Sektör'!$A:$H,5,0)</f>
        <v>15.734967755904076</v>
      </c>
      <c r="F417" s="128">
        <f>VLOOKUP(A417,'Tüm - Sektör'!$A:$H,6,0)</f>
        <v>1.9461926723443508</v>
      </c>
      <c r="G417" s="127">
        <f>VLOOKUP(A417,'Tüm - Sektör'!$A:$H,7,0)</f>
        <v>117.04502599999999</v>
      </c>
      <c r="H417" s="159">
        <v>21.72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18.416997100989544</v>
      </c>
      <c r="R417" s="166" t="str">
        <f t="shared" si="24"/>
        <v/>
      </c>
      <c r="S417" s="191">
        <v>18.416997100989544</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30.826413766768123</v>
      </c>
      <c r="F418" s="128">
        <f>VLOOKUP(A418,'Tüm - Sektör'!$A:$H,6,0)</f>
        <v>6.5241087337075392</v>
      </c>
      <c r="G418" s="127">
        <f>VLOOKUP(A418,'Tüm - Sektör'!$A:$H,7,0)</f>
        <v>59.967219999999998</v>
      </c>
      <c r="H418" s="159">
        <v>21.64</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18.485743361628128</v>
      </c>
      <c r="R418" s="166" t="str">
        <f t="shared" si="24"/>
        <v/>
      </c>
      <c r="S418" s="191">
        <v>18.485743361628128</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92</v>
      </c>
      <c r="B419" s="136" t="s">
        <v>376</v>
      </c>
      <c r="C419" s="137">
        <v>4540468594</v>
      </c>
      <c r="D419" s="137">
        <v>80000000</v>
      </c>
      <c r="E419" s="128">
        <f>VLOOKUP(A419,'Tüm - Sektör'!$A:$H,5,0)</f>
        <v>44.253223316279907</v>
      </c>
      <c r="F419" s="128">
        <f>VLOOKUP(A419,'Tüm - Sektör'!$A:$H,6,0)</f>
        <v>26.341204354928518</v>
      </c>
      <c r="G419" s="127">
        <f>VLOOKUP(A419,'Tüm - Sektör'!$A:$H,7,0)</f>
        <v>41.814453999999998</v>
      </c>
      <c r="H419" s="159">
        <v>21.62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18.504243707103136</v>
      </c>
      <c r="R419" s="166" t="str">
        <f t="shared" si="24"/>
        <v/>
      </c>
      <c r="S419" s="191">
        <v>18.504243707103136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526</v>
      </c>
      <c r="B420" s="136" t="s">
        <v>353</v>
      </c>
      <c r="C420" s="137">
        <v>8353028000</v>
      </c>
      <c r="D420" s="137">
        <v>516179700</v>
      </c>
      <c r="E420" s="128">
        <f>VLOOKUP(A420,'Tüm - Sektör'!$A:$H,5,0)</f>
        <v>13.433913463648484</v>
      </c>
      <c r="F420" s="128">
        <f>VLOOKUP(A420,'Tüm - Sektör'!$A:$H,6,0)</f>
        <v>1.2393160621016739</v>
      </c>
      <c r="G420" s="127">
        <f>VLOOKUP(A420,'Tüm - Sektör'!$A:$H,7,0)</f>
        <v>138.27239</v>
      </c>
      <c r="H420" s="159">
        <v>21.54</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18.575393216718538</v>
      </c>
      <c r="R420" s="166" t="str">
        <f t="shared" si="24"/>
        <v/>
      </c>
      <c r="S420" s="191">
        <v>18.575393216718538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1.9993596264240303</v>
      </c>
      <c r="F421" s="128">
        <f>VLOOKUP(A421,'Tüm - Sektör'!$A:$H,6,0)</f>
        <v>3.6380491700517374E-2</v>
      </c>
      <c r="G421" s="127">
        <f>VLOOKUP(A421,'Tüm - Sektör'!$A:$H,7,0)</f>
        <v>934.14203199999997</v>
      </c>
      <c r="H421" s="159">
        <v>21.42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18.676858641265046</v>
      </c>
      <c r="R421" s="166" t="str">
        <f t="shared" si="24"/>
        <v/>
      </c>
      <c r="S421" s="191">
        <v>18.676858641265046</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462</v>
      </c>
      <c r="B422" s="136" t="s">
        <v>353</v>
      </c>
      <c r="C422" s="137">
        <v>13842631067</v>
      </c>
      <c r="D422" s="137">
        <v>361000000</v>
      </c>
      <c r="E422" s="128">
        <f>VLOOKUP(A422,'Tüm - Sektör'!$A:$H,5,0)</f>
        <v>22.702807871926197</v>
      </c>
      <c r="F422" s="128">
        <f>VLOOKUP(A422,'Tüm - Sektör'!$A:$H,6,0)</f>
        <v>2.9946983078652152</v>
      </c>
      <c r="G422" s="127">
        <f>VLOOKUP(A422,'Tüm - Sektör'!$A:$H,7,0)</f>
        <v>83.034749000000005</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18.851219532406159</v>
      </c>
      <c r="R422" s="166" t="str">
        <f t="shared" si="24"/>
        <v/>
      </c>
      <c r="S422" s="191">
        <v>18.851219532406159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1.9761082408815098</v>
      </c>
      <c r="F423" s="128">
        <f>VLOOKUP(A423,'Tüm - Sektör'!$A:$H,6,0)</f>
        <v>1.9355625413013392E-2</v>
      </c>
      <c r="G423" s="127">
        <f>VLOOKUP(A423,'Tüm - Sektör'!$A:$H,7,0)</f>
        <v>961.42923199999996</v>
      </c>
      <c r="H423" s="159">
        <v>21.06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18.998882283795808</v>
      </c>
      <c r="R423" s="166" t="str">
        <f t="shared" si="24"/>
        <v/>
      </c>
      <c r="S423" s="191">
        <v>18.998882283795808</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142.34368883669623</v>
      </c>
      <c r="F424" s="128">
        <f>VLOOKUP(A424,'Tüm - Sektör'!$A:$H,6,0)</f>
        <v>122.71007658335881</v>
      </c>
      <c r="G424" s="127">
        <f>VLOOKUP(A424,'Tüm - Sektör'!$A:$H,7,0)</f>
        <v>13.776082000000001</v>
      </c>
      <c r="H424" s="159">
        <v>20.399999999999999</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19.609383295968122</v>
      </c>
      <c r="R424" s="166" t="str">
        <f t="shared" si="24"/>
        <v/>
      </c>
      <c r="S424" s="191">
        <v>19.609383295968122</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1.6251411738035764</v>
      </c>
      <c r="F425" s="128">
        <f>VLOOKUP(A425,'Tüm - Sektör'!$A:$H,6,0)</f>
        <v>3.2061655101869799E-2</v>
      </c>
      <c r="G425" s="127">
        <f>VLOOKUP(A425,'Tüm - Sektör'!$A:$H,7,0)</f>
        <v>1217.3403820000001</v>
      </c>
      <c r="H425" s="159">
        <v>20.22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19.783499773219742</v>
      </c>
      <c r="R425" s="166" t="str">
        <f t="shared" si="24"/>
        <v/>
      </c>
      <c r="S425" s="191">
        <v>19.783499773219742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1.1158932405966535</v>
      </c>
      <c r="F426" s="128">
        <f>VLOOKUP(A426,'Tüm - Sektör'!$A:$H,6,0)</f>
        <v>1.5455585049815146E-2</v>
      </c>
      <c r="G426" s="127">
        <f>VLOOKUP(A426,'Tüm - Sektör'!$A:$H,7,0)</f>
        <v>1837.418021</v>
      </c>
      <c r="H426" s="159">
        <v>19.510000000000002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20.503623497843801</v>
      </c>
      <c r="R426" s="166" t="str">
        <f t="shared" si="24"/>
        <v/>
      </c>
      <c r="S426" s="191">
        <v>20.503623497843801</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7.9937930389590059</v>
      </c>
      <c r="F427" s="128">
        <f>VLOOKUP(A427,'Tüm - Sektör'!$A:$H,6,0)</f>
        <v>8.9637838048008803E-2</v>
      </c>
      <c r="G427" s="127">
        <f>VLOOKUP(A427,'Tüm - Sektör'!$A:$H,7,0)</f>
        <v>256.94425699999999</v>
      </c>
      <c r="H427" s="159">
        <v>19.489999999999998</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20.539592130070936</v>
      </c>
      <c r="R427" s="166" t="str">
        <f t="shared" si="24"/>
        <v/>
      </c>
      <c r="S427" s="191">
        <v>20.539592130070936</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7.6488540491115158</v>
      </c>
      <c r="F428" s="128">
        <f>VLOOKUP(A428,'Tüm - Sektör'!$A:$H,6,0)</f>
        <v>0.54459183172692305</v>
      </c>
      <c r="G428" s="127">
        <f>VLOOKUP(A428,'Tüm - Sektör'!$A:$H,7,0)</f>
        <v>270.84692699999999</v>
      </c>
      <c r="H428" s="159">
        <v>19.309999999999999</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20.716686142733611</v>
      </c>
      <c r="R428" s="166" t="str">
        <f t="shared" si="24"/>
        <v/>
      </c>
      <c r="S428" s="191">
        <v>20.716686142733611</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7.1854673363423007</v>
      </c>
      <c r="F429" s="128">
        <f>VLOOKUP(A429,'Tüm - Sektör'!$A:$H,6,0)</f>
        <v>0.56032478548392106</v>
      </c>
      <c r="G429" s="127">
        <f>VLOOKUP(A429,'Tüm - Sektör'!$A:$H,7,0)</f>
        <v>292.99600400000003</v>
      </c>
      <c r="H429" s="159">
        <v>19</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 t="shared" si="23"/>
        <v>21.053132164208183</v>
      </c>
      <c r="R429" s="166" t="str">
        <f t="shared" si="24"/>
        <v/>
      </c>
      <c r="S429" s="191">
        <v>21.053132164208183</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11.321475125940797</v>
      </c>
      <c r="F430" s="128">
        <f>VLOOKUP(A430,'Tüm - Sektör'!$A:$H,6,0)</f>
        <v>1.2579416806600885</v>
      </c>
      <c r="G430" s="127">
        <f>VLOOKUP(A430,'Tüm - Sektör'!$A:$H,7,0)</f>
        <v>189.86396500000001</v>
      </c>
      <c r="H430" s="159">
        <v>18.61</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 t="shared" si="23"/>
        <v>21.495401570599942</v>
      </c>
      <c r="R430" s="166" t="str">
        <f t="shared" si="24"/>
        <v/>
      </c>
      <c r="S430" s="191">
        <v>21.495401570599942</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341</v>
      </c>
      <c r="B431" s="136" t="s">
        <v>255</v>
      </c>
      <c r="C431" s="137">
        <v>3823224810</v>
      </c>
      <c r="D431" s="137">
        <v>486200000</v>
      </c>
      <c r="E431" s="128">
        <f>VLOOKUP(A431,'Tüm - Sektör'!$A:$H,5,0)</f>
        <v>18.760792271803428</v>
      </c>
      <c r="F431" s="128">
        <f>VLOOKUP(A431,'Tüm - Sektör'!$A:$H,6,0)</f>
        <v>2.1436985547560936</v>
      </c>
      <c r="G431" s="127">
        <f>VLOOKUP(A431,'Tüm - Sektör'!$A:$H,7,0)</f>
        <v>116.492937</v>
      </c>
      <c r="H431" s="159">
        <v>18.309999999999999</v>
      </c>
      <c r="I431" s="141" t="e">
        <f>VLOOKUP(A431,'Tüm - Sektör'!$A:$H,9,0)</f>
        <v>#REF!</v>
      </c>
      <c r="J431" s="145" t="e">
        <f>VLOOKUP(A431,'Tüm - Sektör'!$A:$H,10,0)</f>
        <v>#REF!</v>
      </c>
      <c r="K431" s="146" t="e">
        <f>VLOOKUP(A431,'Tüm - Sektör'!$A:$H,11,0)</f>
        <v>#REF!</v>
      </c>
      <c r="L431" s="146" t="e">
        <f>VLOOKUP(A431,'Tüm - Sektör'!$A:$H,12,0)</f>
        <v>#REF!</v>
      </c>
      <c r="M431" s="146" t="e">
        <f>VLOOKUP(A431,'Tüm - Sektör'!$A:$H,13,0)</f>
        <v>#REF!</v>
      </c>
      <c r="N431" s="147" t="e">
        <f>VLOOKUP(A431,'Tüm - Sektör'!$A:$H,14,0)</f>
        <v>#REF!</v>
      </c>
      <c r="O431" s="148" t="e">
        <f>VLOOKUP(A431,'Tüm - Sektör'!$A:$H,15,0)</f>
        <v>#REF!</v>
      </c>
      <c r="P431" s="156" t="e">
        <f>VLOOKUP(A431,'Tüm - Sektör'!$A:$H,16,0)</f>
        <v>#REF!</v>
      </c>
      <c r="Q431" s="158">
        <f t="shared" si="23"/>
        <v>21.854997921892835</v>
      </c>
      <c r="R431" s="166" t="str">
        <f t="shared" si="24"/>
        <v/>
      </c>
      <c r="S431" s="191">
        <v>21.854997921892835</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681</v>
      </c>
      <c r="B432" s="131" t="s">
        <v>233</v>
      </c>
      <c r="C432" s="132">
        <v>119321530000</v>
      </c>
      <c r="D432" s="132">
        <v>5921052630</v>
      </c>
      <c r="E432" s="128">
        <f>VLOOKUP(A432,'Tüm - Sektör'!$A:$H,5,0)</f>
        <v>1.1372795073465447</v>
      </c>
      <c r="F432" s="128">
        <f>VLOOKUP(A432,'Tüm - Sektör'!$A:$H,6,0)</f>
        <v>1.0670771824430155E-2</v>
      </c>
      <c r="G432" s="127">
        <f>VLOOKUP(A432,'Tüm - Sektör'!$A:$H,7,0)</f>
        <v>1931.812445</v>
      </c>
      <c r="H432" s="159">
        <v>18.21</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 t="shared" si="23"/>
        <v>21.970107057355239</v>
      </c>
      <c r="R432" s="166" t="str">
        <f t="shared" si="24"/>
        <v/>
      </c>
      <c r="S432" s="191">
        <v>21.970107057355239</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3.5245286505092257</v>
      </c>
      <c r="F433" s="128">
        <f>VLOOKUP(A433,'Tüm - Sektör'!$A:$H,6,0)</f>
        <v>9.5190640374580721E-2</v>
      </c>
      <c r="G433" s="127">
        <f>VLOOKUP(A433,'Tüm - Sektör'!$A:$H,7,0)</f>
        <v>656.11429699999997</v>
      </c>
      <c r="H433" s="159">
        <v>17.3</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23.12493637785219</v>
      </c>
      <c r="R433" s="166" t="str">
        <f t="shared" si="24"/>
        <v/>
      </c>
      <c r="S433" s="191">
        <v>23.12493637785219</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16.80656450964495</v>
      </c>
      <c r="F434" s="128">
        <f>VLOOKUP(A434,'Tüm - Sektör'!$A:$H,6,0)</f>
        <v>1.6477024029063676</v>
      </c>
      <c r="G434" s="127">
        <f>VLOOKUP(A434,'Tüm - Sektör'!$A:$H,7,0)</f>
        <v>139.029326</v>
      </c>
      <c r="H434" s="159">
        <v>17.12</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23.366053361514577</v>
      </c>
      <c r="R434" s="166" t="str">
        <f t="shared" si="24"/>
        <v/>
      </c>
      <c r="S434" s="191">
        <v>23.366053361514577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18.234093988972901</v>
      </c>
      <c r="F435" s="128">
        <f>VLOOKUP(A435,'Tüm - Sektör'!$A:$H,6,0)</f>
        <v>2.6066748655093224</v>
      </c>
      <c r="G435" s="127">
        <f>VLOOKUP(A435,'Tüm - Sektör'!$A:$H,7,0)</f>
        <v>129.50326799999999</v>
      </c>
      <c r="H435" s="159">
        <v>16.940000000000001</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23.613747605911467</v>
      </c>
      <c r="R435" s="166" t="str">
        <f t="shared" si="24"/>
        <v/>
      </c>
      <c r="S435" s="191">
        <v>23.613747605911467</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12.768082449637058</v>
      </c>
      <c r="F436" s="128">
        <f>VLOOKUP(A436,'Tüm - Sektör'!$A:$H,6,0)</f>
        <v>2.2800147231494745</v>
      </c>
      <c r="G436" s="127">
        <f>VLOOKUP(A436,'Tüm - Sektör'!$A:$H,7,0)</f>
        <v>185.064885</v>
      </c>
      <c r="H436" s="159">
        <v>16.93</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23"/>
        <v>23.629237102126002</v>
      </c>
      <c r="R436" s="166" t="str">
        <f t="shared" si="24"/>
        <v/>
      </c>
      <c r="S436" s="191">
        <v>23.629237102126002</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636</v>
      </c>
      <c r="B437" s="136" t="s">
        <v>376</v>
      </c>
      <c r="C437" s="137">
        <v>35674236000</v>
      </c>
      <c r="D437" s="137">
        <v>636584078</v>
      </c>
      <c r="E437" s="128">
        <f>VLOOKUP(A437,'Tüm - Sektör'!$A:$H,5,0)</f>
        <v>35.612527111693488</v>
      </c>
      <c r="F437" s="128">
        <f>VLOOKUP(A437,'Tüm - Sektör'!$A:$H,6,0)</f>
        <v>3.496448142713048</v>
      </c>
      <c r="G437" s="127">
        <f>VLOOKUP(A437,'Tüm - Sektör'!$A:$H,7,0)</f>
        <v>66.826561999999996</v>
      </c>
      <c r="H437" s="159">
        <v>16.82</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23.798627510062655</v>
      </c>
      <c r="R437" s="166" t="str">
        <f t="shared" si="24"/>
        <v/>
      </c>
      <c r="S437" s="191">
        <v>23.798627510062655</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248</v>
      </c>
      <c r="B438" s="136" t="s">
        <v>349</v>
      </c>
      <c r="C438" s="137">
        <v>15944511283</v>
      </c>
      <c r="D438" s="137">
        <v>1950000000</v>
      </c>
      <c r="E438" s="128">
        <f>VLOOKUP(A438,'Tüm - Sektör'!$A:$H,5,0)</f>
        <v>1.989242935092443</v>
      </c>
      <c r="F438" s="128">
        <f>VLOOKUP(A438,'Tüm - Sektör'!$A:$H,6,0)</f>
        <v>6.3757786381168038E-2</v>
      </c>
      <c r="G438" s="127">
        <f>VLOOKUP(A438,'Tüm - Sektör'!$A:$H,7,0)</f>
        <v>1199.2076440000001</v>
      </c>
      <c r="H438" s="159">
        <v>16.77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23.855153335358537</v>
      </c>
      <c r="R438" s="166" t="str">
        <f t="shared" si="24"/>
        <v/>
      </c>
      <c r="S438" s="191">
        <v>23.855153335358537</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6.4663624674216571</v>
      </c>
      <c r="F439" s="128">
        <f>VLOOKUP(A439,'Tüm - Sektör'!$A:$H,6,0)</f>
        <v>0.40414765421385357</v>
      </c>
      <c r="G439" s="127">
        <f>VLOOKUP(A439,'Tüm - Sektör'!$A:$H,7,0)</f>
        <v>371.30834199999998</v>
      </c>
      <c r="H439" s="159">
        <v>16.66</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24.010143265493642</v>
      </c>
      <c r="R439" s="166" t="str">
        <f t="shared" si="24"/>
        <v/>
      </c>
      <c r="S439" s="191">
        <v>24.010143265493642</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17.998560115190784</v>
      </c>
      <c r="F440" s="128">
        <f>VLOOKUP(A440,'Tüm - Sektör'!$A:$H,6,0)</f>
        <v>5.6245500359971201</v>
      </c>
      <c r="G440" s="127">
        <f>VLOOKUP(A440,'Tüm - Sektör'!$A:$H,7,0)</f>
        <v>138.91226599999999</v>
      </c>
      <c r="H440" s="159">
        <v>16</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25.002207703383728</v>
      </c>
      <c r="R440" s="166" t="str">
        <f t="shared" si="24"/>
        <v/>
      </c>
      <c r="S440" s="191">
        <v>25.002207703383728</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6.0531148723821797</v>
      </c>
      <c r="F441" s="128">
        <f>VLOOKUP(A441,'Tüm - Sektör'!$A:$H,6,0)</f>
        <v>0.28824356535153239</v>
      </c>
      <c r="G441" s="127">
        <f>VLOOKUP(A441,'Tüm - Sektör'!$A:$H,7,0)</f>
        <v>419.330781</v>
      </c>
      <c r="H441" s="159">
        <v>15.76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25.38257386918735</v>
      </c>
      <c r="R441" s="166" t="str">
        <f t="shared" si="24"/>
        <v/>
      </c>
      <c r="S441" s="191">
        <v>25.38257386918735</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28.39409314908956</v>
      </c>
      <c r="F442" s="128">
        <f>VLOOKUP(A442,'Tüm - Sektör'!$A:$H,6,0)</f>
        <v>5.6237063079995169</v>
      </c>
      <c r="G442" s="127">
        <f>VLOOKUP(A442,'Tüm - Sektör'!$A:$H,7,0)</f>
        <v>90.484284000000002</v>
      </c>
      <c r="H442" s="159">
        <v>15.57</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25.692191884246739</v>
      </c>
      <c r="R442" s="166" t="str">
        <f t="shared" si="24"/>
        <v/>
      </c>
      <c r="S442" s="191">
        <v>25.692191884246739</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531</v>
      </c>
      <c r="B443" s="126" t="s">
        <v>208</v>
      </c>
      <c r="C443" s="127">
        <v>83859863477</v>
      </c>
      <c r="D443" s="127">
        <v>2440108000</v>
      </c>
      <c r="E443" s="128">
        <f>VLOOKUP(A443,'Tüm - Sektör'!$A:$H,5,0)</f>
        <v>10.984690351205124</v>
      </c>
      <c r="F443" s="128">
        <f>VLOOKUP(A443,'Tüm - Sektör'!$A:$H,6,0)</f>
        <v>0.34628638603780348</v>
      </c>
      <c r="G443" s="127">
        <f>VLOOKUP(A443,'Tüm - Sektör'!$A:$H,7,0)</f>
        <v>260.87328100000002</v>
      </c>
      <c r="H443" s="159">
        <v>13.96</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28.656122126879232</v>
      </c>
      <c r="R443" s="166" t="str">
        <f t="shared" si="24"/>
        <v/>
      </c>
      <c r="S443" s="191">
        <v>28.656122126879232</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5.8183606259248073</v>
      </c>
      <c r="F444" s="128">
        <f>VLOOKUP(A444,'Tüm - Sektör'!$A:$H,6,0)</f>
        <v>0.23371603237295871</v>
      </c>
      <c r="G444" s="127">
        <f>VLOOKUP(A444,'Tüm - Sektör'!$A:$H,7,0)</f>
        <v>493.98133899999999</v>
      </c>
      <c r="H444" s="159">
        <v>13.92</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28.741615727792144</v>
      </c>
      <c r="R444" s="166" t="str">
        <f t="shared" si="24"/>
        <v/>
      </c>
      <c r="S444" s="191">
        <v>28.741615727792144</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227</v>
      </c>
      <c r="B445" s="136" t="s">
        <v>221</v>
      </c>
      <c r="C445" s="137">
        <v>71398402340</v>
      </c>
      <c r="D445" s="137">
        <v>1456000000</v>
      </c>
      <c r="E445" s="128">
        <f>VLOOKUP(A445,'Tüm - Sektör'!$A:$H,5,0)</f>
        <v>10.720354614236378</v>
      </c>
      <c r="F445" s="128">
        <f>VLOOKUP(A445,'Tüm - Sektör'!$A:$H,6,0)</f>
        <v>0.56637545510547216</v>
      </c>
      <c r="G445" s="127">
        <f>VLOOKUP(A445,'Tüm - Sektör'!$A:$H,7,0)</f>
        <v>282.07432799999998</v>
      </c>
      <c r="H445" s="159">
        <v>13.23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30.239368237324253</v>
      </c>
      <c r="R445" s="166" t="str">
        <f t="shared" si="24"/>
        <v/>
      </c>
      <c r="S445" s="191">
        <v>30.239368237324253</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10.833673062460022</v>
      </c>
      <c r="F446" s="128">
        <f>VLOOKUP(A446,'Tüm - Sektör'!$A:$H,6,0)</f>
        <v>1.0380067665826609</v>
      </c>
      <c r="G446" s="127">
        <f>VLOOKUP(A446,'Tüm - Sektör'!$A:$H,7,0)</f>
        <v>279.77893499999999</v>
      </c>
      <c r="H446" s="159">
        <v>13.2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30.310335115532535</v>
      </c>
      <c r="R446" s="166" t="str">
        <f t="shared" si="24"/>
        <v/>
      </c>
      <c r="S446" s="191">
        <v>30.310335115532535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245</v>
      </c>
      <c r="B447" s="136" t="s">
        <v>349</v>
      </c>
      <c r="C447" s="137">
        <v>32480282242</v>
      </c>
      <c r="D447" s="137">
        <v>683200000</v>
      </c>
      <c r="E447" s="128">
        <f>VLOOKUP(A447,'Tüm - Sektör'!$A:$H,5,0)</f>
        <v>6.5776623493806232</v>
      </c>
      <c r="F447" s="128">
        <f>VLOOKUP(A447,'Tüm - Sektör'!$A:$H,6,0)</f>
        <v>0.74059430163265894</v>
      </c>
      <c r="G447" s="127">
        <f>VLOOKUP(A447,'Tüm - Sektör'!$A:$H,7,0)</f>
        <v>462.86641400000002</v>
      </c>
      <c r="H447" s="159">
        <v>13.14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30.445789841606242</v>
      </c>
      <c r="R447" s="166" t="str">
        <f t="shared" si="24"/>
        <v/>
      </c>
      <c r="S447" s="191">
        <v>30.445789841606242</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0.38251477342058743</v>
      </c>
      <c r="F448" s="128">
        <f>VLOOKUP(A448,'Tüm - Sektör'!$A:$H,6,0)</f>
        <v>1.2750507747962211E-3</v>
      </c>
      <c r="G448" s="127">
        <f>VLOOKUP(A448,'Tüm - Sektör'!$A:$H,7,0)</f>
        <v>8077.1113800000003</v>
      </c>
      <c r="H448" s="159">
        <v>12.95</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30.896144294135482</v>
      </c>
      <c r="R448" s="166" t="str">
        <f t="shared" si="24"/>
        <v/>
      </c>
      <c r="S448" s="191">
        <v>30.896144294135482</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15.134247920528324</v>
      </c>
      <c r="F449" s="128">
        <f>VLOOKUP(A449,'Tüm - Sektör'!$A:$H,6,0)</f>
        <v>6.1148476446579085</v>
      </c>
      <c r="G449" s="127">
        <f>VLOOKUP(A449,'Tüm - Sektör'!$A:$H,7,0)</f>
        <v>206.00537199999999</v>
      </c>
      <c r="H449" s="159">
        <v>12.83</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31.17736372808664</v>
      </c>
      <c r="R449" s="166" t="str">
        <f t="shared" si="24"/>
        <v/>
      </c>
      <c r="S449" s="191">
        <v>31.17736372808664</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19.772810584341215</v>
      </c>
      <c r="F450" s="128">
        <f>VLOOKUP(A450,'Tüm - Sektör'!$A:$H,6,0)</f>
        <v>2.4890244945041813</v>
      </c>
      <c r="G450" s="127">
        <f>VLOOKUP(A450,'Tüm - Sektör'!$A:$H,7,0)</f>
        <v>158.43219300000001</v>
      </c>
      <c r="H450" s="159">
        <v>12.77</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23"/>
        <v>31.326497426507903</v>
      </c>
      <c r="R450" s="166" t="str">
        <f t="shared" si="24"/>
        <v/>
      </c>
      <c r="S450" s="191">
        <v>31.326497426507903</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9.0704687894919704</v>
      </c>
      <c r="F451" s="128">
        <f>VLOOKUP(A451,'Tüm - Sektör'!$A:$H,6,0)</f>
        <v>0.83985822124925658</v>
      </c>
      <c r="G451" s="127">
        <f>VLOOKUP(A451,'Tüm - Sektör'!$A:$H,7,0)</f>
        <v>354.86250699999999</v>
      </c>
      <c r="H451" s="159">
        <v>12.43</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32.187692943043757</v>
      </c>
      <c r="R451" s="166" t="str">
        <f t="shared" si="24"/>
        <v/>
      </c>
      <c r="S451" s="191">
        <v>32.187692943043757</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15.60301559482401</v>
      </c>
      <c r="F452" s="128">
        <f>VLOOKUP(A452,'Tüm - Sektör'!$A:$H,6,0)</f>
        <v>1.2685378532377243</v>
      </c>
      <c r="G452" s="127">
        <f>VLOOKUP(A452,'Tüm - Sektör'!$A:$H,7,0)</f>
        <v>206.78594200000001</v>
      </c>
      <c r="H452" s="159">
        <v>12.4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32.264842778163732</v>
      </c>
      <c r="R452" s="166" t="str">
        <f t="shared" si="24"/>
        <v/>
      </c>
      <c r="S452" s="191">
        <v>32.264842778163732</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30.277765022007692</v>
      </c>
      <c r="F453" s="128">
        <f>VLOOKUP(A453,'Tüm - Sektör'!$A:$H,6,0)</f>
        <v>3.0412186888052886</v>
      </c>
      <c r="G453" s="127">
        <f>VLOOKUP(A453,'Tüm - Sektör'!$A:$H,7,0)</f>
        <v>109.24879199999999</v>
      </c>
      <c r="H453" s="159">
        <v>12.1</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33.078092531141941</v>
      </c>
      <c r="R453" s="166" t="str">
        <f t="shared" si="24"/>
        <v/>
      </c>
      <c r="S453" s="191">
        <v>33.078092531141941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7.6393902238723301</v>
      </c>
      <c r="F454" s="128">
        <f>VLOOKUP(A454,'Tüm - Sektör'!$A:$H,6,0)</f>
        <v>0.92598669380270671</v>
      </c>
      <c r="G454" s="127">
        <f>VLOOKUP(A454,'Tüm - Sektör'!$A:$H,7,0)</f>
        <v>459.303876</v>
      </c>
      <c r="H454" s="159">
        <v>11.4</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35.088015401010686</v>
      </c>
      <c r="R454" s="166" t="str">
        <f t="shared" si="24"/>
        <v/>
      </c>
      <c r="S454" s="191">
        <v>35.088015401010686</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13.339709180733356</v>
      </c>
      <c r="F455" s="128">
        <f>VLOOKUP(A455,'Tüm - Sektör'!$A:$H,6,0)</f>
        <v>1.7575374414668454</v>
      </c>
      <c r="G455" s="127">
        <f>VLOOKUP(A455,'Tüm - Sektör'!$A:$H,7,0)</f>
        <v>264.90403600000002</v>
      </c>
      <c r="H455" s="159">
        <v>11.32</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35.337428010425199</v>
      </c>
      <c r="R455" s="166" t="str">
        <f t="shared" si="24"/>
        <v/>
      </c>
      <c r="S455" s="191">
        <v>35.337428010425199</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754</v>
      </c>
      <c r="B456" s="136" t="s">
        <v>699</v>
      </c>
      <c r="C456" s="137">
        <v>7376632000</v>
      </c>
      <c r="D456" s="137">
        <v>900000000</v>
      </c>
      <c r="E456" s="128">
        <f>VLOOKUP(A456,'Tüm - Sektör'!$A:$H,5,0)</f>
        <v>16.792310935161275</v>
      </c>
      <c r="F456" s="128">
        <f>VLOOKUP(A456,'Tüm - Sektör'!$A:$H,6,0)</f>
        <v>1.5471080647836075</v>
      </c>
      <c r="G456" s="127">
        <f>VLOOKUP(A456,'Tüm - Sektör'!$A:$H,7,0)</f>
        <v>214.106866</v>
      </c>
      <c r="H456" s="159">
        <v>11.13</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35.953490672249103</v>
      </c>
      <c r="R456" s="166" t="str">
        <f t="shared" si="24"/>
        <v/>
      </c>
      <c r="S456" s="191">
        <v>35.953490672249103</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748</v>
      </c>
      <c r="B457" s="136" t="s">
        <v>374</v>
      </c>
      <c r="C457" s="137">
        <v>1357332842</v>
      </c>
      <c r="D457" s="137">
        <v>535000000</v>
      </c>
      <c r="E457" s="128">
        <f>VLOOKUP(A457,'Tüm - Sektör'!$A:$H,5,0)</f>
        <v>3.1415291556524658</v>
      </c>
      <c r="F457" s="128">
        <f>VLOOKUP(A457,'Tüm - Sektör'!$A:$H,6,0)</f>
        <v>0.1019976998588463</v>
      </c>
      <c r="G457" s="127">
        <f>VLOOKUP(A457,'Tüm - Sektör'!$A:$H,7,0)</f>
        <v>1153.5045090000001</v>
      </c>
      <c r="H457" s="159">
        <v>11.04</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36.237680462000824</v>
      </c>
      <c r="R457" s="166" t="str">
        <f t="shared" ref="R457:R519" si="27">IF(OR(H457="", H458="", Q457=0), "", IF(H457&lt;H458, (H458-H457)/H457, ""))</f>
        <v/>
      </c>
      <c r="S457" s="191">
        <v>36.237680462000824</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24.877872038376406</v>
      </c>
      <c r="F458" s="128">
        <f>VLOOKUP(A458,'Tüm - Sektör'!$A:$H,6,0)</f>
        <v>3.4319039920508216</v>
      </c>
      <c r="G458" s="127">
        <f>VLOOKUP(A458,'Tüm - Sektör'!$A:$H,7,0)</f>
        <v>145.66302899999999</v>
      </c>
      <c r="H458" s="159">
        <v>11.04</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36.237861961843116</v>
      </c>
      <c r="R458" s="166" t="str">
        <f t="shared" si="27"/>
        <v/>
      </c>
      <c r="S458" s="191">
        <v>36.237861961843116</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244</v>
      </c>
      <c r="B459" s="136" t="s">
        <v>357</v>
      </c>
      <c r="C459" s="137">
        <v>11748972614</v>
      </c>
      <c r="D459" s="137">
        <v>4500000000</v>
      </c>
      <c r="E459" s="128">
        <f>VLOOKUP(A459,'Tüm - Sektör'!$A:$H,5,0)</f>
        <v>3.2120464590399833</v>
      </c>
      <c r="F459" s="128">
        <f>VLOOKUP(A459,'Tüm - Sektör'!$A:$H,6,0)</f>
        <v>7.1378810200888515E-2</v>
      </c>
      <c r="G459" s="127">
        <f>VLOOKUP(A459,'Tüm - Sektör'!$A:$H,7,0)</f>
        <v>1152.410032</v>
      </c>
      <c r="H459" s="159">
        <v>10.81</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37.015945626477539</v>
      </c>
      <c r="R459" s="166" t="str">
        <f t="shared" si="27"/>
        <v/>
      </c>
      <c r="S459" s="191">
        <v>37.015945626477539</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3.1356777077202573</v>
      </c>
      <c r="F460" s="128">
        <f>VLOOKUP(A460,'Tüm - Sektör'!$A:$H,6,0)</f>
        <v>8.0712424909144334E-2</v>
      </c>
      <c r="G460" s="127">
        <f>VLOOKUP(A460,'Tüm - Sektör'!$A:$H,7,0)</f>
        <v>1198.914348</v>
      </c>
      <c r="H460" s="159">
        <v>10.64</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37.594089944895671</v>
      </c>
      <c r="R460" s="166" t="str">
        <f t="shared" si="27"/>
        <v/>
      </c>
      <c r="S460" s="191">
        <v>37.594089944895671</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2.0902736952119669</v>
      </c>
      <c r="F461" s="128">
        <f>VLOOKUP(A461,'Tüm - Sektör'!$A:$H,6,0)</f>
        <v>2.3225263280132965E-2</v>
      </c>
      <c r="G461" s="127">
        <f>VLOOKUP(A461,'Tüm - Sektör'!$A:$H,7,0)</f>
        <v>1822.556022</v>
      </c>
      <c r="H461" s="159">
        <v>10.5</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38.096409108367631</v>
      </c>
      <c r="R461" s="166" t="str">
        <f t="shared" si="27"/>
        <v/>
      </c>
      <c r="S461" s="191">
        <v>38.096409108367631</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3.1172994180508553</v>
      </c>
      <c r="F462" s="128">
        <f>VLOOKUP(A462,'Tüm - Sektör'!$A:$H,6,0)</f>
        <v>0.14342302360482426</v>
      </c>
      <c r="G462" s="127">
        <f>VLOOKUP(A462,'Tüm - Sektör'!$A:$H,7,0)</f>
        <v>1289.753751</v>
      </c>
      <c r="H462" s="159">
        <v>9.9499999999999993</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40.205486174212076</v>
      </c>
      <c r="R462" s="166" t="str">
        <f t="shared" si="27"/>
        <v/>
      </c>
      <c r="S462" s="191">
        <v>40.205486174212076</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15.304745753639441</v>
      </c>
      <c r="F463" s="128">
        <f>VLOOKUP(A463,'Tüm - Sektör'!$A:$H,6,0)</f>
        <v>1.5644513293344293</v>
      </c>
      <c r="G463" s="127">
        <f>VLOOKUP(A463,'Tüm - Sektör'!$A:$H,7,0)</f>
        <v>266.47241100000002</v>
      </c>
      <c r="H463" s="159">
        <v>9.81</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40.782925007143142</v>
      </c>
      <c r="R463" s="166" t="str">
        <f t="shared" si="27"/>
        <v/>
      </c>
      <c r="S463" s="191">
        <v>40.782925007143142</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8.7188435985771395</v>
      </c>
      <c r="F465" s="128">
        <f>VLOOKUP(A465,'Tüm - Sektör'!$A:$H,6,0)</f>
        <v>0.75088974138038556</v>
      </c>
      <c r="G465" s="127">
        <f>VLOOKUP(A465,'Tüm - Sektör'!$A:$H,7,0)</f>
        <v>488.67153000000002</v>
      </c>
      <c r="H465" s="159">
        <v>9.39</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42.606506411473966</v>
      </c>
      <c r="R465" s="166" t="str">
        <f t="shared" si="27"/>
        <v/>
      </c>
      <c r="S465" s="191">
        <v>42.606506411473966</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15.47768484666242</v>
      </c>
      <c r="F466" s="128">
        <f>VLOOKUP(A466,'Tüm - Sektör'!$A:$H,6,0)</f>
        <v>0.74551587235814876</v>
      </c>
      <c r="G466" s="127">
        <f>VLOOKUP(A466,'Tüm - Sektör'!$A:$H,7,0)</f>
        <v>277.98263300000002</v>
      </c>
      <c r="H466" s="159">
        <v>9.3000000000000007</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43.025275864194207</v>
      </c>
      <c r="R466" s="166" t="str">
        <f t="shared" si="27"/>
        <v/>
      </c>
      <c r="S466" s="191">
        <v>43.025275864194207</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212</v>
      </c>
      <c r="B467" s="126" t="s">
        <v>208</v>
      </c>
      <c r="C467" s="127">
        <v>5062845915</v>
      </c>
      <c r="D467" s="127">
        <v>1817640000</v>
      </c>
      <c r="E467" s="128">
        <f>VLOOKUP(A467,'Tüm - Sektör'!$A:$H,5,0)</f>
        <v>6.6954356682093135</v>
      </c>
      <c r="F467" s="128">
        <f>VLOOKUP(A467,'Tüm - Sektör'!$A:$H,6,0)</f>
        <v>0.40928748072649229</v>
      </c>
      <c r="G467" s="127">
        <f>VLOOKUP(A467,'Tüm - Sektör'!$A:$H,7,0)</f>
        <v>663.82721200000003</v>
      </c>
      <c r="H467" s="159">
        <v>9</v>
      </c>
      <c r="I467" s="128" t="e">
        <f>VLOOKUP(A467,'Tüm - Sektör'!$A:$H,9,0)</f>
        <v>#REF!</v>
      </c>
      <c r="J467" s="127" t="e">
        <f>VLOOKUP(A467,'Tüm - Sektör'!$A:$H,10,0)</f>
        <v>#REF!</v>
      </c>
      <c r="K467" s="128" t="e">
        <f>VLOOKUP(A467,'Tüm - Sektör'!$A:$H,11,0)</f>
        <v>#REF!</v>
      </c>
      <c r="L467" s="128" t="e">
        <f>VLOOKUP(A467,'Tüm - Sektör'!$A:$H,12,0)</f>
        <v>#REF!</v>
      </c>
      <c r="M467" s="128" t="e">
        <f>VLOOKUP(A467,'Tüm - Sektör'!$A:$H,13,0)</f>
        <v>#REF!</v>
      </c>
      <c r="N467" s="129" t="e">
        <f>VLOOKUP(A467,'Tüm - Sektör'!$A:$H,14,0)</f>
        <v>#REF!</v>
      </c>
      <c r="O467" s="130" t="e">
        <f>VLOOKUP(A467,'Tüm - Sektör'!$A:$H,15,0)</f>
        <v>#REF!</v>
      </c>
      <c r="P467" s="152" t="e">
        <f>VLOOKUP(A467,'Tüm - Sektör'!$A:$H,16,0)</f>
        <v>#REF!</v>
      </c>
      <c r="Q467" s="158">
        <f t="shared" si="26"/>
        <v>44.446123927527459</v>
      </c>
      <c r="R467" s="166" t="str">
        <f t="shared" si="27"/>
        <v/>
      </c>
      <c r="S467" s="191">
        <v>44.446123927527459</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36.925440151246605</v>
      </c>
      <c r="F468" s="128">
        <f>VLOOKUP(A468,'Tüm - Sektör'!$A:$H,6,0)</f>
        <v>9.2313600378116512</v>
      </c>
      <c r="G468" s="127">
        <f>VLOOKUP(A468,'Tüm - Sektör'!$A:$H,7,0)</f>
        <v>124.820319</v>
      </c>
      <c r="H468" s="159">
        <v>8.68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46.090452188940091</v>
      </c>
      <c r="R468" s="166" t="str">
        <f t="shared" si="27"/>
        <v/>
      </c>
      <c r="S468" s="191">
        <v>46.090452188940091</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284</v>
      </c>
      <c r="B469" s="136" t="s">
        <v>355</v>
      </c>
      <c r="C469" s="137">
        <v>1104228363</v>
      </c>
      <c r="D469" s="137">
        <v>805885530</v>
      </c>
      <c r="E469" s="128">
        <f>VLOOKUP(A469,'Tüm - Sektör'!$A:$H,5,0)</f>
        <v>16.064822931695446</v>
      </c>
      <c r="F469" s="128">
        <f>VLOOKUP(A469,'Tüm - Sektör'!$A:$H,6,0)</f>
        <v>2.4917966531325244</v>
      </c>
      <c r="G469" s="127">
        <f>VLOOKUP(A469,'Tüm - Sektör'!$A:$H,7,0)</f>
        <v>306.64052400000003</v>
      </c>
      <c r="H469" s="159">
        <v>8.1199999999999992</v>
      </c>
      <c r="I469" s="138" t="e">
        <f>VLOOKUP(A469,'Tüm - Sektör'!$A:$H,9,0)</f>
        <v>#REF!</v>
      </c>
      <c r="J469" s="137" t="e">
        <f>VLOOKUP(A469,'Tüm - Sektör'!$A:$H,10,0)</f>
        <v>#REF!</v>
      </c>
      <c r="K469" s="138" t="e">
        <f>VLOOKUP(A469,'Tüm - Sektör'!$A:$H,11,0)</f>
        <v>#REF!</v>
      </c>
      <c r="L469" s="138" t="e">
        <f>VLOOKUP(A469,'Tüm - Sektör'!$A:$H,12,0)</f>
        <v>#REF!</v>
      </c>
      <c r="M469" s="138" t="e">
        <f>VLOOKUP(A469,'Tüm - Sektör'!$A:$H,13,0)</f>
        <v>#REF!</v>
      </c>
      <c r="N469" s="139" t="e">
        <f>VLOOKUP(A469,'Tüm - Sektör'!$A:$H,14,0)</f>
        <v>#REF!</v>
      </c>
      <c r="O469" s="140" t="e">
        <f>VLOOKUP(A469,'Tüm - Sektör'!$A:$H,15,0)</f>
        <v>#REF!</v>
      </c>
      <c r="P469" s="154" t="e">
        <f>VLOOKUP(A469,'Tüm - Sektör'!$A:$H,16,0)</f>
        <v>#REF!</v>
      </c>
      <c r="Q469" s="158">
        <f t="shared" si="26"/>
        <v>49.261257217423079</v>
      </c>
      <c r="R469" s="166" t="str">
        <f t="shared" si="27"/>
        <v/>
      </c>
      <c r="S469" s="191">
        <v>49.261257217423079</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380</v>
      </c>
      <c r="B470" s="136" t="s">
        <v>605</v>
      </c>
      <c r="C470" s="137">
        <v>4751651642</v>
      </c>
      <c r="D470" s="137">
        <v>262500000</v>
      </c>
      <c r="E470" s="128">
        <f>VLOOKUP(A470,'Tüm - Sektör'!$A:$H,5,0)</f>
        <v>67.208112019120705</v>
      </c>
      <c r="F470" s="128">
        <f>VLOOKUP(A470,'Tüm - Sektör'!$A:$H,6,0)</f>
        <v>36.575843275711946</v>
      </c>
      <c r="G470" s="127">
        <f>VLOOKUP(A470,'Tüm - Sektör'!$A:$H,7,0)</f>
        <v>75.351630999999998</v>
      </c>
      <c r="H470" s="159">
        <v>7.9</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26"/>
        <v>50.64240857071448</v>
      </c>
      <c r="R470" s="166" t="str">
        <f t="shared" si="27"/>
        <v/>
      </c>
      <c r="S470" s="191">
        <v>50.64240857071448</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12.794830888321119</v>
      </c>
      <c r="F471" s="128">
        <f>VLOOKUP(A471,'Tüm - Sektör'!$A:$H,6,0)</f>
        <v>1.4622663872366992</v>
      </c>
      <c r="G471" s="127">
        <f>VLOOKUP(A471,'Tüm - Sektör'!$A:$H,7,0)</f>
        <v>398.33480200000002</v>
      </c>
      <c r="H471" s="159">
        <v>7.85</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50.966264285228775</v>
      </c>
      <c r="R471" s="166" t="str">
        <f t="shared" si="27"/>
        <v/>
      </c>
      <c r="S471" s="191">
        <v>50.966264285228775</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13.827058861871846</v>
      </c>
      <c r="F472" s="128">
        <f>VLOOKUP(A472,'Tüm - Sektör'!$A:$H,6,0)</f>
        <v>1.760511696189438</v>
      </c>
      <c r="G472" s="127">
        <f>VLOOKUP(A472,'Tüm - Sektör'!$A:$H,7,0)</f>
        <v>381.16404999999997</v>
      </c>
      <c r="H472" s="159">
        <v>7.59</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52.703777553794637</v>
      </c>
      <c r="R472" s="166" t="str">
        <f t="shared" si="27"/>
        <v/>
      </c>
      <c r="S472" s="191">
        <v>52.703777553794637</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6.3050708532337127</v>
      </c>
      <c r="F473" s="128">
        <f>VLOOKUP(A473,'Tüm - Sektör'!$A:$H,6,0)</f>
        <v>0.33989600286974192</v>
      </c>
      <c r="G473" s="127">
        <f>VLOOKUP(A473,'Tüm - Sektör'!$A:$H,7,0)</f>
        <v>846.06924800000002</v>
      </c>
      <c r="H473" s="159">
        <v>7.5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53.345265553821655</v>
      </c>
      <c r="R473" s="166" t="str">
        <f t="shared" si="27"/>
        <v/>
      </c>
      <c r="S473" s="191">
        <v>53.345265553821655</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23.247567824924428</v>
      </c>
      <c r="F474" s="128">
        <f>VLOOKUP(A474,'Tüm - Sektör'!$A:$H,6,0)</f>
        <v>4.9201201745871801</v>
      </c>
      <c r="G474" s="127">
        <f>VLOOKUP(A474,'Tüm - Sektör'!$A:$H,7,0)</f>
        <v>233.17816500000001</v>
      </c>
      <c r="H474" s="159">
        <v>7.38</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54.208252061289194</v>
      </c>
      <c r="R474" s="166" t="str">
        <f t="shared" si="27"/>
        <v/>
      </c>
      <c r="S474" s="191">
        <v>54.208252061289194</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11.706257228613838</v>
      </c>
      <c r="F475" s="128">
        <f>VLOOKUP(A475,'Tüm - Sektör'!$A:$H,6,0)</f>
        <v>1.1148816408203654</v>
      </c>
      <c r="G475" s="127">
        <f>VLOOKUP(A475,'Tüm - Sektör'!$A:$H,7,0)</f>
        <v>466.80128100000002</v>
      </c>
      <c r="H475" s="159">
        <v>7.32</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54.644958700324494</v>
      </c>
      <c r="R475" s="166" t="str">
        <f t="shared" si="27"/>
        <v/>
      </c>
      <c r="S475" s="191">
        <v>54.644958700324494</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5.0542778902635401</v>
      </c>
      <c r="F476" s="128">
        <f>VLOOKUP(A476,'Tüm - Sektör'!$A:$H,6,0)</f>
        <v>0.51574264186362651</v>
      </c>
      <c r="G476" s="127">
        <f>VLOOKUP(A476,'Tüm - Sektör'!$A:$H,7,0)</f>
        <v>1087.1196239999999</v>
      </c>
      <c r="H476" s="159">
        <v>7.28</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54.946046796548124</v>
      </c>
      <c r="R476" s="166" t="str">
        <f t="shared" si="27"/>
        <v/>
      </c>
      <c r="S476" s="191">
        <v>54.946046796548124</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16.392196815992804</v>
      </c>
      <c r="F477" s="128">
        <f>VLOOKUP(A477,'Tüm - Sektör'!$A:$H,6,0)</f>
        <v>4.8786300047597635</v>
      </c>
      <c r="G477" s="127">
        <f>VLOOKUP(A477,'Tüm - Sektör'!$A:$H,7,0)</f>
        <v>363.678921</v>
      </c>
      <c r="H477" s="159">
        <v>6.71</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59.614964508598987</v>
      </c>
      <c r="R477" s="166" t="str">
        <f t="shared" si="27"/>
        <v/>
      </c>
      <c r="S477" s="191">
        <v>59.614964508598987</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34.514774049031686</v>
      </c>
      <c r="F478" s="128">
        <f>VLOOKUP(A478,'Tüm - Sektör'!$A:$H,6,0)</f>
        <v>5.7524623415052814</v>
      </c>
      <c r="G478" s="127">
        <f>VLOOKUP(A478,'Tüm - Sektör'!$A:$H,7,0)</f>
        <v>174.82693900000001</v>
      </c>
      <c r="H478" s="159">
        <v>6.63</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60.34112297268846</v>
      </c>
      <c r="R478" s="166" t="str">
        <f t="shared" si="27"/>
        <v/>
      </c>
      <c r="S478" s="191">
        <v>60.34112297268846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7.3054411127448828</v>
      </c>
      <c r="F479" s="128">
        <f>VLOOKUP(A479,'Tüm - Sektör'!$A:$H,6,0)</f>
        <v>0.498239803085755</v>
      </c>
      <c r="G479" s="127">
        <f>VLOOKUP(A479,'Tüm - Sektör'!$A:$H,7,0)</f>
        <v>846.39887099999999</v>
      </c>
      <c r="H479" s="159">
        <v>6.47</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 t="shared" si="26"/>
        <v>61.833171099842524</v>
      </c>
      <c r="R479" s="166" t="str">
        <f t="shared" si="27"/>
        <v/>
      </c>
      <c r="S479" s="191">
        <v>61.833171099842524</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63.596110159824633</v>
      </c>
      <c r="R480" s="166" t="str">
        <f t="shared" si="27"/>
        <v/>
      </c>
      <c r="S480" s="191">
        <v>63.596110159824633</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15.529058323338443</v>
      </c>
      <c r="F481" s="128">
        <f>VLOOKUP(A481,'Tüm - Sektör'!$A:$H,6,0)</f>
        <v>2.8757515413589712</v>
      </c>
      <c r="G481" s="127">
        <f>VLOOKUP(A481,'Tüm - Sektör'!$A:$H,7,0)</f>
        <v>431.473364</v>
      </c>
      <c r="H481" s="159">
        <v>5.97</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67.003750345230387</v>
      </c>
      <c r="R481" s="166" t="str">
        <f t="shared" si="27"/>
        <v/>
      </c>
      <c r="S481" s="191">
        <v>67.003750345230387</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12.707192763507868</v>
      </c>
      <c r="F482" s="128">
        <f>VLOOKUP(A482,'Tüm - Sektör'!$A:$H,6,0)</f>
        <v>1.6942923684677156</v>
      </c>
      <c r="G482" s="127">
        <f>VLOOKUP(A482,'Tüm - Sektör'!$A:$H,7,0)</f>
        <v>545.59110899999996</v>
      </c>
      <c r="H482" s="159">
        <v>5.77</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69.32931392119032</v>
      </c>
      <c r="R482" s="166" t="str">
        <f t="shared" si="27"/>
        <v/>
      </c>
      <c r="S482" s="191">
        <v>69.32931392119032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25.894995792063181</v>
      </c>
      <c r="F483" s="128">
        <f>VLOOKUP(A483,'Tüm - Sektör'!$A:$H,6,0)</f>
        <v>2.589499579206318</v>
      </c>
      <c r="G483" s="127">
        <f>VLOOKUP(A483,'Tüm - Sektör'!$A:$H,7,0)</f>
        <v>271.03651100000002</v>
      </c>
      <c r="H483" s="159">
        <v>5.7</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70.184893118404858</v>
      </c>
      <c r="R483" s="166" t="str">
        <f t="shared" si="27"/>
        <v/>
      </c>
      <c r="S483" s="191">
        <v>70.184893118404858</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12.163754853813336</v>
      </c>
      <c r="F484" s="128">
        <f>VLOOKUP(A484,'Tüm - Sektör'!$A:$H,6,0)</f>
        <v>2.5607904955396497</v>
      </c>
      <c r="G484" s="127">
        <f>VLOOKUP(A484,'Tüm - Sektör'!$A:$H,7,0)</f>
        <v>592.57757400000003</v>
      </c>
      <c r="H484" s="159">
        <v>5.55</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 t="shared" si="26"/>
        <v>72.079683420034314</v>
      </c>
      <c r="R484" s="166" t="str">
        <f t="shared" si="27"/>
        <v/>
      </c>
      <c r="S484" s="191">
        <v>72.079683420034314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20.252344208842175</v>
      </c>
      <c r="F485" s="128">
        <f>VLOOKUP(A485,'Tüm - Sektör'!$A:$H,6,0)</f>
        <v>2.5315430261052718</v>
      </c>
      <c r="G485" s="127">
        <f>VLOOKUP(A485,'Tüm - Sektör'!$A:$H,7,0)</f>
        <v>362.48923500000001</v>
      </c>
      <c r="H485" s="159">
        <v>5.45</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 t="shared" si="26"/>
        <v>73.412567592198798</v>
      </c>
      <c r="R485" s="166" t="str">
        <f t="shared" si="27"/>
        <v/>
      </c>
      <c r="S485" s="191">
        <v>73.412567592198798</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10.109737456683023</v>
      </c>
      <c r="F486" s="128">
        <f>VLOOKUP(A486,'Tüm - Sektör'!$A:$H,6,0)</f>
        <v>0.70291187713092673</v>
      </c>
      <c r="G486" s="127">
        <f>VLOOKUP(A486,'Tüm - Sektör'!$A:$H,7,0)</f>
        <v>750.95738100000005</v>
      </c>
      <c r="H486" s="159">
        <v>5.27</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26"/>
        <v>75.919819630682838</v>
      </c>
      <c r="R486" s="166" t="str">
        <f t="shared" si="27"/>
        <v/>
      </c>
      <c r="S486" s="191">
        <v>75.919819630682838</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77.978705527916333</v>
      </c>
      <c r="R487" s="166" t="str">
        <f t="shared" si="27"/>
        <v/>
      </c>
      <c r="S487" s="191">
        <v>77.978705527916333</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19.291023537098386</v>
      </c>
      <c r="F488" s="128">
        <f>VLOOKUP(A488,'Tüm - Sektör'!$A:$H,6,0)</f>
        <v>5.1442729432262366</v>
      </c>
      <c r="G488" s="127">
        <f>VLOOKUP(A488,'Tüm - Sektör'!$A:$H,7,0)</f>
        <v>408.98116599999997</v>
      </c>
      <c r="H488" s="159">
        <v>5.07</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 t="shared" si="26"/>
        <v>78.896652995359418</v>
      </c>
      <c r="R488" s="166" t="str">
        <f t="shared" si="27"/>
        <v/>
      </c>
      <c r="S488" s="191">
        <v>78.896652995359418</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458</v>
      </c>
      <c r="B489" s="136" t="s">
        <v>255</v>
      </c>
      <c r="C489" s="137">
        <v>4785393051</v>
      </c>
      <c r="D489" s="137">
        <v>1296960000</v>
      </c>
      <c r="E489" s="128">
        <f>VLOOKUP(A489,'Tüm - Sektör'!$A:$H,5,0)</f>
        <v>29.940037204860289</v>
      </c>
      <c r="F489" s="128">
        <f>VLOOKUP(A489,'Tüm - Sektör'!$A:$H,6,0)</f>
        <v>4.6169561443468243</v>
      </c>
      <c r="G489" s="127">
        <f>VLOOKUP(A489,'Tüm - Sektör'!$A:$H,7,0)</f>
        <v>266.16580599999998</v>
      </c>
      <c r="H489" s="159">
        <v>5.0199999999999996</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26"/>
        <v>79.690141343016251</v>
      </c>
      <c r="R489" s="166" t="str">
        <f t="shared" si="27"/>
        <v/>
      </c>
      <c r="S489" s="191">
        <v>79.690141343016251</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129</v>
      </c>
      <c r="B490" s="126" t="s">
        <v>208</v>
      </c>
      <c r="C490" s="127">
        <v>7703042931</v>
      </c>
      <c r="D490" s="127">
        <v>825000000</v>
      </c>
      <c r="E490" s="128">
        <f>VLOOKUP(A490,'Tüm - Sektör'!$A:$H,5,0)</f>
        <v>21.688534266894603</v>
      </c>
      <c r="F490" s="128">
        <f>VLOOKUP(A490,'Tüm - Sektör'!$A:$H,6,0)</f>
        <v>6.5722831111801829</v>
      </c>
      <c r="G490" s="127">
        <f>VLOOKUP(A490,'Tüm - Sektör'!$A:$H,7,0)</f>
        <v>371.10216800000001</v>
      </c>
      <c r="H490" s="159">
        <v>4.97</v>
      </c>
      <c r="I490" s="128" t="e">
        <f>VLOOKUP(A490,'Tüm - Sektör'!$A:$H,9,0)</f>
        <v>#REF!</v>
      </c>
      <c r="J490" s="127" t="e">
        <f>VLOOKUP(A490,'Tüm - Sektör'!$A:$H,10,0)</f>
        <v>#REF!</v>
      </c>
      <c r="K490" s="128" t="e">
        <f>VLOOKUP(A490,'Tüm - Sektör'!$A:$H,11,0)</f>
        <v>#REF!</v>
      </c>
      <c r="L490" s="128" t="e">
        <f>VLOOKUP(A490,'Tüm - Sektör'!$A:$H,12,0)</f>
        <v>#REF!</v>
      </c>
      <c r="M490" s="128" t="e">
        <f>VLOOKUP(A490,'Tüm - Sektör'!$A:$H,13,0)</f>
        <v>#REF!</v>
      </c>
      <c r="N490" s="129" t="e">
        <f>VLOOKUP(A490,'Tüm - Sektör'!$A:$H,14,0)</f>
        <v>#REF!</v>
      </c>
      <c r="O490" s="130" t="e">
        <f>VLOOKUP(A490,'Tüm - Sektör'!$A:$H,15,0)</f>
        <v>#REF!</v>
      </c>
      <c r="P490" s="152" t="e">
        <f>VLOOKUP(A490,'Tüm - Sektör'!$A:$H,16,0)</f>
        <v>#REF!</v>
      </c>
      <c r="Q490" s="158">
        <f t="shared" si="26"/>
        <v>80.48662087186878</v>
      </c>
      <c r="R490" s="166" t="str">
        <f t="shared" si="27"/>
        <v/>
      </c>
      <c r="S490" s="191">
        <v>80.48662087186878</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13.736942846941021</v>
      </c>
      <c r="F491" s="128">
        <f>VLOOKUP(A491,'Tüm - Sektör'!$A:$H,6,0)</f>
        <v>2.4618177145055595</v>
      </c>
      <c r="G491" s="127">
        <f>VLOOKUP(A491,'Tüm - Sektör'!$A:$H,7,0)</f>
        <v>610.57306400000004</v>
      </c>
      <c r="H491" s="159">
        <v>4.7699999999999996</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83.874072840496623</v>
      </c>
      <c r="R491" s="166" t="str">
        <f t="shared" si="27"/>
        <v/>
      </c>
      <c r="S491" s="191">
        <v>83.874072840496623</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11.403453075064279</v>
      </c>
      <c r="F492" s="128">
        <f>VLOOKUP(A492,'Tüm - Sektör'!$A:$H,6,0)</f>
        <v>0.74241230957449733</v>
      </c>
      <c r="G492" s="127">
        <f>VLOOKUP(A492,'Tüm - Sektör'!$A:$H,7,0)</f>
        <v>792.09881199999995</v>
      </c>
      <c r="H492" s="159">
        <v>4.43</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90.326616334561621</v>
      </c>
      <c r="R492" s="166" t="str">
        <f t="shared" si="27"/>
        <v/>
      </c>
      <c r="S492" s="191">
        <v>90.326616334561621</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12.281066954534875</v>
      </c>
      <c r="F493" s="128">
        <f>VLOOKUP(A493,'Tüm - Sektör'!$A:$H,6,0)</f>
        <v>0.93677093474713002</v>
      </c>
      <c r="G493" s="127">
        <f>VLOOKUP(A493,'Tüm - Sektör'!$A:$H,7,0)</f>
        <v>808.37745500000005</v>
      </c>
      <c r="H493" s="159">
        <v>4.03</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99.277376493915028</v>
      </c>
      <c r="R493" s="166" t="str">
        <f t="shared" si="27"/>
        <v/>
      </c>
      <c r="S493" s="191">
        <v>99.277376493915028</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34.040229764742868</v>
      </c>
      <c r="F494" s="128">
        <f>VLOOKUP(A494,'Tüm - Sektör'!$A:$H,6,0)</f>
        <v>16.209633221306127</v>
      </c>
      <c r="G494" s="127">
        <f>VLOOKUP(A494,'Tüm - Sektör'!$A:$H,7,0)</f>
        <v>308.44022699999999</v>
      </c>
      <c r="H494" s="159">
        <v>3.81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104.99376195769446</v>
      </c>
      <c r="R494" s="166" t="str">
        <f t="shared" si="27"/>
        <v/>
      </c>
      <c r="S494" s="191">
        <v>104.99376195769446</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10.2991835579714</v>
      </c>
      <c r="F495" s="128">
        <f>VLOOKUP(A495,'Tüm - Sektör'!$A:$H,6,0)</f>
        <v>1.6347910409478412</v>
      </c>
      <c r="G495" s="127">
        <f>VLOOKUP(A495,'Tüm - Sektör'!$A:$H,7,0)</f>
        <v>1038.647878</v>
      </c>
      <c r="H495" s="159">
        <v>3.74</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106.97225147619486</v>
      </c>
      <c r="R495" s="166" t="str">
        <f t="shared" si="27"/>
        <v/>
      </c>
      <c r="S495" s="191">
        <v>106.97225147619486</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2.990257998099509</v>
      </c>
      <c r="F496" s="128">
        <f>VLOOKUP(A496,'Tüm - Sektör'!$A:$H,6,0)</f>
        <v>0.17862951004178668</v>
      </c>
      <c r="G496" s="127">
        <f>VLOOKUP(A496,'Tüm - Sektör'!$A:$H,7,0)</f>
        <v>3586.7231099999999</v>
      </c>
      <c r="H496" s="159">
        <v>3.73</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107.25227466645845</v>
      </c>
      <c r="R496" s="166" t="str">
        <f t="shared" si="27"/>
        <v/>
      </c>
      <c r="S496" s="191">
        <v>107.25227466645845</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12.852145903616487</v>
      </c>
      <c r="F497" s="128">
        <f>VLOOKUP(A497,'Tüm - Sektör'!$A:$H,6,0)</f>
        <v>2.111825216671019</v>
      </c>
      <c r="G497" s="127">
        <f>VLOOKUP(A497,'Tüm - Sektör'!$A:$H,7,0)</f>
        <v>886.89157399999999</v>
      </c>
      <c r="H497" s="159">
        <v>3.51</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113.98459909736079</v>
      </c>
      <c r="R497" s="166" t="str">
        <f t="shared" si="27"/>
        <v/>
      </c>
      <c r="S497" s="191">
        <v>113.98459909736079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20.04208838560978</v>
      </c>
      <c r="F498" s="128">
        <f>VLOOKUP(A498,'Tüm - Sektör'!$A:$H,6,0)</f>
        <v>2.6722784514146372</v>
      </c>
      <c r="G498" s="127">
        <f>VLOOKUP(A498,'Tüm - Sektör'!$A:$H,7,0)</f>
        <v>587.20383200000003</v>
      </c>
      <c r="H498" s="159">
        <v>3.4</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117.68791101312758</v>
      </c>
      <c r="R498" s="166" t="str">
        <f t="shared" si="27"/>
        <v/>
      </c>
      <c r="S498" s="191">
        <v>117.68791101312758</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14.78487150737997</v>
      </c>
      <c r="F499" s="128">
        <f>VLOOKUP(A499,'Tüm - Sektör'!$A:$H,6,0)</f>
        <v>2.7078519244285659</v>
      </c>
      <c r="G499" s="127">
        <f>VLOOKUP(A499,'Tüm - Sektör'!$A:$H,7,0)</f>
        <v>817.38648999999998</v>
      </c>
      <c r="H499" s="159">
        <v>3.31</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120.84954226518323</v>
      </c>
      <c r="R499" s="166" t="str">
        <f t="shared" si="27"/>
        <v/>
      </c>
      <c r="S499" s="191">
        <v>120.84954226518323</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5.5414421949652546</v>
      </c>
      <c r="F501" s="128">
        <f>VLOOKUP(A501,'Tüm - Sektör'!$A:$H,6,0)</f>
        <v>0.29165485236659233</v>
      </c>
      <c r="G501" s="127">
        <f>VLOOKUP(A501,'Tüm - Sektör'!$A:$H,7,0)</f>
        <v>2351.6406480000001</v>
      </c>
      <c r="H501" s="159">
        <v>3.07</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130.31480714222636</v>
      </c>
      <c r="R501" s="166" t="str">
        <f t="shared" si="27"/>
        <v/>
      </c>
      <c r="S501" s="191">
        <v>130.31480714222636</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10.556119604213075</v>
      </c>
      <c r="F502" s="128">
        <f>VLOOKUP(A502,'Tüm - Sektör'!$A:$H,6,0)</f>
        <v>1.3328433843703378</v>
      </c>
      <c r="G502" s="127">
        <f>VLOOKUP(A502,'Tüm - Sektör'!$A:$H,7,0)</f>
        <v>1242.5161049999999</v>
      </c>
      <c r="H502" s="159">
        <v>3.05</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131.1614861454097</v>
      </c>
      <c r="R502" s="166" t="str">
        <f t="shared" si="27"/>
        <v/>
      </c>
      <c r="S502" s="191">
        <v>131.1614861454097</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4.8659679566020815</v>
      </c>
      <c r="F503" s="128">
        <f>VLOOKUP(A503,'Tüm - Sektör'!$A:$H,6,0)</f>
        <v>0.35256308116867835</v>
      </c>
      <c r="G503" s="127">
        <f>VLOOKUP(A503,'Tüm - Sektör'!$A:$H,7,0)</f>
        <v>2787.1569650000001</v>
      </c>
      <c r="H503" s="159">
        <v>2.95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135.62216481710308</v>
      </c>
      <c r="R503" s="166" t="str">
        <f t="shared" si="27"/>
        <v/>
      </c>
      <c r="S503" s="191">
        <v>135.62216481710308</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153.85283766403037</v>
      </c>
      <c r="R504" s="166" t="str">
        <f t="shared" si="27"/>
        <v/>
      </c>
      <c r="S504" s="191">
        <v>153.85283766403037</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9.2343937303083781</v>
      </c>
      <c r="F505" s="128">
        <f>VLOOKUP(A505,'Tüm - Sektör'!$A:$H,6,0)</f>
        <v>1.1838966320908177</v>
      </c>
      <c r="G505" s="127">
        <f>VLOOKUP(A505,'Tüm - Sektör'!$A:$H,7,0)</f>
        <v>1726.023676</v>
      </c>
      <c r="H505" s="159">
        <v>2.5099999999999998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159.38782212018219</v>
      </c>
      <c r="R505" s="166" t="str">
        <f t="shared" si="27"/>
        <v/>
      </c>
      <c r="S505" s="191">
        <v>159.38782212018219</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25.844704176140301</v>
      </c>
      <c r="F506" s="128">
        <f>VLOOKUP(A506,'Tüm - Sektör'!$A:$H,6,0)</f>
        <v>16.825979281341343</v>
      </c>
      <c r="G506" s="127">
        <f>VLOOKUP(A506,'Tüm - Sektör'!$A:$H,7,0)</f>
        <v>642.21395900000005</v>
      </c>
      <c r="H506" s="159">
        <v>2.41</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165.97829788142894</v>
      </c>
      <c r="R506" s="166" t="str">
        <f t="shared" si="27"/>
        <v/>
      </c>
      <c r="S506" s="191">
        <v>165.97829788142894</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166.00934740235331</v>
      </c>
      <c r="R507" s="166" t="str">
        <f t="shared" si="27"/>
        <v/>
      </c>
      <c r="S507" s="191">
        <v>166.00934740235331</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0.81875923599117373</v>
      </c>
      <c r="F508" s="128">
        <f>VLOOKUP(A508,'Tüm - Sektör'!$A:$H,6,0)</f>
        <v>9.3432356933843535E-3</v>
      </c>
      <c r="G508" s="127">
        <f>VLOOKUP(A508,'Tüm - Sektör'!$A:$H,7,0)</f>
        <v>23521.313182999998</v>
      </c>
      <c r="H508" s="159">
        <v>2.23</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192.58292411222203</v>
      </c>
      <c r="R508" s="166" t="str">
        <f t="shared" si="27"/>
        <v/>
      </c>
      <c r="S508" s="191">
        <v>192.58292411222203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15.208028032659312</v>
      </c>
      <c r="F509" s="128">
        <f>VLOOKUP(A509,'Tüm - Sektör'!$A:$H,6,0)</f>
        <v>2.2053343073809661</v>
      </c>
      <c r="G509" s="127">
        <f>VLOOKUP(A509,'Tüm - Sektör'!$A:$H,7,0)</f>
        <v>1335.1741139999999</v>
      </c>
      <c r="H509" s="159">
        <v>1.97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203.05365354193057</v>
      </c>
      <c r="R509" s="166" t="str">
        <f t="shared" si="27"/>
        <v/>
      </c>
      <c r="S509" s="191">
        <v>203.05365354193057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8.1587987800556121</v>
      </c>
      <c r="F510" s="128">
        <f>VLOOKUP(A510,'Tüm - Sektör'!$A:$H,6,0)</f>
        <v>1.8130663955679138</v>
      </c>
      <c r="G510" s="127">
        <f>VLOOKUP(A510,'Tüm - Sektör'!$A:$H,7,0)</f>
        <v>2540.2949250000001</v>
      </c>
      <c r="H510" s="159">
        <v>1.93</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207.25755135071464</v>
      </c>
      <c r="R510" s="166" t="str">
        <f t="shared" si="27"/>
        <v/>
      </c>
      <c r="S510" s="191">
        <v>207.25755135071464</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21.733989873699443</v>
      </c>
      <c r="F511" s="128">
        <f>VLOOKUP(A511,'Tüm - Sektör'!$A:$H,6,0)</f>
        <v>9.0558291140414351</v>
      </c>
      <c r="G511" s="127">
        <f>VLOOKUP(A511,'Tüm - Sektör'!$A:$H,7,0)</f>
        <v>958.66017199999999</v>
      </c>
      <c r="H511" s="159">
        <v>1.92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208.35510470566965</v>
      </c>
      <c r="R511" s="166" t="str">
        <f t="shared" si="27"/>
        <v/>
      </c>
      <c r="S511" s="191">
        <v>208.35510470566965</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12.520249952961693</v>
      </c>
      <c r="F513" s="128">
        <f>VLOOKUP(A513,'Tüm - Sektör'!$A:$H,6,0)</f>
        <v>5.814582585840796</v>
      </c>
      <c r="G513" s="127">
        <f>VLOOKUP(A513,'Tüm - Sektör'!$A:$H,7,0)</f>
        <v>1717.7861740000001</v>
      </c>
      <c r="H513" s="159">
        <v>1.86</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215.07112264221749</v>
      </c>
      <c r="R513" s="166" t="str">
        <f t="shared" si="27"/>
        <v/>
      </c>
      <c r="S513" s="191">
        <v>215.07112264221749</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15.716079592513486</v>
      </c>
      <c r="F514" s="128">
        <f>VLOOKUP(A514,'Tüm - Sektör'!$A:$H,6,0)</f>
        <v>3.9290198981283715</v>
      </c>
      <c r="G514" s="127">
        <f>VLOOKUP(A514,'Tüm - Sektör'!$A:$H,7,0)</f>
        <v>1390.9996160000001</v>
      </c>
      <c r="H514" s="159">
        <v>1.83</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218.61060678211695</v>
      </c>
      <c r="R514" s="166" t="str">
        <f t="shared" si="27"/>
        <v/>
      </c>
      <c r="S514" s="191">
        <v>218.61060678211695</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4.2269535922765096</v>
      </c>
      <c r="F515" s="128">
        <f>VLOOKUP(A515,'Tüm - Sektör'!$A:$H,6,0)</f>
        <v>0.42269535922765095</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298.52790588265123</v>
      </c>
      <c r="R515" s="166" t="str">
        <f t="shared" si="27"/>
        <v/>
      </c>
      <c r="S515" s="191">
        <v>298.52790588265123</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7.7558158924423459</v>
      </c>
      <c r="F516" s="128">
        <f>VLOOKUP(A516,'Tüm - Sektör'!$A:$H,6,0)</f>
        <v>0.3877907946221173</v>
      </c>
      <c r="G516" s="127">
        <f>VLOOKUP(A516,'Tüm - Sektör'!$A:$H,7,0)</f>
        <v>3998.646272</v>
      </c>
      <c r="H516" s="159">
        <v>1.29</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310.12764304632941</v>
      </c>
      <c r="R516" s="166" t="str">
        <f t="shared" si="27"/>
        <v/>
      </c>
      <c r="S516" s="191">
        <v>310.12764304632941</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339.00321059043301</v>
      </c>
      <c r="R517" s="166" t="str">
        <f t="shared" si="27"/>
        <v/>
      </c>
      <c r="S517" s="191">
        <v>339.00321059043301</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19.778285420436902</v>
      </c>
      <c r="F518" s="128">
        <f>VLOOKUP(A518,'Tüm - Sektör'!$A:$H,6,0)</f>
        <v>2.3686569365792698</v>
      </c>
      <c r="G518" s="127">
        <f>VLOOKUP(A518,'Tüm - Sektör'!$A:$H,7,0)</f>
        <v>1822.4706020000001</v>
      </c>
      <c r="H518" s="159">
        <v>1.1100000000000001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360.4534373671147</v>
      </c>
      <c r="R518" s="166" t="str">
        <f t="shared" si="27"/>
        <v/>
      </c>
      <c r="S518" s="191">
        <v>360.4534373671147</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10.688385465933441</v>
      </c>
      <c r="F519" s="128">
        <f>VLOOKUP(A519,'Tüm - Sektör'!$A:$H,6,0)</f>
        <v>1.5660638045323723</v>
      </c>
      <c r="G519" s="127">
        <f>VLOOKUP(A519,'Tüm - Sektör'!$A:$H,7,0)</f>
        <v>3669.4808480000002</v>
      </c>
      <c r="H519" s="159">
        <v>1.02</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392.20825763284324</v>
      </c>
      <c r="R519" s="166" t="str">
        <f t="shared" si="27"/>
        <v/>
      </c>
      <c r="S519" s="191">
        <v>392.20825763284324</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396.09830571312051</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2" t="s">
        <v>2317</v>
      </c>
      <c r="B521" s="233"/>
      <c r="C521" s="233"/>
      <c r="D521" s="233"/>
      <c r="E521" s="233"/>
      <c r="F521" s="233"/>
      <c r="G521" s="233"/>
      <c r="H521" s="234"/>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31">
        <f t="shared" ref="Q522:Q567" si="32">E522*G522/100</f>
        <v>8.1304094486449206E-7</v>
      </c>
      <c r="R522" s="166">
        <f t="shared" ref="R522:R567" si="33">IF(OR(H522="", H523="", Q522=0), "", IF(H522&lt;H523, (H523-H522)/H522, ""))</f>
        <v>9.0609756097560972</v>
      </c>
      <c r="S522" s="191">
        <v>8.1304094486449206E-7</v>
      </c>
      <c r="T522" s="208">
        <v>5</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31">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1.1988089832751161</v>
      </c>
      <c r="F525" s="128">
        <f>VLOOKUP(A525,'Tüm - Sektör'!$A:$H,6,0)</f>
        <v>1.1256422378170105E-2</v>
      </c>
      <c r="G525" s="127">
        <f>VLOOKUP(A525,'Tüm - Sektör'!$A:$H,7,0)</f>
        <v>9.3998380000000008</v>
      </c>
      <c r="H525" s="159">
        <v>3550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0.11268610235730801</v>
      </c>
      <c r="R525" s="166" t="str">
        <f t="shared" si="33"/>
        <v/>
      </c>
      <c r="S525" s="191">
        <v>0.11268610235730801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19.852493524703426</v>
      </c>
      <c r="F526" s="128">
        <f>VLOOKUP(A526,'Tüm - Sektör'!$A:$H,6,0)</f>
        <v>4.3092110124690608</v>
      </c>
      <c r="G526" s="127">
        <f>VLOOKUP(A526,'Tüm - Sektör'!$A:$H,7,0)</f>
        <v>3.211576</v>
      </c>
      <c r="H526" s="159">
        <v>627.5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0.63757791744092929</v>
      </c>
      <c r="R526" s="166" t="str">
        <f t="shared" si="33"/>
        <v/>
      </c>
      <c r="S526" s="191">
        <v>0.63757791744092929</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34.159852309878538</v>
      </c>
      <c r="F527" s="128">
        <f>VLOOKUP(A527,'Tüm - Sektör'!$A:$H,6,0)</f>
        <v>16.344426942525615</v>
      </c>
      <c r="G527" s="127">
        <f>VLOOKUP(A527,'Tüm - Sektör'!$A:$H,7,0)</f>
        <v>5.3107189999999997</v>
      </c>
      <c r="H527" s="159">
        <v>220.5</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1.8141337669926583</v>
      </c>
      <c r="R527" s="166" t="str">
        <f t="shared" si="33"/>
        <v/>
      </c>
      <c r="S527" s="191">
        <v>1.8141337669926583</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9.1560666506864283</v>
      </c>
      <c r="F528" s="128">
        <f>VLOOKUP(A528,'Tüm - Sektör'!$A:$H,6,0)</f>
        <v>1.638651680874176</v>
      </c>
      <c r="G528" s="127">
        <f>VLOOKUP(A528,'Tüm - Sektör'!$A:$H,7,0)</f>
        <v>24.164194999999999</v>
      </c>
      <c r="H528" s="159">
        <v>180.8</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2.2124897998018374</v>
      </c>
      <c r="R528" s="166" t="str">
        <f t="shared" si="33"/>
        <v/>
      </c>
      <c r="S528" s="191">
        <v>2.2124897998018374</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74.342185034278799</v>
      </c>
      <c r="F529" s="128">
        <f>VLOOKUP(A529,'Tüm - Sektör'!$A:$H,6,0)</f>
        <v>7.4416601635914716</v>
      </c>
      <c r="G529" s="127">
        <f>VLOOKUP(A529,'Tüm - Sektör'!$A:$H,7,0)</f>
        <v>3.9758849999999999</v>
      </c>
      <c r="H529" s="159">
        <v>135.4</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2.9557597834501355</v>
      </c>
      <c r="R529" s="166" t="str">
        <f t="shared" si="33"/>
        <v/>
      </c>
      <c r="S529" s="191">
        <v>2.9557597834501355</v>
      </c>
      <c r="T529" s="208">
        <f t="shared" si="34"/>
        <v>0</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75.696766572442215</v>
      </c>
      <c r="F530" s="128">
        <f>VLOOKUP(A530,'Tüm - Sektör'!$A:$H,6,0)</f>
        <v>94.333899216896754</v>
      </c>
      <c r="G530" s="127">
        <f>VLOOKUP(A530,'Tüm - Sektör'!$A:$H,7,0)</f>
        <v>4.5362669999999996</v>
      </c>
      <c r="H530" s="159">
        <v>116.5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3.4338074420927267</v>
      </c>
      <c r="R530" s="166" t="str">
        <f t="shared" si="33"/>
        <v/>
      </c>
      <c r="S530" s="191">
        <v>3.4338074420927267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19.407030318026646</v>
      </c>
      <c r="F531" s="128">
        <f>VLOOKUP(A531,'Tüm - Sektör'!$A:$H,6,0)</f>
        <v>8.7222608170906266</v>
      </c>
      <c r="G531" s="127">
        <f>VLOOKUP(A531,'Tüm - Sektör'!$A:$H,7,0)</f>
        <v>22.966707</v>
      </c>
      <c r="H531" s="159">
        <v>89.75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4.4571557905423482</v>
      </c>
      <c r="R531" s="166" t="str">
        <f t="shared" si="33"/>
        <v/>
      </c>
      <c r="S531" s="191">
        <v>4.4571557905423482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37.126604971530853</v>
      </c>
      <c r="F532" s="128">
        <f>VLOOKUP(A532,'Tüm - Sektör'!$A:$H,6,0)</f>
        <v>15.110543333956391</v>
      </c>
      <c r="G532" s="127">
        <f>VLOOKUP(A532,'Tüm - Sektör'!$A:$H,7,0)</f>
        <v>17.102171999999999</v>
      </c>
      <c r="H532" s="159">
        <v>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6.3494558399917569</v>
      </c>
      <c r="R532" s="166" t="str">
        <f t="shared" si="33"/>
        <v/>
      </c>
      <c r="S532" s="191">
        <v>6.3494558399917569</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49.680910266260319</v>
      </c>
      <c r="F533" s="128">
        <f>VLOOKUP(A533,'Tüm - Sektör'!$A:$H,6,0)</f>
        <v>52.335507684521893</v>
      </c>
      <c r="G533" s="127">
        <f>VLOOKUP(A533,'Tüm - Sektör'!$A:$H,7,0)</f>
        <v>15.26498</v>
      </c>
      <c r="H533" s="159">
        <v>52.75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7.5837810159625834</v>
      </c>
      <c r="R533" s="166" t="str">
        <f t="shared" si="33"/>
        <v/>
      </c>
      <c r="S533" s="191">
        <v>7.5837810159625834</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92.417410257149598</v>
      </c>
      <c r="F534" s="128">
        <f>VLOOKUP(A534,'Tüm - Sektör'!$A:$H,6,0)</f>
        <v>112.70415885018244</v>
      </c>
      <c r="G534" s="127">
        <f>VLOOKUP(A534,'Tüm - Sektör'!$A:$H,7,0)</f>
        <v>10.537267999999999</v>
      </c>
      <c r="H534" s="159">
        <v>41.08</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9.7382701974553409</v>
      </c>
      <c r="R534" s="166" t="str">
        <f t="shared" si="33"/>
        <v/>
      </c>
      <c r="S534" s="191">
        <v>9.7382701974553409</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65.307122615557887</v>
      </c>
      <c r="F535" s="128">
        <f>VLOOKUP(A535,'Tüm - Sektör'!$A:$H,6,0)</f>
        <v>5.9607147755955525</v>
      </c>
      <c r="G535" s="127">
        <f>VLOOKUP(A535,'Tüm - Sektör'!$A:$H,7,0)</f>
        <v>18.464296999999998</v>
      </c>
      <c r="H535" s="159">
        <v>33.18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12.058501081890775</v>
      </c>
      <c r="R535" s="166" t="str">
        <f t="shared" si="33"/>
        <v/>
      </c>
      <c r="S535" s="191">
        <v>12.058501081890775</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33.304245821336046</v>
      </c>
      <c r="F536" s="128">
        <f>VLOOKUP(A536,'Tüm - Sektör'!$A:$H,6,0)</f>
        <v>15.103966358882561</v>
      </c>
      <c r="G536" s="127">
        <f>VLOOKUP(A536,'Tüm - Sektör'!$A:$H,7,0)</f>
        <v>39.640771000000001</v>
      </c>
      <c r="H536" s="159">
        <v>30.3</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13.202059819312892</v>
      </c>
      <c r="R536" s="166" t="str">
        <f t="shared" si="33"/>
        <v/>
      </c>
      <c r="S536" s="191">
        <v>13.202059819312892</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88.355022241185651</v>
      </c>
      <c r="F537" s="128">
        <f>VLOOKUP(A537,'Tüm - Sektör'!$A:$H,6,0)</f>
        <v>115.46959178387523</v>
      </c>
      <c r="G537" s="127">
        <f>VLOOKUP(A537,'Tüm - Sektör'!$A:$H,7,0)</f>
        <v>16.64443</v>
      </c>
      <c r="H537" s="159">
        <v>27.2</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14.706189828418577</v>
      </c>
      <c r="R537" s="166" t="str">
        <f t="shared" si="33"/>
        <v/>
      </c>
      <c r="S537" s="191">
        <v>14.706189828418577</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10.196486290824183</v>
      </c>
      <c r="F538" s="128">
        <f>VLOOKUP(A538,'Tüm - Sektör'!$A:$H,6,0)</f>
        <v>0.86704815398164814</v>
      </c>
      <c r="G538" s="127">
        <f>VLOOKUP(A538,'Tüm - Sektör'!$A:$H,7,0)</f>
        <v>153.859475</v>
      </c>
      <c r="H538" s="159">
        <v>25.5</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15.688260275509061</v>
      </c>
      <c r="R538" s="166" t="str">
        <f t="shared" si="33"/>
        <v/>
      </c>
      <c r="S538" s="191">
        <v>15.688260275509061</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74.906858564854701</v>
      </c>
      <c r="F539" s="128">
        <f>VLOOKUP(A539,'Tüm - Sektör'!$A:$H,6,0)</f>
        <v>94.579366874816543</v>
      </c>
      <c r="G539" s="127">
        <f>VLOOKUP(A539,'Tüm - Sektör'!$A:$H,7,0)</f>
        <v>23.567941000000001</v>
      </c>
      <c r="H539" s="159">
        <v>22.66</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17.654004231518403</v>
      </c>
      <c r="R539" s="166" t="str">
        <f t="shared" si="33"/>
        <v/>
      </c>
      <c r="S539" s="191">
        <v>17.654004231518403</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123.50930444994142</v>
      </c>
      <c r="F540" s="128">
        <f>VLOOKUP(A540,'Tüm - Sektör'!$A:$H,6,0)</f>
        <v>187.13530977263852</v>
      </c>
      <c r="G540" s="127">
        <f>VLOOKUP(A540,'Tüm - Sektör'!$A:$H,7,0)</f>
        <v>14.484933</v>
      </c>
      <c r="H540" s="159">
        <v>22.36</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17.890239998340036</v>
      </c>
      <c r="R540" s="166" t="str">
        <f t="shared" si="33"/>
        <v/>
      </c>
      <c r="S540" s="191">
        <v>17.890239998340036</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83.244365781092128</v>
      </c>
      <c r="F541" s="128">
        <f>VLOOKUP(A541,'Tüm - Sektör'!$A:$H,6,0)</f>
        <v>156.1732758578508</v>
      </c>
      <c r="G541" s="127">
        <f>VLOOKUP(A541,'Tüm - Sektör'!$A:$H,7,0)</f>
        <v>22.044357999999999</v>
      </c>
      <c r="H541" s="159">
        <v>21.8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18.350686007613444</v>
      </c>
      <c r="R541" s="166" t="str">
        <f t="shared" si="33"/>
        <v/>
      </c>
      <c r="S541" s="191">
        <v>18.350686007613444</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55.105252104694756</v>
      </c>
      <c r="F542" s="128">
        <f>VLOOKUP(A542,'Tüm - Sektör'!$A:$H,6,0)</f>
        <v>38.490728952393923</v>
      </c>
      <c r="G542" s="127">
        <f>VLOOKUP(A542,'Tüm - Sektör'!$A:$H,7,0)</f>
        <v>38.051651</v>
      </c>
      <c r="H542" s="159">
        <v>19.079999999999998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20.968458213548601</v>
      </c>
      <c r="R542" s="166" t="str">
        <f t="shared" si="33"/>
        <v/>
      </c>
      <c r="S542" s="191">
        <v>20.968458213548601</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38.303454579950291</v>
      </c>
      <c r="F543" s="128">
        <f>VLOOKUP(A543,'Tüm - Sektör'!$A:$H,6,0)</f>
        <v>34.695158134012942</v>
      </c>
      <c r="G543" s="127">
        <f>VLOOKUP(A543,'Tüm - Sektör'!$A:$H,7,0)</f>
        <v>61.979830999999997</v>
      </c>
      <c r="H543" s="159">
        <v>16.850000000000001</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23.740416415814948</v>
      </c>
      <c r="R543" s="166" t="str">
        <f t="shared" si="33"/>
        <v/>
      </c>
      <c r="S543" s="191">
        <v>23.740416415814948</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107.81828672537479</v>
      </c>
      <c r="F544" s="128">
        <f>VLOOKUP(A544,'Tüm - Sektör'!$A:$H,6,0)</f>
        <v>217.81472065732279</v>
      </c>
      <c r="G544" s="127">
        <f>VLOOKUP(A544,'Tüm - Sektör'!$A:$H,7,0)</f>
        <v>30.943805000000001</v>
      </c>
      <c r="H544" s="159">
        <v>11.99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33.363080398640861</v>
      </c>
      <c r="R544" s="166" t="str">
        <f t="shared" si="33"/>
        <v/>
      </c>
      <c r="S544" s="191">
        <v>33.363080398640861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121.50923116564995</v>
      </c>
      <c r="F545" s="128">
        <f>VLOOKUP(A545,'Tüm - Sektör'!$A:$H,6,0)</f>
        <v>93.612658833320452</v>
      </c>
      <c r="G545" s="127">
        <f>VLOOKUP(A545,'Tüm - Sektör'!$A:$H,7,0)</f>
        <v>28.655494999999998</v>
      </c>
      <c r="H545" s="159">
        <v>11.49</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34.819071661211261</v>
      </c>
      <c r="R545" s="166" t="str">
        <f t="shared" si="33"/>
        <v/>
      </c>
      <c r="S545" s="191">
        <v>34.819071661211261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96.838524786123045</v>
      </c>
      <c r="F546" s="128">
        <f>VLOOKUP(A546,'Tüm - Sektör'!$A:$H,6,0)</f>
        <v>234.76006008757102</v>
      </c>
      <c r="G546" s="127">
        <f>VLOOKUP(A546,'Tüm - Sektör'!$A:$H,7,0)</f>
        <v>36.075847000000003</v>
      </c>
      <c r="H546" s="159">
        <v>11.45</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34.935318038898828</v>
      </c>
      <c r="R546" s="166" t="str">
        <f t="shared" si="33"/>
        <v/>
      </c>
      <c r="S546" s="191">
        <v>34.935318038898828</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51.120824067683976</v>
      </c>
      <c r="F547" s="128">
        <f>VLOOKUP(A547,'Tüm - Sektör'!$A:$H,6,0)</f>
        <v>49.571708186845065</v>
      </c>
      <c r="G547" s="127">
        <f>VLOOKUP(A547,'Tüm - Sektör'!$A:$H,7,0)</f>
        <v>69.867154999999997</v>
      </c>
      <c r="H547" s="159">
        <v>11.2</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35.716665388646064</v>
      </c>
      <c r="R547" s="166" t="str">
        <f t="shared" si="33"/>
        <v/>
      </c>
      <c r="S547" s="191">
        <v>35.716665388646064</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30.527364029072452</v>
      </c>
      <c r="F548" s="128">
        <f>VLOOKUP(A548,'Tüm - Sektör'!$A:$H,6,0)</f>
        <v>16.268992606792416</v>
      </c>
      <c r="G548" s="127">
        <f>VLOOKUP(A548,'Tüm - Sektör'!$A:$H,7,0)</f>
        <v>131.0445</v>
      </c>
      <c r="H548" s="159">
        <v>10</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40.004431555077851</v>
      </c>
      <c r="R548" s="166" t="str">
        <f t="shared" si="33"/>
        <v/>
      </c>
      <c r="S548" s="191">
        <v>40.004431555077851</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167.51912963761006</v>
      </c>
      <c r="F549" s="128">
        <f>VLOOKUP(A549,'Tüm - Sektör'!$A:$H,6,0)</f>
        <v>391.85761318739196</v>
      </c>
      <c r="G549" s="127">
        <f>VLOOKUP(A549,'Tüm - Sektör'!$A:$H,7,0)</f>
        <v>24.419506999999999</v>
      </c>
      <c r="H549" s="159">
        <v>9.7799999999999994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40.907345588195263</v>
      </c>
      <c r="R549" s="166" t="str">
        <f t="shared" si="33"/>
        <v/>
      </c>
      <c r="S549" s="191">
        <v>40.907345588195263</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115.27914383563225</v>
      </c>
      <c r="F550" s="128">
        <f>VLOOKUP(A550,'Tüm - Sektör'!$A:$H,6,0)</f>
        <v>343.09268998700077</v>
      </c>
      <c r="G550" s="127">
        <f>VLOOKUP(A550,'Tüm - Sektör'!$A:$H,7,0)</f>
        <v>39.884191999999999</v>
      </c>
      <c r="H550" s="159">
        <v>8.6999999999999993</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45.978155063359729</v>
      </c>
      <c r="R550" s="166" t="str">
        <f t="shared" si="33"/>
        <v/>
      </c>
      <c r="S550" s="191">
        <v>45.978155063359729</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82.857987416771749</v>
      </c>
      <c r="F551" s="128">
        <f>VLOOKUP(A551,'Tüm - Sektör'!$A:$H,6,0)</f>
        <v>126.46212975697765</v>
      </c>
      <c r="G551" s="127">
        <f>VLOOKUP(A551,'Tüm - Sektör'!$A:$H,7,0)</f>
        <v>62.294471000000001</v>
      </c>
      <c r="H551" s="159">
        <v>7.75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51.615944942524528</v>
      </c>
      <c r="R551" s="166" t="str">
        <f t="shared" si="33"/>
        <v/>
      </c>
      <c r="S551" s="191">
        <v>51.615944942524528</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84.844484302497719</v>
      </c>
      <c r="F552" s="128">
        <f>VLOOKUP(A552,'Tüm - Sektör'!$A:$H,6,0)</f>
        <v>142.59577193697095</v>
      </c>
      <c r="G552" s="127">
        <f>VLOOKUP(A552,'Tüm - Sektör'!$A:$H,7,0)</f>
        <v>66.222807000000003</v>
      </c>
      <c r="H552" s="159">
        <v>7.12</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56.186399089788367</v>
      </c>
      <c r="R552" s="166" t="str">
        <f t="shared" si="33"/>
        <v/>
      </c>
      <c r="S552" s="191">
        <v>56.186399089788367</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116.90517104363427</v>
      </c>
      <c r="F553" s="128">
        <f>VLOOKUP(A553,'Tüm - Sektör'!$A:$H,6,0)</f>
        <v>63.418921244471711</v>
      </c>
      <c r="G553" s="127">
        <f>VLOOKUP(A553,'Tüm - Sektör'!$A:$H,7,0)</f>
        <v>48.209040000000002</v>
      </c>
      <c r="H553" s="159">
        <v>7.1</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56.358860670494067</v>
      </c>
      <c r="R553" s="166" t="str">
        <f t="shared" si="33"/>
        <v/>
      </c>
      <c r="S553" s="191">
        <v>56.358860670494067</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112.60407220240671</v>
      </c>
      <c r="F554" s="128">
        <f>VLOOKUP(A554,'Tüm - Sektör'!$A:$H,6,0)</f>
        <v>375.34690734135569</v>
      </c>
      <c r="G554" s="127">
        <f>VLOOKUP(A554,'Tüm - Sektör'!$A:$H,7,0)</f>
        <v>59.507702999999999</v>
      </c>
      <c r="H554" s="159">
        <v>5.97</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67.008096852113738</v>
      </c>
      <c r="R554" s="166" t="str">
        <f t="shared" si="33"/>
        <v/>
      </c>
      <c r="S554" s="191">
        <v>67.008096852113738</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104.66932328158695</v>
      </c>
      <c r="F555" s="128">
        <f>VLOOKUP(A555,'Tüm - Sektör'!$A:$H,6,0)</f>
        <v>192.83398572497345</v>
      </c>
      <c r="G555" s="127">
        <f>VLOOKUP(A555,'Tüm - Sektör'!$A:$H,7,0)</f>
        <v>72.105159999999998</v>
      </c>
      <c r="H555" s="159">
        <v>5.3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75.471983023105523</v>
      </c>
      <c r="R555" s="166" t="str">
        <f t="shared" si="33"/>
        <v/>
      </c>
      <c r="S555" s="191">
        <v>75.471983023105523</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76.3341374442617</v>
      </c>
      <c r="F556" s="128">
        <f>VLOOKUP(A556,'Tüm - Sektör'!$A:$H,6,0)</f>
        <v>135.82586733854396</v>
      </c>
      <c r="G556" s="127">
        <f>VLOOKUP(A556,'Tüm - Sektör'!$A:$H,7,0)</f>
        <v>100.007176</v>
      </c>
      <c r="H556" s="159">
        <v>5.24</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76.339615181964703</v>
      </c>
      <c r="R556" s="166" t="str">
        <f t="shared" si="33"/>
        <v/>
      </c>
      <c r="S556" s="191">
        <v>76.339615181964703</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448.67139825057154</v>
      </c>
      <c r="F557" s="128">
        <f>VLOOKUP(A557,'Tüm - Sektör'!$A:$H,6,0)</f>
        <v>2556.495912112538</v>
      </c>
      <c r="G557" s="127">
        <f>VLOOKUP(A557,'Tüm - Sektör'!$A:$H,7,0)</f>
        <v>17.518242999999998</v>
      </c>
      <c r="H557" s="159">
        <v>5.09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78.599345817032869</v>
      </c>
      <c r="R557" s="166" t="str">
        <f t="shared" si="33"/>
        <v/>
      </c>
      <c r="S557" s="191">
        <v>78.599345817032869</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176.11214821598392</v>
      </c>
      <c r="F558" s="128">
        <f>VLOOKUP(A558,'Tüm - Sektör'!$A:$H,6,0)</f>
        <v>171.1488322518297</v>
      </c>
      <c r="G558" s="127">
        <f>VLOOKUP(A558,'Tüm - Sektör'!$A:$H,7,0)</f>
        <v>51.044795000000001</v>
      </c>
      <c r="H558" s="159">
        <v>4.45</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89.896085026945144</v>
      </c>
      <c r="R558" s="166" t="str">
        <f t="shared" si="33"/>
        <v/>
      </c>
      <c r="S558" s="191">
        <v>89.896085026945144</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64.111708240438134</v>
      </c>
      <c r="F559" s="128">
        <f>VLOOKUP(A559,'Tüm - Sektör'!$A:$H,6,0)</f>
        <v>80.139635300547667</v>
      </c>
      <c r="G559" s="127">
        <f>VLOOKUP(A559,'Tüm - Sektör'!$A:$H,7,0)</f>
        <v>150.34311</v>
      </c>
      <c r="H559" s="159">
        <v>4.1500000000000004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96.38753604280096</v>
      </c>
      <c r="R559" s="166" t="str">
        <f t="shared" si="33"/>
        <v/>
      </c>
      <c r="S559" s="191">
        <v>96.38753604280096</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80.409250923500238</v>
      </c>
      <c r="F560" s="128">
        <f>VLOOKUP(A560,'Tüm - Sektör'!$A:$H,6,0)</f>
        <v>111.67951517152811</v>
      </c>
      <c r="G560" s="127">
        <f>VLOOKUP(A560,'Tüm - Sektör'!$A:$H,7,0)</f>
        <v>150.75718000000001</v>
      </c>
      <c r="H560" s="159">
        <v>3.3</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121.22271915139292</v>
      </c>
      <c r="R560" s="166" t="str">
        <f t="shared" si="33"/>
        <v/>
      </c>
      <c r="S560" s="191">
        <v>121.22271915139292</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118.97060682445144</v>
      </c>
      <c r="F561" s="128">
        <f>VLOOKUP(A561,'Tüm - Sektör'!$A:$H,6,0)</f>
        <v>396.5686894148381</v>
      </c>
      <c r="G561" s="127">
        <f>VLOOKUP(A561,'Tüm - Sektör'!$A:$H,7,0)</f>
        <v>114.763935</v>
      </c>
      <c r="H561" s="159">
        <v>2.93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136.53534988511902</v>
      </c>
      <c r="R561" s="166" t="str">
        <f t="shared" si="33"/>
        <v/>
      </c>
      <c r="S561" s="191">
        <v>136.53534988511902</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63.127550984335279</v>
      </c>
      <c r="F562" s="128">
        <f>VLOOKUP(A562,'Tüm - Sektör'!$A:$H,6,0)</f>
        <v>112.72776961488442</v>
      </c>
      <c r="G562" s="127">
        <f>VLOOKUP(A562,'Tüm - Sektör'!$A:$H,7,0)</f>
        <v>236.45923999999999</v>
      </c>
      <c r="H562" s="159">
        <v>2.68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149.27092728817172</v>
      </c>
      <c r="R562" s="166" t="str">
        <f t="shared" si="33"/>
        <v/>
      </c>
      <c r="S562" s="191">
        <v>149.27092728817172</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54.209356534937932</v>
      </c>
      <c r="F563" s="128">
        <f>VLOOKUP(A563,'Tüm - Sektör'!$A:$H,6,0)</f>
        <v>45.174463779114944</v>
      </c>
      <c r="G563" s="127">
        <f>VLOOKUP(A563,'Tüm - Sektör'!$A:$H,7,0)</f>
        <v>335.41250200000002</v>
      </c>
      <c r="H563" s="159">
        <v>2.2000000000000002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181.82495907193584</v>
      </c>
      <c r="R563" s="166" t="str">
        <f t="shared" si="33"/>
        <v/>
      </c>
      <c r="S563" s="191">
        <v>181.82495907193584</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183.48988398451161</v>
      </c>
      <c r="R564" s="166" t="str">
        <f t="shared" si="33"/>
        <v/>
      </c>
      <c r="S564" s="191">
        <v>183.48988398451161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103.0763505675292</v>
      </c>
      <c r="F565" s="128">
        <f>VLOOKUP(A565,'Tüm - Sektör'!$A:$H,6,0)</f>
        <v>408.69580095607279</v>
      </c>
      <c r="G565" s="127">
        <f>VLOOKUP(A565,'Tüm - Sektör'!$A:$H,7,0)</f>
        <v>192.870518</v>
      </c>
      <c r="H565" s="159">
        <v>1.98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198.80389127508951</v>
      </c>
      <c r="R565" s="166" t="str">
        <f t="shared" si="33"/>
        <v/>
      </c>
      <c r="S565" s="191">
        <v>198.80389127508951</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330.58419216293731</v>
      </c>
      <c r="R567" s="166" t="str">
        <f t="shared" si="33"/>
        <v/>
      </c>
      <c r="S567" s="191">
        <v>330.58419216293731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2" t="s">
        <v>2318</v>
      </c>
      <c r="B568" s="233"/>
      <c r="C568" s="233"/>
      <c r="D568" s="233"/>
      <c r="E568" s="233"/>
      <c r="F568" s="233"/>
      <c r="G568" s="233"/>
      <c r="H568" s="234"/>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33.529983382329078</v>
      </c>
      <c r="F569" s="128">
        <f>VLOOKUP(A569,'Tüm - Sektör'!$A:$H,6,0)</f>
        <v>2.7962724528144571</v>
      </c>
      <c r="G569" s="127">
        <f>VLOOKUP(A569,'Tüm - Sektör'!$A:$H,7,0)</f>
        <v>5.2214700000000004E-4</v>
      </c>
      <c r="H569" s="159">
        <v>2285</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1.7507580233132983E-4</v>
      </c>
      <c r="R569" s="166" t="str">
        <f t="shared" ref="R569:R603" si="36">IF(OR(H569="", H570="", Q569=0), "", IF(H569&lt;H570, (H570-H569)/H569, ""))</f>
        <v/>
      </c>
      <c r="S569" s="191">
        <v>1.7507580233132983E-4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62.787128481693429</v>
      </c>
      <c r="F570" s="128">
        <f>VLOOKUP(A570,'Tüm - Sektör'!$A:$H,6,0)</f>
        <v>0.52270336731346512</v>
      </c>
      <c r="G570" s="127">
        <f>VLOOKUP(A570,'Tüm - Sektör'!$A:$H,7,0)</f>
        <v>1.7811269999999999</v>
      </c>
      <c r="H570" s="159">
        <v>364.25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1.1183184979121317</v>
      </c>
      <c r="R570" s="166" t="str">
        <f t="shared" si="36"/>
        <v/>
      </c>
      <c r="S570" s="191">
        <v>1.1183184979121317</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17.763220386265896</v>
      </c>
      <c r="F571" s="128">
        <f>VLOOKUP(A571,'Tüm - Sektör'!$A:$H,6,0)</f>
        <v>5.6241641997885221</v>
      </c>
      <c r="G571" s="127">
        <f>VLOOKUP(A571,'Tüm - Sektör'!$A:$H,7,0)</f>
        <v>8.0576760000000007</v>
      </c>
      <c r="H571" s="159">
        <v>279.5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1.4313027458912546</v>
      </c>
      <c r="R571" s="166" t="str">
        <f t="shared" si="36"/>
        <v/>
      </c>
      <c r="S571" s="191">
        <v>1.4313027458912546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95.78801615459912</v>
      </c>
      <c r="F572" s="128">
        <f>VLOOKUP(A572,'Tüm - Sektör'!$A:$H,6,0)</f>
        <v>42.986358674672964</v>
      </c>
      <c r="G572" s="127">
        <f>VLOOKUP(A572,'Tüm - Sektör'!$A:$H,7,0)</f>
        <v>1.5986990000000001</v>
      </c>
      <c r="H572" s="159">
        <v>261.25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1.5313620563834147</v>
      </c>
      <c r="R572" s="166" t="str">
        <f t="shared" si="36"/>
        <v/>
      </c>
      <c r="S572" s="191">
        <v>1.5313620563834147</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67.021198754900269</v>
      </c>
      <c r="F573" s="128">
        <f>VLOOKUP(A573,'Tüm - Sektör'!$A:$H,6,0)</f>
        <v>3.0409808514603283</v>
      </c>
      <c r="G573" s="127">
        <f>VLOOKUP(A573,'Tüm - Sektör'!$A:$H,7,0)</f>
        <v>2.3602780000000001</v>
      </c>
      <c r="H573" s="159">
        <v>253.75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1.5818866095481852</v>
      </c>
      <c r="R573" s="166" t="str">
        <f t="shared" si="36"/>
        <v/>
      </c>
      <c r="S573" s="191">
        <v>1.5818866095481852</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88.037778771626478</v>
      </c>
      <c r="F574" s="128">
        <f>VLOOKUP(A574,'Tüm - Sektör'!$A:$H,6,0)</f>
        <v>47.846618897623088</v>
      </c>
      <c r="G574" s="127">
        <f>VLOOKUP(A574,'Tüm - Sektör'!$A:$H,7,0)</f>
        <v>2.010942</v>
      </c>
      <c r="H574" s="159">
        <v>226</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1.7703886691857209</v>
      </c>
      <c r="R574" s="166" t="str">
        <f t="shared" si="36"/>
        <v/>
      </c>
      <c r="S574" s="191">
        <v>1.7703886691857209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2.205053252876974</v>
      </c>
      <c r="R575" s="166" t="str">
        <f t="shared" si="36"/>
        <v/>
      </c>
      <c r="S575" s="191">
        <v>2.205053252876974</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72.634554058702662</v>
      </c>
      <c r="F576" s="128">
        <f>VLOOKUP(A576,'Tüm - Sektör'!$A:$H,6,0)</f>
        <v>13.771985646539806</v>
      </c>
      <c r="G576" s="127">
        <f>VLOOKUP(A576,'Tüm - Sektör'!$A:$H,7,0)</f>
        <v>3.6238980000000001</v>
      </c>
      <c r="H576" s="159">
        <v>152</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2.6322021518422445</v>
      </c>
      <c r="R576" s="166" t="str">
        <f t="shared" si="36"/>
        <v/>
      </c>
      <c r="S576" s="191">
        <v>2.6322021518422445</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126.42784446846574</v>
      </c>
      <c r="F577" s="128">
        <f>VLOOKUP(A577,'Tüm - Sektör'!$A:$H,6,0)</f>
        <v>135.94391878329648</v>
      </c>
      <c r="G577" s="127">
        <f>VLOOKUP(A577,'Tüm - Sektör'!$A:$H,7,0)</f>
        <v>2.1097030000000001</v>
      </c>
      <c r="H577" s="159">
        <v>150</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2.6672520275865561</v>
      </c>
      <c r="R577" s="166" t="str">
        <f t="shared" si="36"/>
        <v/>
      </c>
      <c r="S577" s="191">
        <v>2.6672520275865561</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4.2559093381166235</v>
      </c>
      <c r="R579" s="166" t="str">
        <f t="shared" si="36"/>
        <v/>
      </c>
      <c r="S579" s="191">
        <v>4.2559093381166235</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37.881558617774907</v>
      </c>
      <c r="F580" s="128">
        <f>VLOOKUP(A580,'Tüm - Sektör'!$A:$H,6,0)</f>
        <v>16.358765995293442</v>
      </c>
      <c r="G580" s="127">
        <f>VLOOKUP(A580,'Tüm - Sektör'!$A:$H,7,0)</f>
        <v>14.567467000000001</v>
      </c>
      <c r="H580" s="159">
        <v>72.5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5.5183835507300163</v>
      </c>
      <c r="R580" s="166" t="str">
        <f t="shared" si="36"/>
        <v/>
      </c>
      <c r="S580" s="191">
        <v>5.5183835507300163</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690</v>
      </c>
      <c r="B581" s="136" t="s">
        <v>375</v>
      </c>
      <c r="C581" s="137">
        <v>52360538</v>
      </c>
      <c r="D581" s="137">
        <v>13878486</v>
      </c>
      <c r="E581" s="128">
        <f>VLOOKUP(A581,'Tüm - Sektör'!$A:$H,5,0)</f>
        <v>41.304466511955226</v>
      </c>
      <c r="F581" s="128">
        <f>VLOOKUP(A581,'Tüm - Sektör'!$A:$H,6,0)</f>
        <v>48.041171013899692</v>
      </c>
      <c r="G581" s="127">
        <f>VLOOKUP(A581,'Tüm - Sektör'!$A:$H,7,0)</f>
        <v>13.431647</v>
      </c>
      <c r="H581" s="159">
        <v>72.099999999999994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5.5478701371190393</v>
      </c>
      <c r="R581" s="166" t="str">
        <f t="shared" si="36"/>
        <v/>
      </c>
      <c r="S581" s="191">
        <v>5.5478701371190393</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5.7435364320172004</v>
      </c>
      <c r="R582" s="166" t="str">
        <f t="shared" si="36"/>
        <v/>
      </c>
      <c r="S582" s="191">
        <v>5.7435364320172004</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120.92405728210514</v>
      </c>
      <c r="F583" s="128">
        <f>VLOOKUP(A583,'Tüm - Sektör'!$A:$H,6,0)</f>
        <v>232.5774293795852</v>
      </c>
      <c r="G583" s="127">
        <f>VLOOKUP(A583,'Tüm - Sektör'!$A:$H,7,0)</f>
        <v>5.8189539999999997</v>
      </c>
      <c r="H583" s="159">
        <v>56.85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7.0365152681793486</v>
      </c>
      <c r="R583" s="166">
        <f t="shared" si="36"/>
        <v>5.277044854881216E-3</v>
      </c>
      <c r="S583" s="191">
        <v>7.0365152681793486</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46.753255898669359</v>
      </c>
      <c r="F584" s="128">
        <f>VLOOKUP(A584,'Tüm - Sektör'!$A:$H,6,0)</f>
        <v>6.5748576556198549E-2</v>
      </c>
      <c r="G584" s="127">
        <f>VLOOKUP(A584,'Tüm - Sektör'!$A:$H,7,0)</f>
        <v>15.215797999999999</v>
      </c>
      <c r="H584" s="159">
        <v>57.15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7.113880975964614</v>
      </c>
      <c r="R584" s="166" t="str">
        <f t="shared" si="36"/>
        <v/>
      </c>
      <c r="S584" s="191">
        <v>7.113880975964614</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9.087035951798045</v>
      </c>
      <c r="R585" s="166" t="str">
        <f t="shared" si="36"/>
        <v/>
      </c>
      <c r="S585" s="191">
        <v>9.087035951798045</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158.75968803213269</v>
      </c>
      <c r="F586" s="128">
        <f>VLOOKUP(A586,'Tüm - Sektör'!$A:$H,6,0)</f>
        <v>170.26993568439798</v>
      </c>
      <c r="G586" s="127">
        <f>VLOOKUP(A586,'Tüm - Sektör'!$A:$H,7,0)</f>
        <v>5.7719040000000001</v>
      </c>
      <c r="H586" s="159">
        <v>43.66</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9.1634567839141887</v>
      </c>
      <c r="R586" s="166" t="str">
        <f t="shared" si="36"/>
        <v/>
      </c>
      <c r="S586" s="191">
        <v>9.1634567839141887</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66.728947017216072</v>
      </c>
      <c r="F587" s="128">
        <f>VLOOKUP(A587,'Tüm - Sektör'!$A:$H,6,0)</f>
        <v>0.73288244939281788</v>
      </c>
      <c r="G587" s="127">
        <f>VLOOKUP(A587,'Tüm - Sektör'!$A:$H,7,0)</f>
        <v>14.975438</v>
      </c>
      <c r="H587" s="159">
        <v>40.64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9.9929520886160432</v>
      </c>
      <c r="R587" s="166" t="str">
        <f t="shared" si="36"/>
        <v/>
      </c>
      <c r="S587" s="191">
        <v>9.9929520886160432</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143.48422235671455</v>
      </c>
      <c r="F589" s="128">
        <f>VLOOKUP(A589,'Tüm - Sektör'!$A:$H,6,0)</f>
        <v>498.98877536676946</v>
      </c>
      <c r="G589" s="127">
        <f>VLOOKUP(A589,'Tüm - Sektör'!$A:$H,7,0)</f>
        <v>10.108192000000001</v>
      </c>
      <c r="H589" s="159">
        <v>27.58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14.503660685523633</v>
      </c>
      <c r="R589" s="166" t="str">
        <f t="shared" si="36"/>
        <v/>
      </c>
      <c r="S589" s="191">
        <v>14.503660685523633</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124.16961569503944</v>
      </c>
      <c r="F590" s="128">
        <f>VLOOKUP(A590,'Tüm - Sektör'!$A:$H,6,0)</f>
        <v>15.919181499364031</v>
      </c>
      <c r="G590" s="127">
        <f>VLOOKUP(A590,'Tüm - Sektör'!$A:$H,7,0)</f>
        <v>16.107241999999999</v>
      </c>
      <c r="H590" s="159">
        <v>20</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20.000300490469982</v>
      </c>
      <c r="R590" s="166" t="str">
        <f t="shared" si="36"/>
        <v/>
      </c>
      <c r="S590" s="191">
        <v>20.000300490469982</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758</v>
      </c>
      <c r="B591" s="136" t="s">
        <v>353</v>
      </c>
      <c r="C591" s="137">
        <v>1633923073</v>
      </c>
      <c r="D591" s="137">
        <v>300000000</v>
      </c>
      <c r="E591" s="128">
        <f>VLOOKUP(A591,'Tüm - Sektör'!$A:$H,5,0)</f>
        <v>102.61067202294375</v>
      </c>
      <c r="F591" s="128">
        <f>VLOOKUP(A591,'Tüm - Sektör'!$A:$H,6,0)</f>
        <v>21.730341385629764</v>
      </c>
      <c r="G591" s="127">
        <f>VLOOKUP(A591,'Tüm - Sektör'!$A:$H,7,0)</f>
        <v>29.313393000000001</v>
      </c>
      <c r="H591" s="159">
        <v>13.3</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30.078669550026554</v>
      </c>
      <c r="R591" s="166" t="str">
        <f t="shared" si="36"/>
        <v/>
      </c>
      <c r="S591" s="191">
        <v>30.078669550026554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381</v>
      </c>
      <c r="B592" s="136" t="s">
        <v>353</v>
      </c>
      <c r="C592" s="137">
        <v>7835710127</v>
      </c>
      <c r="D592" s="137">
        <v>660000000</v>
      </c>
      <c r="E592" s="128">
        <f>VLOOKUP(A592,'Tüm - Sektör'!$A:$H,5,0)</f>
        <v>61.165727008185499</v>
      </c>
      <c r="F592" s="128">
        <f>VLOOKUP(A592,'Tüm - Sektör'!$A:$H,6,0)</f>
        <v>6.4898700246355894</v>
      </c>
      <c r="G592" s="127">
        <f>VLOOKUP(A592,'Tüm - Sektör'!$A:$H,7,0)</f>
        <v>49.182918000000001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30.083089358539727</v>
      </c>
      <c r="R592" s="166" t="str">
        <f t="shared" si="36"/>
        <v/>
      </c>
      <c r="S592" s="191">
        <v>30.083089358539727</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30.538949124785209</v>
      </c>
      <c r="R593" s="166" t="str">
        <f t="shared" si="36"/>
        <v/>
      </c>
      <c r="S593" s="191">
        <v>30.538949124785209</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49.444368904436388</v>
      </c>
      <c r="F597" s="128">
        <f>VLOOKUP(A597,'Tüm - Sektör'!$A:$H,6,0)</f>
        <v>0.6180546113054548</v>
      </c>
      <c r="G597" s="127">
        <f>VLOOKUP(A597,'Tüm - Sektör'!$A:$H,7,0)</f>
        <v>91.632469999999998</v>
      </c>
      <c r="H597" s="159">
        <v>8.89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45.307096503047006</v>
      </c>
      <c r="R597" s="166" t="str">
        <f t="shared" si="36"/>
        <v/>
      </c>
      <c r="S597" s="191">
        <v>45.307096503047006</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22.760747514102246</v>
      </c>
      <c r="F598" s="128">
        <f>VLOOKUP(A598,'Tüm - Sektör'!$A:$H,6,0)</f>
        <v>4.8344415977900832</v>
      </c>
      <c r="G598" s="127">
        <f>VLOOKUP(A598,'Tüm - Sektör'!$A:$H,7,0)</f>
        <v>218.04563899999999</v>
      </c>
      <c r="H598" s="159">
        <v>8.06</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49.628817358300857</v>
      </c>
      <c r="R598" s="166" t="str">
        <f t="shared" si="36"/>
        <v/>
      </c>
      <c r="S598" s="191">
        <v>49.628817358300857</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126.10594917425824</v>
      </c>
      <c r="F599" s="128">
        <f>VLOOKUP(A599,'Tüm - Sektör'!$A:$H,6,0)</f>
        <v>119.5543698272778</v>
      </c>
      <c r="G599" s="127">
        <f>VLOOKUP(A599,'Tüm - Sektör'!$A:$H,7,0)</f>
        <v>42.875571000000001</v>
      </c>
      <c r="H599" s="159">
        <v>7.4</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54.068645773433012</v>
      </c>
      <c r="R599" s="166" t="str">
        <f t="shared" si="36"/>
        <v/>
      </c>
      <c r="S599" s="191">
        <v>54.068645773433012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10.861174959734909</v>
      </c>
      <c r="F600" s="128">
        <f>VLOOKUP(A600,'Tüm - Sektör'!$A:$H,6,0)</f>
        <v>2.784916656342284</v>
      </c>
      <c r="G600" s="127">
        <f>VLOOKUP(A600,'Tüm - Sektör'!$A:$H,7,0)</f>
        <v>1143.8313330000001</v>
      </c>
      <c r="H600" s="159">
        <v>3.22</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124.23352232139803</v>
      </c>
      <c r="R600" s="166" t="str">
        <f t="shared" si="36"/>
        <v/>
      </c>
      <c r="S600" s="191">
        <v>124.23352232139803</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2" t="s">
        <v>2189</v>
      </c>
      <c r="B604" s="233"/>
      <c r="C604" s="233"/>
      <c r="D604" s="233"/>
      <c r="E604" s="233"/>
      <c r="F604" s="233"/>
      <c r="G604" s="233"/>
      <c r="H604" s="234"/>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12.06</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91.55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88.25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80.849999999999994</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32.76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18.11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28.7</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127.7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184.8</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95.2</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37.24</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18.75</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171</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122.4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2.56</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11.78</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412.75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14.04</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45.8</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4.16</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13.51</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2.25</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61.5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1.04</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11.55</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-3773.1513527760717</v>
      </c>
      <c r="E2" s="17">
        <v>7.38</v>
      </c>
      <c r="F2" s="13" t="s">
        <v>679</v>
      </c>
      <c r="G2" s="13">
        <v>-1049101373</v>
      </c>
      <c r="H2" s="13" t="s">
        <v>1435</v>
      </c>
      <c r="I2" s="13">
        <v>13.415773816296296</v>
      </c>
      <c r="J2" s="13">
        <v>9055647326</v>
      </c>
      <c r="K2" s="13">
        <v>675000000</v>
      </c>
      <c r="L2" s="13">
        <v>0.52177385336483673</v>
      </c>
      <c r="M2" s="13">
        <v>4725000000</v>
      </c>
      <c r="N2" s="13" t="s">
        <v>956</v>
      </c>
      <c r="O2" s="13">
        <v>43.778318896109958</v>
      </c>
      <c r="P2" s="13">
        <v>285.15677317658486</v>
      </c>
      <c r="Q2" s="15"/>
      <c r="R2" s="20">
        <v>9.5052257725528282</v>
      </c>
      <c r="T2" s="118">
        <v>-16.747572909351067</v>
      </c>
      <c r="U2" s="118">
        <v>9.9331768328925563</v>
      </c>
      <c r="V2" s="20">
        <v>33.074800609426724</v>
      </c>
      <c r="W2" s="20">
        <v>52.176638403766681</v>
      </c>
      <c r="X2" s="20">
        <v>46.83433059561996</v>
      </c>
    </row>
    <row r="3" spans="1:24">
      <c r="A3" s="13" t="s">
        <v>666</v>
      </c>
      <c r="B3" s="13">
        <v>60</v>
      </c>
      <c r="C3" s="13" t="s">
        <v>372</v>
      </c>
      <c r="D3" s="13">
        <v>-428.07261765101413</v>
      </c>
      <c r="E3" s="17">
        <v>2.56</v>
      </c>
      <c r="F3" s="13" t="s">
        <v>208</v>
      </c>
      <c r="G3" s="13">
        <v>3618440</v>
      </c>
      <c r="H3" s="13" t="s">
        <v>1436</v>
      </c>
      <c r="I3" s="13">
        <v>61.374532563636365</v>
      </c>
      <c r="J3" s="13">
        <v>3375599291</v>
      </c>
      <c r="K3" s="13">
        <v>55000000</v>
      </c>
      <c r="L3" s="13">
        <v>3.2586806228239604E-2</v>
      </c>
      <c r="M3" s="13">
        <v>110000000</v>
      </c>
      <c r="N3" s="13" t="s">
        <v>1105</v>
      </c>
      <c r="O3" s="13">
        <v>22.700966757361265</v>
      </c>
      <c r="P3" s="13">
        <v>231.96489672369279</v>
      </c>
      <c r="Q3" s="16" t="s">
        <v>2212</v>
      </c>
      <c r="R3" s="20">
        <v>7.7321632241230933</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11.78</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-36850.983032894648</v>
      </c>
      <c r="E5" s="17">
        <v>109.8</v>
      </c>
      <c r="F5" s="13" t="s">
        <v>255</v>
      </c>
      <c r="G5" s="13">
        <v>5814918</v>
      </c>
      <c r="H5" s="13" t="s">
        <v>1438</v>
      </c>
      <c r="I5" s="13">
        <v>59.558734995383197</v>
      </c>
      <c r="J5" s="13">
        <v>638570889</v>
      </c>
      <c r="K5" s="13">
        <v>10721700</v>
      </c>
      <c r="L5" s="13">
        <v>1.8301261772676893</v>
      </c>
      <c r="M5" s="13">
        <v>1168665300</v>
      </c>
      <c r="N5" s="13" t="s">
        <v>778</v>
      </c>
      <c r="O5" s="13">
        <v>36.620577973153658</v>
      </c>
      <c r="P5" s="13">
        <v>425.70398436898711</v>
      </c>
      <c r="Q5" s="15"/>
      <c r="R5" s="20">
        <v>14.19013281229957</v>
      </c>
      <c r="T5" s="118">
        <v>-24.856968396348833</v>
      </c>
      <c r="U5" s="120">
        <v>64.655929159217038</v>
      </c>
      <c r="V5" s="20">
        <v>39.439553056690279</v>
      </c>
      <c r="W5" s="20">
        <v>37.149213312589772</v>
      </c>
      <c r="X5" s="20">
        <v>52.712590224316116</v>
      </c>
    </row>
    <row r="6" spans="1:24">
      <c r="A6" s="13" t="s">
        <v>373</v>
      </c>
      <c r="B6" s="13">
        <v>60</v>
      </c>
      <c r="C6" s="13" t="s">
        <v>372</v>
      </c>
      <c r="D6" s="14">
        <v>4522.0070654160336</v>
      </c>
      <c r="E6" s="17">
        <v>30.84</v>
      </c>
      <c r="F6" s="13" t="s">
        <v>680</v>
      </c>
      <c r="G6" s="13">
        <v>-35004000</v>
      </c>
      <c r="H6" s="13" t="s">
        <v>1439</v>
      </c>
      <c r="I6" s="13">
        <v>4.9975180375180379</v>
      </c>
      <c r="J6" s="13">
        <v>1298730000</v>
      </c>
      <c r="K6" s="13">
        <v>259875000</v>
      </c>
      <c r="L6" s="13">
        <v>6.0029798341456653</v>
      </c>
      <c r="M6" s="13">
        <v>7796250000</v>
      </c>
      <c r="N6" s="13" t="s">
        <v>498</v>
      </c>
      <c r="O6" s="13">
        <v>63.914985035081152</v>
      </c>
      <c r="P6" s="13">
        <v>563.62905025701184</v>
      </c>
      <c r="Q6" s="15"/>
      <c r="R6" s="20">
        <v>18.787635008567062</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571.03245716175434</v>
      </c>
      <c r="Q7" s="16" t="s">
        <v>2215</v>
      </c>
      <c r="R7" s="20">
        <v>19.034415238725146</v>
      </c>
      <c r="T7" s="118">
        <v>-1.6781371458968275</v>
      </c>
      <c r="U7" s="120">
        <v>0.3670973827086299</v>
      </c>
      <c r="V7" s="20">
        <v>35.465537997522794</v>
      </c>
      <c r="W7" s="20">
        <v>53.950096746471665</v>
      </c>
      <c r="X7" s="20">
        <v>44.612067574994967</v>
      </c>
    </row>
    <row r="8" spans="1:24">
      <c r="A8" s="13" t="s">
        <v>478</v>
      </c>
      <c r="B8" s="13">
        <v>60</v>
      </c>
      <c r="C8" s="13" t="s">
        <v>372</v>
      </c>
      <c r="D8" s="14">
        <v>14379.362864560861</v>
      </c>
      <c r="E8" s="17">
        <v>57</v>
      </c>
      <c r="F8" s="13" t="s">
        <v>221</v>
      </c>
      <c r="G8" s="13">
        <v>-113776797</v>
      </c>
      <c r="H8" s="13" t="s">
        <v>1441</v>
      </c>
      <c r="I8" s="13">
        <v>29.17590977528652</v>
      </c>
      <c r="J8" s="13">
        <v>15925799746</v>
      </c>
      <c r="K8" s="13">
        <v>545854435</v>
      </c>
      <c r="L8" s="13">
        <v>1.9536665844875178</v>
      </c>
      <c r="M8" s="13">
        <v>31113702795</v>
      </c>
      <c r="N8" s="13" t="s">
        <v>1442</v>
      </c>
      <c r="O8" s="13">
        <v>16.606615783972916</v>
      </c>
      <c r="P8" s="13">
        <v>1671.7048139985125</v>
      </c>
      <c r="Q8" s="15"/>
      <c r="R8" s="20">
        <v>55.723493799950418</v>
      </c>
      <c r="T8" s="118">
        <v>21.651476584926073</v>
      </c>
      <c r="U8" s="118"/>
      <c r="V8" s="20">
        <v>52.245722226616259</v>
      </c>
      <c r="W8" s="20">
        <v>34.417136419197931</v>
      </c>
      <c r="X8" s="20">
        <v>57.446756788299311</v>
      </c>
    </row>
    <row r="9" spans="1:24">
      <c r="A9" s="13" t="s">
        <v>681</v>
      </c>
      <c r="B9" s="13">
        <v>60</v>
      </c>
      <c r="C9" s="13" t="s">
        <v>372</v>
      </c>
      <c r="D9" s="14">
        <v>-7157.5275883347085</v>
      </c>
      <c r="E9" s="17">
        <v>18.21</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959.05174979341996</v>
      </c>
      <c r="Q9" s="15"/>
      <c r="R9" s="20">
        <v>31.968391659780664</v>
      </c>
      <c r="T9" s="118">
        <v>9.6284113709813113</v>
      </c>
      <c r="U9" s="120">
        <v>17.052976400275668</v>
      </c>
      <c r="V9" s="20">
        <v>47.991383238118047</v>
      </c>
      <c r="W9" s="20">
        <v>31.639399857883006</v>
      </c>
      <c r="X9" s="20">
        <v>60.577936324757715</v>
      </c>
    </row>
    <row r="10" spans="1:24">
      <c r="A10" s="13" t="s">
        <v>158</v>
      </c>
      <c r="B10" s="13">
        <v>60</v>
      </c>
      <c r="C10" s="13" t="s">
        <v>372</v>
      </c>
      <c r="D10" s="14">
        <v>-449.34209558013197</v>
      </c>
      <c r="E10" s="17">
        <v>12.35</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397.1512297558163</v>
      </c>
      <c r="Q10" s="15"/>
      <c r="R10" s="20">
        <v>13.238374325193877</v>
      </c>
      <c r="T10" s="118">
        <v>-5.7848939729502291</v>
      </c>
      <c r="U10" s="120">
        <v>2.4936483355479133</v>
      </c>
      <c r="V10" s="20">
        <v>41.306601841692526</v>
      </c>
      <c r="W10" s="20">
        <v>52.591964528083544</v>
      </c>
      <c r="X10" s="20">
        <v>46.574821056034374</v>
      </c>
    </row>
    <row r="11" spans="1:24">
      <c r="A11" s="13" t="s">
        <v>682</v>
      </c>
      <c r="B11" s="13">
        <v>60</v>
      </c>
      <c r="C11" s="13" t="s">
        <v>372</v>
      </c>
      <c r="D11" s="14">
        <v>53436.806042123237</v>
      </c>
      <c r="E11" s="17">
        <v>255</v>
      </c>
      <c r="F11" s="13" t="s">
        <v>683</v>
      </c>
      <c r="G11" s="13">
        <v>2089864424</v>
      </c>
      <c r="H11" s="13" t="s">
        <v>1445</v>
      </c>
      <c r="I11" s="13" t="s">
        <v>1026</v>
      </c>
      <c r="J11" s="13">
        <v>10363411307</v>
      </c>
      <c r="K11" s="13">
        <v>0</v>
      </c>
      <c r="L11" s="13" t="s">
        <v>1446</v>
      </c>
      <c r="M11" s="13" t="s">
        <v>1447</v>
      </c>
      <c r="N11" s="13" t="s">
        <v>1201</v>
      </c>
      <c r="O11" s="13">
        <v>42.089484594348342</v>
      </c>
      <c r="P11" s="13">
        <v>2225.7259569638168</v>
      </c>
      <c r="Q11" s="15"/>
      <c r="R11" s="20">
        <v>74.190865232127223</v>
      </c>
      <c r="T11" s="118">
        <v>26.235327095687637</v>
      </c>
      <c r="U11" s="118">
        <v>371.97023360518813</v>
      </c>
      <c r="V11" s="20">
        <v>48.862972574589634</v>
      </c>
      <c r="W11" s="20">
        <v>55.487723369242417</v>
      </c>
      <c r="X11" s="20">
        <v>67.266407960855801</v>
      </c>
    </row>
    <row r="12" spans="1:24">
      <c r="A12" s="13" t="s">
        <v>243</v>
      </c>
      <c r="B12" s="13">
        <v>60</v>
      </c>
      <c r="C12" s="13" t="s">
        <v>372</v>
      </c>
      <c r="D12" s="14">
        <v>-4371.7787897066173</v>
      </c>
      <c r="E12" s="17">
        <v>32.979999999999997</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1649.1001374784478</v>
      </c>
      <c r="Q12" s="15"/>
      <c r="R12" s="20">
        <v>54.970004582614926</v>
      </c>
      <c r="T12" s="118">
        <v>15.273501297364902</v>
      </c>
      <c r="U12" s="120">
        <v>27.612425613610405</v>
      </c>
      <c r="V12" s="20">
        <v>56.06937025717275</v>
      </c>
      <c r="W12" s="20">
        <v>31.216327226567131</v>
      </c>
      <c r="X12" s="20">
        <v>60.920518013533929</v>
      </c>
    </row>
    <row r="13" spans="1:24">
      <c r="A13" s="13" t="s">
        <v>516</v>
      </c>
      <c r="B13" s="13">
        <v>60</v>
      </c>
      <c r="C13" s="13" t="s">
        <v>372</v>
      </c>
      <c r="D13" s="14">
        <v>-1314.1245479001195</v>
      </c>
      <c r="E13" s="17">
        <v>1.92</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12.522226766524227</v>
      </c>
      <c r="Q13" s="16" t="s">
        <v>2202</v>
      </c>
      <c r="R13" s="20">
        <v>0.41740755888414088</v>
      </c>
      <c r="T13" s="118">
        <v>-3.2895168004934039</v>
      </c>
      <c r="U13" s="118"/>
      <c r="V13" s="20">
        <v>35.697988493073133</v>
      </c>
      <c r="W13" s="20">
        <v>48.870242238559008</v>
      </c>
      <c r="X13" s="20">
        <v>43.750506216122979</v>
      </c>
    </row>
    <row r="14" spans="1:24">
      <c r="A14" s="13" t="s">
        <v>21</v>
      </c>
      <c r="B14" s="13">
        <v>60</v>
      </c>
      <c r="C14" s="13" t="s">
        <v>372</v>
      </c>
      <c r="D14" s="13">
        <v>-827.76536987442921</v>
      </c>
      <c r="E14" s="17">
        <v>7.1</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359.01968275738466</v>
      </c>
      <c r="Q14" s="15"/>
      <c r="R14" s="20">
        <v>11.967322758579488</v>
      </c>
      <c r="T14" s="118">
        <v>-3.424392737502826</v>
      </c>
      <c r="U14" s="120">
        <v>3.1138173642953149</v>
      </c>
      <c r="V14" s="20">
        <v>40.57305780642475</v>
      </c>
      <c r="W14" s="20">
        <v>49.182709444332623</v>
      </c>
      <c r="X14" s="20">
        <v>49.490476793632517</v>
      </c>
    </row>
    <row r="15" spans="1:24">
      <c r="A15" s="13" t="s">
        <v>446</v>
      </c>
      <c r="B15" s="13">
        <v>60</v>
      </c>
      <c r="C15" s="13" t="s">
        <v>372</v>
      </c>
      <c r="D15" s="14">
        <v>12384.704838718149</v>
      </c>
      <c r="E15" s="17">
        <v>38.840000000000003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-9137.7294630314063</v>
      </c>
      <c r="E16" s="17">
        <v>14.42</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389.09340376880124</v>
      </c>
      <c r="Q16" s="15"/>
      <c r="R16" s="20">
        <v>12.969780125626707</v>
      </c>
      <c r="T16" s="118">
        <v>-1.3293220322627519</v>
      </c>
      <c r="U16" s="118"/>
      <c r="V16" s="20">
        <v>45.599581086650026</v>
      </c>
      <c r="W16" s="20">
        <v>52.101497083058852</v>
      </c>
      <c r="X16" s="20">
        <v>63.798602226118192</v>
      </c>
    </row>
    <row r="17" spans="1:35">
      <c r="A17" s="13" t="s">
        <v>684</v>
      </c>
      <c r="B17" s="13">
        <v>60</v>
      </c>
      <c r="C17" s="13" t="s">
        <v>372</v>
      </c>
      <c r="D17" s="14">
        <v>10039.225459711644</v>
      </c>
      <c r="E17" s="17">
        <v>71.55</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1145.6142165724777</v>
      </c>
      <c r="Q17" s="15"/>
      <c r="R17" s="20">
        <v>38.187140552415926</v>
      </c>
      <c r="T17" s="118">
        <v>-32.81457751577463</v>
      </c>
      <c r="U17" s="120">
        <v>60.38784039530114</v>
      </c>
      <c r="V17" s="20">
        <v>43.337712311168524</v>
      </c>
      <c r="W17" s="20">
        <v>65.295909276110393</v>
      </c>
      <c r="X17" s="20">
        <v>51.843757126955026</v>
      </c>
    </row>
    <row r="18" spans="1:35">
      <c r="A18" s="13" t="s">
        <v>275</v>
      </c>
      <c r="B18" s="13">
        <v>60</v>
      </c>
      <c r="C18" s="13" t="s">
        <v>372</v>
      </c>
      <c r="D18" s="14">
        <v>16872.161035665555</v>
      </c>
      <c r="E18" s="17">
        <v>242.4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2084.2463978069222</v>
      </c>
      <c r="Q18" s="15"/>
      <c r="R18" s="20">
        <v>69.474879926897401</v>
      </c>
      <c r="T18" s="118">
        <v>229.10887432431849</v>
      </c>
      <c r="U18" s="118">
        <v>281.74099104179476</v>
      </c>
      <c r="V18" s="20">
        <v>65.574460835442537</v>
      </c>
      <c r="W18" s="20">
        <v>59.985541158599425</v>
      </c>
      <c r="X18" s="20">
        <v>72.15548856486943</v>
      </c>
    </row>
    <row r="19" spans="1:35">
      <c r="A19" s="13" t="s">
        <v>34</v>
      </c>
      <c r="B19" s="13">
        <v>60</v>
      </c>
      <c r="C19" s="13" t="s">
        <v>372</v>
      </c>
      <c r="D19" s="14">
        <v>-890.90078418175619</v>
      </c>
      <c r="E19" s="17">
        <v>10.08</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416.34708757079636</v>
      </c>
      <c r="Q19" s="15"/>
      <c r="R19" s="20">
        <v>13.878236252359878</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-434.29108048997023</v>
      </c>
      <c r="E20" s="17">
        <v>2.5099999999999998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285.29550666827532</v>
      </c>
      <c r="Q20" s="15"/>
      <c r="R20" s="20">
        <v>9.5098502222758441</v>
      </c>
      <c r="T20" s="118">
        <v>-0.64818775149109609</v>
      </c>
      <c r="U20" s="120">
        <v>1.5997884010072783</v>
      </c>
      <c r="V20" s="20">
        <v>36.690138658538878</v>
      </c>
      <c r="W20" s="20">
        <v>44.904434421392843</v>
      </c>
      <c r="X20" s="20">
        <v>52.934752251953576</v>
      </c>
    </row>
    <row r="21" spans="1:35">
      <c r="A21" s="13" t="s">
        <v>636</v>
      </c>
      <c r="B21" s="13">
        <v>60</v>
      </c>
      <c r="C21" s="13" t="s">
        <v>372</v>
      </c>
      <c r="D21" s="14">
        <v>7020.0419424108059</v>
      </c>
      <c r="E21" s="17">
        <v>16.82</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2011.6424803987829</v>
      </c>
      <c r="Q21" s="16" t="s">
        <v>2252</v>
      </c>
      <c r="R21" s="20">
        <v>67.054749346626096</v>
      </c>
      <c r="T21" s="120">
        <v>182.48842414035622</v>
      </c>
      <c r="U21" s="118"/>
      <c r="V21" s="20">
        <v>54.411978649806848</v>
      </c>
      <c r="W21" s="20">
        <v>40.19146819067717</v>
      </c>
      <c r="X21" s="20">
        <v>88.22271210820864</v>
      </c>
    </row>
    <row r="22" spans="1:35">
      <c r="A22" s="13" t="s">
        <v>454</v>
      </c>
      <c r="B22" s="13">
        <v>60</v>
      </c>
      <c r="C22" s="13" t="s">
        <v>372</v>
      </c>
      <c r="D22" s="14">
        <v>-3485.1899822677624</v>
      </c>
      <c r="E22" s="17">
        <v>22.64</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873.75006873602047</v>
      </c>
      <c r="Q22" s="15"/>
      <c r="R22" s="20">
        <v>29.125002291200683</v>
      </c>
      <c r="T22" s="118">
        <v>7.957512542202565</v>
      </c>
      <c r="U22" s="120">
        <v>11.803354218037647</v>
      </c>
      <c r="V22" s="20">
        <v>43.748934098195285</v>
      </c>
      <c r="W22" s="20">
        <v>33.165219768439371</v>
      </c>
      <c r="X22" s="20">
        <v>59.384539477960679</v>
      </c>
    </row>
    <row r="23" spans="1:35">
      <c r="A23" s="13" t="s">
        <v>685</v>
      </c>
      <c r="B23" s="13">
        <v>60</v>
      </c>
      <c r="C23" s="13" t="s">
        <v>372</v>
      </c>
      <c r="D23" s="13">
        <v>-1575.8084055919496</v>
      </c>
      <c r="E23" s="17">
        <v>6.08</v>
      </c>
      <c r="F23" s="13" t="s">
        <v>683</v>
      </c>
      <c r="G23" s="13">
        <v>3157815002</v>
      </c>
      <c r="H23" s="13" t="s">
        <v>1459</v>
      </c>
      <c r="I23" s="13" t="s">
        <v>785</v>
      </c>
      <c r="J23" s="13">
        <v>7810665698</v>
      </c>
      <c r="K23" s="13">
        <v>0</v>
      </c>
      <c r="L23" s="13" t="s">
        <v>1400</v>
      </c>
      <c r="M23" s="13" t="s">
        <v>1460</v>
      </c>
      <c r="N23" s="13" t="s">
        <v>616</v>
      </c>
      <c r="O23" s="13">
        <v>63.426380347460125</v>
      </c>
      <c r="P23" s="13">
        <v>520.02685539122683</v>
      </c>
      <c r="Q23" s="15"/>
      <c r="R23" s="20">
        <v>17.334228513040895</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38.200000000000003</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15338.984804033089</v>
      </c>
      <c r="E25" s="17">
        <v>246</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1173.0423229533096</v>
      </c>
      <c r="Q25" s="15"/>
      <c r="R25" s="20">
        <v>39.101410765110323</v>
      </c>
      <c r="T25" s="118">
        <v>27.842338714449113</v>
      </c>
      <c r="U25" s="120">
        <v>171.54513383519372</v>
      </c>
      <c r="V25" s="20">
        <v>55.577578945611528</v>
      </c>
      <c r="W25" s="20">
        <v>44.018414962511926</v>
      </c>
      <c r="X25" s="20">
        <v>57.465741321450515</v>
      </c>
    </row>
    <row r="26" spans="1:35">
      <c r="A26" s="13" t="s">
        <v>265</v>
      </c>
      <c r="B26" s="13">
        <v>60</v>
      </c>
      <c r="C26" s="13" t="s">
        <v>372</v>
      </c>
      <c r="D26" s="14">
        <v>-3625.3662524603137</v>
      </c>
      <c r="E26" s="17">
        <v>10.64</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1056.9047673901871</v>
      </c>
      <c r="Q26" s="15"/>
      <c r="R26" s="20">
        <v>35.230158913006235</v>
      </c>
      <c r="T26" s="118">
        <v>6.0174522893563243</v>
      </c>
      <c r="U26" s="120">
        <v>8.2232070885362063</v>
      </c>
      <c r="V26" s="20">
        <v>54.761122746305361</v>
      </c>
      <c r="W26" s="20">
        <v>29.599457655112708</v>
      </c>
      <c r="X26" s="20">
        <v>59.79294159211431</v>
      </c>
    </row>
    <row r="27" spans="1:35">
      <c r="A27" s="13" t="s">
        <v>219</v>
      </c>
      <c r="B27" s="13">
        <v>60</v>
      </c>
      <c r="C27" s="13" t="s">
        <v>372</v>
      </c>
      <c r="D27" s="14">
        <v>-30813.791100548398</v>
      </c>
      <c r="E27" s="17">
        <v>79.349999999999994</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902.43639325854201</v>
      </c>
      <c r="Q27" s="15"/>
      <c r="R27" s="20">
        <v>30.081213108618066</v>
      </c>
      <c r="T27" s="118">
        <v>11.933759596663975</v>
      </c>
      <c r="U27" s="118">
        <v>134.83351463101698</v>
      </c>
      <c r="V27" s="20">
        <v>33.690787350796391</v>
      </c>
      <c r="W27" s="20">
        <v>44.440156938227439</v>
      </c>
      <c r="X27" s="20">
        <v>62.683919367396015</v>
      </c>
    </row>
    <row r="28" spans="1:35">
      <c r="A28" s="13" t="s">
        <v>433</v>
      </c>
      <c r="B28" s="13">
        <v>60</v>
      </c>
      <c r="C28" s="13" t="s">
        <v>372</v>
      </c>
      <c r="D28" s="14">
        <v>1095.4126494747918</v>
      </c>
      <c r="E28" s="17">
        <v>9.9499999999999993</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2311.8386525925762</v>
      </c>
      <c r="Q28" s="15"/>
      <c r="R28" s="20">
        <v>77.061288419752543</v>
      </c>
      <c r="T28" s="118">
        <v>3.5461149361468003</v>
      </c>
      <c r="U28" s="118">
        <v>11.228601368110818</v>
      </c>
      <c r="V28" s="20">
        <v>56.829390797489467</v>
      </c>
      <c r="W28" s="20">
        <v>47.380841938666848</v>
      </c>
      <c r="X28" s="20">
        <v>71.46702466943448</v>
      </c>
    </row>
    <row r="29" spans="1:35">
      <c r="A29" s="13" t="s">
        <v>35</v>
      </c>
      <c r="B29" s="13">
        <v>60</v>
      </c>
      <c r="C29" s="13" t="s">
        <v>372</v>
      </c>
      <c r="D29" s="14">
        <v>-35318.746039130245</v>
      </c>
      <c r="E29" s="17">
        <v>28.82</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1301.3378876060522</v>
      </c>
      <c r="Q29" s="15"/>
      <c r="R29" s="20">
        <v>43.377929586868404</v>
      </c>
      <c r="T29" s="120">
        <v>55.846080284689492</v>
      </c>
      <c r="U29" s="118">
        <v>68.645704984764322</v>
      </c>
      <c r="V29" s="20">
        <v>53.583240163120188</v>
      </c>
      <c r="W29" s="20">
        <v>61.554028489595972</v>
      </c>
      <c r="X29" s="20">
        <v>77.072005055483757</v>
      </c>
    </row>
    <row r="30" spans="1:35">
      <c r="A30" s="13" t="s">
        <v>99</v>
      </c>
      <c r="B30" s="13">
        <v>60</v>
      </c>
      <c r="C30" s="13" t="s">
        <v>372</v>
      </c>
      <c r="D30" s="14">
        <v>-781.85954223339854</v>
      </c>
      <c r="E30" s="17">
        <v>1.98</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326.08064348564119</v>
      </c>
      <c r="Q30" s="15"/>
      <c r="R30" s="20">
        <v>10.869354782854707</v>
      </c>
      <c r="T30" s="118">
        <v>-2.4073526292251479</v>
      </c>
      <c r="U30" s="120">
        <v>-3.4264242401846889</v>
      </c>
      <c r="V30" s="20">
        <v>35.175366004111822</v>
      </c>
      <c r="W30" s="20">
        <v>47.818664097363595</v>
      </c>
      <c r="X30" s="20">
        <v>40.499917486626579</v>
      </c>
    </row>
    <row r="31" spans="1:35">
      <c r="A31" s="13" t="s">
        <v>348</v>
      </c>
      <c r="B31" s="13">
        <v>60</v>
      </c>
      <c r="C31" s="13" t="s">
        <v>372</v>
      </c>
      <c r="D31" s="14">
        <v>17224.491480006491</v>
      </c>
      <c r="E31" s="17">
        <v>111.7</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2330.7208741415516</v>
      </c>
      <c r="Q31" s="15"/>
      <c r="R31" s="20">
        <v>77.690695804718388</v>
      </c>
      <c r="T31" s="118">
        <v>26.723118247702473</v>
      </c>
      <c r="U31" s="120">
        <v>44.311301886399264</v>
      </c>
      <c r="V31" s="20">
        <v>52.595047710939781</v>
      </c>
      <c r="W31" s="20">
        <v>41.442326744705497</v>
      </c>
      <c r="X31" s="20">
        <v>55.351330592135895</v>
      </c>
    </row>
    <row r="32" spans="1:35">
      <c r="A32" s="13" t="s">
        <v>434</v>
      </c>
      <c r="B32" s="13">
        <v>60</v>
      </c>
      <c r="C32" s="13" t="s">
        <v>372</v>
      </c>
      <c r="D32" s="14">
        <v>1570.8776171165262</v>
      </c>
      <c r="E32" s="17">
        <v>8.67</v>
      </c>
      <c r="F32" s="13" t="s">
        <v>374</v>
      </c>
      <c r="G32" s="13">
        <v>0</v>
      </c>
      <c r="H32" s="13" t="s">
        <v>1468</v>
      </c>
      <c r="I32" s="13" t="s">
        <v>505</v>
      </c>
      <c r="J32" s="13">
        <v>29439691000</v>
      </c>
      <c r="K32" s="13">
        <v>0</v>
      </c>
      <c r="L32" s="13" t="s">
        <v>1306</v>
      </c>
      <c r="M32" s="13" t="s">
        <v>1469</v>
      </c>
      <c r="N32" s="13" t="s">
        <v>788</v>
      </c>
      <c r="O32" s="13">
        <v>347.93630595625137</v>
      </c>
      <c r="P32" s="13">
        <v>2390.4357121146909</v>
      </c>
      <c r="Q32" s="15"/>
      <c r="R32" s="20">
        <v>79.681190403823024</v>
      </c>
      <c r="T32" s="118">
        <v>-0.78756875664881321</v>
      </c>
      <c r="U32" s="120">
        <v>7.7816912965210072</v>
      </c>
      <c r="V32" s="20">
        <v>51.397619488175629</v>
      </c>
      <c r="W32" s="20">
        <v>54.677960730335442</v>
      </c>
      <c r="X32" s="20">
        <v>58.311491678166398</v>
      </c>
    </row>
    <row r="33" spans="1:24">
      <c r="A33" s="13" t="s">
        <v>51</v>
      </c>
      <c r="B33" s="13">
        <v>60</v>
      </c>
      <c r="C33" s="13" t="s">
        <v>372</v>
      </c>
      <c r="D33" s="14">
        <v>-203937.69093876245</v>
      </c>
      <c r="E33" s="17">
        <v>678</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253.63697946832511</v>
      </c>
      <c r="Q33" s="15"/>
      <c r="R33" s="20">
        <v>8.4545659822775043</v>
      </c>
      <c r="T33" s="118">
        <v>-449.49961085890664</v>
      </c>
      <c r="U33" s="120">
        <v>-513.16365547724217</v>
      </c>
      <c r="V33" s="20">
        <v>39.84726980121151</v>
      </c>
      <c r="W33" s="20">
        <v>45.07696629288202</v>
      </c>
      <c r="X33" s="20">
        <v>41.929190000580022</v>
      </c>
    </row>
    <row r="34" spans="1:24">
      <c r="A34" s="13" t="s">
        <v>278</v>
      </c>
      <c r="B34" s="13">
        <v>60</v>
      </c>
      <c r="C34" s="13" t="s">
        <v>372</v>
      </c>
      <c r="D34" s="14">
        <v>-113882.84479838859</v>
      </c>
      <c r="E34" s="17">
        <v>110</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614.44008940688116</v>
      </c>
      <c r="Q34" s="15"/>
      <c r="R34" s="20">
        <v>20.481336313562704</v>
      </c>
      <c r="T34" s="118">
        <v>50.474505832915213</v>
      </c>
      <c r="U34" s="120">
        <v>148.86007824928399</v>
      </c>
      <c r="V34" s="20">
        <v>36.747550699160691</v>
      </c>
      <c r="W34" s="20">
        <v>21.977140792352987</v>
      </c>
      <c r="X34" s="20">
        <v>54.896984155962599</v>
      </c>
    </row>
    <row r="35" spans="1:24">
      <c r="A35" s="13" t="s">
        <v>430</v>
      </c>
      <c r="B35" s="13">
        <v>60</v>
      </c>
      <c r="C35" s="13" t="s">
        <v>372</v>
      </c>
      <c r="D35" s="14">
        <v>-12014.025756579798</v>
      </c>
      <c r="E35" s="17">
        <v>37.799999999999997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121.65008473049599</v>
      </c>
      <c r="Q35" s="15"/>
      <c r="R35" s="20">
        <v>4.0550028243498666</v>
      </c>
      <c r="T35" s="118">
        <v>-22.489223939093392</v>
      </c>
      <c r="U35" s="120">
        <v>-60.485454841719815</v>
      </c>
      <c r="V35" s="20">
        <v>34.611212867113281</v>
      </c>
      <c r="W35" s="20">
        <v>37.904985289635746</v>
      </c>
      <c r="X35" s="20">
        <v>46.921298667988012</v>
      </c>
    </row>
    <row r="36" spans="1:24">
      <c r="A36" s="13" t="s">
        <v>222</v>
      </c>
      <c r="B36" s="13">
        <v>60</v>
      </c>
      <c r="C36" s="13" t="s">
        <v>372</v>
      </c>
      <c r="D36" s="13">
        <v>-174.0921555856545</v>
      </c>
      <c r="E36" s="17">
        <v>3.51</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195.04418291466163</v>
      </c>
      <c r="Q36" s="15"/>
      <c r="R36" s="20">
        <v>6.5014727638220542</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173.99983501310612</v>
      </c>
      <c r="Q37" s="15"/>
      <c r="R37" s="20">
        <v>5.7999945004368705</v>
      </c>
      <c r="T37" s="118">
        <v>-10.604498886139311</v>
      </c>
      <c r="U37" s="120">
        <v>6.6290221079549028</v>
      </c>
      <c r="V37" s="20">
        <v>34.777587632232084</v>
      </c>
      <c r="W37" s="20">
        <v>41.852510457379466</v>
      </c>
      <c r="X37" s="20">
        <v>47.462143022530121</v>
      </c>
    </row>
    <row r="38" spans="1:24">
      <c r="A38" s="13" t="s">
        <v>257</v>
      </c>
      <c r="B38" s="13">
        <v>60</v>
      </c>
      <c r="C38" s="13" t="s">
        <v>372</v>
      </c>
      <c r="D38" s="13">
        <v>-2690.1255216696818</v>
      </c>
      <c r="E38" s="17">
        <v>15.24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402.01440448420306</v>
      </c>
      <c r="Q38" s="15"/>
      <c r="R38" s="20">
        <v>13.400480149473434</v>
      </c>
      <c r="T38" s="118">
        <v>-12.773466902481179</v>
      </c>
      <c r="U38" s="120">
        <v>1.512031306784678</v>
      </c>
      <c r="V38" s="20">
        <v>34.297021978961702</v>
      </c>
      <c r="W38" s="20">
        <v>34.791321377310155</v>
      </c>
      <c r="X38" s="20">
        <v>46.178220105698642</v>
      </c>
    </row>
    <row r="39" spans="1:24">
      <c r="A39" s="13" t="s">
        <v>540</v>
      </c>
      <c r="B39" s="13">
        <v>60</v>
      </c>
      <c r="C39" s="13" t="s">
        <v>372</v>
      </c>
      <c r="D39" s="14">
        <v>83161.823672152197</v>
      </c>
      <c r="E39" s="17">
        <v>439.25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3416.6825528770059</v>
      </c>
      <c r="E40" s="17">
        <v>16.66</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1298.3363754933198</v>
      </c>
      <c r="Q40" s="16" t="s">
        <v>2375</v>
      </c>
      <c r="R40" s="20">
        <v>43.277879183110663</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257.47837339903185</v>
      </c>
      <c r="Q41" s="16" t="s">
        <v>2242</v>
      </c>
      <c r="R41" s="20">
        <v>8.5826124466343945</v>
      </c>
      <c r="T41" s="118">
        <v>-5.6017856317349946</v>
      </c>
      <c r="U41" s="118"/>
      <c r="V41" s="20">
        <v>20.464395680290018</v>
      </c>
      <c r="W41" s="20">
        <v>44.779553443416006</v>
      </c>
      <c r="X41" s="20">
        <v>43.605268047875505</v>
      </c>
    </row>
    <row r="42" spans="1:24">
      <c r="A42" s="13" t="s">
        <v>105</v>
      </c>
      <c r="B42" s="13">
        <v>60</v>
      </c>
      <c r="C42" s="13" t="s">
        <v>372</v>
      </c>
      <c r="D42" s="14">
        <v>195809.34847012002</v>
      </c>
      <c r="E42" s="17">
        <v>197.5</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-1995.0194066021963</v>
      </c>
      <c r="E43" s="17">
        <v>8.81</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322.38813459833739</v>
      </c>
      <c r="Q43" s="15"/>
      <c r="R43" s="20">
        <v>10.746271153277913</v>
      </c>
      <c r="T43" s="118">
        <v>-9.4331389526182363</v>
      </c>
      <c r="U43" s="120">
        <v>-8.7832084544839972</v>
      </c>
      <c r="V43" s="20">
        <v>28.13889606410746</v>
      </c>
      <c r="W43" s="20">
        <v>49.676236301649745</v>
      </c>
      <c r="X43" s="20">
        <v>39.074938984745394</v>
      </c>
    </row>
    <row r="44" spans="1:24">
      <c r="A44" s="13" t="s">
        <v>435</v>
      </c>
      <c r="B44" s="13">
        <v>60</v>
      </c>
      <c r="C44" s="13" t="s">
        <v>372</v>
      </c>
      <c r="D44" s="14">
        <v>-9857.4581930499498</v>
      </c>
      <c r="E44" s="17">
        <v>104</v>
      </c>
      <c r="F44" s="13" t="s">
        <v>683</v>
      </c>
      <c r="G44" s="13">
        <v>1459724461</v>
      </c>
      <c r="H44" s="13" t="s">
        <v>1483</v>
      </c>
      <c r="I44" s="13" t="s">
        <v>1006</v>
      </c>
      <c r="J44" s="13">
        <v>11342832137</v>
      </c>
      <c r="K44" s="13">
        <v>0</v>
      </c>
      <c r="L44" s="13" t="s">
        <v>1206</v>
      </c>
      <c r="M44" s="13" t="s">
        <v>1484</v>
      </c>
      <c r="N44" s="13" t="s">
        <v>1229</v>
      </c>
      <c r="O44" s="13">
        <v>86.723233805975028</v>
      </c>
      <c r="P44" s="13">
        <v>548.66229802275564</v>
      </c>
      <c r="Q44" s="15"/>
      <c r="R44" s="20">
        <v>18.288743267425186</v>
      </c>
      <c r="T44" s="118">
        <v>33.482007452699492</v>
      </c>
      <c r="U44" s="120">
        <v>108.42289987813032</v>
      </c>
      <c r="V44" s="20">
        <v>55.728161987141974</v>
      </c>
      <c r="W44" s="20">
        <v>32.250895670523626</v>
      </c>
      <c r="X44" s="20">
        <v>60.40068601165683</v>
      </c>
    </row>
    <row r="45" spans="1:24">
      <c r="A45" s="13" t="s">
        <v>686</v>
      </c>
      <c r="B45" s="13">
        <v>60</v>
      </c>
      <c r="C45" s="13" t="s">
        <v>372</v>
      </c>
      <c r="D45" s="14">
        <v>-3367.015412793286</v>
      </c>
      <c r="E45" s="17">
        <v>26.22</v>
      </c>
      <c r="F45" s="13" t="s">
        <v>683</v>
      </c>
      <c r="G45" s="13">
        <v>9395308662</v>
      </c>
      <c r="H45" s="13" t="s">
        <v>1485</v>
      </c>
      <c r="I45" s="13" t="s">
        <v>1027</v>
      </c>
      <c r="J45" s="13">
        <v>35288102843</v>
      </c>
      <c r="K45" s="13">
        <v>0</v>
      </c>
      <c r="L45" s="13" t="s">
        <v>1125</v>
      </c>
      <c r="M45" s="13" t="s">
        <v>1486</v>
      </c>
      <c r="N45" s="13" t="s">
        <v>1175</v>
      </c>
      <c r="O45" s="13">
        <v>37.409960967555847</v>
      </c>
      <c r="P45" s="13">
        <v>881.21936298002151</v>
      </c>
      <c r="Q45" s="15"/>
      <c r="R45" s="20">
        <v>29.373978766000718</v>
      </c>
      <c r="T45" s="118">
        <v>6.931467673940972</v>
      </c>
      <c r="U45" s="120">
        <v>26.689677167009727</v>
      </c>
      <c r="V45" s="20">
        <v>53.55623057693353</v>
      </c>
      <c r="W45" s="20">
        <v>60.776359824370786</v>
      </c>
      <c r="X45" s="20">
        <v>61.334532748732954</v>
      </c>
    </row>
    <row r="46" spans="1:24">
      <c r="A46" s="13" t="s">
        <v>209</v>
      </c>
      <c r="B46" s="13">
        <v>60</v>
      </c>
      <c r="C46" s="13" t="s">
        <v>372</v>
      </c>
      <c r="D46" s="14">
        <v>15962.763450582002</v>
      </c>
      <c r="E46" s="17">
        <v>120</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2014.9849192739794</v>
      </c>
      <c r="Q46" s="15"/>
      <c r="R46" s="20">
        <v>67.166163975799307</v>
      </c>
      <c r="T46" s="118">
        <v>30.429937170089687</v>
      </c>
      <c r="U46" s="118">
        <v>160.95241181172426</v>
      </c>
      <c r="V46" s="20">
        <v>34.584089099724082</v>
      </c>
      <c r="W46" s="20">
        <v>51.792507430271641</v>
      </c>
      <c r="X46" s="20">
        <v>74.131209466202705</v>
      </c>
    </row>
    <row r="47" spans="1:24">
      <c r="A47" s="13" t="s">
        <v>267</v>
      </c>
      <c r="B47" s="13">
        <v>60</v>
      </c>
      <c r="C47" s="13" t="s">
        <v>372</v>
      </c>
      <c r="D47" s="14">
        <v>-20011.458727816633</v>
      </c>
      <c r="E47" s="17">
        <v>88.85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358.65823918626302</v>
      </c>
      <c r="Q47" s="15"/>
      <c r="R47" s="20">
        <v>11.9552746395421</v>
      </c>
      <c r="T47" s="118">
        <v>-57.341286607431385</v>
      </c>
      <c r="U47" s="120">
        <v>-66.941432699014172</v>
      </c>
      <c r="V47" s="20">
        <v>41.373530902823177</v>
      </c>
      <c r="W47" s="20">
        <v>49.723185582073896</v>
      </c>
      <c r="X47" s="20">
        <v>41.326622200688703</v>
      </c>
    </row>
    <row r="48" spans="1:24">
      <c r="A48" s="13" t="s">
        <v>283</v>
      </c>
      <c r="B48" s="13">
        <v>60</v>
      </c>
      <c r="C48" s="13" t="s">
        <v>372</v>
      </c>
      <c r="D48" s="14">
        <v>30934.732013495817</v>
      </c>
      <c r="E48" s="17">
        <v>82.65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2062.800307285077</v>
      </c>
      <c r="Q48" s="15"/>
      <c r="R48" s="20">
        <v>68.760010242835904</v>
      </c>
      <c r="T48" s="120">
        <v>143.64318677166261</v>
      </c>
      <c r="U48" s="118">
        <v>104.04672123059335</v>
      </c>
      <c r="V48" s="20">
        <v>69.855139199354724</v>
      </c>
      <c r="W48" s="20">
        <v>40.067651409745409</v>
      </c>
      <c r="X48" s="20">
        <v>79.162857595208251</v>
      </c>
    </row>
    <row r="49" spans="1:24">
      <c r="A49" s="13" t="s">
        <v>282</v>
      </c>
      <c r="B49" s="13">
        <v>60</v>
      </c>
      <c r="C49" s="13" t="s">
        <v>372</v>
      </c>
      <c r="D49" s="13">
        <v>-7729.9632534724697</v>
      </c>
      <c r="E49" s="17">
        <v>19.100000000000001</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109.4048543204585</v>
      </c>
      <c r="Q49" s="15"/>
      <c r="R49" s="20">
        <v>3.6468284773486164</v>
      </c>
      <c r="T49" s="118">
        <v>-37.83807855881328</v>
      </c>
      <c r="U49" s="120">
        <v>-19.448507911420769</v>
      </c>
      <c r="V49" s="20">
        <v>26.552764782139555</v>
      </c>
      <c r="W49" s="20">
        <v>43.587317637416582</v>
      </c>
      <c r="X49" s="20">
        <v>42.909461377482643</v>
      </c>
    </row>
    <row r="50" spans="1:24">
      <c r="A50" s="13" t="s">
        <v>760</v>
      </c>
      <c r="B50" s="13">
        <v>60</v>
      </c>
      <c r="C50" s="13" t="s">
        <v>372</v>
      </c>
      <c r="D50" s="13">
        <v>-24417.338800761463</v>
      </c>
      <c r="E50" s="17">
        <v>18.34</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9329.0760887080633</v>
      </c>
      <c r="E51" s="17">
        <v>197.5</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1829.7821362553987</v>
      </c>
      <c r="Q51" s="15"/>
      <c r="R51" s="20">
        <v>60.992737875179955</v>
      </c>
      <c r="T51" s="120">
        <v>319.47980259191041</v>
      </c>
      <c r="U51" s="118"/>
      <c r="V51" s="20">
        <v>49.739764064524422</v>
      </c>
      <c r="W51" s="20">
        <v>55.804554836768375</v>
      </c>
      <c r="X51" s="20">
        <v>87.859216024540189</v>
      </c>
    </row>
    <row r="52" spans="1:24">
      <c r="A52" s="13" t="s">
        <v>135</v>
      </c>
      <c r="B52" s="13">
        <v>60</v>
      </c>
      <c r="C52" s="13" t="s">
        <v>372</v>
      </c>
      <c r="D52" s="13">
        <v>1751.8807129881652</v>
      </c>
      <c r="E52" s="17">
        <v>3.79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2102.4154389565915</v>
      </c>
      <c r="Q52" s="15"/>
      <c r="R52" s="20">
        <v>70.080514631886388</v>
      </c>
      <c r="T52" s="118">
        <v>-0.59849398081047056</v>
      </c>
      <c r="U52" s="118">
        <v>4.1138974601209366</v>
      </c>
      <c r="V52" s="20">
        <v>49.313433954707747</v>
      </c>
      <c r="W52" s="20">
        <v>50.650317164591762</v>
      </c>
      <c r="X52" s="20">
        <v>59.117168649579277</v>
      </c>
    </row>
    <row r="53" spans="1:24">
      <c r="A53" s="13" t="s">
        <v>528</v>
      </c>
      <c r="B53" s="13">
        <v>60</v>
      </c>
      <c r="C53" s="13" t="s">
        <v>372</v>
      </c>
      <c r="D53" s="14">
        <v>2583.276199568445</v>
      </c>
      <c r="E53" s="17">
        <v>41.02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1360.5212767116727</v>
      </c>
      <c r="Q53" s="15"/>
      <c r="R53" s="20">
        <v>45.350709223722426</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231.44617967647798</v>
      </c>
      <c r="Q54" s="16" t="s">
        <v>2203</v>
      </c>
      <c r="R54" s="20">
        <v>7.7148726558825995</v>
      </c>
      <c r="T54" s="118">
        <v>-4.2814699617219043</v>
      </c>
      <c r="U54" s="120">
        <v>-5.2684572738634028</v>
      </c>
      <c r="V54" s="20">
        <v>29.023250521371629</v>
      </c>
      <c r="W54" s="20">
        <v>45.770697533675246</v>
      </c>
      <c r="X54" s="20">
        <v>36.481284846309208</v>
      </c>
    </row>
    <row r="55" spans="1:24">
      <c r="A55" s="13" t="s">
        <v>277</v>
      </c>
      <c r="B55" s="13">
        <v>60</v>
      </c>
      <c r="C55" s="13" t="s">
        <v>372</v>
      </c>
      <c r="D55" s="14">
        <v>51235.72439221391</v>
      </c>
      <c r="E55" s="17">
        <v>380.25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1298.7224160525184</v>
      </c>
      <c r="Q55" s="15"/>
      <c r="R55" s="20">
        <v>43.290747201750612</v>
      </c>
      <c r="T55" s="118">
        <v>78.406501222534644</v>
      </c>
      <c r="U55" s="118">
        <v>760.66722672588071</v>
      </c>
      <c r="V55" s="20">
        <v>47.807547372219858</v>
      </c>
      <c r="W55" s="20">
        <v>72.958918857425772</v>
      </c>
      <c r="X55" s="20">
        <v>71.925785280951644</v>
      </c>
    </row>
    <row r="56" spans="1:24">
      <c r="A56" s="13" t="s">
        <v>473</v>
      </c>
      <c r="B56" s="13">
        <v>60</v>
      </c>
      <c r="C56" s="13" t="s">
        <v>372</v>
      </c>
      <c r="D56" s="14">
        <v>-1079.0865942687055</v>
      </c>
      <c r="E56" s="17">
        <v>11.04</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823.53230371824611</v>
      </c>
      <c r="Q56" s="15"/>
      <c r="R56" s="20">
        <v>27.451076790608205</v>
      </c>
      <c r="T56" s="118">
        <v>-1.6268659440127031</v>
      </c>
      <c r="U56" s="118"/>
      <c r="V56" s="20">
        <v>47.606640958155367</v>
      </c>
      <c r="W56" s="20">
        <v>54.641452051995522</v>
      </c>
      <c r="X56" s="20">
        <v>44.440303087812019</v>
      </c>
    </row>
    <row r="57" spans="1:24">
      <c r="A57" s="13" t="s">
        <v>447</v>
      </c>
      <c r="B57" s="13">
        <v>60</v>
      </c>
      <c r="C57" s="13" t="s">
        <v>372</v>
      </c>
      <c r="D57" s="14">
        <v>21648.115241407595</v>
      </c>
      <c r="E57" s="17">
        <v>293.5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1232.6600443846419</v>
      </c>
      <c r="Q57" s="15"/>
      <c r="R57" s="20">
        <v>41.088668146154731</v>
      </c>
      <c r="T57" s="120">
        <v>305.93541454326271</v>
      </c>
      <c r="U57" s="118">
        <v>523.5495399041954</v>
      </c>
      <c r="V57" s="20">
        <v>50.144454180324431</v>
      </c>
      <c r="W57" s="20">
        <v>74.205569321276883</v>
      </c>
      <c r="X57" s="20">
        <v>76.491712358121362</v>
      </c>
    </row>
    <row r="58" spans="1:24">
      <c r="A58" s="13" t="s">
        <v>326</v>
      </c>
      <c r="B58" s="13">
        <v>60</v>
      </c>
      <c r="C58" s="13" t="s">
        <v>372</v>
      </c>
      <c r="D58" s="14">
        <v>-12666.055952216269</v>
      </c>
      <c r="E58" s="17">
        <v>45.98</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527.75345514815956</v>
      </c>
      <c r="Q58" s="15"/>
      <c r="R58" s="20">
        <v>17.591781838271984</v>
      </c>
      <c r="T58" s="118">
        <v>-52.067851454163474</v>
      </c>
      <c r="U58" s="120">
        <v>-21.43982497348901</v>
      </c>
      <c r="V58" s="20">
        <v>32.335654691035771</v>
      </c>
      <c r="W58" s="20">
        <v>25.311055826208445</v>
      </c>
      <c r="X58" s="20">
        <v>43.160348823961577</v>
      </c>
    </row>
    <row r="59" spans="1:24">
      <c r="A59" s="13" t="s">
        <v>302</v>
      </c>
      <c r="B59" s="13">
        <v>60</v>
      </c>
      <c r="C59" s="13" t="s">
        <v>372</v>
      </c>
      <c r="D59" s="14">
        <v>-2895.7179361945682</v>
      </c>
      <c r="E59" s="17">
        <v>9.7799999999999994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469.09224464873654</v>
      </c>
      <c r="Q59" s="15"/>
      <c r="R59" s="20">
        <v>15.636408154957884</v>
      </c>
      <c r="T59" s="118">
        <v>-11.166426696178711</v>
      </c>
      <c r="U59" s="120">
        <v>4.1314689586109843</v>
      </c>
      <c r="V59" s="20">
        <v>31.642953944071387</v>
      </c>
      <c r="W59" s="20">
        <v>56.709941775224536</v>
      </c>
      <c r="X59" s="20">
        <v>44.835151439933405</v>
      </c>
    </row>
    <row r="60" spans="1:24">
      <c r="A60" s="13" t="s">
        <v>470</v>
      </c>
      <c r="B60" s="13">
        <v>60</v>
      </c>
      <c r="C60" s="13" t="s">
        <v>372</v>
      </c>
      <c r="D60" s="14">
        <v>-19511.840250015808</v>
      </c>
      <c r="E60" s="17">
        <v>41.42</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286.76533274285021</v>
      </c>
      <c r="Q60" s="15"/>
      <c r="R60" s="20">
        <v>9.5588444247616735</v>
      </c>
      <c r="T60" s="118">
        <v>-31.185017154254027</v>
      </c>
      <c r="U60" s="120">
        <v>-0.17993134271804934</v>
      </c>
      <c r="V60" s="20">
        <v>30.632351965529821</v>
      </c>
      <c r="W60" s="20">
        <v>28.951234640068101</v>
      </c>
      <c r="X60" s="20">
        <v>39.647951522043975</v>
      </c>
    </row>
    <row r="61" spans="1:24">
      <c r="A61" s="13" t="s">
        <v>119</v>
      </c>
      <c r="B61" s="13">
        <v>60</v>
      </c>
      <c r="C61" s="13" t="s">
        <v>372</v>
      </c>
      <c r="D61" s="13">
        <v>138500.29399345999</v>
      </c>
      <c r="E61" s="17">
        <v>289</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2048.5616351714643</v>
      </c>
      <c r="Q61" s="15"/>
      <c r="R61" s="20">
        <v>68.285387839048809</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454.31387202941534</v>
      </c>
      <c r="Q63" s="15"/>
      <c r="R63" s="20">
        <v>15.143795734313844</v>
      </c>
      <c r="T63" s="118">
        <v>-9.7146468788126583</v>
      </c>
      <c r="U63" s="120">
        <v>-2.3921327705382112</v>
      </c>
      <c r="V63" s="20">
        <v>39.956944979503639</v>
      </c>
      <c r="W63" s="20">
        <v>25.859932100935669</v>
      </c>
      <c r="X63" s="20">
        <v>49.435411032462206</v>
      </c>
    </row>
    <row r="64" spans="1:24">
      <c r="A64" s="13" t="s">
        <v>688</v>
      </c>
      <c r="B64" s="13">
        <v>60</v>
      </c>
      <c r="C64" s="13" t="s">
        <v>372</v>
      </c>
      <c r="D64" s="14">
        <v>-3298.0713441028888</v>
      </c>
      <c r="E64" s="17">
        <v>5.97</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421.55291966811967</v>
      </c>
      <c r="Q64" s="15"/>
      <c r="R64" s="20">
        <v>14.051763988937322</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1957.4767457048708</v>
      </c>
      <c r="Q65" s="15"/>
      <c r="R65" s="20">
        <v>65.249224856829031</v>
      </c>
      <c r="T65" s="120">
        <v>128.86496555693498</v>
      </c>
      <c r="U65" s="120">
        <v>105.00621742752415</v>
      </c>
      <c r="V65" s="20">
        <v>44.882973702487917</v>
      </c>
      <c r="W65" s="20">
        <v>57.600229879541274</v>
      </c>
      <c r="X65" s="20">
        <v>63.116279547332589</v>
      </c>
    </row>
    <row r="66" spans="1:24">
      <c r="A66" s="13" t="s">
        <v>72</v>
      </c>
      <c r="B66" s="13">
        <v>60</v>
      </c>
      <c r="C66" s="13" t="s">
        <v>372</v>
      </c>
      <c r="D66" s="14">
        <v>1332.8908896759017</v>
      </c>
      <c r="E66" s="17">
        <v>16.100000000000001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1773.399512560246</v>
      </c>
      <c r="Q66" s="15"/>
      <c r="R66" s="20">
        <v>59.113317085341535</v>
      </c>
      <c r="T66" s="118">
        <v>6.1120934785974868</v>
      </c>
      <c r="U66" s="118">
        <v>16.048074481050421</v>
      </c>
      <c r="V66" s="20">
        <v>49.705746451305451</v>
      </c>
      <c r="W66" s="20">
        <v>77.579472883080058</v>
      </c>
      <c r="X66" s="20">
        <v>59.689745045998237</v>
      </c>
    </row>
    <row r="67" spans="1:24">
      <c r="A67" s="13" t="s">
        <v>81</v>
      </c>
      <c r="B67" s="13">
        <v>60</v>
      </c>
      <c r="C67" s="13" t="s">
        <v>372</v>
      </c>
      <c r="D67" s="14">
        <v>-12329.229979360221</v>
      </c>
      <c r="E67" s="17">
        <v>33.5</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77.270837636439893</v>
      </c>
      <c r="Q67" s="15"/>
      <c r="R67" s="20">
        <v>2.5756945878813298</v>
      </c>
      <c r="T67" s="118">
        <v>-4.1058107556797552</v>
      </c>
      <c r="U67" s="120">
        <v>6.9260345514987876</v>
      </c>
      <c r="V67" s="20">
        <v>48.384094269643668</v>
      </c>
      <c r="W67" s="20">
        <v>59.011459565463774</v>
      </c>
      <c r="X67" s="20">
        <v>49.600856355824085</v>
      </c>
    </row>
    <row r="68" spans="1:24">
      <c r="A68" s="13" t="s">
        <v>160</v>
      </c>
      <c r="B68" s="13">
        <v>60</v>
      </c>
      <c r="C68" s="13" t="s">
        <v>372</v>
      </c>
      <c r="D68" s="13">
        <v>247.61118369935443</v>
      </c>
      <c r="E68" s="17">
        <v>4.37</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2284.3086793072343</v>
      </c>
      <c r="Q68" s="15"/>
      <c r="R68" s="20">
        <v>76.143622643574474</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1258.0233101308074</v>
      </c>
      <c r="Q69" s="15"/>
      <c r="R69" s="20">
        <v>41.934110337693582</v>
      </c>
      <c r="T69" s="118">
        <v>-23.51636468823358</v>
      </c>
      <c r="U69" s="118"/>
      <c r="V69" s="20">
        <v>38.363209941882126</v>
      </c>
      <c r="W69" s="20">
        <v>48.270857941672006</v>
      </c>
      <c r="X69" s="20">
        <v>48.463698600028216</v>
      </c>
    </row>
    <row r="70" spans="1:24">
      <c r="A70" s="13" t="s">
        <v>310</v>
      </c>
      <c r="B70" s="13">
        <v>60</v>
      </c>
      <c r="C70" s="13" t="s">
        <v>372</v>
      </c>
      <c r="D70" s="13">
        <v>-6384.5307771094895</v>
      </c>
      <c r="E70" s="17">
        <v>11.99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464.6053555117453</v>
      </c>
      <c r="Q70" s="15"/>
      <c r="R70" s="20">
        <v>15.486845183724844</v>
      </c>
      <c r="T70" s="118">
        <v>-20.525419958037077</v>
      </c>
      <c r="U70" s="118">
        <v>15.437251981057045</v>
      </c>
      <c r="V70" s="20">
        <v>26.183514034742355</v>
      </c>
      <c r="W70" s="20">
        <v>45.656245243423427</v>
      </c>
      <c r="X70" s="20">
        <v>46.292998834192112</v>
      </c>
    </row>
    <row r="71" spans="1:24">
      <c r="A71" s="13" t="s">
        <v>309</v>
      </c>
      <c r="B71" s="13">
        <v>60</v>
      </c>
      <c r="C71" s="13" t="s">
        <v>372</v>
      </c>
      <c r="D71" s="14">
        <v>-137120.70376983262</v>
      </c>
      <c r="E71" s="17">
        <v>435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114.14126207570177</v>
      </c>
      <c r="Q71" s="15"/>
      <c r="R71" s="20">
        <v>3.804708735856726</v>
      </c>
      <c r="T71" s="118">
        <v>-766.79606647115747</v>
      </c>
      <c r="U71" s="120">
        <v>382.7420454259186</v>
      </c>
      <c r="V71" s="20">
        <v>30.954199133856452</v>
      </c>
      <c r="W71" s="20">
        <v>45.439232515523045</v>
      </c>
      <c r="X71" s="20">
        <v>47.814486463053456</v>
      </c>
    </row>
    <row r="72" spans="1:24">
      <c r="A72" s="13" t="s">
        <v>217</v>
      </c>
      <c r="B72" s="13">
        <v>60</v>
      </c>
      <c r="C72" s="13" t="s">
        <v>372</v>
      </c>
      <c r="D72" s="14">
        <v>3726.0296340445011</v>
      </c>
      <c r="E72" s="17">
        <v>25.96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1479.8473732456898</v>
      </c>
      <c r="Q72" s="15"/>
      <c r="R72" s="20">
        <v>49.328245774856327</v>
      </c>
      <c r="T72" s="118">
        <v>-9.6948610753599951</v>
      </c>
      <c r="U72" s="120">
        <v>11.855444653226641</v>
      </c>
      <c r="V72" s="20">
        <v>36.548869299501114</v>
      </c>
      <c r="W72" s="20">
        <v>49.797851811211309</v>
      </c>
      <c r="X72" s="20">
        <v>51.215201081066077</v>
      </c>
    </row>
    <row r="73" spans="1:24">
      <c r="A73" s="13" t="s">
        <v>36</v>
      </c>
      <c r="B73" s="13">
        <v>60</v>
      </c>
      <c r="C73" s="13" t="s">
        <v>372</v>
      </c>
      <c r="D73" s="14">
        <v>-8501.6222116004064</v>
      </c>
      <c r="E73" s="17">
        <v>30.26</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396.79998779296875</v>
      </c>
      <c r="Q73" s="15"/>
      <c r="R73" s="20">
        <v>13.226666259765626</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774.52011372143329</v>
      </c>
      <c r="Q74" s="15"/>
      <c r="R74" s="20">
        <v>25.817337124047775</v>
      </c>
      <c r="T74" s="118">
        <v>22.21665628152671</v>
      </c>
      <c r="U74" s="118">
        <v>63.760769628001093</v>
      </c>
      <c r="V74" s="20">
        <v>49.779242224916629</v>
      </c>
      <c r="W74" s="20">
        <v>48.762427453952569</v>
      </c>
      <c r="X74" s="20">
        <v>69.610700626405588</v>
      </c>
    </row>
    <row r="75" spans="1:24">
      <c r="A75" s="13" t="s">
        <v>2</v>
      </c>
      <c r="B75" s="13">
        <v>60</v>
      </c>
      <c r="C75" s="13" t="s">
        <v>372</v>
      </c>
      <c r="D75" s="14">
        <v>158729.60908963252</v>
      </c>
      <c r="E75" s="17">
        <v>335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-2213.0814107325623</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201.63194281651664</v>
      </c>
      <c r="Q76" s="16" t="s">
        <v>2242</v>
      </c>
      <c r="R76" s="20">
        <v>6.7210647605505551</v>
      </c>
      <c r="T76" s="118">
        <v>0.59264765446429557</v>
      </c>
      <c r="U76" s="120">
        <v>-1.8107941792191884</v>
      </c>
      <c r="V76" s="20">
        <v>62.080212987627888</v>
      </c>
      <c r="W76" s="20">
        <v>61.944991300675653</v>
      </c>
      <c r="X76" s="20">
        <v>50.457624535616404</v>
      </c>
    </row>
    <row r="77" spans="1:24">
      <c r="A77" s="13" t="s">
        <v>166</v>
      </c>
      <c r="B77" s="13">
        <v>60</v>
      </c>
      <c r="C77" s="13" t="s">
        <v>372</v>
      </c>
      <c r="D77" s="14">
        <v>3126.151051226529</v>
      </c>
      <c r="E77" s="17">
        <v>25.56</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992.08962653364961</v>
      </c>
      <c r="Q77" s="15"/>
      <c r="R77" s="20">
        <v>33.069654217788319</v>
      </c>
      <c r="T77" s="118">
        <v>-27.563535824097798</v>
      </c>
      <c r="U77" s="120">
        <v>3.7476572814534137</v>
      </c>
      <c r="V77" s="20">
        <v>38.163173781279042</v>
      </c>
      <c r="W77" s="20">
        <v>48.085519210126023</v>
      </c>
      <c r="X77" s="20">
        <v>45.277626196435101</v>
      </c>
    </row>
    <row r="78" spans="1:24">
      <c r="A78" s="13" t="s">
        <v>548</v>
      </c>
      <c r="B78" s="13">
        <v>60</v>
      </c>
      <c r="C78" s="13" t="s">
        <v>372</v>
      </c>
      <c r="D78" s="14">
        <v>105967.76971445764</v>
      </c>
      <c r="E78" s="17">
        <v>155.6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2990.0999432102053</v>
      </c>
      <c r="Q78" s="15"/>
      <c r="R78" s="20">
        <v>99.669998107006847</v>
      </c>
      <c r="T78" s="118">
        <v>47.015090731835301</v>
      </c>
      <c r="U78" s="118"/>
      <c r="V78" s="20">
        <v>49.482498353374339</v>
      </c>
      <c r="W78" s="20">
        <v>57.458722940509169</v>
      </c>
      <c r="X78" s="20">
        <v>68.233851999985447</v>
      </c>
    </row>
    <row r="79" spans="1:24">
      <c r="A79" s="13" t="s">
        <v>94</v>
      </c>
      <c r="B79" s="13">
        <v>60</v>
      </c>
      <c r="C79" s="13" t="s">
        <v>372</v>
      </c>
      <c r="D79" s="14">
        <v>-24478.101322290728</v>
      </c>
      <c r="E79" s="17">
        <v>37.119999999999997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337.36556698024378</v>
      </c>
      <c r="Q79" s="15"/>
      <c r="R79" s="20">
        <v>11.245518899341459</v>
      </c>
      <c r="T79" s="118">
        <v>5.0358660760156937</v>
      </c>
      <c r="U79" s="120">
        <v>17.350535773913265</v>
      </c>
      <c r="V79" s="20">
        <v>46.795472924562688</v>
      </c>
      <c r="W79" s="20">
        <v>54.711415211820864</v>
      </c>
      <c r="X79" s="20">
        <v>55.91921993016711</v>
      </c>
    </row>
    <row r="80" spans="1:24">
      <c r="A80" s="13" t="s">
        <v>690</v>
      </c>
      <c r="B80" s="13">
        <v>60</v>
      </c>
      <c r="C80" s="13" t="s">
        <v>372</v>
      </c>
      <c r="D80" s="14">
        <v>-6223.8631078120934</v>
      </c>
      <c r="E80" s="17">
        <v>72.099999999999994</v>
      </c>
      <c r="F80" s="13" t="s">
        <v>375</v>
      </c>
      <c r="G80" s="13" t="s">
        <v>814</v>
      </c>
      <c r="H80" s="13" t="s">
        <v>1524</v>
      </c>
      <c r="I80" s="13" t="s">
        <v>815</v>
      </c>
      <c r="J80" s="13" t="s">
        <v>816</v>
      </c>
      <c r="K80" s="13" t="s">
        <v>817</v>
      </c>
      <c r="L80" s="13" t="s">
        <v>1103</v>
      </c>
      <c r="M80" s="13" t="s">
        <v>1525</v>
      </c>
      <c r="N80" s="13" t="s">
        <v>1239</v>
      </c>
      <c r="O80" s="13">
        <v>52.822499176123891</v>
      </c>
      <c r="P80" s="13">
        <v>993.66767371885931</v>
      </c>
      <c r="Q80" s="15"/>
      <c r="R80" s="20">
        <v>33.122255790628643</v>
      </c>
      <c r="T80" s="118">
        <v>-50.30012237539836</v>
      </c>
      <c r="U80" s="118">
        <v>95.045283001205547</v>
      </c>
      <c r="V80" s="20">
        <v>47.263434872657356</v>
      </c>
      <c r="W80" s="20">
        <v>52.754103508822155</v>
      </c>
      <c r="X80" s="20">
        <v>52.825205882428214</v>
      </c>
    </row>
    <row r="81" spans="1:24">
      <c r="A81" s="13" t="s">
        <v>648</v>
      </c>
      <c r="B81" s="13">
        <v>60</v>
      </c>
      <c r="C81" s="13" t="s">
        <v>372</v>
      </c>
      <c r="D81" s="14">
        <v>-11302.878449577918</v>
      </c>
      <c r="E81" s="17">
        <v>9.3000000000000007</v>
      </c>
      <c r="F81" s="13" t="s">
        <v>233</v>
      </c>
      <c r="G81" s="13" t="s">
        <v>1076</v>
      </c>
      <c r="H81" s="13" t="s">
        <v>1526</v>
      </c>
      <c r="I81" s="13" t="s">
        <v>1077</v>
      </c>
      <c r="J81" s="13" t="s">
        <v>1078</v>
      </c>
      <c r="K81" s="13" t="s">
        <v>818</v>
      </c>
      <c r="L81" s="13" t="s">
        <v>1199</v>
      </c>
      <c r="M81" s="13" t="s">
        <v>1527</v>
      </c>
      <c r="N81" s="13" t="s">
        <v>819</v>
      </c>
      <c r="O81" s="13">
        <v>52.822499176123891</v>
      </c>
      <c r="P81" s="13">
        <v>150.26226585326037</v>
      </c>
      <c r="Q81" s="15"/>
      <c r="R81" s="20">
        <v>5.0087421951086792</v>
      </c>
      <c r="T81" s="118">
        <v>-21.829248724786208</v>
      </c>
      <c r="U81" s="118"/>
      <c r="V81" s="20">
        <v>31.99868548544864</v>
      </c>
      <c r="W81" s="20">
        <v>34.971340109390475</v>
      </c>
      <c r="X81" s="20">
        <v>39.728861539869321</v>
      </c>
    </row>
    <row r="82" spans="1:24">
      <c r="A82" s="13" t="s">
        <v>161</v>
      </c>
      <c r="B82" s="13">
        <v>60</v>
      </c>
      <c r="C82" s="13" t="s">
        <v>372</v>
      </c>
      <c r="D82" s="14">
        <v>-23143.159411011708</v>
      </c>
      <c r="E82" s="17">
        <v>148.5</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207.12779956697793</v>
      </c>
      <c r="Q82" s="15"/>
      <c r="R82" s="20">
        <v>6.9042599855659308</v>
      </c>
      <c r="T82" s="118">
        <v>-49.032411187997127</v>
      </c>
      <c r="U82" s="120">
        <v>-131.08319229578171</v>
      </c>
      <c r="V82" s="20">
        <v>44.301323855731198</v>
      </c>
      <c r="W82" s="20">
        <v>41.92578666089274</v>
      </c>
      <c r="X82" s="20">
        <v>43.445092002800223</v>
      </c>
    </row>
    <row r="83" spans="1:24">
      <c r="A83" s="13" t="s">
        <v>380</v>
      </c>
      <c r="B83" s="13">
        <v>60</v>
      </c>
      <c r="C83" s="13" t="s">
        <v>372</v>
      </c>
      <c r="D83" s="14">
        <v>-68612.469420708265</v>
      </c>
      <c r="E83" s="17">
        <v>7.9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594.02658783833215</v>
      </c>
      <c r="E84" s="17">
        <v>13.3</v>
      </c>
      <c r="F84" s="13" t="s">
        <v>353</v>
      </c>
      <c r="G84" s="13" t="s">
        <v>820</v>
      </c>
      <c r="H84" s="13" t="s">
        <v>1530</v>
      </c>
      <c r="I84" s="13" t="s">
        <v>821</v>
      </c>
      <c r="J84" s="13" t="s">
        <v>822</v>
      </c>
      <c r="K84" s="13" t="s">
        <v>823</v>
      </c>
      <c r="L84" s="13" t="s">
        <v>1194</v>
      </c>
      <c r="M84" s="13" t="s">
        <v>1531</v>
      </c>
      <c r="N84" s="13" t="s">
        <v>824</v>
      </c>
      <c r="O84" s="13">
        <v>67.709360458601765</v>
      </c>
      <c r="P84" s="13">
        <v>481.45769343969999</v>
      </c>
      <c r="Q84" s="15"/>
      <c r="R84" s="20">
        <v>16.048589781323333</v>
      </c>
      <c r="T84" s="118">
        <v>-6.4627508933916644</v>
      </c>
      <c r="U84" s="120">
        <v>8.6919197060795561</v>
      </c>
      <c r="V84" s="20">
        <v>32.343402341702436</v>
      </c>
      <c r="W84" s="20">
        <v>52.703594228502183</v>
      </c>
      <c r="X84" s="20">
        <v>50.029278713059227</v>
      </c>
    </row>
    <row r="85" spans="1:24">
      <c r="A85" s="13" t="s">
        <v>226</v>
      </c>
      <c r="B85" s="13">
        <v>60</v>
      </c>
      <c r="C85" s="13" t="s">
        <v>372</v>
      </c>
      <c r="D85" s="14">
        <v>-2149.9308259772934</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984.61180822713891</v>
      </c>
      <c r="Q85" s="15"/>
      <c r="R85" s="20">
        <v>32.820393607571297</v>
      </c>
      <c r="T85" s="118">
        <v>-18.649873364742007</v>
      </c>
      <c r="U85" s="118">
        <v>54.254769218535728</v>
      </c>
      <c r="V85" s="20">
        <v>31.983415112612558</v>
      </c>
      <c r="W85" s="20">
        <v>55.449705495443723</v>
      </c>
      <c r="X85" s="20">
        <v>58.142913041842895</v>
      </c>
    </row>
    <row r="86" spans="1:24">
      <c r="A86" s="13" t="s">
        <v>382</v>
      </c>
      <c r="B86" s="13">
        <v>60</v>
      </c>
      <c r="C86" s="13" t="s">
        <v>372</v>
      </c>
      <c r="D86" s="14">
        <v>-620.87511416996756</v>
      </c>
      <c r="E86" s="17">
        <v>4.1500000000000004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363.46879678226412</v>
      </c>
      <c r="Q86" s="16" t="s">
        <v>2236</v>
      </c>
      <c r="R86" s="20">
        <v>12.115626559408804</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248.25427285930687</v>
      </c>
      <c r="Q87" s="15"/>
      <c r="R87" s="20">
        <v>8.2751424286435622</v>
      </c>
      <c r="T87" s="118">
        <v>-5.7414241691148638</v>
      </c>
      <c r="U87" s="118"/>
      <c r="V87" s="20">
        <v>31.753640277899315</v>
      </c>
      <c r="W87" s="20">
        <v>48.636197825410498</v>
      </c>
      <c r="X87" s="20">
        <v>45.576152473672643</v>
      </c>
    </row>
    <row r="88" spans="1:24">
      <c r="A88" s="13" t="s">
        <v>245</v>
      </c>
      <c r="B88" s="13">
        <v>60</v>
      </c>
      <c r="C88" s="13" t="s">
        <v>372</v>
      </c>
      <c r="D88" s="14">
        <v>-1073.0227024111016</v>
      </c>
      <c r="E88" s="17">
        <v>13.14</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616.83773351126933</v>
      </c>
      <c r="Q88" s="15"/>
      <c r="R88" s="20">
        <v>20.561257783708978</v>
      </c>
      <c r="T88" s="118">
        <v>-18.160017802355242</v>
      </c>
      <c r="U88" s="120">
        <v>0.847363349449477</v>
      </c>
      <c r="V88" s="20">
        <v>33.88084529411271</v>
      </c>
      <c r="W88" s="20">
        <v>47.942414272041056</v>
      </c>
      <c r="X88" s="20">
        <v>41.347655374717426</v>
      </c>
    </row>
    <row r="89" spans="1:24">
      <c r="A89" s="13" t="s">
        <v>667</v>
      </c>
      <c r="B89" s="13">
        <v>60</v>
      </c>
      <c r="C89" s="13" t="s">
        <v>372</v>
      </c>
      <c r="D89" s="14">
        <v>-367.61932383546639</v>
      </c>
      <c r="E89" s="17">
        <v>12.77</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321.65401776915149</v>
      </c>
      <c r="Q89" s="15"/>
      <c r="R89" s="20">
        <v>10.721800592305049</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-5914.6361139344353</v>
      </c>
      <c r="E91" s="17">
        <v>21.8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97.699920018113048</v>
      </c>
      <c r="Q91" s="15"/>
      <c r="R91" s="20">
        <v>3.2566640006037684</v>
      </c>
      <c r="T91" s="118">
        <v>-19.550904221830976</v>
      </c>
      <c r="U91" s="120">
        <v>12.761997863454759</v>
      </c>
      <c r="V91" s="20">
        <v>41.123475347485801</v>
      </c>
      <c r="W91" s="20">
        <v>39.301240538019222</v>
      </c>
      <c r="X91" s="20">
        <v>47.210804163591163</v>
      </c>
    </row>
    <row r="92" spans="1:24">
      <c r="A92" s="13" t="s">
        <v>52</v>
      </c>
      <c r="B92" s="13">
        <v>60</v>
      </c>
      <c r="C92" s="13" t="s">
        <v>372</v>
      </c>
      <c r="D92" s="14">
        <v>-7414.6774460157867</v>
      </c>
      <c r="E92" s="17">
        <v>124.7</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378.9097546685548</v>
      </c>
      <c r="Q92" s="15"/>
      <c r="R92" s="20">
        <v>12.630325155618493</v>
      </c>
      <c r="T92" s="118">
        <v>-94.476384448194182</v>
      </c>
      <c r="U92" s="120">
        <v>-1063.1089002285191</v>
      </c>
      <c r="V92" s="20">
        <v>56.084258207649533</v>
      </c>
      <c r="W92" s="20">
        <v>53.099196313446328</v>
      </c>
      <c r="X92" s="20">
        <v>33.896329115326537</v>
      </c>
    </row>
    <row r="93" spans="1:24">
      <c r="A93" s="13" t="s">
        <v>462</v>
      </c>
      <c r="B93" s="13">
        <v>60</v>
      </c>
      <c r="C93" s="13" t="s">
        <v>372</v>
      </c>
      <c r="D93" s="14">
        <v>1723.1601516782646</v>
      </c>
      <c r="E93" s="17">
        <v>21.22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848.29791495885729</v>
      </c>
      <c r="Q93" s="15"/>
      <c r="R93" s="20">
        <v>28.276597165295243</v>
      </c>
      <c r="T93" s="118">
        <v>-24.4487999211211</v>
      </c>
      <c r="U93" s="120">
        <v>-58.821943849546621</v>
      </c>
      <c r="V93" s="20">
        <v>36.633435719434807</v>
      </c>
      <c r="W93" s="20">
        <v>44.716506899200617</v>
      </c>
      <c r="X93" s="20">
        <v>34.744421068991876</v>
      </c>
    </row>
    <row r="94" spans="1:24">
      <c r="A94" s="13" t="s">
        <v>461</v>
      </c>
      <c r="B94" s="13">
        <v>60</v>
      </c>
      <c r="C94" s="13" t="s">
        <v>372</v>
      </c>
      <c r="D94" s="14">
        <v>-2549.5683963798488</v>
      </c>
      <c r="E94" s="17">
        <v>5.43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74.324393526102355</v>
      </c>
      <c r="Q94" s="15"/>
      <c r="R94" s="20">
        <v>2.4774797842034118</v>
      </c>
      <c r="T94" s="118">
        <v>-6.9504935370646592</v>
      </c>
      <c r="U94" s="118"/>
      <c r="V94" s="20">
        <v>38.316141800888055</v>
      </c>
      <c r="W94" s="20">
        <v>37.958904308125064</v>
      </c>
      <c r="X94" s="20">
        <v>46.029400494009536</v>
      </c>
    </row>
    <row r="95" spans="1:24">
      <c r="A95" s="13" t="s">
        <v>631</v>
      </c>
      <c r="B95" s="13">
        <v>60</v>
      </c>
      <c r="C95" s="13" t="s">
        <v>372</v>
      </c>
      <c r="D95" s="14">
        <v>189628.36407783072</v>
      </c>
      <c r="E95" s="17">
        <v>168.3</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2939.4777742366541</v>
      </c>
      <c r="Q95" s="15"/>
      <c r="R95" s="20">
        <v>97.982592474555133</v>
      </c>
      <c r="T95" s="120">
        <v>420.80306143485132</v>
      </c>
      <c r="U95" s="118"/>
      <c r="V95" s="20">
        <v>64.589867986940163</v>
      </c>
      <c r="W95" s="20">
        <v>50.96230178977148</v>
      </c>
      <c r="X95" s="20">
        <v>96.211866038640295</v>
      </c>
    </row>
    <row r="96" spans="1:24">
      <c r="A96" s="13" t="s">
        <v>675</v>
      </c>
      <c r="B96" s="13">
        <v>60</v>
      </c>
      <c r="C96" s="13" t="s">
        <v>372</v>
      </c>
      <c r="D96" s="14">
        <v>27558.891089635152</v>
      </c>
      <c r="E96" s="17">
        <v>300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1589.6762719037147</v>
      </c>
      <c r="Q96" s="15"/>
      <c r="R96" s="20">
        <v>52.989209063457153</v>
      </c>
      <c r="T96" s="118">
        <v>318.79580811750259</v>
      </c>
      <c r="U96" s="120">
        <v>279.09809764630268</v>
      </c>
      <c r="V96" s="20">
        <v>57.829677569965163</v>
      </c>
      <c r="W96" s="20">
        <v>39.394767454868976</v>
      </c>
      <c r="X96" s="20">
        <v>55.146196908645464</v>
      </c>
    </row>
    <row r="97" spans="1:24">
      <c r="A97" s="13" t="s">
        <v>272</v>
      </c>
      <c r="B97" s="13">
        <v>60</v>
      </c>
      <c r="C97" s="13" t="s">
        <v>372</v>
      </c>
      <c r="D97" s="14">
        <v>71019.004825872122</v>
      </c>
      <c r="E97" s="17">
        <v>412.75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2095.5638689543543</v>
      </c>
      <c r="Q97" s="15"/>
      <c r="R97" s="20">
        <v>69.852128965145141</v>
      </c>
      <c r="T97" s="118">
        <v>135.33071135359535</v>
      </c>
      <c r="U97" s="118">
        <v>485.42669261614662</v>
      </c>
      <c r="V97" s="20">
        <v>46.242473428561517</v>
      </c>
      <c r="W97" s="20">
        <v>55.347321493317203</v>
      </c>
      <c r="X97" s="20">
        <v>76.174190814084454</v>
      </c>
    </row>
    <row r="98" spans="1:24">
      <c r="A98" s="13" t="s">
        <v>555</v>
      </c>
      <c r="B98" s="13">
        <v>60</v>
      </c>
      <c r="C98" s="13" t="s">
        <v>372</v>
      </c>
      <c r="D98" s="14">
        <v>-4862.3464887089085</v>
      </c>
      <c r="E98" s="17">
        <v>171</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1294.7432704030782</v>
      </c>
      <c r="Q98" s="15"/>
      <c r="R98" s="20">
        <v>43.15810901343594</v>
      </c>
      <c r="T98" s="118">
        <v>4.70037877724792</v>
      </c>
      <c r="U98" s="118"/>
      <c r="V98" s="20">
        <v>47.421685773650957</v>
      </c>
      <c r="W98" s="20">
        <v>38.548490119683407</v>
      </c>
      <c r="X98" s="20">
        <v>57.176737002903145</v>
      </c>
    </row>
    <row r="99" spans="1:24">
      <c r="A99" s="13" t="s">
        <v>515</v>
      </c>
      <c r="B99" s="13">
        <v>60</v>
      </c>
      <c r="C99" s="13" t="s">
        <v>372</v>
      </c>
      <c r="D99" s="14">
        <v>-586.48316610220513</v>
      </c>
      <c r="E99" s="17">
        <v>9.39</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917.51154637861191</v>
      </c>
      <c r="Q99" s="16" t="s">
        <v>2376</v>
      </c>
      <c r="R99" s="20">
        <v>30.583718212620397</v>
      </c>
      <c r="T99" s="118">
        <v>1.409413522714118</v>
      </c>
      <c r="U99" s="118"/>
      <c r="V99" s="20">
        <v>49.954840174122616</v>
      </c>
      <c r="W99" s="20">
        <v>43.345626879166204</v>
      </c>
      <c r="X99" s="20">
        <v>40.60477373147372</v>
      </c>
    </row>
    <row r="100" spans="1:24">
      <c r="A100" s="13" t="s">
        <v>215</v>
      </c>
      <c r="B100" s="13">
        <v>60</v>
      </c>
      <c r="C100" s="13" t="s">
        <v>372</v>
      </c>
      <c r="D100" s="14">
        <v>4310.5426944184446</v>
      </c>
      <c r="E100" s="17">
        <v>18.61</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1580.0120343654585</v>
      </c>
      <c r="Q100" s="15"/>
      <c r="R100" s="20">
        <v>52.667067812181948</v>
      </c>
      <c r="T100" s="118">
        <v>-6.8026527713479723</v>
      </c>
      <c r="U100" s="120">
        <v>0.61527074420546057</v>
      </c>
      <c r="V100" s="20">
        <v>43.588672497865844</v>
      </c>
      <c r="W100" s="20">
        <v>40.987466895049351</v>
      </c>
      <c r="X100" s="20">
        <v>47.279879749598692</v>
      </c>
    </row>
    <row r="101" spans="1:24">
      <c r="A101" s="13" t="s">
        <v>183</v>
      </c>
      <c r="B101" s="13">
        <v>60</v>
      </c>
      <c r="C101" s="13" t="s">
        <v>372</v>
      </c>
      <c r="D101" s="14">
        <v>-1229.7344863074145</v>
      </c>
      <c r="E101" s="17">
        <v>23.78</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490.16916176677012</v>
      </c>
      <c r="Q101" s="15"/>
      <c r="R101" s="20">
        <v>16.338972058892338</v>
      </c>
      <c r="T101" s="118">
        <v>-15.345938995942028</v>
      </c>
      <c r="U101" s="120">
        <v>-10.38170363287712</v>
      </c>
      <c r="V101" s="20">
        <v>40.445371334166261</v>
      </c>
      <c r="W101" s="20">
        <v>42.586297515948161</v>
      </c>
      <c r="X101" s="20">
        <v>43.420222707669978</v>
      </c>
    </row>
    <row r="102" spans="1:24">
      <c r="A102" s="13" t="s">
        <v>692</v>
      </c>
      <c r="B102" s="13">
        <v>60</v>
      </c>
      <c r="C102" s="13" t="s">
        <v>372</v>
      </c>
      <c r="D102" s="13">
        <v>1006.1887339921105</v>
      </c>
      <c r="E102" s="17">
        <v>1.97</v>
      </c>
      <c r="F102" s="13" t="s">
        <v>693</v>
      </c>
      <c r="G102" s="13" t="s">
        <v>832</v>
      </c>
      <c r="H102" s="13" t="s">
        <v>1551</v>
      </c>
      <c r="I102" s="13" t="s">
        <v>833</v>
      </c>
      <c r="J102" s="13" t="s">
        <v>834</v>
      </c>
      <c r="K102" s="13" t="s">
        <v>835</v>
      </c>
      <c r="L102" s="13" t="s">
        <v>1552</v>
      </c>
      <c r="M102" s="13" t="s">
        <v>1553</v>
      </c>
      <c r="N102" s="13" t="s">
        <v>836</v>
      </c>
      <c r="O102" s="13">
        <v>99.461073524745089</v>
      </c>
      <c r="P102" s="13">
        <v>1577.0331066077988</v>
      </c>
      <c r="Q102" s="15"/>
      <c r="R102" s="20">
        <v>52.567770220259959</v>
      </c>
      <c r="T102" s="118">
        <v>0.68718478669869132</v>
      </c>
      <c r="U102" s="120">
        <v>-34.503785329814121</v>
      </c>
      <c r="V102" s="20">
        <v>59.52994222169805</v>
      </c>
      <c r="W102" s="20">
        <v>55.898368825223145</v>
      </c>
      <c r="X102" s="20">
        <v>37.142210329878935</v>
      </c>
    </row>
    <row r="103" spans="1:24">
      <c r="A103" s="13" t="s">
        <v>289</v>
      </c>
      <c r="B103" s="13">
        <v>60</v>
      </c>
      <c r="C103" s="13" t="s">
        <v>372</v>
      </c>
      <c r="D103" s="14">
        <v>184.11962177411479</v>
      </c>
      <c r="E103" s="17">
        <v>2.2599999999999998</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1938.696375600591</v>
      </c>
      <c r="Q103" s="16" t="s">
        <v>2242</v>
      </c>
      <c r="R103" s="20">
        <v>64.623212520019692</v>
      </c>
      <c r="T103" s="118">
        <v>-55.327412296747518</v>
      </c>
      <c r="U103" s="118">
        <v>23.182156882532468</v>
      </c>
      <c r="V103" s="20">
        <v>36.455005404248737</v>
      </c>
      <c r="W103" s="20">
        <v>54.710770170960124</v>
      </c>
      <c r="X103" s="20">
        <v>44.881775759126725</v>
      </c>
    </row>
    <row r="104" spans="1:24">
      <c r="A104" s="13" t="s">
        <v>672</v>
      </c>
      <c r="B104" s="13">
        <v>60</v>
      </c>
      <c r="C104" s="13" t="s">
        <v>372</v>
      </c>
      <c r="D104" s="14">
        <v>15437.382620972927</v>
      </c>
      <c r="E104" s="17">
        <v>39.979999999999997</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1440.0602335755254</v>
      </c>
      <c r="Q104" s="15"/>
      <c r="R104" s="20">
        <v>48.00200778585085</v>
      </c>
      <c r="T104" s="118">
        <v>-14.862754979519934</v>
      </c>
      <c r="U104" s="118">
        <v>52.890815543992886</v>
      </c>
      <c r="V104" s="20">
        <v>62.612987346046552</v>
      </c>
      <c r="W104" s="20">
        <v>55.096856373848979</v>
      </c>
      <c r="X104" s="20">
        <v>54.149443204834334</v>
      </c>
    </row>
    <row r="105" spans="1:24">
      <c r="A105" s="13" t="s">
        <v>85</v>
      </c>
      <c r="B105" s="13">
        <v>60</v>
      </c>
      <c r="C105" s="13" t="s">
        <v>372</v>
      </c>
      <c r="D105" s="14">
        <v>-6638.9641436167149</v>
      </c>
      <c r="E105" s="17">
        <v>9.94</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362.70231769859981</v>
      </c>
      <c r="Q105" s="15"/>
      <c r="R105" s="20">
        <v>12.090077256619994</v>
      </c>
      <c r="T105" s="118">
        <v>-24.794097916193216</v>
      </c>
      <c r="U105" s="118">
        <v>12.729499494767058</v>
      </c>
      <c r="V105" s="20">
        <v>28.88062830841443</v>
      </c>
      <c r="W105" s="20">
        <v>45.021897156207523</v>
      </c>
      <c r="X105" s="20">
        <v>45.562955595329392</v>
      </c>
    </row>
    <row r="106" spans="1:24">
      <c r="A106" s="13" t="s">
        <v>322</v>
      </c>
      <c r="B106" s="13">
        <v>60</v>
      </c>
      <c r="C106" s="13" t="s">
        <v>372</v>
      </c>
      <c r="D106" s="14">
        <v>-3869.953318642416</v>
      </c>
      <c r="E106" s="17">
        <v>43.68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917.90153297532743</v>
      </c>
      <c r="Q106" s="16" t="s">
        <v>2202</v>
      </c>
      <c r="R106" s="20">
        <v>30.596717765844247</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608.63848159686415</v>
      </c>
      <c r="Q107" s="15"/>
      <c r="R107" s="20">
        <v>20.28794938656214</v>
      </c>
      <c r="T107" s="118">
        <v>-0.98636333406382448</v>
      </c>
      <c r="U107" s="120">
        <v>-4.7676478412155898</v>
      </c>
      <c r="V107" s="20">
        <v>53.2506553205519</v>
      </c>
      <c r="W107" s="20">
        <v>44.115475768783803</v>
      </c>
      <c r="X107" s="20">
        <v>45.047830194565876</v>
      </c>
    </row>
    <row r="108" spans="1:24">
      <c r="A108" s="13" t="s">
        <v>170</v>
      </c>
      <c r="B108" s="13">
        <v>60</v>
      </c>
      <c r="C108" s="13" t="s">
        <v>372</v>
      </c>
      <c r="D108" s="13">
        <v>6361.5124129697524</v>
      </c>
      <c r="E108" s="17">
        <v>22.16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2659.2170987887403</v>
      </c>
      <c r="Q108" s="15"/>
      <c r="R108" s="20">
        <v>88.640569959624671</v>
      </c>
      <c r="T108" s="118">
        <v>-8.2576594947840931</v>
      </c>
      <c r="U108" s="120">
        <v>-9.3018001718748167</v>
      </c>
      <c r="V108" s="20">
        <v>31.247263971750041</v>
      </c>
      <c r="W108" s="20">
        <v>75.999846725527291</v>
      </c>
      <c r="X108" s="20">
        <v>42.704600284247945</v>
      </c>
    </row>
    <row r="109" spans="1:24">
      <c r="A109" s="13" t="s">
        <v>509</v>
      </c>
      <c r="B109" s="13">
        <v>60</v>
      </c>
      <c r="C109" s="13" t="s">
        <v>372</v>
      </c>
      <c r="D109" s="14">
        <v>-3892.9046594028982</v>
      </c>
      <c r="E109" s="17">
        <v>3.81</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323.12793550954154</v>
      </c>
      <c r="Q109" s="15"/>
      <c r="R109" s="20">
        <v>10.770931183651385</v>
      </c>
      <c r="T109" s="118">
        <v>-10.459638274881691</v>
      </c>
      <c r="U109" s="118"/>
      <c r="V109" s="20">
        <v>30.190025657252956</v>
      </c>
      <c r="W109" s="20">
        <v>34.888537000507782</v>
      </c>
      <c r="X109" s="20">
        <v>43.781787968228159</v>
      </c>
    </row>
    <row r="110" spans="1:24">
      <c r="A110" s="13" t="s">
        <v>524</v>
      </c>
      <c r="B110" s="13">
        <v>60</v>
      </c>
      <c r="C110" s="13" t="s">
        <v>372</v>
      </c>
      <c r="D110" s="14">
        <v>1003.2963820767815</v>
      </c>
      <c r="E110" s="17">
        <v>6.36</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2146.0363519622379</v>
      </c>
      <c r="Q110" s="16" t="s">
        <v>2220</v>
      </c>
      <c r="R110" s="20">
        <v>71.534545065407926</v>
      </c>
      <c r="T110" s="118">
        <v>-1.723911770639095</v>
      </c>
      <c r="U110" s="118"/>
      <c r="V110" s="20">
        <v>47.820274486885197</v>
      </c>
      <c r="W110" s="20">
        <v>47.720578376059919</v>
      </c>
      <c r="X110" s="20">
        <v>31.623804839848816</v>
      </c>
    </row>
    <row r="111" spans="1:24">
      <c r="A111" s="13" t="s">
        <v>75</v>
      </c>
      <c r="B111" s="13">
        <v>60</v>
      </c>
      <c r="C111" s="13" t="s">
        <v>372</v>
      </c>
      <c r="D111" s="13">
        <v>-263.1801733676653</v>
      </c>
      <c r="E111" s="17">
        <v>6.34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151.73059023015963</v>
      </c>
      <c r="Q111" s="15"/>
      <c r="R111" s="20">
        <v>5.0576863410053212</v>
      </c>
      <c r="T111" s="118">
        <v>-1.2288710818364379</v>
      </c>
      <c r="U111" s="120">
        <v>1.3617184011207328</v>
      </c>
      <c r="V111" s="20">
        <v>49.500753070097396</v>
      </c>
      <c r="W111" s="20">
        <v>58.424856282075034</v>
      </c>
      <c r="X111" s="20">
        <v>50.680536768845009</v>
      </c>
    </row>
    <row r="112" spans="1:24">
      <c r="A112" s="13" t="s">
        <v>261</v>
      </c>
      <c r="B112" s="13">
        <v>60</v>
      </c>
      <c r="C112" s="13" t="s">
        <v>372</v>
      </c>
      <c r="D112" s="14">
        <v>-14187.618409846436</v>
      </c>
      <c r="E112" s="17">
        <v>74.05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122.16192490047827</v>
      </c>
      <c r="Q112" s="15"/>
      <c r="R112" s="20">
        <v>4.0720641633492756</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595.22103217586289</v>
      </c>
      <c r="Q113" s="15"/>
      <c r="R113" s="20">
        <v>19.840701072528763</v>
      </c>
      <c r="T113" s="118">
        <v>-9.8168249561434706</v>
      </c>
      <c r="U113" s="118">
        <v>13.542987206332331</v>
      </c>
      <c r="V113" s="20">
        <v>32.483213657197197</v>
      </c>
      <c r="W113" s="20">
        <v>57.802937459185195</v>
      </c>
      <c r="X113" s="20">
        <v>51.641379661056405</v>
      </c>
    </row>
    <row r="114" spans="1:24">
      <c r="A114" s="13" t="s">
        <v>308</v>
      </c>
      <c r="B114" s="13">
        <v>60</v>
      </c>
      <c r="C114" s="13" t="s">
        <v>372</v>
      </c>
      <c r="D114" s="14">
        <v>-22.730455401962502</v>
      </c>
      <c r="E114" s="17">
        <v>7.75</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423.83873065521448</v>
      </c>
      <c r="Q114" s="15"/>
      <c r="R114" s="20">
        <v>14.127957688507149</v>
      </c>
      <c r="T114" s="118">
        <v>-1.5910957177825402</v>
      </c>
      <c r="U114" s="120">
        <v>1.2996685616265324</v>
      </c>
      <c r="V114" s="20">
        <v>54.1386308294923</v>
      </c>
      <c r="W114" s="20">
        <v>44.72091593196415</v>
      </c>
      <c r="X114" s="20">
        <v>49.23244039191286</v>
      </c>
    </row>
    <row r="115" spans="1:24">
      <c r="A115" s="13" t="s">
        <v>694</v>
      </c>
      <c r="B115" s="13">
        <v>60</v>
      </c>
      <c r="C115" s="13" t="s">
        <v>372</v>
      </c>
      <c r="D115" s="14">
        <v>28426.325442176931</v>
      </c>
      <c r="E115" s="17">
        <v>93.45</v>
      </c>
      <c r="F115" s="13" t="s">
        <v>695</v>
      </c>
      <c r="G115" s="13" t="s">
        <v>1028</v>
      </c>
      <c r="H115" s="13" t="s">
        <v>1570</v>
      </c>
      <c r="I115" s="13" t="s">
        <v>1029</v>
      </c>
      <c r="J115" s="13" t="s">
        <v>1030</v>
      </c>
      <c r="K115" s="13" t="s">
        <v>839</v>
      </c>
      <c r="L115" s="13" t="s">
        <v>1386</v>
      </c>
      <c r="M115" s="13" t="s">
        <v>1571</v>
      </c>
      <c r="N115" s="13" t="s">
        <v>840</v>
      </c>
      <c r="P115" s="13">
        <v>2497.3987962250217</v>
      </c>
      <c r="Q115" s="15"/>
      <c r="R115" s="20">
        <v>83.246626540834058</v>
      </c>
      <c r="T115" s="118">
        <v>-81.416719605254997</v>
      </c>
      <c r="U115" s="120">
        <v>56.111086833289221</v>
      </c>
      <c r="V115" s="20">
        <v>33.850332938266007</v>
      </c>
      <c r="W115" s="20">
        <v>42.665462782932849</v>
      </c>
      <c r="X115" s="20">
        <v>48.551902708075673</v>
      </c>
    </row>
    <row r="116" spans="1:24">
      <c r="A116" s="13" t="s">
        <v>327</v>
      </c>
      <c r="B116" s="13">
        <v>60</v>
      </c>
      <c r="C116" s="13" t="s">
        <v>372</v>
      </c>
      <c r="D116" s="14">
        <v>13877.895213069067</v>
      </c>
      <c r="E116" s="17">
        <v>19.53</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2289.9234230264315</v>
      </c>
      <c r="Q116" s="15"/>
      <c r="R116" s="20">
        <v>76.330780767547722</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1271.3204683272168</v>
      </c>
      <c r="Q117" s="16" t="s">
        <v>2203</v>
      </c>
      <c r="R117" s="20">
        <v>42.377348944240559</v>
      </c>
      <c r="T117" s="120">
        <v>27.494145531210972</v>
      </c>
      <c r="U117" s="118">
        <v>26.860721164624941</v>
      </c>
      <c r="V117" s="20">
        <v>51.226168002852432</v>
      </c>
      <c r="W117" s="20">
        <v>37.251889795817767</v>
      </c>
      <c r="X117" s="20">
        <v>62.483413088477498</v>
      </c>
    </row>
    <row r="118" spans="1:24">
      <c r="A118" s="13" t="s">
        <v>144</v>
      </c>
      <c r="B118" s="13">
        <v>60</v>
      </c>
      <c r="C118" s="13" t="s">
        <v>372</v>
      </c>
      <c r="D118" s="14">
        <v>329628.20509311883</v>
      </c>
      <c r="E118" s="17">
        <v>688</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2201.3951103620921</v>
      </c>
      <c r="Q118" s="15"/>
      <c r="R118" s="20">
        <v>73.379837012069729</v>
      </c>
      <c r="T118" s="118">
        <v>301.34602196484707</v>
      </c>
      <c r="U118" s="120">
        <v>505.69804110540019</v>
      </c>
      <c r="V118" s="20">
        <v>66.010769158806866</v>
      </c>
      <c r="W118" s="20">
        <v>60.422523708626166</v>
      </c>
      <c r="X118" s="20">
        <v>59.089779989937348</v>
      </c>
    </row>
    <row r="119" spans="1:24">
      <c r="A119" s="13" t="s">
        <v>140</v>
      </c>
      <c r="B119" s="13">
        <v>60</v>
      </c>
      <c r="C119" s="13" t="s">
        <v>372</v>
      </c>
      <c r="D119" s="13">
        <v>-348142.46577064751</v>
      </c>
      <c r="E119" s="17">
        <v>1629</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184.11334794614896</v>
      </c>
      <c r="Q119" s="15"/>
      <c r="R119" s="20">
        <v>6.1371115982049655</v>
      </c>
      <c r="T119" s="118">
        <v>-1296.9534442535019</v>
      </c>
      <c r="U119" s="120">
        <v>-98.013104683743677</v>
      </c>
      <c r="V119" s="20">
        <v>48.228500333754418</v>
      </c>
      <c r="W119" s="20">
        <v>36.533102874172776</v>
      </c>
      <c r="X119" s="20">
        <v>45.365873418049198</v>
      </c>
    </row>
    <row r="120" spans="1:24">
      <c r="A120" s="13" t="s">
        <v>149</v>
      </c>
      <c r="B120" s="13">
        <v>60</v>
      </c>
      <c r="C120" s="13" t="s">
        <v>372</v>
      </c>
      <c r="D120" s="14">
        <v>-27440.831644751994</v>
      </c>
      <c r="E120" s="17">
        <v>21.94</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603.80991890228097</v>
      </c>
      <c r="Q120" s="15"/>
      <c r="R120" s="20">
        <v>20.126997296742697</v>
      </c>
      <c r="T120" s="118">
        <v>24.279009783610235</v>
      </c>
      <c r="U120" s="118">
        <v>45.351229626345955</v>
      </c>
      <c r="V120" s="20">
        <v>52.431485186170192</v>
      </c>
      <c r="W120" s="20">
        <v>52.619292471539396</v>
      </c>
      <c r="X120" s="20">
        <v>60.370426589596953</v>
      </c>
    </row>
    <row r="121" spans="1:24">
      <c r="A121" s="13" t="s">
        <v>93</v>
      </c>
      <c r="B121" s="13">
        <v>60</v>
      </c>
      <c r="C121" s="13" t="s">
        <v>372</v>
      </c>
      <c r="D121" s="14">
        <v>-3178.1701368064219</v>
      </c>
      <c r="E121" s="17">
        <v>3.73</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554.91459729940482</v>
      </c>
      <c r="Q121" s="15"/>
      <c r="R121" s="20">
        <v>18.497153243313495</v>
      </c>
      <c r="T121" s="118">
        <v>-3.8246897067250085</v>
      </c>
      <c r="U121" s="120">
        <v>4.2044583474899611</v>
      </c>
      <c r="V121" s="20">
        <v>28.952782002253155</v>
      </c>
      <c r="W121" s="20">
        <v>54.612793267595407</v>
      </c>
      <c r="X121" s="20">
        <v>50.113460497137417</v>
      </c>
    </row>
    <row r="122" spans="1:24">
      <c r="A122" s="13" t="s">
        <v>276</v>
      </c>
      <c r="B122" s="13">
        <v>60</v>
      </c>
      <c r="C122" s="13" t="s">
        <v>372</v>
      </c>
      <c r="D122" s="14">
        <v>1562.120219618972</v>
      </c>
      <c r="E122" s="17">
        <v>5.77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2015.1055268281445</v>
      </c>
      <c r="Q122" s="15"/>
      <c r="R122" s="20">
        <v>67.170184227604821</v>
      </c>
      <c r="T122" s="118">
        <v>-5.8568111651821297</v>
      </c>
      <c r="U122" s="120">
        <v>-3.8305788009668085</v>
      </c>
      <c r="V122" s="20">
        <v>32.274858443022083</v>
      </c>
      <c r="W122" s="20">
        <v>45.507823474580697</v>
      </c>
      <c r="X122" s="20">
        <v>38.373076939624802</v>
      </c>
    </row>
    <row r="123" spans="1:24">
      <c r="A123" s="13" t="s">
        <v>650</v>
      </c>
      <c r="B123" s="13">
        <v>60</v>
      </c>
      <c r="C123" s="13" t="s">
        <v>372</v>
      </c>
      <c r="D123" s="14">
        <v>-16073.494568869861</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869.64863739531461</v>
      </c>
      <c r="Q123" s="15"/>
      <c r="R123" s="20">
        <v>28.988287913177153</v>
      </c>
      <c r="T123" s="118">
        <v>-22.931872222164245</v>
      </c>
      <c r="U123" s="118"/>
      <c r="V123" s="20">
        <v>35.847396698488012</v>
      </c>
      <c r="W123" s="20">
        <v>31.555736919307638</v>
      </c>
      <c r="X123" s="20">
        <v>60.989099971900799</v>
      </c>
    </row>
    <row r="124" spans="1:24">
      <c r="A124" s="13" t="s">
        <v>120</v>
      </c>
      <c r="B124" s="13">
        <v>60</v>
      </c>
      <c r="C124" s="13" t="s">
        <v>372</v>
      </c>
      <c r="D124" s="14">
        <v>-12250.447208185804</v>
      </c>
      <c r="E124" s="17">
        <v>31.9</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162.2051379744583</v>
      </c>
      <c r="Q124" s="15"/>
      <c r="R124" s="20">
        <v>5.4068379324819436</v>
      </c>
      <c r="T124" s="118">
        <v>-54.672697747425616</v>
      </c>
      <c r="U124" s="118">
        <v>71.894199749864214</v>
      </c>
      <c r="V124" s="20">
        <v>30.738633189759216</v>
      </c>
      <c r="W124" s="20">
        <v>51.542419110233702</v>
      </c>
      <c r="X124" s="20">
        <v>50.800249000983356</v>
      </c>
    </row>
    <row r="125" spans="1:24">
      <c r="A125" s="13" t="s">
        <v>50</v>
      </c>
      <c r="B125" s="13">
        <v>60</v>
      </c>
      <c r="C125" s="13" t="s">
        <v>372</v>
      </c>
      <c r="D125" s="14">
        <v>-409171.53395620402</v>
      </c>
      <c r="E125" s="17">
        <v>627.5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451.23546758211671</v>
      </c>
      <c r="Q125" s="15"/>
      <c r="R125" s="20">
        <v>15.041182252737224</v>
      </c>
      <c r="T125" s="118">
        <v>-280.34717309314942</v>
      </c>
      <c r="U125" s="118">
        <v>2231.4421230477628</v>
      </c>
      <c r="V125" s="20">
        <v>44.083358398155916</v>
      </c>
      <c r="W125" s="20">
        <v>43.95826449781574</v>
      </c>
      <c r="X125" s="20">
        <v>61.986856360064515</v>
      </c>
    </row>
    <row r="126" spans="1:24">
      <c r="A126" s="13" t="s">
        <v>453</v>
      </c>
      <c r="B126" s="13">
        <v>60</v>
      </c>
      <c r="C126" s="13" t="s">
        <v>372</v>
      </c>
      <c r="D126" s="14">
        <v>-26887.848063997666</v>
      </c>
      <c r="E126" s="17">
        <v>100.3</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145.44979582252191</v>
      </c>
      <c r="Q126" s="15"/>
      <c r="R126" s="20">
        <v>4.848326527417397</v>
      </c>
      <c r="T126" s="118">
        <v>-46.954340260453762</v>
      </c>
      <c r="U126" s="120">
        <v>59.707634220805232</v>
      </c>
      <c r="V126" s="20">
        <v>38.178831856752986</v>
      </c>
      <c r="W126" s="20">
        <v>45.582515535649279</v>
      </c>
      <c r="X126" s="20">
        <v>52.822385901780883</v>
      </c>
    </row>
    <row r="127" spans="1:24">
      <c r="A127" s="13" t="s">
        <v>488</v>
      </c>
      <c r="B127" s="13">
        <v>60</v>
      </c>
      <c r="C127" s="13" t="s">
        <v>372</v>
      </c>
      <c r="D127" s="14">
        <v>-1685.4808457744498</v>
      </c>
      <c r="E127" s="17">
        <v>36.46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1334.8339805473449</v>
      </c>
      <c r="Q127" s="15"/>
      <c r="R127" s="20">
        <v>44.494466018244829</v>
      </c>
      <c r="T127" s="118">
        <v>10.889438541600285</v>
      </c>
      <c r="U127" s="120">
        <v>27.828201898522309</v>
      </c>
      <c r="V127" s="20">
        <v>47.268578956805158</v>
      </c>
      <c r="W127" s="20">
        <v>47.381824536411301</v>
      </c>
      <c r="X127" s="20">
        <v>56.967611578680156</v>
      </c>
    </row>
    <row r="128" spans="1:24">
      <c r="A128" s="13" t="s">
        <v>213</v>
      </c>
      <c r="B128" s="13">
        <v>60</v>
      </c>
      <c r="C128" s="13" t="s">
        <v>372</v>
      </c>
      <c r="D128" s="14">
        <v>181.07619662237173</v>
      </c>
      <c r="E128" s="17">
        <v>1.34</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2126.1727692250997</v>
      </c>
      <c r="Q128" s="16" t="s">
        <v>2377</v>
      </c>
      <c r="R128" s="20">
        <v>70.872425640836653</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352.43238721352736</v>
      </c>
      <c r="Q129" s="15"/>
      <c r="R129" s="20">
        <v>11.747746240450912</v>
      </c>
      <c r="T129" s="118">
        <v>-96.805210819247804</v>
      </c>
      <c r="U129" s="120">
        <v>-59.565637932124247</v>
      </c>
      <c r="V129" s="20">
        <v>43.073768712595026</v>
      </c>
      <c r="W129" s="20">
        <v>47.719593337941575</v>
      </c>
      <c r="X129" s="20">
        <v>41.5112894646239</v>
      </c>
    </row>
    <row r="130" spans="1:24">
      <c r="A130" s="13" t="s">
        <v>518</v>
      </c>
      <c r="B130" s="13">
        <v>60</v>
      </c>
      <c r="C130" s="13" t="s">
        <v>372</v>
      </c>
      <c r="D130" s="14">
        <v>60219.947938920552</v>
      </c>
      <c r="E130" s="17">
        <v>69.05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-23536.57400113832</v>
      </c>
      <c r="E131" s="17">
        <v>78.8</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1333.8569487009352</v>
      </c>
      <c r="Q131" s="15"/>
      <c r="R131" s="20">
        <v>44.461898290031172</v>
      </c>
      <c r="T131" s="118">
        <v>59.835823284906411</v>
      </c>
      <c r="U131" s="120">
        <v>-385.16667944897137</v>
      </c>
      <c r="V131" s="20">
        <v>48.37330878235263</v>
      </c>
      <c r="W131" s="20">
        <v>33.16467354873798</v>
      </c>
      <c r="X131" s="20">
        <v>42.529062848173083</v>
      </c>
    </row>
    <row r="132" spans="1:24">
      <c r="A132" s="13" t="s">
        <v>48</v>
      </c>
      <c r="B132" s="13">
        <v>60</v>
      </c>
      <c r="C132" s="13" t="s">
        <v>372</v>
      </c>
      <c r="D132" s="14">
        <v>3700.1356627411396</v>
      </c>
      <c r="E132" s="17">
        <v>24.6</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1903.3897441459851</v>
      </c>
      <c r="Q132" s="15"/>
      <c r="R132" s="20">
        <v>63.446324804866173</v>
      </c>
      <c r="T132" s="120">
        <v>46.076261170348296</v>
      </c>
      <c r="U132" s="120">
        <v>0.40723270200352601</v>
      </c>
      <c r="V132" s="20">
        <v>56.394262061503909</v>
      </c>
      <c r="W132" s="20">
        <v>32.297324988452488</v>
      </c>
      <c r="X132" s="20">
        <v>62.168212820633237</v>
      </c>
    </row>
    <row r="133" spans="1:24">
      <c r="A133" s="13" t="s">
        <v>323</v>
      </c>
      <c r="B133" s="13">
        <v>60</v>
      </c>
      <c r="C133" s="13" t="s">
        <v>372</v>
      </c>
      <c r="D133" s="14">
        <v>-191.57639828286221</v>
      </c>
      <c r="E133" s="17">
        <v>4.03</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361.37528840194744</v>
      </c>
      <c r="Q133" s="15"/>
      <c r="R133" s="20">
        <v>12.045842946731581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238.26296344100979</v>
      </c>
      <c r="Q134" s="15"/>
      <c r="R134" s="20">
        <v>7.942098781366993</v>
      </c>
      <c r="T134" s="118">
        <v>-9.3601164008805959</v>
      </c>
      <c r="U134" s="120">
        <v>-0.9746086851603053</v>
      </c>
      <c r="V134" s="20">
        <v>30.182634728138858</v>
      </c>
      <c r="W134" s="20">
        <v>56.297549189625258</v>
      </c>
      <c r="X134" s="20">
        <v>44.434350191529745</v>
      </c>
    </row>
    <row r="135" spans="1:24">
      <c r="A135" s="13" t="s">
        <v>549</v>
      </c>
      <c r="B135" s="13">
        <v>60</v>
      </c>
      <c r="C135" s="13" t="s">
        <v>372</v>
      </c>
      <c r="D135" s="14">
        <v>4707.2157878847775</v>
      </c>
      <c r="E135" s="17">
        <v>14.04</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1641.1910951363266</v>
      </c>
      <c r="Q135" s="16" t="s">
        <v>2378</v>
      </c>
      <c r="R135" s="20">
        <v>54.706369837877553</v>
      </c>
      <c r="T135" s="118">
        <v>3.32954049192832</v>
      </c>
      <c r="U135" s="118"/>
      <c r="V135" s="20">
        <v>49.291355963958594</v>
      </c>
      <c r="W135" s="20">
        <v>48.643939946079527</v>
      </c>
      <c r="X135" s="20">
        <v>70.163842491169561</v>
      </c>
    </row>
    <row r="136" spans="1:24">
      <c r="A136" s="13" t="s">
        <v>134</v>
      </c>
      <c r="B136" s="13">
        <v>60</v>
      </c>
      <c r="C136" s="13" t="s">
        <v>372</v>
      </c>
      <c r="D136" s="13">
        <v>-380.79575367419238</v>
      </c>
      <c r="E136" s="17">
        <v>23.32</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154.43186335281092</v>
      </c>
      <c r="Q136" s="15"/>
      <c r="R136" s="20">
        <v>5.1477287784270311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496.67523891487104</v>
      </c>
      <c r="Q137" s="15"/>
      <c r="R137" s="20">
        <v>16.555841297162367</v>
      </c>
      <c r="T137" s="118">
        <v>-16.009281081756725</v>
      </c>
      <c r="U137" s="118"/>
      <c r="V137" s="20">
        <v>29.806249296310352</v>
      </c>
      <c r="W137" s="20">
        <v>27.77253149057421</v>
      </c>
      <c r="X137" s="20">
        <v>49.438864718292436</v>
      </c>
    </row>
    <row r="138" spans="1:24">
      <c r="A138" s="13" t="s">
        <v>274</v>
      </c>
      <c r="B138" s="13">
        <v>60</v>
      </c>
      <c r="C138" s="13" t="s">
        <v>372</v>
      </c>
      <c r="D138" s="14">
        <v>-6763.1566437925276</v>
      </c>
      <c r="E138" s="17">
        <v>43.44</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257.06460877642485</v>
      </c>
      <c r="Q138" s="15"/>
      <c r="R138" s="20">
        <v>8.5688202925474943</v>
      </c>
      <c r="T138" s="118">
        <v>-21.448740706356091</v>
      </c>
      <c r="U138" s="120">
        <v>37.879162812958427</v>
      </c>
      <c r="V138" s="20">
        <v>37.841097347296788</v>
      </c>
      <c r="W138" s="20">
        <v>56.060909523581032</v>
      </c>
      <c r="X138" s="20">
        <v>51.036371600508858</v>
      </c>
    </row>
    <row r="139" spans="1:24">
      <c r="A139" s="13" t="s">
        <v>292</v>
      </c>
      <c r="B139" s="13">
        <v>60</v>
      </c>
      <c r="C139" s="13" t="s">
        <v>372</v>
      </c>
      <c r="D139" s="13">
        <v>-174827.10460640874</v>
      </c>
      <c r="E139" s="17">
        <v>1429</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194.28458391783067</v>
      </c>
      <c r="Q139" s="15"/>
      <c r="R139" s="20">
        <v>6.4761527972610224</v>
      </c>
      <c r="T139" s="118">
        <v>-974.23015891854448</v>
      </c>
      <c r="U139" s="120">
        <v>153.53837016411262</v>
      </c>
      <c r="V139" s="20">
        <v>42.284829303116112</v>
      </c>
      <c r="W139" s="20">
        <v>51.00680153524776</v>
      </c>
      <c r="X139" s="20">
        <v>46.145228152536156</v>
      </c>
    </row>
    <row r="140" spans="1:24">
      <c r="A140" s="13" t="s">
        <v>16</v>
      </c>
      <c r="B140" s="13">
        <v>60</v>
      </c>
      <c r="C140" s="13" t="s">
        <v>372</v>
      </c>
      <c r="D140" s="13">
        <v>-178319.52795192137</v>
      </c>
      <c r="E140" s="17">
        <v>1504</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350.91607313264313</v>
      </c>
      <c r="Q140" s="15"/>
      <c r="R140" s="20">
        <v>11.697202437754772</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437.09216225125198</v>
      </c>
      <c r="Q141" s="15"/>
      <c r="R141" s="20">
        <v>14.569738741708399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343.29904076205116</v>
      </c>
      <c r="Q142" s="15"/>
      <c r="R142" s="20">
        <v>11.443301358735038</v>
      </c>
      <c r="T142" s="118">
        <v>-3.5310793364427484</v>
      </c>
      <c r="U142" s="120">
        <v>-4.9578110892839078</v>
      </c>
      <c r="V142" s="20">
        <v>30.689378485235959</v>
      </c>
      <c r="W142" s="20">
        <v>53.793951595211766</v>
      </c>
      <c r="X142" s="20">
        <v>38.281377745136609</v>
      </c>
    </row>
    <row r="143" spans="1:24">
      <c r="A143" s="13" t="s">
        <v>388</v>
      </c>
      <c r="B143" s="13">
        <v>60</v>
      </c>
      <c r="C143" s="13" t="s">
        <v>372</v>
      </c>
      <c r="D143" s="14">
        <v>-6137.787322934827</v>
      </c>
      <c r="E143" s="17">
        <v>116.5</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268.25055878149107</v>
      </c>
      <c r="Q143" s="15"/>
      <c r="R143" s="20">
        <v>8.9416852927163681</v>
      </c>
      <c r="T143" s="118">
        <v>-314.50531372769291</v>
      </c>
      <c r="U143" s="118">
        <v>115.04042894924993</v>
      </c>
      <c r="V143" s="20">
        <v>28.273251153369401</v>
      </c>
      <c r="W143" s="20">
        <v>54.563327582033935</v>
      </c>
      <c r="X143" s="20">
        <v>44.129284454216332</v>
      </c>
    </row>
    <row r="144" spans="1:24">
      <c r="A144" s="13" t="s">
        <v>698</v>
      </c>
      <c r="B144" s="13">
        <v>60</v>
      </c>
      <c r="C144" s="13" t="s">
        <v>372</v>
      </c>
      <c r="D144" s="14">
        <v>-27449.034953180842</v>
      </c>
      <c r="E144" s="17">
        <v>25.5</v>
      </c>
      <c r="F144" s="13" t="s">
        <v>699</v>
      </c>
      <c r="G144" s="13" t="s">
        <v>1032</v>
      </c>
      <c r="H144" s="13" t="s">
        <v>1600</v>
      </c>
      <c r="I144" s="13" t="s">
        <v>1031</v>
      </c>
      <c r="J144" s="13" t="s">
        <v>1033</v>
      </c>
      <c r="K144" s="13" t="s">
        <v>791</v>
      </c>
      <c r="L144" s="13" t="s">
        <v>1205</v>
      </c>
      <c r="M144" s="13" t="s">
        <v>1601</v>
      </c>
      <c r="N144" s="13" t="s">
        <v>1602</v>
      </c>
      <c r="P144" s="13">
        <v>873.66110040351066</v>
      </c>
      <c r="Q144" s="16" t="s">
        <v>2232</v>
      </c>
      <c r="R144" s="20">
        <v>29.122036680117024</v>
      </c>
      <c r="T144" s="118">
        <v>6.9036080825404866</v>
      </c>
      <c r="U144" s="118">
        <v>89.153223815711655</v>
      </c>
      <c r="V144" s="20">
        <v>28.90770065631337</v>
      </c>
      <c r="W144" s="20">
        <v>41.638132720010205</v>
      </c>
      <c r="X144" s="20">
        <v>66.671850377271284</v>
      </c>
    </row>
    <row r="145" spans="1:24">
      <c r="A145" s="13" t="s">
        <v>147</v>
      </c>
      <c r="B145" s="13">
        <v>60</v>
      </c>
      <c r="C145" s="13" t="s">
        <v>372</v>
      </c>
      <c r="D145" s="14">
        <v>268793.19088948419</v>
      </c>
      <c r="E145" s="17">
        <v>305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3000</v>
      </c>
      <c r="Q145" s="15"/>
      <c r="R145" s="20">
        <v>100</v>
      </c>
      <c r="T145" s="120">
        <v>534.80164360992171</v>
      </c>
      <c r="U145" s="120">
        <v>241.3449621492218</v>
      </c>
      <c r="V145" s="20">
        <v>87.799306048740092</v>
      </c>
      <c r="W145" s="20">
        <v>98.803214768866141</v>
      </c>
      <c r="X145" s="20">
        <v>81.791069209492036</v>
      </c>
    </row>
    <row r="146" spans="1:24">
      <c r="A146" s="13" t="s">
        <v>103</v>
      </c>
      <c r="B146" s="13">
        <v>60</v>
      </c>
      <c r="C146" s="13" t="s">
        <v>372</v>
      </c>
      <c r="D146" s="14">
        <v>-3109.3917992388142</v>
      </c>
      <c r="E146" s="17">
        <v>23.7</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280.34885097661754</v>
      </c>
      <c r="Q146" s="15"/>
      <c r="R146" s="20">
        <v>9.3449616992205851</v>
      </c>
      <c r="T146" s="118">
        <v>23.12459943139821</v>
      </c>
      <c r="U146" s="120">
        <v>12.521261194585662</v>
      </c>
      <c r="V146" s="20">
        <v>72.301696579441426</v>
      </c>
      <c r="W146" s="20">
        <v>63.4307820751782</v>
      </c>
      <c r="X146" s="20">
        <v>58.09097065323995</v>
      </c>
    </row>
    <row r="147" spans="1:24">
      <c r="A147" s="13" t="s">
        <v>457</v>
      </c>
      <c r="B147" s="13">
        <v>60</v>
      </c>
      <c r="C147" s="13" t="s">
        <v>372</v>
      </c>
      <c r="D147" s="14">
        <v>-31251.728861647513</v>
      </c>
      <c r="E147" s="17">
        <v>15.76</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-13451.653689796998</v>
      </c>
      <c r="E148" s="17">
        <v>30.78</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838.5854018617074</v>
      </c>
      <c r="Q148" s="16" t="s">
        <v>2380</v>
      </c>
      <c r="R148" s="20">
        <v>27.952846728723578</v>
      </c>
      <c r="T148" s="118">
        <v>21.170702012185814</v>
      </c>
      <c r="U148" s="120">
        <v>26.351934333001488</v>
      </c>
      <c r="V148" s="20">
        <v>53.019002020850181</v>
      </c>
      <c r="W148" s="20">
        <v>45.473039189159294</v>
      </c>
      <c r="X148" s="20">
        <v>67.969062794673732</v>
      </c>
    </row>
    <row r="149" spans="1:24">
      <c r="A149" s="13" t="s">
        <v>20</v>
      </c>
      <c r="B149" s="13">
        <v>60</v>
      </c>
      <c r="C149" s="13" t="s">
        <v>372</v>
      </c>
      <c r="D149" s="14">
        <v>2226.6401115918379</v>
      </c>
      <c r="E149" s="17">
        <v>9.42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1594.1689244170859</v>
      </c>
      <c r="Q149" s="15"/>
      <c r="R149" s="20">
        <v>53.138964147236194</v>
      </c>
      <c r="T149" s="120">
        <v>11.147582021987983</v>
      </c>
      <c r="U149" s="118">
        <v>12.445437422356465</v>
      </c>
      <c r="V149" s="20">
        <v>58.007056437638518</v>
      </c>
      <c r="W149" s="20">
        <v>51.282550321302097</v>
      </c>
      <c r="X149" s="20">
        <v>70.3079743969909</v>
      </c>
    </row>
    <row r="150" spans="1:24">
      <c r="A150" s="13" t="s">
        <v>345</v>
      </c>
      <c r="B150" s="13">
        <v>60</v>
      </c>
      <c r="C150" s="13" t="s">
        <v>372</v>
      </c>
      <c r="D150" s="14">
        <v>-3121.4861441315202</v>
      </c>
      <c r="E150" s="17">
        <v>7.5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156.93605022573263</v>
      </c>
      <c r="Q150" s="15"/>
      <c r="R150" s="20">
        <v>5.2312016741910874</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298.62618615596659</v>
      </c>
      <c r="Q151" s="15"/>
      <c r="R151" s="20">
        <v>9.9542062051988864</v>
      </c>
      <c r="T151" s="118">
        <v>-2.4350498171280233</v>
      </c>
      <c r="U151" s="120">
        <v>-7.4674408995157915</v>
      </c>
      <c r="V151" s="20">
        <v>28.278556266222996</v>
      </c>
      <c r="W151" s="20">
        <v>51.160339856834703</v>
      </c>
      <c r="X151" s="20">
        <v>36.468911143412683</v>
      </c>
    </row>
    <row r="152" spans="1:24">
      <c r="A152" s="13" t="s">
        <v>545</v>
      </c>
      <c r="B152" s="13">
        <v>60</v>
      </c>
      <c r="C152" s="13" t="s">
        <v>372</v>
      </c>
      <c r="D152" s="14">
        <v>-10622.162641322577</v>
      </c>
      <c r="E152" s="17">
        <v>6.06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-104.70040991681806</v>
      </c>
      <c r="E153" s="17">
        <v>2.25</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656.2404518599925</v>
      </c>
      <c r="Q153" s="15"/>
      <c r="R153" s="20">
        <v>21.874681728666417</v>
      </c>
      <c r="T153" s="118">
        <v>-1.847596871030297</v>
      </c>
      <c r="U153" s="120">
        <v>-1.9011858463704856</v>
      </c>
      <c r="V153" s="20">
        <v>37.622101755939333</v>
      </c>
      <c r="W153" s="20">
        <v>33.820249080969724</v>
      </c>
      <c r="X153" s="20">
        <v>44.31875632011748</v>
      </c>
    </row>
    <row r="154" spans="1:24">
      <c r="A154" s="13" t="s">
        <v>15</v>
      </c>
      <c r="B154" s="13">
        <v>60</v>
      </c>
      <c r="C154" s="13" t="s">
        <v>372</v>
      </c>
      <c r="D154" s="14">
        <v>-546.07886311306868</v>
      </c>
      <c r="E154" s="17">
        <v>2.0099999999999998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122.1277110956671</v>
      </c>
      <c r="Q154" s="16" t="s">
        <v>2381</v>
      </c>
      <c r="R154" s="20">
        <v>4.0709237031889032</v>
      </c>
      <c r="T154" s="118">
        <v>-3.6389962234231676</v>
      </c>
      <c r="U154" s="120">
        <v>-4.0819695668997547</v>
      </c>
      <c r="V154" s="20">
        <v>55.984368683676976</v>
      </c>
      <c r="W154" s="20">
        <v>46.067580740705168</v>
      </c>
      <c r="X154" s="20">
        <v>46.48889201375669</v>
      </c>
    </row>
    <row r="155" spans="1:24">
      <c r="A155" s="13" t="s">
        <v>18</v>
      </c>
      <c r="B155" s="13">
        <v>60</v>
      </c>
      <c r="C155" s="13" t="s">
        <v>372</v>
      </c>
      <c r="D155" s="14">
        <v>-278.02461555090474</v>
      </c>
      <c r="E155" s="17">
        <v>34.54</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501.51772431126824</v>
      </c>
      <c r="Q155" s="15"/>
      <c r="R155" s="20">
        <v>16.717257477042274</v>
      </c>
      <c r="T155" s="118">
        <v>-16.357006594630974</v>
      </c>
      <c r="U155" s="120">
        <v>19.102176954299921</v>
      </c>
      <c r="V155" s="20">
        <v>43.92521323483323</v>
      </c>
      <c r="W155" s="20">
        <v>54.07336674361671</v>
      </c>
      <c r="X155" s="20">
        <v>51.20278964125653</v>
      </c>
    </row>
    <row r="156" spans="1:24">
      <c r="A156" s="13" t="s">
        <v>73</v>
      </c>
      <c r="B156" s="13">
        <v>60</v>
      </c>
      <c r="C156" s="13" t="s">
        <v>372</v>
      </c>
      <c r="D156" s="14">
        <v>-963.06565084502085</v>
      </c>
      <c r="E156" s="17">
        <v>9.6199999999999992</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117.10906964973822</v>
      </c>
      <c r="Q156" s="15"/>
      <c r="R156" s="20">
        <v>3.9036356549912741</v>
      </c>
      <c r="T156" s="118">
        <v>-12.405120029965957</v>
      </c>
      <c r="U156" s="120">
        <v>4.5127097416959927</v>
      </c>
      <c r="V156" s="20">
        <v>39.647563025202999</v>
      </c>
      <c r="W156" s="20">
        <v>63.514100071981559</v>
      </c>
      <c r="X156" s="20">
        <v>44.666086601165105</v>
      </c>
    </row>
    <row r="157" spans="1:24">
      <c r="A157" s="13" t="s">
        <v>95</v>
      </c>
      <c r="B157" s="13">
        <v>60</v>
      </c>
      <c r="C157" s="13" t="s">
        <v>372</v>
      </c>
      <c r="D157" s="14">
        <v>-6105.8554167877337</v>
      </c>
      <c r="E157" s="17">
        <v>38.5</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404.7590848213589</v>
      </c>
      <c r="Q157" s="15"/>
      <c r="R157" s="20">
        <v>13.491969494045296</v>
      </c>
      <c r="T157" s="118">
        <v>-19.540149898385337</v>
      </c>
      <c r="U157" s="120">
        <v>6.2127266284208815</v>
      </c>
      <c r="V157" s="20">
        <v>47.030395460362683</v>
      </c>
      <c r="W157" s="20">
        <v>43.099187542133421</v>
      </c>
      <c r="X157" s="20">
        <v>47.586556247309026</v>
      </c>
    </row>
    <row r="158" spans="1:24">
      <c r="A158" s="13" t="s">
        <v>258</v>
      </c>
      <c r="B158" s="13">
        <v>60</v>
      </c>
      <c r="C158" s="13" t="s">
        <v>372</v>
      </c>
      <c r="D158" s="14">
        <v>54967.449500331182</v>
      </c>
      <c r="E158" s="17">
        <v>90.55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2810.5660862321265</v>
      </c>
      <c r="Q158" s="15"/>
      <c r="R158" s="20">
        <v>93.685536207737556</v>
      </c>
      <c r="T158" s="118">
        <v>19.250092815762656</v>
      </c>
      <c r="U158" s="120">
        <v>18.566395217977032</v>
      </c>
      <c r="V158" s="20">
        <v>54.254128737897112</v>
      </c>
      <c r="W158" s="20">
        <v>60.838328626048053</v>
      </c>
      <c r="X158" s="20">
        <v>55.516611691521085</v>
      </c>
    </row>
    <row r="159" spans="1:24">
      <c r="A159" s="13" t="s">
        <v>60</v>
      </c>
      <c r="B159" s="13">
        <v>60</v>
      </c>
      <c r="C159" s="13" t="s">
        <v>372</v>
      </c>
      <c r="D159" s="14">
        <v>-43007.489565716955</v>
      </c>
      <c r="E159" s="17">
        <v>84.6</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735.68731405202857</v>
      </c>
      <c r="Q159" s="15"/>
      <c r="R159" s="20">
        <v>24.522910468400951</v>
      </c>
      <c r="T159" s="118">
        <v>63.384847111987597</v>
      </c>
      <c r="U159" s="118">
        <v>165.24707002585274</v>
      </c>
      <c r="V159" s="20">
        <v>49.554598259716258</v>
      </c>
      <c r="W159" s="20">
        <v>45.786695437784545</v>
      </c>
      <c r="X159" s="20">
        <v>64.965587410009704</v>
      </c>
    </row>
    <row r="160" spans="1:24">
      <c r="A160" s="13" t="s">
        <v>317</v>
      </c>
      <c r="B160" s="13">
        <v>60</v>
      </c>
      <c r="C160" s="13" t="s">
        <v>372</v>
      </c>
      <c r="D160" s="14">
        <v>-7539.8993806408043</v>
      </c>
      <c r="E160" s="17">
        <v>33.18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685.93037331368998</v>
      </c>
      <c r="Q160" s="15"/>
      <c r="R160" s="20">
        <v>22.864345777122999</v>
      </c>
      <c r="T160" s="118">
        <v>-3.0799306269256732</v>
      </c>
      <c r="U160" s="120">
        <v>9.0899912534980842</v>
      </c>
      <c r="V160" s="20">
        <v>37.954937531714997</v>
      </c>
      <c r="W160" s="20">
        <v>45.360542715708235</v>
      </c>
      <c r="X160" s="20">
        <v>50.723572339231524</v>
      </c>
    </row>
    <row r="161" spans="1:24">
      <c r="A161" s="13" t="s">
        <v>389</v>
      </c>
      <c r="B161" s="13">
        <v>60</v>
      </c>
      <c r="C161" s="13" t="s">
        <v>372</v>
      </c>
      <c r="D161" s="14">
        <v>-2528.236464237601</v>
      </c>
      <c r="E161" s="17">
        <v>7.15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834.91921647185723</v>
      </c>
      <c r="Q161" s="15"/>
      <c r="R161" s="20">
        <v>27.830640549061908</v>
      </c>
      <c r="T161" s="118">
        <v>5.8399336655346179</v>
      </c>
      <c r="U161" s="120">
        <v>0.78514965975217343</v>
      </c>
      <c r="V161" s="20">
        <v>51.317997875031097</v>
      </c>
      <c r="W161" s="20">
        <v>58.390781017234197</v>
      </c>
      <c r="X161" s="20">
        <v>54.093516711339817</v>
      </c>
    </row>
    <row r="162" spans="1:24">
      <c r="A162" s="13" t="s">
        <v>391</v>
      </c>
      <c r="B162" s="13">
        <v>60</v>
      </c>
      <c r="C162" s="13" t="s">
        <v>372</v>
      </c>
      <c r="D162" s="14">
        <v>8449.911368781286</v>
      </c>
      <c r="E162" s="17">
        <v>27.58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1849.2501417714652</v>
      </c>
      <c r="Q162" s="15"/>
      <c r="R162" s="20">
        <v>61.641671392382172</v>
      </c>
      <c r="T162" s="118">
        <v>-5.696153423428072</v>
      </c>
      <c r="U162" s="120">
        <v>12.369729071744473</v>
      </c>
      <c r="V162" s="20">
        <v>53.968114114377599</v>
      </c>
      <c r="W162" s="20">
        <v>55.917269793692661</v>
      </c>
      <c r="X162" s="20">
        <v>49.356193896312838</v>
      </c>
    </row>
    <row r="163" spans="1:24">
      <c r="A163" s="13" t="s">
        <v>53</v>
      </c>
      <c r="B163" s="13">
        <v>60</v>
      </c>
      <c r="C163" s="13" t="s">
        <v>372</v>
      </c>
      <c r="D163" s="14">
        <v>-9821.9168798913961</v>
      </c>
      <c r="E163" s="17">
        <v>20.7</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75.176843626828429</v>
      </c>
      <c r="Q163" s="16" t="s">
        <v>2203</v>
      </c>
      <c r="R163" s="20">
        <v>2.5058947875609476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-77.74529029756394</v>
      </c>
      <c r="E165" s="17">
        <v>10.93</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1469.5569101110823</v>
      </c>
      <c r="Q165" s="16" t="s">
        <v>2222</v>
      </c>
      <c r="R165" s="20">
        <v>48.985230337036079</v>
      </c>
      <c r="T165" s="120">
        <v>14.208647314546248</v>
      </c>
      <c r="U165" s="118"/>
      <c r="V165" s="20">
        <v>32.375652603915761</v>
      </c>
      <c r="W165" s="20">
        <v>46.170647475100189</v>
      </c>
      <c r="X165" s="20">
        <v>77.212367104672225</v>
      </c>
    </row>
    <row r="166" spans="1:24">
      <c r="A166" s="13" t="s">
        <v>49</v>
      </c>
      <c r="B166" s="13">
        <v>60</v>
      </c>
      <c r="C166" s="13" t="s">
        <v>372</v>
      </c>
      <c r="D166" s="14">
        <v>-538.27414707630078</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158.26047291642186</v>
      </c>
      <c r="Q166" s="15"/>
      <c r="R166" s="20">
        <v>5.275349097214062</v>
      </c>
      <c r="T166" s="118">
        <v>-2.1598821931899614</v>
      </c>
      <c r="U166" s="120">
        <v>4.6725049296410681</v>
      </c>
      <c r="V166" s="20">
        <v>51.999683193805211</v>
      </c>
      <c r="W166" s="20">
        <v>48.992886366058933</v>
      </c>
      <c r="X166" s="20">
        <v>51.585701468404174</v>
      </c>
    </row>
    <row r="167" spans="1:24">
      <c r="A167" s="13" t="s">
        <v>40</v>
      </c>
      <c r="B167" s="13">
        <v>60</v>
      </c>
      <c r="C167" s="13" t="s">
        <v>372</v>
      </c>
      <c r="D167" s="14">
        <v>-293.08906435418612</v>
      </c>
      <c r="E167" s="17">
        <v>4.3499999999999996</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155.60062353902987</v>
      </c>
      <c r="Q167" s="16" t="s">
        <v>2382</v>
      </c>
      <c r="R167" s="20">
        <v>5.1866874513009957</v>
      </c>
      <c r="T167" s="118">
        <v>-7.6750341149786294</v>
      </c>
      <c r="U167" s="120">
        <v>10.31377838854592</v>
      </c>
      <c r="V167" s="20">
        <v>42.398581042948507</v>
      </c>
      <c r="W167" s="20">
        <v>36.259754943314334</v>
      </c>
      <c r="X167" s="20">
        <v>50.112767275396408</v>
      </c>
    </row>
    <row r="168" spans="1:24">
      <c r="A168" s="13" t="s">
        <v>295</v>
      </c>
      <c r="B168" s="13">
        <v>60</v>
      </c>
      <c r="C168" s="13" t="s">
        <v>372</v>
      </c>
      <c r="D168" s="14">
        <v>-61586.755528917653</v>
      </c>
      <c r="E168" s="17">
        <v>159.4</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275.27313332606201</v>
      </c>
      <c r="Q168" s="15"/>
      <c r="R168" s="20">
        <v>9.1757711108687339</v>
      </c>
      <c r="T168" s="118">
        <v>-0.96031179999528149</v>
      </c>
      <c r="U168" s="120">
        <v>-17.870163511395276</v>
      </c>
      <c r="V168" s="20">
        <v>61.856186554572851</v>
      </c>
      <c r="W168" s="20">
        <v>54.173864089892248</v>
      </c>
      <c r="X168" s="20">
        <v>50.21005493440888</v>
      </c>
    </row>
    <row r="169" spans="1:24">
      <c r="A169" s="13" t="s">
        <v>67</v>
      </c>
      <c r="B169" s="13">
        <v>60</v>
      </c>
      <c r="C169" s="13" t="s">
        <v>372</v>
      </c>
      <c r="D169" s="13">
        <v>364914.38121678587</v>
      </c>
      <c r="E169" s="17">
        <v>11277.5</v>
      </c>
      <c r="F169" s="13" t="s">
        <v>608</v>
      </c>
      <c r="G169" s="13" t="s">
        <v>1255</v>
      </c>
      <c r="H169" s="13">
        <v>348.71699999999998</v>
      </c>
      <c r="I169" s="13" t="s">
        <v>1256</v>
      </c>
      <c r="J169" s="13" t="s">
        <v>1257</v>
      </c>
      <c r="K169" s="13" t="s">
        <v>855</v>
      </c>
      <c r="L169" s="13" t="s">
        <v>1401</v>
      </c>
      <c r="M169" s="13" t="s">
        <v>1626</v>
      </c>
      <c r="N169" s="13" t="s">
        <v>856</v>
      </c>
      <c r="P169" s="13">
        <v>1250.9323965160702</v>
      </c>
      <c r="Q169" s="15"/>
      <c r="R169" s="20">
        <v>41.697746550535676</v>
      </c>
      <c r="T169" s="118">
        <v>3729.0344356126297</v>
      </c>
      <c r="U169" s="118">
        <v>14337.597684930024</v>
      </c>
      <c r="V169" s="20">
        <v>49.334450023857123</v>
      </c>
      <c r="W169" s="20">
        <v>61.22564849608159</v>
      </c>
      <c r="X169" s="20">
        <v>62.516214213436982</v>
      </c>
    </row>
    <row r="170" spans="1:24">
      <c r="A170" s="13" t="s">
        <v>508</v>
      </c>
      <c r="B170" s="13">
        <v>60</v>
      </c>
      <c r="C170" s="13" t="s">
        <v>372</v>
      </c>
      <c r="D170" s="14">
        <v>-5717.6049495175012</v>
      </c>
      <c r="E170" s="17">
        <v>27.06</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146.48319138482145</v>
      </c>
      <c r="Q170" s="15"/>
      <c r="R170" s="20">
        <v>4.8827730461607155</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444.370063472075</v>
      </c>
      <c r="Q171" s="15"/>
      <c r="R171" s="20">
        <v>14.812335449069167</v>
      </c>
      <c r="T171" s="118">
        <v>16.745350717496876</v>
      </c>
      <c r="U171" s="118"/>
      <c r="V171" s="20">
        <v>42.508569073398256</v>
      </c>
      <c r="W171" s="20">
        <v>48.302668525567576</v>
      </c>
      <c r="X171" s="20"/>
    </row>
    <row r="172" spans="1:24">
      <c r="A172" s="13" t="s">
        <v>171</v>
      </c>
      <c r="B172" s="13">
        <v>60</v>
      </c>
      <c r="C172" s="13" t="s">
        <v>372</v>
      </c>
      <c r="D172" s="14">
        <v>-48807.834255580499</v>
      </c>
      <c r="E172" s="17">
        <v>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406.89536918725594</v>
      </c>
      <c r="Q172" s="15"/>
      <c r="R172" s="20">
        <v>13.563178972908531</v>
      </c>
      <c r="T172" s="118">
        <v>19.111752718523576</v>
      </c>
      <c r="U172" s="118">
        <v>192.34584271284021</v>
      </c>
      <c r="V172" s="20">
        <v>45.9249315759564</v>
      </c>
      <c r="W172" s="20">
        <v>44.960558027841905</v>
      </c>
      <c r="X172" s="20">
        <v>61.683889340351904</v>
      </c>
    </row>
    <row r="173" spans="1:24">
      <c r="A173" s="13" t="s">
        <v>253</v>
      </c>
      <c r="B173" s="13">
        <v>60</v>
      </c>
      <c r="C173" s="13" t="s">
        <v>372</v>
      </c>
      <c r="D173" s="14">
        <v>1839.1884299201777</v>
      </c>
      <c r="E173" s="17">
        <v>21.42</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1666.933704302166</v>
      </c>
      <c r="Q173" s="15"/>
      <c r="R173" s="20">
        <v>55.564456810072201</v>
      </c>
      <c r="T173" s="118">
        <v>0.700519114944953</v>
      </c>
      <c r="U173" s="118">
        <v>23.330628283215447</v>
      </c>
      <c r="V173" s="20">
        <v>46.633212391239091</v>
      </c>
      <c r="W173" s="20">
        <v>61.727322890026905</v>
      </c>
      <c r="X173" s="20">
        <v>59.624705458051508</v>
      </c>
    </row>
    <row r="174" spans="1:24">
      <c r="A174" s="13" t="s">
        <v>361</v>
      </c>
      <c r="B174" s="13">
        <v>60</v>
      </c>
      <c r="C174" s="13" t="s">
        <v>372</v>
      </c>
      <c r="D174" s="14">
        <v>-200.44832955839809</v>
      </c>
      <c r="E174" s="17">
        <v>22.02</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462.19644820561302</v>
      </c>
      <c r="Q174" s="15"/>
      <c r="R174" s="20">
        <v>15.406548273520434</v>
      </c>
      <c r="T174" s="118">
        <v>-15.990652966995285</v>
      </c>
      <c r="U174" s="120">
        <v>-5.0346269921048403</v>
      </c>
      <c r="V174" s="20">
        <v>31.572850172125872</v>
      </c>
      <c r="W174" s="20">
        <v>51.423091336271057</v>
      </c>
      <c r="X174" s="20">
        <v>45.535149068614452</v>
      </c>
    </row>
    <row r="175" spans="1:24">
      <c r="A175" s="13" t="s">
        <v>701</v>
      </c>
      <c r="B175" s="13">
        <v>60</v>
      </c>
      <c r="C175" s="13" t="s">
        <v>372</v>
      </c>
      <c r="D175" s="13">
        <v>-38660.983808986202</v>
      </c>
      <c r="E175" s="17">
        <v>2250</v>
      </c>
      <c r="F175" s="13" t="s">
        <v>699</v>
      </c>
      <c r="G175" s="13" t="s">
        <v>1084</v>
      </c>
      <c r="H175" s="13" t="s">
        <v>1633</v>
      </c>
      <c r="I175" s="13" t="s">
        <v>1085</v>
      </c>
      <c r="J175" s="13" t="s">
        <v>1086</v>
      </c>
      <c r="K175" s="13" t="s">
        <v>858</v>
      </c>
      <c r="L175" s="13" t="s">
        <v>1094</v>
      </c>
      <c r="M175" s="13" t="s">
        <v>1634</v>
      </c>
      <c r="N175" s="13" t="s">
        <v>859</v>
      </c>
      <c r="P175" s="13">
        <v>1635.4259376505231</v>
      </c>
      <c r="Q175" s="15"/>
      <c r="R175" s="20">
        <v>54.514197921684101</v>
      </c>
      <c r="T175" s="118">
        <v>-1426.820780661858</v>
      </c>
      <c r="U175" s="118"/>
      <c r="V175" s="20">
        <v>29.946622558748714</v>
      </c>
      <c r="W175" s="20">
        <v>68.112280032366215</v>
      </c>
      <c r="X175" s="20">
        <v>58.419610603015023</v>
      </c>
    </row>
    <row r="176" spans="1:24">
      <c r="A176" s="13" t="s">
        <v>673</v>
      </c>
      <c r="B176" s="13">
        <v>60</v>
      </c>
      <c r="C176" s="13" t="s">
        <v>372</v>
      </c>
      <c r="D176" s="14">
        <v>10370.373649046627</v>
      </c>
      <c r="E176" s="17">
        <v>122.1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2614.5972571131069</v>
      </c>
      <c r="Q176" s="15"/>
      <c r="R176" s="20">
        <v>87.153241903770237</v>
      </c>
      <c r="T176" s="118">
        <v>88.977767357035447</v>
      </c>
      <c r="U176" s="118">
        <v>219.62527134201508</v>
      </c>
      <c r="V176" s="20">
        <v>74.149769901144893</v>
      </c>
      <c r="W176" s="20">
        <v>44.513066451499789</v>
      </c>
      <c r="X176" s="20">
        <v>76.73382886720546</v>
      </c>
    </row>
    <row r="177" spans="1:24">
      <c r="A177" s="13" t="s">
        <v>109</v>
      </c>
      <c r="B177" s="13">
        <v>60</v>
      </c>
      <c r="C177" s="13" t="s">
        <v>372</v>
      </c>
      <c r="D177" s="14">
        <v>-168.17814287402479</v>
      </c>
      <c r="E177" s="17">
        <v>4.95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1121.2877552522204</v>
      </c>
      <c r="Q177" s="15"/>
      <c r="R177" s="20">
        <v>37.376258508407346</v>
      </c>
      <c r="T177" s="118">
        <v>2.3299481421379209</v>
      </c>
      <c r="U177" s="120">
        <v>4.6278239613651895</v>
      </c>
      <c r="V177" s="20">
        <v>52.515887326245313</v>
      </c>
      <c r="W177" s="20">
        <v>46.461345060872681</v>
      </c>
      <c r="X177" s="20">
        <v>61.919267620246508</v>
      </c>
    </row>
    <row r="178" spans="1:24">
      <c r="A178" s="13" t="s">
        <v>552</v>
      </c>
      <c r="B178" s="13">
        <v>60</v>
      </c>
      <c r="C178" s="13" t="s">
        <v>372</v>
      </c>
      <c r="D178" s="14">
        <v>6150.1128250843349</v>
      </c>
      <c r="E178" s="17">
        <v>22.02</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1860.4768069810764</v>
      </c>
      <c r="Q178" s="15"/>
      <c r="R178" s="20">
        <v>62.015893566035878</v>
      </c>
      <c r="T178" s="118">
        <v>10.274796890153794</v>
      </c>
      <c r="U178" s="118"/>
      <c r="V178" s="20">
        <v>59.195075003775322</v>
      </c>
      <c r="W178" s="20">
        <v>49.580064926182239</v>
      </c>
      <c r="X178" s="20">
        <v>57.336354867477468</v>
      </c>
    </row>
    <row r="179" spans="1:24">
      <c r="A179" s="13" t="s">
        <v>319</v>
      </c>
      <c r="B179" s="13">
        <v>60</v>
      </c>
      <c r="C179" s="13" t="s">
        <v>372</v>
      </c>
      <c r="D179" s="14">
        <v>-213.79985694219172</v>
      </c>
      <c r="E179" s="17">
        <v>12.96</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687.46093825241405</v>
      </c>
      <c r="Q179" s="15"/>
      <c r="R179" s="20">
        <v>22.915364608413803</v>
      </c>
      <c r="T179" s="118">
        <v>-8.9582727840227605</v>
      </c>
      <c r="U179" s="120">
        <v>-1.8426914888576107</v>
      </c>
      <c r="V179" s="20">
        <v>38.788185958746936</v>
      </c>
      <c r="W179" s="20">
        <v>44.728801968468886</v>
      </c>
      <c r="X179" s="20">
        <v>45.686495159322931</v>
      </c>
    </row>
    <row r="180" spans="1:24">
      <c r="A180" s="13" t="s">
        <v>22</v>
      </c>
      <c r="B180" s="13">
        <v>60</v>
      </c>
      <c r="C180" s="13" t="s">
        <v>372</v>
      </c>
      <c r="D180" s="14">
        <v>-786.32913149350611</v>
      </c>
      <c r="E180" s="17">
        <v>7.62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1424.5243050496767</v>
      </c>
      <c r="Q180" s="15"/>
      <c r="R180" s="20">
        <v>47.484143501655893</v>
      </c>
      <c r="T180" s="118">
        <v>-4.8735532536616244</v>
      </c>
      <c r="U180" s="120">
        <v>4.5627272775728578</v>
      </c>
      <c r="V180" s="20">
        <v>31.992789851260234</v>
      </c>
      <c r="W180" s="20">
        <v>51.188157754021461</v>
      </c>
      <c r="X180" s="20">
        <v>49.721477814874959</v>
      </c>
    </row>
    <row r="181" spans="1:24">
      <c r="A181" s="13" t="s">
        <v>479</v>
      </c>
      <c r="B181" s="13">
        <v>60</v>
      </c>
      <c r="C181" s="13" t="s">
        <v>372</v>
      </c>
      <c r="D181" s="14">
        <v>-262.50869454898407</v>
      </c>
      <c r="E181" s="17">
        <v>79.599999999999994</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1365.1993290746482</v>
      </c>
      <c r="Q181" s="15"/>
      <c r="R181" s="20">
        <v>45.506644302488276</v>
      </c>
      <c r="T181" s="118">
        <v>45.763110330331074</v>
      </c>
      <c r="U181" s="118"/>
      <c r="V181" s="20">
        <v>41.993783631944922</v>
      </c>
      <c r="W181" s="20">
        <v>36.916375911558177</v>
      </c>
      <c r="X181" s="20">
        <v>62.758549358816865</v>
      </c>
    </row>
    <row r="182" spans="1:24">
      <c r="A182" s="13" t="s">
        <v>249</v>
      </c>
      <c r="B182" s="13">
        <v>60</v>
      </c>
      <c r="C182" s="13" t="s">
        <v>372</v>
      </c>
      <c r="D182" s="14">
        <v>1898.6904982487829</v>
      </c>
      <c r="E182" s="17">
        <v>70</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642.48187854725666</v>
      </c>
      <c r="Q182" s="15"/>
      <c r="R182" s="20">
        <v>21.416062618241888</v>
      </c>
      <c r="T182" s="118">
        <v>-92.187972696529101</v>
      </c>
      <c r="U182" s="118">
        <v>95.390071766607463</v>
      </c>
      <c r="V182" s="20">
        <v>44.018661306003224</v>
      </c>
      <c r="W182" s="20">
        <v>79.519364290898679</v>
      </c>
      <c r="X182" s="20">
        <v>50.372548791162565</v>
      </c>
    </row>
    <row r="183" spans="1:24">
      <c r="A183" s="13" t="s">
        <v>702</v>
      </c>
      <c r="B183" s="13">
        <v>60</v>
      </c>
      <c r="C183" s="13" t="s">
        <v>372</v>
      </c>
      <c r="D183" s="14">
        <v>-8431.1257420318943</v>
      </c>
      <c r="E183" s="17">
        <v>33.380000000000003</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466.41326711969094</v>
      </c>
      <c r="Q183" s="15"/>
      <c r="R183" s="20">
        <v>15.547108903989699</v>
      </c>
      <c r="T183" s="118">
        <v>7.7170034322566039</v>
      </c>
      <c r="U183" s="118"/>
      <c r="V183" s="20">
        <v>40.347486789442641</v>
      </c>
      <c r="W183" s="20">
        <v>51.879193356098959</v>
      </c>
      <c r="X183" s="20"/>
    </row>
    <row r="184" spans="1:24">
      <c r="A184" s="13" t="s">
        <v>141</v>
      </c>
      <c r="B184" s="13">
        <v>60</v>
      </c>
      <c r="C184" s="13" t="s">
        <v>372</v>
      </c>
      <c r="D184" s="14">
        <v>-38485.424944328202</v>
      </c>
      <c r="E184" s="17">
        <v>299.5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488.76579769781995</v>
      </c>
      <c r="Q184" s="15"/>
      <c r="R184" s="20">
        <v>16.292193256593997</v>
      </c>
      <c r="T184" s="118">
        <v>-60.548463244971344</v>
      </c>
      <c r="U184" s="118">
        <v>354.93207205449323</v>
      </c>
      <c r="V184" s="20">
        <v>45.923378605160977</v>
      </c>
      <c r="W184" s="20">
        <v>58.492385103974023</v>
      </c>
      <c r="X184" s="20">
        <v>57.404484283479519</v>
      </c>
    </row>
    <row r="185" spans="1:24">
      <c r="A185" s="13" t="s">
        <v>88</v>
      </c>
      <c r="B185" s="13">
        <v>60</v>
      </c>
      <c r="C185" s="13" t="s">
        <v>372</v>
      </c>
      <c r="D185" s="14">
        <v>-1141.1812787301656</v>
      </c>
      <c r="E185" s="17">
        <v>18.03</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882.879932161076</v>
      </c>
      <c r="Q185" s="15"/>
      <c r="R185" s="20">
        <v>29.429331072035868</v>
      </c>
      <c r="T185" s="118">
        <v>13.558038845038105</v>
      </c>
      <c r="U185" s="118">
        <v>36.269861898416806</v>
      </c>
      <c r="V185" s="20">
        <v>51.81355882467345</v>
      </c>
      <c r="W185" s="20">
        <v>48.493167170357147</v>
      </c>
      <c r="X185" s="20">
        <v>68.69747471387609</v>
      </c>
    </row>
    <row r="186" spans="1:24">
      <c r="A186" s="13" t="s">
        <v>98</v>
      </c>
      <c r="B186" s="13">
        <v>60</v>
      </c>
      <c r="C186" s="13" t="s">
        <v>372</v>
      </c>
      <c r="D186" s="14">
        <v>-517.59092384727978</v>
      </c>
      <c r="E186" s="17">
        <v>35.200000000000003</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1160.5757126854519</v>
      </c>
      <c r="Q186" s="15"/>
      <c r="R186" s="20">
        <v>38.685857089515061</v>
      </c>
      <c r="T186" s="118">
        <v>4.5259619849268518</v>
      </c>
      <c r="U186" s="118">
        <v>45.7067091276285</v>
      </c>
      <c r="V186" s="20">
        <v>63.832728040569421</v>
      </c>
      <c r="W186" s="20">
        <v>60.214226822155787</v>
      </c>
      <c r="X186" s="20">
        <v>63.870634730858903</v>
      </c>
    </row>
    <row r="187" spans="1:24">
      <c r="A187" s="13" t="s">
        <v>674</v>
      </c>
      <c r="B187" s="13">
        <v>60</v>
      </c>
      <c r="C187" s="13" t="s">
        <v>372</v>
      </c>
      <c r="D187" s="14">
        <v>-1621.4625782683711</v>
      </c>
      <c r="E187" s="17">
        <v>17.3</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1091.4894189409692</v>
      </c>
      <c r="Q187" s="16" t="s">
        <v>2252</v>
      </c>
      <c r="R187" s="20">
        <v>36.382980631365641</v>
      </c>
      <c r="T187" s="120">
        <v>22.091978436610624</v>
      </c>
      <c r="U187" s="118"/>
      <c r="V187" s="20">
        <v>65.229027468143741</v>
      </c>
      <c r="W187" s="20">
        <v>72.514052590247388</v>
      </c>
      <c r="X187" s="20">
        <v>63.78667960493555</v>
      </c>
    </row>
    <row r="188" spans="1:24">
      <c r="A188" s="13" t="s">
        <v>190</v>
      </c>
      <c r="B188" s="13">
        <v>60</v>
      </c>
      <c r="C188" s="13" t="s">
        <v>372</v>
      </c>
      <c r="D188" s="13">
        <v>-1180607.3421555902</v>
      </c>
      <c r="E188" s="17">
        <v>4810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211.45202235354014</v>
      </c>
      <c r="Q188" s="15"/>
      <c r="R188" s="20">
        <v>7.0484007451180046</v>
      </c>
      <c r="T188" s="118">
        <v>-5243.6945267678948</v>
      </c>
      <c r="U188" s="120">
        <v>-8961.6562881205209</v>
      </c>
      <c r="V188" s="20">
        <v>37.686388106612135</v>
      </c>
      <c r="W188" s="20">
        <v>49.412264544196503</v>
      </c>
      <c r="X188" s="20">
        <v>38.683234195091472</v>
      </c>
    </row>
    <row r="189" spans="1:24">
      <c r="A189" s="13" t="s">
        <v>634</v>
      </c>
      <c r="B189" s="13">
        <v>60</v>
      </c>
      <c r="C189" s="13" t="s">
        <v>372</v>
      </c>
      <c r="D189" s="13">
        <v>-7332.2744590117491</v>
      </c>
      <c r="E189" s="17">
        <v>24.06</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530.58359608064825</v>
      </c>
      <c r="Q189" s="15"/>
      <c r="R189" s="20">
        <v>17.686119869354943</v>
      </c>
      <c r="T189" s="118">
        <v>-0.36454766857048071</v>
      </c>
      <c r="U189" s="118"/>
      <c r="V189" s="20">
        <v>40.060854381677835</v>
      </c>
      <c r="W189" s="20">
        <v>21.779125578914414</v>
      </c>
      <c r="X189" s="20">
        <v>66.356640044223923</v>
      </c>
    </row>
    <row r="190" spans="1:24">
      <c r="A190" s="13" t="s">
        <v>392</v>
      </c>
      <c r="B190" s="13">
        <v>60</v>
      </c>
      <c r="C190" s="13" t="s">
        <v>372</v>
      </c>
      <c r="D190" s="14">
        <v>-5844.7049223899585</v>
      </c>
      <c r="E190" s="17">
        <v>15.48</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1312.1197046198672</v>
      </c>
      <c r="Q190" s="15"/>
      <c r="R190" s="20">
        <v>43.737323487328908</v>
      </c>
      <c r="T190" s="118">
        <v>13.474391849969933</v>
      </c>
      <c r="U190" s="118">
        <v>34.452222556774821</v>
      </c>
      <c r="V190" s="20">
        <v>44.534557762156005</v>
      </c>
      <c r="W190" s="20">
        <v>38.763618029644221</v>
      </c>
      <c r="X190" s="20">
        <v>78.390119946706605</v>
      </c>
    </row>
    <row r="191" spans="1:24">
      <c r="A191" s="13" t="s">
        <v>10</v>
      </c>
      <c r="B191" s="13">
        <v>60</v>
      </c>
      <c r="C191" s="13" t="s">
        <v>372</v>
      </c>
      <c r="D191" s="14">
        <v>27123.99516741783</v>
      </c>
      <c r="E191" s="17">
        <v>104.1</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1018.4371714846443</v>
      </c>
      <c r="Q191" s="15"/>
      <c r="R191" s="20">
        <v>33.947905716154807</v>
      </c>
      <c r="T191" s="118">
        <v>-52.880726679644283</v>
      </c>
      <c r="U191" s="118">
        <v>114.30543359517941</v>
      </c>
      <c r="V191" s="20">
        <v>39.559912824153109</v>
      </c>
      <c r="W191" s="20">
        <v>49.760804637970431</v>
      </c>
      <c r="X191" s="20">
        <v>53.834103226991871</v>
      </c>
    </row>
    <row r="192" spans="1:24">
      <c r="A192" s="13" t="s">
        <v>41</v>
      </c>
      <c r="B192" s="13">
        <v>60</v>
      </c>
      <c r="C192" s="13" t="s">
        <v>372</v>
      </c>
      <c r="D192" s="14">
        <v>5743.1560415486874</v>
      </c>
      <c r="E192" s="17">
        <v>35.72</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1412.1688015225366</v>
      </c>
      <c r="Q192" s="15"/>
      <c r="R192" s="20">
        <v>47.072293384084553</v>
      </c>
      <c r="T192" s="118">
        <v>0.93907911350513018</v>
      </c>
      <c r="U192" s="118">
        <v>41.411462644260588</v>
      </c>
      <c r="V192" s="20">
        <v>40.697355345868644</v>
      </c>
      <c r="W192" s="20">
        <v>75.415955054720314</v>
      </c>
      <c r="X192" s="20">
        <v>58.132220504705522</v>
      </c>
    </row>
    <row r="193" spans="1:24">
      <c r="A193" s="13" t="s">
        <v>157</v>
      </c>
      <c r="B193" s="13">
        <v>60</v>
      </c>
      <c r="C193" s="13" t="s">
        <v>372</v>
      </c>
      <c r="D193" s="13">
        <v>-187.51431975768895</v>
      </c>
      <c r="E193" s="17">
        <v>2.86</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426.90252909731203</v>
      </c>
      <c r="Q193" s="15"/>
      <c r="R193" s="20">
        <v>14.230084303243734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45.8</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2473.1211452867897</v>
      </c>
      <c r="E195" s="17">
        <v>19.510000000000002</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620.09381971578</v>
      </c>
      <c r="Q195" s="15"/>
      <c r="R195" s="20">
        <v>20.669793990525999</v>
      </c>
      <c r="T195" s="118">
        <v>-13.930314527314636</v>
      </c>
      <c r="U195" s="118">
        <v>21.99076349862775</v>
      </c>
      <c r="V195" s="20">
        <v>35.659537423304414</v>
      </c>
      <c r="W195" s="20">
        <v>64.609339612742687</v>
      </c>
      <c r="X195" s="20">
        <v>52.374804365902818</v>
      </c>
    </row>
    <row r="196" spans="1:24">
      <c r="A196" s="13" t="s">
        <v>436</v>
      </c>
      <c r="B196" s="13">
        <v>60</v>
      </c>
      <c r="C196" s="13" t="s">
        <v>372</v>
      </c>
      <c r="D196" s="14">
        <v>-28474.977053366998</v>
      </c>
      <c r="E196" s="17">
        <v>56.85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461.88098458510018</v>
      </c>
      <c r="Q196" s="15"/>
      <c r="R196" s="20">
        <v>15.39603281950334</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272.15599498006242</v>
      </c>
      <c r="Q197" s="16" t="s">
        <v>2220</v>
      </c>
      <c r="R197" s="20">
        <v>9.0718664993354139</v>
      </c>
      <c r="T197" s="118">
        <v>-5.5854080796922645</v>
      </c>
      <c r="U197" s="118"/>
      <c r="V197" s="20">
        <v>31.937629111832386</v>
      </c>
      <c r="W197" s="20">
        <v>49.602175955209702</v>
      </c>
      <c r="X197" s="20">
        <v>35.278576926105302</v>
      </c>
    </row>
    <row r="198" spans="1:24">
      <c r="A198" s="13" t="s">
        <v>455</v>
      </c>
      <c r="B198" s="13">
        <v>60</v>
      </c>
      <c r="C198" s="13" t="s">
        <v>372</v>
      </c>
      <c r="D198" s="14">
        <v>-1348.8076292386443</v>
      </c>
      <c r="E198" s="17">
        <v>5.55</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352.50706134832819</v>
      </c>
      <c r="Q198" s="15"/>
      <c r="R198" s="20">
        <v>11.750235378277607</v>
      </c>
      <c r="T198" s="118">
        <v>-1.1366370014731064</v>
      </c>
      <c r="U198" s="120">
        <v>-2.7284941827199116</v>
      </c>
      <c r="V198" s="20">
        <v>38.413589730554655</v>
      </c>
      <c r="W198" s="20">
        <v>47.264003166276446</v>
      </c>
      <c r="X198" s="20">
        <v>46.356400556125642</v>
      </c>
    </row>
    <row r="199" spans="1:24">
      <c r="A199" s="13" t="s">
        <v>175</v>
      </c>
      <c r="B199" s="13">
        <v>60</v>
      </c>
      <c r="C199" s="13" t="s">
        <v>372</v>
      </c>
      <c r="D199" s="14">
        <v>-8904.2944569863994</v>
      </c>
      <c r="E199" s="17">
        <v>26.26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305.51535196388329</v>
      </c>
      <c r="Q199" s="15"/>
      <c r="R199" s="20">
        <v>10.183845065462776</v>
      </c>
      <c r="T199" s="118">
        <v>-22.887116456819747</v>
      </c>
      <c r="U199" s="120">
        <v>-2.4234210125855782</v>
      </c>
      <c r="V199" s="20">
        <v>25.611071353556365</v>
      </c>
      <c r="W199" s="20">
        <v>27.238019248423935</v>
      </c>
      <c r="X199" s="20">
        <v>44.905461036185791</v>
      </c>
    </row>
    <row r="200" spans="1:24">
      <c r="A200" s="13" t="s">
        <v>86</v>
      </c>
      <c r="B200" s="13">
        <v>60</v>
      </c>
      <c r="C200" s="13" t="s">
        <v>372</v>
      </c>
      <c r="D200" s="14">
        <v>-13136.56090947843</v>
      </c>
      <c r="E200" s="17">
        <v>13.2</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487.13182098102857</v>
      </c>
      <c r="Q200" s="15"/>
      <c r="R200" s="20">
        <v>16.237727366034285</v>
      </c>
      <c r="T200" s="118">
        <v>-47.299120234386294</v>
      </c>
      <c r="U200" s="120">
        <v>-8.5481268391272636</v>
      </c>
      <c r="V200" s="20">
        <v>36.549136894420265</v>
      </c>
      <c r="W200" s="20">
        <v>36.581677127636453</v>
      </c>
      <c r="X200" s="20">
        <v>43.875619161859746</v>
      </c>
    </row>
    <row r="201" spans="1:24">
      <c r="A201" s="13" t="s">
        <v>394</v>
      </c>
      <c r="B201" s="13">
        <v>60</v>
      </c>
      <c r="C201" s="13" t="s">
        <v>372</v>
      </c>
      <c r="D201" s="14">
        <v>-23023.339330785006</v>
      </c>
      <c r="E201" s="17">
        <v>150</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271.4586230390392</v>
      </c>
      <c r="Q201" s="15"/>
      <c r="R201" s="20">
        <v>9.0486207679679733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73</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1319.9589199784966</v>
      </c>
      <c r="E203" s="17">
        <v>16.940000000000001</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1360.1049856824734</v>
      </c>
      <c r="Q203" s="15"/>
      <c r="R203" s="20">
        <v>45.336832856082445</v>
      </c>
      <c r="T203" s="118">
        <v>15.437322404515292</v>
      </c>
      <c r="U203" s="118"/>
      <c r="V203" s="20">
        <v>67.525434936830962</v>
      </c>
      <c r="W203" s="20">
        <v>46.819045355137646</v>
      </c>
      <c r="X203" s="20">
        <v>55.663432571170574</v>
      </c>
    </row>
    <row r="204" spans="1:24">
      <c r="A204" s="13" t="s">
        <v>486</v>
      </c>
      <c r="B204" s="13">
        <v>60</v>
      </c>
      <c r="C204" s="13" t="s">
        <v>372</v>
      </c>
      <c r="D204" s="14">
        <v>3117.4454572763289</v>
      </c>
      <c r="E204" s="17">
        <v>10.5</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13894.528013175744</v>
      </c>
      <c r="E205" s="17">
        <v>114.5</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2196.1800537996519</v>
      </c>
      <c r="Q205" s="15"/>
      <c r="R205" s="20">
        <v>73.206001793321732</v>
      </c>
      <c r="T205" s="118">
        <v>34.151581781676015</v>
      </c>
      <c r="U205" s="118">
        <v>161.04883245779504</v>
      </c>
      <c r="V205" s="20">
        <v>53.940256199100091</v>
      </c>
      <c r="W205" s="20">
        <v>33.651818904839388</v>
      </c>
      <c r="X205" s="20">
        <v>67.753946147631567</v>
      </c>
    </row>
    <row r="206" spans="1:24">
      <c r="A206" s="13" t="s">
        <v>395</v>
      </c>
      <c r="B206" s="13">
        <v>60</v>
      </c>
      <c r="C206" s="13" t="s">
        <v>372</v>
      </c>
      <c r="D206" s="14">
        <v>-1076.2281899877735</v>
      </c>
      <c r="E206" s="17">
        <v>86.9</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912.1565637862393</v>
      </c>
      <c r="Q206" s="15"/>
      <c r="R206" s="20">
        <v>30.405218792874642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57.15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-2223.3586370345561</v>
      </c>
      <c r="E208" s="17">
        <v>4.71</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103.61481003495807</v>
      </c>
      <c r="Q208" s="16" t="s">
        <v>2257</v>
      </c>
      <c r="R208" s="20">
        <v>3.4538270011652688</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83.854759792999531</v>
      </c>
      <c r="Q209" s="16" t="s">
        <v>2383</v>
      </c>
      <c r="R209" s="20">
        <v>2.7951586597666509</v>
      </c>
      <c r="T209" s="118">
        <v>-6.8696399977934419E-2</v>
      </c>
      <c r="U209" s="118"/>
      <c r="V209" s="20">
        <v>45.132655573578724</v>
      </c>
      <c r="W209" s="20">
        <v>44.940107369948585</v>
      </c>
      <c r="X209" s="20">
        <v>46.75722664283078</v>
      </c>
    </row>
    <row r="210" spans="1:24">
      <c r="A210" s="13" t="s">
        <v>167</v>
      </c>
      <c r="B210" s="13">
        <v>60</v>
      </c>
      <c r="C210" s="13" t="s">
        <v>372</v>
      </c>
      <c r="D210" s="14">
        <v>238.0606385382489</v>
      </c>
      <c r="E210" s="17">
        <v>5.45</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684.63114067566153</v>
      </c>
      <c r="Q210" s="15"/>
      <c r="R210" s="20">
        <v>22.82103802252205</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-38388.466770676358</v>
      </c>
      <c r="E211" s="17">
        <v>143.69999999999999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180.94669151740027</v>
      </c>
      <c r="Q211" s="15"/>
      <c r="R211" s="20">
        <v>6.0315563839133421</v>
      </c>
      <c r="T211" s="118">
        <v>-149.68051698919027</v>
      </c>
      <c r="U211" s="120">
        <v>-22.524757041077237</v>
      </c>
      <c r="V211" s="20">
        <v>34.716068342472553</v>
      </c>
      <c r="W211" s="20">
        <v>36.003132876102242</v>
      </c>
      <c r="X211" s="20">
        <v>43.408676487220028</v>
      </c>
    </row>
    <row r="212" spans="1:24">
      <c r="A212" s="13" t="s">
        <v>202</v>
      </c>
      <c r="B212" s="13">
        <v>60</v>
      </c>
      <c r="C212" s="13" t="s">
        <v>372</v>
      </c>
      <c r="D212" s="14">
        <v>-15664.588924680558</v>
      </c>
      <c r="E212" s="17">
        <v>42.84</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64.033578176990275</v>
      </c>
      <c r="Q212" s="15"/>
      <c r="R212" s="20">
        <v>2.1344526058996758</v>
      </c>
      <c r="T212" s="118">
        <v>-58.196281202352154</v>
      </c>
      <c r="U212" s="120">
        <v>-118.14202620922231</v>
      </c>
      <c r="V212" s="20">
        <v>38.237522155393421</v>
      </c>
      <c r="W212" s="20">
        <v>53.803297636729603</v>
      </c>
      <c r="X212" s="20">
        <v>36.809757928310859</v>
      </c>
    </row>
    <row r="213" spans="1:24">
      <c r="A213" s="13" t="s">
        <v>206</v>
      </c>
      <c r="B213" s="13">
        <v>60</v>
      </c>
      <c r="C213" s="13" t="s">
        <v>372</v>
      </c>
      <c r="D213" s="14">
        <v>-7160.9254161010231</v>
      </c>
      <c r="E213" s="17">
        <v>36.58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954.03615234401298</v>
      </c>
      <c r="Q213" s="15"/>
      <c r="R213" s="20">
        <v>31.801205078133766</v>
      </c>
      <c r="T213" s="118">
        <v>13.599617991644948</v>
      </c>
      <c r="U213" s="118">
        <v>43.538355203526855</v>
      </c>
      <c r="V213" s="20">
        <v>33.620360788546741</v>
      </c>
      <c r="W213" s="20">
        <v>45.005572979989267</v>
      </c>
      <c r="X213" s="20">
        <v>60.989222201933131</v>
      </c>
    </row>
    <row r="214" spans="1:24">
      <c r="A214" s="13" t="s">
        <v>29</v>
      </c>
      <c r="B214" s="13">
        <v>60</v>
      </c>
      <c r="C214" s="13" t="s">
        <v>372</v>
      </c>
      <c r="D214" s="14">
        <v>-477.52485455582416</v>
      </c>
      <c r="E214" s="17">
        <v>22.66</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753.92209611986141</v>
      </c>
      <c r="Q214" s="15"/>
      <c r="R214" s="20">
        <v>25.130736537328712</v>
      </c>
      <c r="T214" s="118">
        <v>8.1778459747989274</v>
      </c>
      <c r="U214" s="120">
        <v>21.773913538603971</v>
      </c>
      <c r="V214" s="20">
        <v>57.215316389484002</v>
      </c>
      <c r="W214" s="20">
        <v>67.030580528275664</v>
      </c>
      <c r="X214" s="20">
        <v>60.574970349929423</v>
      </c>
    </row>
    <row r="215" spans="1:24">
      <c r="A215" s="13" t="s">
        <v>396</v>
      </c>
      <c r="B215" s="13">
        <v>60</v>
      </c>
      <c r="C215" s="13" t="s">
        <v>372</v>
      </c>
      <c r="D215" s="14">
        <v>-3821.2047958572271</v>
      </c>
      <c r="E215" s="17">
        <v>45.6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1527.3752457687003</v>
      </c>
      <c r="Q215" s="15"/>
      <c r="R215" s="20">
        <v>50.912508192290012</v>
      </c>
      <c r="T215" s="118">
        <v>16.324670979224933</v>
      </c>
      <c r="U215" s="120">
        <v>35.66575689075691</v>
      </c>
      <c r="V215" s="20">
        <v>34.019802456945328</v>
      </c>
      <c r="W215" s="20">
        <v>33.291098475010315</v>
      </c>
      <c r="X215" s="20">
        <v>55.09483771845489</v>
      </c>
    </row>
    <row r="216" spans="1:24">
      <c r="A216" s="13" t="s">
        <v>61</v>
      </c>
      <c r="B216" s="13">
        <v>60</v>
      </c>
      <c r="C216" s="13" t="s">
        <v>372</v>
      </c>
      <c r="D216" s="14">
        <v>-1015.5046007334701</v>
      </c>
      <c r="E216" s="17">
        <v>5.0999999999999996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730.96707888388494</v>
      </c>
      <c r="Q216" s="15"/>
      <c r="R216" s="20">
        <v>24.365569296129497</v>
      </c>
      <c r="T216" s="118">
        <v>3.5749710854215522</v>
      </c>
      <c r="U216" s="118">
        <v>6.1674378510342986</v>
      </c>
      <c r="V216" s="20">
        <v>51.892099053943497</v>
      </c>
      <c r="W216" s="20">
        <v>60.069957507881817</v>
      </c>
      <c r="X216" s="20">
        <v>60.83847610272764</v>
      </c>
    </row>
    <row r="217" spans="1:24">
      <c r="A217" s="13" t="s">
        <v>210</v>
      </c>
      <c r="B217" s="13">
        <v>60</v>
      </c>
      <c r="C217" s="13" t="s">
        <v>372</v>
      </c>
      <c r="D217" s="14">
        <v>-73.380351609850791</v>
      </c>
      <c r="E217" s="17">
        <v>3.31</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507.90703869938875</v>
      </c>
      <c r="Q217" s="15"/>
      <c r="R217" s="20">
        <v>16.930234623312959</v>
      </c>
      <c r="T217" s="118">
        <v>-6.0320232032478671</v>
      </c>
      <c r="U217" s="120">
        <v>-2.7886159146216549</v>
      </c>
      <c r="V217" s="20">
        <v>39.378184161314728</v>
      </c>
      <c r="W217" s="20">
        <v>48.058450603159848</v>
      </c>
      <c r="X217" s="20">
        <v>43.623737184254857</v>
      </c>
    </row>
    <row r="218" spans="1:24">
      <c r="A218" s="13" t="s">
        <v>311</v>
      </c>
      <c r="B218" s="13">
        <v>60</v>
      </c>
      <c r="C218" s="13" t="s">
        <v>372</v>
      </c>
      <c r="D218" s="14">
        <v>-884.48564460362536</v>
      </c>
      <c r="E218" s="17">
        <v>5.41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784.48953779755573</v>
      </c>
      <c r="Q218" s="15"/>
      <c r="R218" s="20">
        <v>26.149651259918524</v>
      </c>
      <c r="T218" s="118">
        <v>0.6329092244271628</v>
      </c>
      <c r="U218" s="120">
        <v>-4.1851841088233677</v>
      </c>
      <c r="V218" s="20">
        <v>36.742877077047325</v>
      </c>
      <c r="W218" s="20">
        <v>69.636529143407643</v>
      </c>
      <c r="X218" s="20">
        <v>48.002258300367167</v>
      </c>
    </row>
    <row r="219" spans="1:24">
      <c r="A219" s="13" t="s">
        <v>703</v>
      </c>
      <c r="B219" s="13">
        <v>60</v>
      </c>
      <c r="C219" s="13" t="s">
        <v>372</v>
      </c>
      <c r="D219" s="14">
        <v>5161.1007664343233</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2779.9999941773735</v>
      </c>
      <c r="Q219" s="16" t="s">
        <v>2232</v>
      </c>
      <c r="R219" s="20">
        <v>92.666666472579124</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177.22182470353835</v>
      </c>
      <c r="Q220" s="15"/>
      <c r="R220" s="20">
        <v>5.9073941567846111</v>
      </c>
      <c r="T220" s="118">
        <v>0.99967136629409481</v>
      </c>
      <c r="U220" s="118">
        <v>13.529230346053183</v>
      </c>
      <c r="V220" s="20">
        <v>81.35236063066958</v>
      </c>
      <c r="W220" s="20">
        <v>87.907931433437057</v>
      </c>
      <c r="X220" s="20">
        <v>55.875715859679325</v>
      </c>
    </row>
    <row r="221" spans="1:24">
      <c r="A221" s="13" t="s">
        <v>704</v>
      </c>
      <c r="B221" s="13">
        <v>60</v>
      </c>
      <c r="C221" s="13" t="s">
        <v>372</v>
      </c>
      <c r="D221" s="14">
        <v>1943.2562475162031</v>
      </c>
      <c r="E221" s="17">
        <v>13.51</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2579.373839103147</v>
      </c>
      <c r="Q221" s="16" t="s">
        <v>2232</v>
      </c>
      <c r="R221" s="20">
        <v>85.979127970104898</v>
      </c>
      <c r="T221" s="120">
        <v>21.36406534254176</v>
      </c>
      <c r="U221" s="118">
        <v>18.907595762220105</v>
      </c>
      <c r="V221" s="20">
        <v>58.872000840282432</v>
      </c>
      <c r="W221" s="20">
        <v>55.742669004263632</v>
      </c>
      <c r="X221" s="20">
        <v>79.325317155721777</v>
      </c>
    </row>
    <row r="222" spans="1:24">
      <c r="A222" s="13" t="s">
        <v>460</v>
      </c>
      <c r="B222" s="13">
        <v>60</v>
      </c>
      <c r="C222" s="13" t="s">
        <v>372</v>
      </c>
      <c r="D222" s="14">
        <v>-6263.3882100382725</v>
      </c>
      <c r="E222" s="17">
        <v>74.849999999999994</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1305.3794368461938</v>
      </c>
      <c r="Q222" s="15"/>
      <c r="R222" s="20">
        <v>43.512647894873126</v>
      </c>
      <c r="T222" s="120">
        <v>132.25404858530908</v>
      </c>
      <c r="U222" s="118">
        <v>94.609471311061881</v>
      </c>
      <c r="V222" s="20">
        <v>47.245647020757303</v>
      </c>
      <c r="W222" s="20">
        <v>64.101857526054957</v>
      </c>
      <c r="X222" s="20">
        <v>77.923300819940508</v>
      </c>
    </row>
    <row r="223" spans="1:24">
      <c r="A223" s="13" t="s">
        <v>397</v>
      </c>
      <c r="B223" s="13">
        <v>60</v>
      </c>
      <c r="C223" s="13" t="s">
        <v>372</v>
      </c>
      <c r="D223" s="14">
        <v>-528.56399296474342</v>
      </c>
      <c r="E223" s="17">
        <v>3.74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391.68145296387195</v>
      </c>
      <c r="Q223" s="15"/>
      <c r="R223" s="20">
        <v>13.056048432129066</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51.883055602065703</v>
      </c>
      <c r="Q224" s="16" t="s">
        <v>2232</v>
      </c>
      <c r="R224" s="20">
        <v>1.7294351867355233</v>
      </c>
      <c r="T224" s="118">
        <v>-0.2783491443296171</v>
      </c>
      <c r="U224" s="120">
        <v>5.2318351801341922</v>
      </c>
      <c r="V224" s="20">
        <v>54.520900218160193</v>
      </c>
      <c r="W224" s="20">
        <v>47.27433768848703</v>
      </c>
      <c r="X224" s="20">
        <v>57.186762118159521</v>
      </c>
    </row>
    <row r="225" spans="1:24">
      <c r="A225" s="13" t="s">
        <v>445</v>
      </c>
      <c r="B225" s="13">
        <v>60</v>
      </c>
      <c r="C225" s="13" t="s">
        <v>372</v>
      </c>
      <c r="D225" s="14">
        <v>642.79287830395492</v>
      </c>
      <c r="E225" s="17">
        <v>2.67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1279.5543097461918</v>
      </c>
      <c r="Q225" s="15"/>
      <c r="R225" s="20">
        <v>42.651810324873061</v>
      </c>
      <c r="T225" s="118">
        <v>-2.9015908020163872</v>
      </c>
      <c r="U225" s="118"/>
      <c r="V225" s="20">
        <v>50.409908778735556</v>
      </c>
      <c r="W225" s="20">
        <v>54.232209523674378</v>
      </c>
      <c r="X225" s="20">
        <v>43.016494882875143</v>
      </c>
    </row>
    <row r="226" spans="1:24">
      <c r="A226" s="13" t="s">
        <v>30</v>
      </c>
      <c r="B226" s="13">
        <v>60</v>
      </c>
      <c r="C226" s="13" t="s">
        <v>372</v>
      </c>
      <c r="D226" s="14">
        <v>-931.17835267706891</v>
      </c>
      <c r="E226" s="17">
        <v>15.41</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968.4080776008941</v>
      </c>
      <c r="Q226" s="15"/>
      <c r="R226" s="20">
        <v>32.280269253363137</v>
      </c>
      <c r="T226" s="118">
        <v>16.902826007450464</v>
      </c>
      <c r="U226" s="120">
        <v>6.5862393421333643</v>
      </c>
      <c r="V226" s="20">
        <v>71.86096724185542</v>
      </c>
      <c r="W226" s="20">
        <v>37.483594873549741</v>
      </c>
      <c r="X226" s="20">
        <v>60.945255657165625</v>
      </c>
    </row>
    <row r="227" spans="1:24">
      <c r="A227" s="13" t="s">
        <v>706</v>
      </c>
      <c r="B227" s="13">
        <v>60</v>
      </c>
      <c r="C227" s="13" t="s">
        <v>372</v>
      </c>
      <c r="D227" s="14">
        <v>-16.401048623544412</v>
      </c>
      <c r="E227" s="17">
        <v>3.07</v>
      </c>
      <c r="F227" s="13" t="s">
        <v>693</v>
      </c>
      <c r="G227" s="13" t="s">
        <v>872</v>
      </c>
      <c r="H227" s="13" t="s">
        <v>1689</v>
      </c>
      <c r="I227" s="13" t="s">
        <v>864</v>
      </c>
      <c r="J227" s="13" t="s">
        <v>873</v>
      </c>
      <c r="K227" s="13" t="s">
        <v>874</v>
      </c>
      <c r="L227" s="13" t="s">
        <v>1185</v>
      </c>
      <c r="M227" s="13" t="s">
        <v>1690</v>
      </c>
      <c r="N227" s="13" t="s">
        <v>497</v>
      </c>
      <c r="O227" s="13">
        <v>22.517969335342844</v>
      </c>
      <c r="P227" s="13">
        <v>593.97924290154697</v>
      </c>
      <c r="Q227" s="16" t="s">
        <v>2384</v>
      </c>
      <c r="R227" s="20">
        <v>19.799308096718232</v>
      </c>
      <c r="T227" s="118">
        <v>-9.9652596987974729</v>
      </c>
      <c r="U227" s="120">
        <v>-183.18880183798714</v>
      </c>
      <c r="V227" s="20">
        <v>53.353880391840313</v>
      </c>
      <c r="W227" s="20">
        <v>43.046543728394347</v>
      </c>
      <c r="X227" s="20">
        <v>34.638182631450604</v>
      </c>
    </row>
    <row r="228" spans="1:24">
      <c r="A228" s="13" t="s">
        <v>707</v>
      </c>
      <c r="B228" s="13">
        <v>60</v>
      </c>
      <c r="C228" s="13" t="s">
        <v>372</v>
      </c>
      <c r="D228" s="14">
        <v>1108.4916325347826</v>
      </c>
      <c r="E228" s="17">
        <v>11.2</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2124.8519153779298</v>
      </c>
      <c r="Q228" s="15"/>
      <c r="R228" s="20">
        <v>70.828397179264329</v>
      </c>
      <c r="T228" s="118">
        <v>-6.8896949876305236</v>
      </c>
      <c r="U228" s="120">
        <v>6.3312439025100353</v>
      </c>
      <c r="V228" s="20">
        <v>44.268065356822802</v>
      </c>
      <c r="W228" s="20">
        <v>61.333458208935937</v>
      </c>
      <c r="X228" s="20">
        <v>50.687191282857142</v>
      </c>
    </row>
    <row r="229" spans="1:24">
      <c r="A229" s="13" t="s">
        <v>54</v>
      </c>
      <c r="B229" s="13">
        <v>60</v>
      </c>
      <c r="C229" s="13" t="s">
        <v>372</v>
      </c>
      <c r="D229" s="14">
        <v>-2381.7015526060459</v>
      </c>
      <c r="E229" s="17">
        <v>281</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290.21561820731745</v>
      </c>
      <c r="Q229" s="15"/>
      <c r="R229" s="20">
        <v>9.6738539402439141</v>
      </c>
      <c r="T229" s="118">
        <v>-58.685057279776629</v>
      </c>
      <c r="U229" s="120">
        <v>48.197940632948644</v>
      </c>
      <c r="V229" s="20">
        <v>55.441277728774025</v>
      </c>
      <c r="W229" s="20">
        <v>60.592333143065694</v>
      </c>
      <c r="X229" s="20">
        <v>50.52864036121543</v>
      </c>
    </row>
    <row r="230" spans="1:24">
      <c r="A230" s="13" t="s">
        <v>152</v>
      </c>
      <c r="B230" s="13">
        <v>60</v>
      </c>
      <c r="C230" s="13" t="s">
        <v>372</v>
      </c>
      <c r="D230" s="14">
        <v>-887.47828597536045</v>
      </c>
      <c r="E230" s="17">
        <v>4.57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782.32573794967118</v>
      </c>
      <c r="Q230" s="16" t="s">
        <v>2254</v>
      </c>
      <c r="R230" s="20">
        <v>26.077524598322373</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375.00089618693738</v>
      </c>
      <c r="Q231" s="15"/>
      <c r="R231" s="20">
        <v>12.500029872897914</v>
      </c>
      <c r="T231" s="118">
        <v>-4.8155266988448853</v>
      </c>
      <c r="U231" s="120">
        <v>-4.5669714438105924</v>
      </c>
      <c r="V231" s="20">
        <v>17.61399414679363</v>
      </c>
      <c r="W231" s="20">
        <v>43.403814959286464</v>
      </c>
      <c r="X231" s="20">
        <v>35.379603712975303</v>
      </c>
    </row>
    <row r="232" spans="1:24">
      <c r="A232" s="13" t="s">
        <v>467</v>
      </c>
      <c r="B232" s="13">
        <v>60</v>
      </c>
      <c r="C232" s="13" t="s">
        <v>372</v>
      </c>
      <c r="D232" s="14">
        <v>-979.61637012303981</v>
      </c>
      <c r="E232" s="17">
        <v>108.5</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1203.3714338583154</v>
      </c>
      <c r="Q232" s="15"/>
      <c r="R232" s="20">
        <v>40.112381128610515</v>
      </c>
      <c r="T232" s="120">
        <v>199.5807750102189</v>
      </c>
      <c r="U232" s="118"/>
      <c r="V232" s="20">
        <v>77.143985550113385</v>
      </c>
      <c r="W232" s="20">
        <v>47.916683484229999</v>
      </c>
      <c r="X232" s="20">
        <v>72.032899743859502</v>
      </c>
    </row>
    <row r="233" spans="1:24">
      <c r="A233" s="13" t="s">
        <v>114</v>
      </c>
      <c r="B233" s="13">
        <v>60</v>
      </c>
      <c r="C233" s="13" t="s">
        <v>372</v>
      </c>
      <c r="D233" s="13">
        <v>625.61102532901816</v>
      </c>
      <c r="E233" s="17">
        <v>2.25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551.95890749623584</v>
      </c>
      <c r="Q233" s="16" t="s">
        <v>2219</v>
      </c>
      <c r="R233" s="20">
        <v>18.398630249874529</v>
      </c>
      <c r="T233" s="118">
        <v>-0.69507979560234912</v>
      </c>
      <c r="U233" s="118">
        <v>3.3184335682878929</v>
      </c>
      <c r="V233" s="20">
        <v>59.93176958378119</v>
      </c>
      <c r="W233" s="20">
        <v>43.534911443860523</v>
      </c>
      <c r="X233" s="20">
        <v>54.857787215194946</v>
      </c>
    </row>
    <row r="234" spans="1:24">
      <c r="A234" s="13" t="s">
        <v>761</v>
      </c>
      <c r="B234" s="13">
        <v>60</v>
      </c>
      <c r="C234" s="13" t="s">
        <v>372</v>
      </c>
      <c r="D234" s="14">
        <v>-6051.686796792239</v>
      </c>
      <c r="E234" s="17">
        <v>31.14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-10466.75997964499</v>
      </c>
      <c r="E235" s="17">
        <v>75.650000000000006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418.27688033031279</v>
      </c>
      <c r="Q235" s="15"/>
      <c r="R235" s="20">
        <v>13.942562677677094</v>
      </c>
      <c r="T235" s="118">
        <v>-80.563991080502859</v>
      </c>
      <c r="U235" s="120">
        <v>4.0208475027183965</v>
      </c>
      <c r="V235" s="20">
        <v>43.480769776952869</v>
      </c>
      <c r="W235" s="20">
        <v>60.475501305833511</v>
      </c>
      <c r="X235" s="20">
        <v>43.859124919224456</v>
      </c>
    </row>
    <row r="236" spans="1:24">
      <c r="A236" s="13" t="s">
        <v>471</v>
      </c>
      <c r="B236" s="13">
        <v>60</v>
      </c>
      <c r="C236" s="13" t="s">
        <v>372</v>
      </c>
      <c r="D236" s="14">
        <v>-8736.8447726164613</v>
      </c>
      <c r="E236" s="17">
        <v>7.85</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360.36037526519385</v>
      </c>
      <c r="Q236" s="15"/>
      <c r="R236" s="20">
        <v>12.012012508839796</v>
      </c>
      <c r="T236" s="118">
        <v>-19.567539556025775</v>
      </c>
      <c r="U236" s="118"/>
      <c r="V236" s="20">
        <v>24.590158723515813</v>
      </c>
      <c r="W236" s="20">
        <v>40.77380011761656</v>
      </c>
      <c r="X236" s="20">
        <v>50.839668231866185</v>
      </c>
    </row>
    <row r="237" spans="1:24">
      <c r="A237" s="13" t="s">
        <v>708</v>
      </c>
      <c r="B237" s="13">
        <v>60</v>
      </c>
      <c r="C237" s="13" t="s">
        <v>372</v>
      </c>
      <c r="D237" s="14">
        <v>8488.1340321788921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1047.8227988445633</v>
      </c>
      <c r="Q237" s="15"/>
      <c r="R237" s="20">
        <v>34.927426628152112</v>
      </c>
      <c r="T237" s="118">
        <v>-51.663217881033603</v>
      </c>
      <c r="U237" s="120">
        <v>109.90058080416631</v>
      </c>
      <c r="V237" s="20">
        <v>44.751885403553011</v>
      </c>
      <c r="W237" s="20">
        <v>67.027816703112052</v>
      </c>
      <c r="X237" s="20">
        <v>52.463701956798964</v>
      </c>
    </row>
    <row r="238" spans="1:24">
      <c r="A238" s="13" t="s">
        <v>709</v>
      </c>
      <c r="B238" s="13">
        <v>60</v>
      </c>
      <c r="C238" s="13" t="s">
        <v>372</v>
      </c>
      <c r="D238" s="14">
        <v>-1102.4320202836434</v>
      </c>
      <c r="E238" s="17">
        <v>26.52</v>
      </c>
      <c r="F238" s="13" t="s">
        <v>699</v>
      </c>
      <c r="G238" s="13" t="s">
        <v>1013</v>
      </c>
      <c r="H238" s="13" t="s">
        <v>1701</v>
      </c>
      <c r="I238" s="13" t="s">
        <v>793</v>
      </c>
      <c r="J238" s="13" t="s">
        <v>1014</v>
      </c>
      <c r="K238" s="13" t="s">
        <v>876</v>
      </c>
      <c r="L238" s="13" t="s">
        <v>1702</v>
      </c>
      <c r="M238" s="13" t="s">
        <v>1703</v>
      </c>
      <c r="N238" s="13" t="s">
        <v>877</v>
      </c>
      <c r="P238" s="13">
        <v>481.14092440250147</v>
      </c>
      <c r="Q238" s="15"/>
      <c r="R238" s="20">
        <v>16.038030813416714</v>
      </c>
      <c r="T238" s="118">
        <v>-10.878887859043864</v>
      </c>
      <c r="U238" s="120">
        <v>23.527713687157039</v>
      </c>
      <c r="V238" s="20">
        <v>36.017139360182661</v>
      </c>
      <c r="W238" s="20">
        <v>50.186525576819825</v>
      </c>
      <c r="X238" s="20">
        <v>52.48723126441336</v>
      </c>
    </row>
    <row r="239" spans="1:24">
      <c r="A239" s="13" t="s">
        <v>765</v>
      </c>
      <c r="B239" s="13">
        <v>60</v>
      </c>
      <c r="C239" s="13" t="s">
        <v>372</v>
      </c>
      <c r="D239" s="14">
        <v>-20273.377132216978</v>
      </c>
      <c r="E239" s="17">
        <v>279.5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480.0865477948953</v>
      </c>
      <c r="Q239" s="15"/>
      <c r="R239" s="20">
        <v>16.00288492649651</v>
      </c>
      <c r="T239" s="118">
        <v>-117.87035851119128</v>
      </c>
      <c r="U239" s="118">
        <v>575.45724313516132</v>
      </c>
      <c r="V239" s="20">
        <v>54.342211201116932</v>
      </c>
      <c r="W239" s="20">
        <v>75.742626819178241</v>
      </c>
      <c r="X239" s="20">
        <v>64.631172386800017</v>
      </c>
    </row>
    <row r="240" spans="1:24">
      <c r="A240" s="13" t="s">
        <v>398</v>
      </c>
      <c r="B240" s="13">
        <v>60</v>
      </c>
      <c r="C240" s="13" t="s">
        <v>372</v>
      </c>
      <c r="D240" s="14">
        <v>-1769.2898530253931</v>
      </c>
      <c r="E240" s="17">
        <v>5.7</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-482.466140224318</v>
      </c>
      <c r="E241" s="17">
        <v>27.52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731.19720230800965</v>
      </c>
      <c r="Q241" s="15"/>
      <c r="R241" s="20">
        <v>24.373240076933655</v>
      </c>
      <c r="T241" s="118">
        <v>-12.968014824330432</v>
      </c>
      <c r="U241" s="120">
        <v>18.576038362399601</v>
      </c>
      <c r="V241" s="20">
        <v>32.770731893536208</v>
      </c>
      <c r="W241" s="20">
        <v>65.087417360739423</v>
      </c>
      <c r="X241" s="20">
        <v>50.75089471153629</v>
      </c>
    </row>
    <row r="242" spans="1:24">
      <c r="A242" s="13" t="s">
        <v>244</v>
      </c>
      <c r="B242" s="13">
        <v>60</v>
      </c>
      <c r="C242" s="13" t="s">
        <v>372</v>
      </c>
      <c r="D242" s="14">
        <v>4255.1816189063811</v>
      </c>
      <c r="E242" s="17">
        <v>10.81</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2025.2710113714531</v>
      </c>
      <c r="Q242" s="15"/>
      <c r="R242" s="20">
        <v>67.509033712381765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10.48</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-1535.5663519486473</v>
      </c>
      <c r="E244" s="17">
        <v>5.07</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378.07245109303949</v>
      </c>
      <c r="Q244" s="15"/>
      <c r="R244" s="20">
        <v>12.60241503643465</v>
      </c>
      <c r="T244" s="118">
        <v>-12.744794175417162</v>
      </c>
      <c r="U244" s="120">
        <v>4.8408191816957657</v>
      </c>
      <c r="V244" s="20">
        <v>27.509756008489777</v>
      </c>
      <c r="W244" s="20">
        <v>44.901197843584768</v>
      </c>
      <c r="X244" s="20">
        <v>43.894930510864256</v>
      </c>
    </row>
    <row r="245" spans="1:24">
      <c r="A245" s="13" t="s">
        <v>55</v>
      </c>
      <c r="B245" s="13">
        <v>60</v>
      </c>
      <c r="C245" s="13" t="s">
        <v>372</v>
      </c>
      <c r="D245" s="14">
        <v>-10651.331450527976</v>
      </c>
      <c r="E245" s="17">
        <v>35.1</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835.51972751637015</v>
      </c>
      <c r="Q245" s="15"/>
      <c r="R245" s="20">
        <v>27.850657583879006</v>
      </c>
      <c r="T245" s="120">
        <v>43.255959858266451</v>
      </c>
      <c r="U245" s="118">
        <v>79.497477612314043</v>
      </c>
      <c r="V245" s="20">
        <v>50.994675920327204</v>
      </c>
      <c r="W245" s="20">
        <v>63.594461632427219</v>
      </c>
      <c r="X245" s="20">
        <v>77.979084427005887</v>
      </c>
    </row>
    <row r="246" spans="1:24">
      <c r="A246" s="13" t="s">
        <v>211</v>
      </c>
      <c r="B246" s="13">
        <v>60</v>
      </c>
      <c r="C246" s="13" t="s">
        <v>372</v>
      </c>
      <c r="D246" s="14">
        <v>-1189.8108805820584</v>
      </c>
      <c r="E246" s="17">
        <v>67.2</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1338.0213496317854</v>
      </c>
      <c r="Q246" s="15"/>
      <c r="R246" s="20">
        <v>44.600711654392846</v>
      </c>
      <c r="T246" s="120">
        <v>82.413549690136847</v>
      </c>
      <c r="U246" s="120">
        <v>62.940141289670279</v>
      </c>
      <c r="V246" s="20">
        <v>53.931463838019951</v>
      </c>
      <c r="W246" s="20">
        <v>52.977144780788436</v>
      </c>
      <c r="X246" s="20">
        <v>66.95249069589002</v>
      </c>
    </row>
    <row r="247" spans="1:24">
      <c r="A247" s="13" t="s">
        <v>487</v>
      </c>
      <c r="B247" s="13">
        <v>60</v>
      </c>
      <c r="C247" s="13" t="s">
        <v>372</v>
      </c>
      <c r="D247" s="14">
        <v>27976.093785762827</v>
      </c>
      <c r="E247" s="17">
        <v>68.400000000000006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1319.8035315387917</v>
      </c>
      <c r="Q247" s="15"/>
      <c r="R247" s="20">
        <v>43.993451051293057</v>
      </c>
      <c r="T247" s="118">
        <v>-20.323302677377058</v>
      </c>
      <c r="U247" s="118"/>
      <c r="V247" s="20">
        <v>63.75576199863044</v>
      </c>
      <c r="W247" s="20">
        <v>50.020644437678712</v>
      </c>
      <c r="X247" s="20">
        <v>50.552742972015011</v>
      </c>
    </row>
    <row r="248" spans="1:24">
      <c r="A248" s="13" t="s">
        <v>710</v>
      </c>
      <c r="B248" s="13">
        <v>60</v>
      </c>
      <c r="C248" s="13" t="s">
        <v>372</v>
      </c>
      <c r="D248" s="14">
        <v>-2892.4827986416981</v>
      </c>
      <c r="E248" s="17">
        <v>11.49</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-3446.6501150607342</v>
      </c>
      <c r="E249" s="17">
        <v>50.95</v>
      </c>
      <c r="F249" s="13" t="s">
        <v>695</v>
      </c>
      <c r="G249" s="13" t="s">
        <v>1015</v>
      </c>
      <c r="H249" s="13" t="s">
        <v>1717</v>
      </c>
      <c r="I249" s="13" t="s">
        <v>883</v>
      </c>
      <c r="J249" s="13" t="s">
        <v>1016</v>
      </c>
      <c r="K249" s="13" t="s">
        <v>880</v>
      </c>
      <c r="L249" s="13" t="s">
        <v>1552</v>
      </c>
      <c r="M249" s="13" t="s">
        <v>1718</v>
      </c>
      <c r="N249" s="13" t="s">
        <v>881</v>
      </c>
      <c r="P249" s="13">
        <v>259.36022584251975</v>
      </c>
      <c r="Q249" s="15"/>
      <c r="R249" s="20">
        <v>8.6453408614173259</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395.15419075974739</v>
      </c>
      <c r="Q250" s="15"/>
      <c r="R250" s="20">
        <v>13.171806358658246</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552.52672930909011</v>
      </c>
      <c r="Q251" s="15"/>
      <c r="R251" s="20">
        <v>18.417557643636336</v>
      </c>
      <c r="T251" s="118">
        <v>-4.2690165871530494</v>
      </c>
      <c r="U251" s="120">
        <v>-0.10212115238920738</v>
      </c>
      <c r="V251" s="20">
        <v>35.557662142424334</v>
      </c>
      <c r="W251" s="20">
        <v>55.154989258175853</v>
      </c>
      <c r="X251" s="20">
        <v>42.3945753853871</v>
      </c>
    </row>
    <row r="252" spans="1:24">
      <c r="A252" s="13" t="s">
        <v>248</v>
      </c>
      <c r="B252" s="13">
        <v>60</v>
      </c>
      <c r="C252" s="13" t="s">
        <v>372</v>
      </c>
      <c r="D252" s="14">
        <v>-1197.4582693604675</v>
      </c>
      <c r="E252" s="17">
        <v>16.77</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1441.2134372811208</v>
      </c>
      <c r="Q252" s="15"/>
      <c r="R252" s="20">
        <v>48.040447909370691</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-3804.9257535979564</v>
      </c>
      <c r="E254" s="17">
        <v>44.72</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1053.8717741140836</v>
      </c>
      <c r="Q254" s="16" t="s">
        <v>2385</v>
      </c>
      <c r="R254" s="20">
        <v>35.129059137136117</v>
      </c>
      <c r="T254" s="120">
        <v>51.490681661444668</v>
      </c>
      <c r="U254" s="118">
        <v>105.12397540791781</v>
      </c>
      <c r="V254" s="20">
        <v>54.940758386938313</v>
      </c>
      <c r="W254" s="20">
        <v>51.320404591752848</v>
      </c>
      <c r="X254" s="20">
        <v>97.30986680662788</v>
      </c>
    </row>
    <row r="255" spans="1:24">
      <c r="A255" s="13" t="s">
        <v>456</v>
      </c>
      <c r="B255" s="13">
        <v>60</v>
      </c>
      <c r="C255" s="13" t="s">
        <v>372</v>
      </c>
      <c r="D255" s="14">
        <v>-14478.270887579292</v>
      </c>
      <c r="E255" s="17">
        <v>16.93</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129.08381613335038</v>
      </c>
      <c r="Q255" s="15"/>
      <c r="R255" s="20">
        <v>4.3027938711116791</v>
      </c>
      <c r="T255" s="118">
        <v>-1.1345535787341987</v>
      </c>
      <c r="U255" s="120">
        <v>-0.27228746662842696</v>
      </c>
      <c r="V255" s="20">
        <v>40.859994008120921</v>
      </c>
      <c r="W255" s="20">
        <v>43.936378391264391</v>
      </c>
      <c r="X255" s="20">
        <v>49.522295786572336</v>
      </c>
    </row>
    <row r="256" spans="1:24">
      <c r="A256" s="13" t="s">
        <v>113</v>
      </c>
      <c r="B256" s="13">
        <v>60</v>
      </c>
      <c r="C256" s="13" t="s">
        <v>372</v>
      </c>
      <c r="D256" s="14">
        <v>-17584.138518476495</v>
      </c>
      <c r="E256" s="17">
        <v>292</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448.95036811655785</v>
      </c>
      <c r="Q256" s="15"/>
      <c r="R256" s="20">
        <v>14.965012270551929</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282.54982579545003</v>
      </c>
      <c r="Q257" s="16" t="s">
        <v>2234</v>
      </c>
      <c r="R257" s="20">
        <v>9.4183275265150019</v>
      </c>
      <c r="T257" s="118">
        <v>-1.2152613468517481</v>
      </c>
      <c r="U257" s="120">
        <v>-0.89467322035177599</v>
      </c>
      <c r="V257" s="20">
        <v>42.333523813544119</v>
      </c>
      <c r="W257" s="20">
        <v>46.755964262658409</v>
      </c>
      <c r="X257" s="20">
        <v>45.017923868921805</v>
      </c>
    </row>
    <row r="258" spans="1:24">
      <c r="A258" s="13" t="s">
        <v>437</v>
      </c>
      <c r="B258" s="13">
        <v>60</v>
      </c>
      <c r="C258" s="13" t="s">
        <v>372</v>
      </c>
      <c r="D258" s="14">
        <v>-4445.6576309226393</v>
      </c>
      <c r="E258" s="17">
        <v>21.72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848.56482492615783</v>
      </c>
      <c r="Q258" s="15"/>
      <c r="R258" s="20">
        <v>28.285494164205261</v>
      </c>
      <c r="T258" s="118">
        <v>19.500238717224327</v>
      </c>
      <c r="U258" s="120">
        <v>7.1956649986326227</v>
      </c>
      <c r="V258" s="20">
        <v>62.563561884464995</v>
      </c>
      <c r="W258" s="20">
        <v>27.775190614006465</v>
      </c>
      <c r="X258" s="20">
        <v>57.530344795928748</v>
      </c>
    </row>
    <row r="259" spans="1:24">
      <c r="A259" s="13" t="s">
        <v>713</v>
      </c>
      <c r="B259" s="13">
        <v>60</v>
      </c>
      <c r="C259" s="13" t="s">
        <v>372</v>
      </c>
      <c r="D259" s="14">
        <v>-7784.8429373318595</v>
      </c>
      <c r="E259" s="17">
        <v>11.45</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594.99722626682831</v>
      </c>
      <c r="Q259" s="15"/>
      <c r="R259" s="20">
        <v>19.833240875560943</v>
      </c>
      <c r="T259" s="118">
        <v>-11.78558286840623</v>
      </c>
      <c r="U259" s="118">
        <v>21.148005360302431</v>
      </c>
      <c r="V259" s="20">
        <v>39.263224317190222</v>
      </c>
      <c r="W259" s="20">
        <v>54.491534945547521</v>
      </c>
      <c r="X259" s="20">
        <v>54.3303627039801</v>
      </c>
    </row>
    <row r="260" spans="1:24">
      <c r="A260" s="13" t="s">
        <v>337</v>
      </c>
      <c r="B260" s="13">
        <v>60</v>
      </c>
      <c r="C260" s="13" t="s">
        <v>372</v>
      </c>
      <c r="D260" s="14">
        <v>-82941.255693257859</v>
      </c>
      <c r="E260" s="17">
        <v>302</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588.14772671285505</v>
      </c>
      <c r="Q260" s="15"/>
      <c r="R260" s="20">
        <v>19.604924223761834</v>
      </c>
      <c r="T260" s="118">
        <v>150.58582512342696</v>
      </c>
      <c r="U260" s="118">
        <v>514.64296627938836</v>
      </c>
      <c r="V260" s="20">
        <v>61.804928534951785</v>
      </c>
      <c r="W260" s="20">
        <v>56.559875185526202</v>
      </c>
      <c r="X260" s="20">
        <v>63.893130486009483</v>
      </c>
    </row>
    <row r="261" spans="1:24">
      <c r="A261" s="13" t="s">
        <v>553</v>
      </c>
      <c r="B261" s="13">
        <v>60</v>
      </c>
      <c r="C261" s="13" t="s">
        <v>372</v>
      </c>
      <c r="D261" s="14">
        <v>-86805.299274714111</v>
      </c>
      <c r="E261" s="17">
        <v>188.1</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234.33788182283564</v>
      </c>
      <c r="Q261" s="15"/>
      <c r="R261" s="20">
        <v>7.811262727427855</v>
      </c>
      <c r="T261" s="118">
        <v>-100.4973096258243</v>
      </c>
      <c r="U261" s="118"/>
      <c r="V261" s="20">
        <v>45.690943602352</v>
      </c>
      <c r="W261" s="20">
        <v>21.51580431917078</v>
      </c>
      <c r="X261" s="20">
        <v>51.826628437481276</v>
      </c>
    </row>
    <row r="262" spans="1:24">
      <c r="A262" s="13" t="s">
        <v>122</v>
      </c>
      <c r="B262" s="13">
        <v>60</v>
      </c>
      <c r="C262" s="13" t="s">
        <v>372</v>
      </c>
      <c r="D262" s="14">
        <v>-13.51197374498625</v>
      </c>
      <c r="E262" s="17">
        <v>12.69</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1125.897451553011</v>
      </c>
      <c r="Q262" s="15"/>
      <c r="R262" s="20">
        <v>37.529915051767034</v>
      </c>
      <c r="T262" s="118">
        <v>5.8503815737106279</v>
      </c>
      <c r="U262" s="120">
        <v>11.804342002453136</v>
      </c>
      <c r="V262" s="20">
        <v>50.520798069738227</v>
      </c>
      <c r="W262" s="20">
        <v>36.386811519099595</v>
      </c>
      <c r="X262" s="20">
        <v>65.177566544072704</v>
      </c>
    </row>
    <row r="263" spans="1:24">
      <c r="A263" s="13" t="s">
        <v>438</v>
      </c>
      <c r="B263" s="13">
        <v>60</v>
      </c>
      <c r="C263" s="13" t="s">
        <v>372</v>
      </c>
      <c r="D263" s="14">
        <v>-1507.9364049498611</v>
      </c>
      <c r="E263" s="17">
        <v>4.4400000000000004</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127882.78956556496</v>
      </c>
      <c r="E265" s="17">
        <v>482.25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1876.3015214369339</v>
      </c>
      <c r="Q265" s="15"/>
      <c r="R265" s="20">
        <v>62.543384047897796</v>
      </c>
      <c r="T265" s="118">
        <v>-169.92643753327513</v>
      </c>
      <c r="U265" s="118">
        <v>666.10021715461357</v>
      </c>
      <c r="V265" s="20">
        <v>45.264548870010039</v>
      </c>
      <c r="W265" s="20">
        <v>48.153890240912759</v>
      </c>
      <c r="X265" s="20">
        <v>57.13270823054188</v>
      </c>
    </row>
    <row r="266" spans="1:24">
      <c r="A266" s="13" t="s">
        <v>550</v>
      </c>
      <c r="B266" s="13">
        <v>60</v>
      </c>
      <c r="C266" s="13" t="s">
        <v>372</v>
      </c>
      <c r="D266" s="13">
        <v>-910306.56991017167</v>
      </c>
      <c r="E266" s="17">
        <v>1395</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1261.9134409019136</v>
      </c>
      <c r="Q266" s="15"/>
      <c r="R266" s="20">
        <v>42.063781363397119</v>
      </c>
      <c r="T266" s="120">
        <v>5333.902151441348</v>
      </c>
      <c r="U266" s="118"/>
      <c r="V266" s="20">
        <v>55.97539040080401</v>
      </c>
      <c r="W266" s="20">
        <v>44.260276955209719</v>
      </c>
      <c r="X266" s="20">
        <v>98.543821252183193</v>
      </c>
    </row>
    <row r="267" spans="1:24">
      <c r="A267" s="13" t="s">
        <v>216</v>
      </c>
      <c r="B267" s="13">
        <v>60</v>
      </c>
      <c r="C267" s="13" t="s">
        <v>372</v>
      </c>
      <c r="D267" s="14">
        <v>-5187.7325825026328</v>
      </c>
      <c r="E267" s="17">
        <v>21.98</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205.2676551067816</v>
      </c>
      <c r="Q267" s="15"/>
      <c r="R267" s="20">
        <v>6.8422551702260535</v>
      </c>
      <c r="T267" s="118">
        <v>-11.774523403389985</v>
      </c>
      <c r="U267" s="120">
        <v>5.1384968758206995</v>
      </c>
      <c r="V267" s="20">
        <v>34.913267557283476</v>
      </c>
      <c r="W267" s="20">
        <v>23.101955572004265</v>
      </c>
      <c r="X267" s="20">
        <v>46.751033230331416</v>
      </c>
    </row>
    <row r="268" spans="1:24">
      <c r="A268" s="13" t="s">
        <v>346</v>
      </c>
      <c r="B268" s="13">
        <v>60</v>
      </c>
      <c r="C268" s="13" t="s">
        <v>372</v>
      </c>
      <c r="D268" s="14">
        <v>-17360.653011271694</v>
      </c>
      <c r="E268" s="17">
        <v>51.8</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17.066177146513123</v>
      </c>
      <c r="Q268" s="15"/>
      <c r="R268" s="20">
        <v>0.56887257155043747</v>
      </c>
      <c r="T268" s="118">
        <v>-98.643004098073277</v>
      </c>
      <c r="U268" s="120">
        <v>-60.956489734211772</v>
      </c>
      <c r="V268" s="20">
        <v>41.438244376054911</v>
      </c>
      <c r="W268" s="20">
        <v>43.415358705038287</v>
      </c>
      <c r="X268" s="20">
        <v>42.614619121197272</v>
      </c>
    </row>
    <row r="269" spans="1:24">
      <c r="A269" s="13" t="s">
        <v>439</v>
      </c>
      <c r="B269" s="13">
        <v>60</v>
      </c>
      <c r="C269" s="13" t="s">
        <v>372</v>
      </c>
      <c r="D269" s="14">
        <v>20442.58824742684</v>
      </c>
      <c r="E269" s="17">
        <v>49.44</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2097.7619371781047</v>
      </c>
      <c r="Q269" s="15"/>
      <c r="R269" s="20">
        <v>69.925397905936819</v>
      </c>
      <c r="T269" s="118">
        <v>-36.468318489140827</v>
      </c>
      <c r="U269" s="118">
        <v>58.40437926500389</v>
      </c>
      <c r="V269" s="20">
        <v>24.690839711503543</v>
      </c>
      <c r="W269" s="20">
        <v>56.016243971355088</v>
      </c>
      <c r="X269" s="20">
        <v>53.398358349203818</v>
      </c>
    </row>
    <row r="270" spans="1:24">
      <c r="A270" s="13" t="s">
        <v>716</v>
      </c>
      <c r="B270" s="13">
        <v>60</v>
      </c>
      <c r="C270" s="13" t="s">
        <v>372</v>
      </c>
      <c r="D270" s="14">
        <v>-1844.1534234682422</v>
      </c>
      <c r="E270" s="17">
        <v>12.79</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312.65879894458078</v>
      </c>
      <c r="Q270" s="15"/>
      <c r="R270" s="20">
        <v>10.42195996481936</v>
      </c>
      <c r="T270" s="118">
        <v>-19.970970656604887</v>
      </c>
      <c r="U270" s="120">
        <v>-0.21398398639499661</v>
      </c>
      <c r="V270" s="20">
        <v>30.383122467475918</v>
      </c>
      <c r="W270" s="20">
        <v>62.368470053205115</v>
      </c>
      <c r="X270" s="20">
        <v>42.466271400309239</v>
      </c>
    </row>
    <row r="271" spans="1:24">
      <c r="A271" s="13" t="s">
        <v>483</v>
      </c>
      <c r="B271" s="13">
        <v>60</v>
      </c>
      <c r="C271" s="13" t="s">
        <v>372</v>
      </c>
      <c r="D271" s="14">
        <v>40877.321719054155</v>
      </c>
      <c r="E271" s="17">
        <v>59.2</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2110.9001371493496</v>
      </c>
      <c r="Q271" s="15"/>
      <c r="R271" s="20">
        <v>70.363337904978323</v>
      </c>
      <c r="T271" s="118">
        <v>16.481636642610908</v>
      </c>
      <c r="U271" s="118"/>
      <c r="V271" s="20">
        <v>40.670903085639225</v>
      </c>
      <c r="W271" s="20">
        <v>30.946986289234179</v>
      </c>
      <c r="X271" s="20">
        <v>48.915057364399473</v>
      </c>
    </row>
    <row r="272" spans="1:24">
      <c r="A272" s="13" t="s">
        <v>186</v>
      </c>
      <c r="B272" s="13">
        <v>60</v>
      </c>
      <c r="C272" s="13" t="s">
        <v>372</v>
      </c>
      <c r="D272" s="14">
        <v>-441.16995893507038</v>
      </c>
      <c r="E272" s="17">
        <v>2.39</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287.67487393922761</v>
      </c>
      <c r="Q272" s="15"/>
      <c r="R272" s="20">
        <v>9.5891624646409195</v>
      </c>
      <c r="T272" s="118">
        <v>-2.1509800181690819</v>
      </c>
      <c r="U272" s="120">
        <v>2.4999337101158003</v>
      </c>
      <c r="V272" s="20">
        <v>45.363069023516054</v>
      </c>
      <c r="W272" s="20">
        <v>29.307917197305105</v>
      </c>
      <c r="X272" s="20">
        <v>50.240042383427124</v>
      </c>
    </row>
    <row r="273" spans="1:24">
      <c r="A273" s="13" t="s">
        <v>169</v>
      </c>
      <c r="B273" s="13">
        <v>60</v>
      </c>
      <c r="C273" s="13" t="s">
        <v>372</v>
      </c>
      <c r="D273" s="14">
        <v>-394700.6959873552</v>
      </c>
      <c r="E273" s="17">
        <v>61.5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1047.757495769788</v>
      </c>
      <c r="Q273" s="16" t="s">
        <v>2228</v>
      </c>
      <c r="R273" s="20">
        <v>34.925249858992935</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296.70164654651035</v>
      </c>
      <c r="Q274" s="15"/>
      <c r="R274" s="20">
        <v>9.8900548848836785</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1786.8630833974373</v>
      </c>
      <c r="Q275" s="15"/>
      <c r="R275" s="20">
        <v>59.562102779914575</v>
      </c>
      <c r="T275" s="118">
        <v>-7.0932496375954557</v>
      </c>
      <c r="U275" s="120">
        <v>-13.812320694710571</v>
      </c>
      <c r="V275" s="20">
        <v>46.043195132211167</v>
      </c>
      <c r="W275" s="20">
        <v>63.569375588777326</v>
      </c>
      <c r="X275" s="20">
        <v>46.16547246766703</v>
      </c>
    </row>
    <row r="276" spans="1:24">
      <c r="A276" s="13" t="s">
        <v>231</v>
      </c>
      <c r="B276" s="13">
        <v>60</v>
      </c>
      <c r="C276" s="13" t="s">
        <v>372</v>
      </c>
      <c r="D276" s="14">
        <v>-1541.0694314062566</v>
      </c>
      <c r="E276" s="17">
        <v>4.43</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1562.5514658105008</v>
      </c>
      <c r="Q276" s="15"/>
      <c r="R276" s="20">
        <v>52.085048860350028</v>
      </c>
      <c r="T276" s="118">
        <v>-3.6678556093392078</v>
      </c>
      <c r="U276" s="118">
        <v>7.4637136784293467</v>
      </c>
      <c r="V276" s="20">
        <v>27.028299479615118</v>
      </c>
      <c r="W276" s="20">
        <v>57.616760895062392</v>
      </c>
      <c r="X276" s="20">
        <v>55.722027678971926</v>
      </c>
    </row>
    <row r="277" spans="1:24">
      <c r="A277" s="13" t="s">
        <v>543</v>
      </c>
      <c r="B277" s="13">
        <v>60</v>
      </c>
      <c r="C277" s="13" t="s">
        <v>372</v>
      </c>
      <c r="D277" s="14">
        <v>-8240.8471305439689</v>
      </c>
      <c r="E277" s="17">
        <v>56.15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23.979360688530278</v>
      </c>
      <c r="Q277" s="15"/>
      <c r="R277" s="20">
        <v>0.79931202295100923</v>
      </c>
      <c r="T277" s="118">
        <v>-46.198078139812466</v>
      </c>
      <c r="U277" s="118"/>
      <c r="V277" s="20">
        <v>35.494112262679984</v>
      </c>
      <c r="W277" s="20">
        <v>75.386290451437134</v>
      </c>
      <c r="X277" s="20">
        <v>49.327479429947068</v>
      </c>
    </row>
    <row r="278" spans="1:24">
      <c r="A278" s="13" t="s">
        <v>537</v>
      </c>
      <c r="B278" s="13">
        <v>60</v>
      </c>
      <c r="C278" s="13" t="s">
        <v>372</v>
      </c>
      <c r="D278" s="14">
        <v>-13200.300009094264</v>
      </c>
      <c r="E278" s="17">
        <v>91.5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740.98414060316668</v>
      </c>
      <c r="Q278" s="15"/>
      <c r="R278" s="20">
        <v>24.699471353438888</v>
      </c>
      <c r="T278" s="118">
        <v>34.965684860005837</v>
      </c>
      <c r="U278" s="118"/>
      <c r="V278" s="20">
        <v>39.858495865873415</v>
      </c>
      <c r="W278" s="20">
        <v>21.209100661567664</v>
      </c>
      <c r="X278" s="20">
        <v>53.670578326870192</v>
      </c>
    </row>
    <row r="279" spans="1:24">
      <c r="A279" s="13" t="s">
        <v>401</v>
      </c>
      <c r="B279" s="13">
        <v>60</v>
      </c>
      <c r="C279" s="13" t="s">
        <v>372</v>
      </c>
      <c r="D279" s="14">
        <v>-6641.5291016024721</v>
      </c>
      <c r="E279" s="17">
        <v>34.86</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282.98846490333517</v>
      </c>
      <c r="Q279" s="15"/>
      <c r="R279" s="20">
        <v>9.4329488301111724</v>
      </c>
      <c r="T279" s="118">
        <v>-15.179585925718087</v>
      </c>
      <c r="U279" s="120">
        <v>21.182429638770657</v>
      </c>
      <c r="V279" s="20">
        <v>47.291979863105766</v>
      </c>
      <c r="W279" s="20">
        <v>43.032922294092018</v>
      </c>
      <c r="X279" s="20">
        <v>49.451387085978673</v>
      </c>
    </row>
    <row r="280" spans="1:24">
      <c r="A280" s="13" t="s">
        <v>90</v>
      </c>
      <c r="B280" s="13">
        <v>60</v>
      </c>
      <c r="C280" s="13" t="s">
        <v>372</v>
      </c>
      <c r="D280" s="14">
        <v>-693.38997670175479</v>
      </c>
      <c r="E280" s="17">
        <v>2.68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546.70685022858913</v>
      </c>
      <c r="Q280" s="15"/>
      <c r="R280" s="20">
        <v>18.223561674286305</v>
      </c>
      <c r="T280" s="118">
        <v>-3.0884787928550805</v>
      </c>
      <c r="U280" s="118">
        <v>2.7699765391620224</v>
      </c>
      <c r="V280" s="20">
        <v>38.159807498666382</v>
      </c>
      <c r="W280" s="20">
        <v>41.313085950628853</v>
      </c>
      <c r="X280" s="20">
        <v>49.06281807521593</v>
      </c>
    </row>
    <row r="281" spans="1:24">
      <c r="A281" s="13" t="s">
        <v>298</v>
      </c>
      <c r="B281" s="13">
        <v>60</v>
      </c>
      <c r="C281" s="13" t="s">
        <v>372</v>
      </c>
      <c r="D281" s="14">
        <v>807.92306304469537</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2184.4364874537023</v>
      </c>
      <c r="Q281" s="15"/>
      <c r="R281" s="20">
        <v>72.814549581790075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463.4653896243446</v>
      </c>
      <c r="E282" s="17">
        <v>7.32</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1376.4491620135536</v>
      </c>
      <c r="Q282" s="15"/>
      <c r="R282" s="20">
        <v>45.881638733785124</v>
      </c>
      <c r="T282" s="118">
        <v>4.0992595824313671</v>
      </c>
      <c r="U282" s="120">
        <v>6.8022903479731589</v>
      </c>
      <c r="V282" s="20">
        <v>57.42910154895042</v>
      </c>
      <c r="W282" s="20">
        <v>62.089743047818388</v>
      </c>
      <c r="X282" s="20">
        <v>57.713188143071164</v>
      </c>
    </row>
    <row r="283" spans="1:24">
      <c r="A283" s="13" t="s">
        <v>717</v>
      </c>
      <c r="B283" s="13">
        <v>60</v>
      </c>
      <c r="C283" s="13" t="s">
        <v>372</v>
      </c>
      <c r="D283" s="14">
        <v>-6025.9770486400303</v>
      </c>
      <c r="E283" s="17">
        <v>18.98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882.86953392240571</v>
      </c>
      <c r="Q283" s="15"/>
      <c r="R283" s="20">
        <v>29.428984464080191</v>
      </c>
      <c r="T283" s="118">
        <v>16.993883215225019</v>
      </c>
      <c r="U283" s="118">
        <v>22.038327735732217</v>
      </c>
      <c r="V283" s="20">
        <v>48.974347523767328</v>
      </c>
      <c r="W283" s="20">
        <v>64.813538854902546</v>
      </c>
      <c r="X283" s="20">
        <v>62.052695312911773</v>
      </c>
    </row>
    <row r="284" spans="1:24">
      <c r="A284" s="13" t="s">
        <v>469</v>
      </c>
      <c r="B284" s="13">
        <v>60</v>
      </c>
      <c r="C284" s="13" t="s">
        <v>372</v>
      </c>
      <c r="D284" s="14">
        <v>-3481.6177026074693</v>
      </c>
      <c r="E284" s="17">
        <v>3.67</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747.8003198991471</v>
      </c>
      <c r="Q284" s="15"/>
      <c r="R284" s="20">
        <v>24.926677329971572</v>
      </c>
      <c r="T284" s="118">
        <v>4.3658036930927402</v>
      </c>
      <c r="U284" s="118">
        <v>6.8917832112552313</v>
      </c>
      <c r="V284" s="20">
        <v>44.362439760118697</v>
      </c>
      <c r="W284" s="20">
        <v>42.815553475321856</v>
      </c>
      <c r="X284" s="20">
        <v>61.676686667285026</v>
      </c>
    </row>
    <row r="285" spans="1:24">
      <c r="A285" s="13" t="s">
        <v>300</v>
      </c>
      <c r="B285" s="13">
        <v>60</v>
      </c>
      <c r="C285" s="13" t="s">
        <v>372</v>
      </c>
      <c r="D285" s="14">
        <v>-2606.9906117818055</v>
      </c>
      <c r="E285" s="17">
        <v>2.93</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564.88537050656532</v>
      </c>
      <c r="Q285" s="15"/>
      <c r="R285" s="20">
        <v>18.829512350218845</v>
      </c>
      <c r="T285" s="118">
        <v>-3.1473838525676712</v>
      </c>
      <c r="U285" s="120">
        <v>0.77328657687423696</v>
      </c>
      <c r="V285" s="20">
        <v>33.603784445512098</v>
      </c>
      <c r="W285" s="20">
        <v>29.12315585118106</v>
      </c>
      <c r="X285" s="20">
        <v>47.072899905602114</v>
      </c>
    </row>
    <row r="286" spans="1:24">
      <c r="A286" s="13" t="s">
        <v>133</v>
      </c>
      <c r="B286" s="13">
        <v>60</v>
      </c>
      <c r="C286" s="13" t="s">
        <v>372</v>
      </c>
      <c r="D286" s="14">
        <v>114555.52288682327</v>
      </c>
      <c r="E286" s="17">
        <v>212.5</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-13015.705321605041</v>
      </c>
      <c r="E287" s="17">
        <v>49.52</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79.562929932685194</v>
      </c>
      <c r="Q287" s="15"/>
      <c r="R287" s="20">
        <v>2.6520976644228398</v>
      </c>
      <c r="T287" s="118">
        <v>-86.998968454048295</v>
      </c>
      <c r="U287" s="118">
        <v>100.7327419942078</v>
      </c>
      <c r="V287" s="20">
        <v>38.061825350811887</v>
      </c>
      <c r="W287" s="20">
        <v>72.67781752883451</v>
      </c>
      <c r="X287" s="20">
        <v>51.946498324346869</v>
      </c>
    </row>
    <row r="288" spans="1:24">
      <c r="A288" s="13" t="s">
        <v>56</v>
      </c>
      <c r="B288" s="13">
        <v>60</v>
      </c>
      <c r="C288" s="13" t="s">
        <v>372</v>
      </c>
      <c r="D288" s="13">
        <v>-124.40667201831346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346.12658836928051</v>
      </c>
      <c r="Q288" s="15"/>
      <c r="R288" s="20">
        <v>11.537552945642684</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561.92155243882576</v>
      </c>
      <c r="Q289" s="15"/>
      <c r="R289" s="20">
        <v>18.730718414627525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687.03246127853845</v>
      </c>
      <c r="Q290" s="16" t="s">
        <v>2203</v>
      </c>
      <c r="R290" s="20">
        <v>22.901082042617947</v>
      </c>
      <c r="T290" s="118">
        <v>-4.3073628372069495</v>
      </c>
      <c r="U290" s="120">
        <v>-1.2238322853128225</v>
      </c>
      <c r="V290" s="20">
        <v>32.125808403131131</v>
      </c>
      <c r="W290" s="20">
        <v>56.379153129512424</v>
      </c>
      <c r="X290" s="20">
        <v>39.407242085220794</v>
      </c>
    </row>
    <row r="291" spans="1:24">
      <c r="A291" s="13" t="s">
        <v>403</v>
      </c>
      <c r="B291" s="13">
        <v>60</v>
      </c>
      <c r="C291" s="13" t="s">
        <v>372</v>
      </c>
      <c r="D291" s="14">
        <v>-192.87653497561229</v>
      </c>
      <c r="E291" s="17">
        <v>1.55</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503.80391294038066</v>
      </c>
      <c r="Q291" s="15"/>
      <c r="R291" s="20">
        <v>16.793463764679355</v>
      </c>
      <c r="T291" s="118">
        <v>-2.3929189833950826</v>
      </c>
      <c r="U291" s="120">
        <v>0.31062382689221124</v>
      </c>
      <c r="V291" s="20">
        <v>27.103150028756144</v>
      </c>
      <c r="W291" s="20">
        <v>43.58880992937052</v>
      </c>
      <c r="X291" s="20">
        <v>42.953428208935286</v>
      </c>
    </row>
    <row r="292" spans="1:24">
      <c r="A292" s="13" t="s">
        <v>111</v>
      </c>
      <c r="B292" s="13">
        <v>60</v>
      </c>
      <c r="C292" s="13" t="s">
        <v>372</v>
      </c>
      <c r="D292" s="14">
        <v>-335.31194736372117</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583.26611779348593</v>
      </c>
      <c r="Q292" s="15"/>
      <c r="R292" s="20">
        <v>19.44220392644953</v>
      </c>
      <c r="T292" s="118">
        <v>-2.4838522295590115</v>
      </c>
      <c r="U292" s="120">
        <v>-3.391385315508153</v>
      </c>
      <c r="V292" s="20">
        <v>38.920902360963296</v>
      </c>
      <c r="W292" s="20">
        <v>51.354355108615309</v>
      </c>
      <c r="X292" s="20">
        <v>38.400796719808845</v>
      </c>
    </row>
    <row r="293" spans="1:24">
      <c r="A293" s="13" t="s">
        <v>329</v>
      </c>
      <c r="B293" s="13">
        <v>60</v>
      </c>
      <c r="C293" s="13" t="s">
        <v>372</v>
      </c>
      <c r="D293" s="14">
        <v>-1101.3116402745381</v>
      </c>
      <c r="E293" s="17">
        <v>2.2200000000000002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73.95480619482656</v>
      </c>
      <c r="Q293" s="15"/>
      <c r="R293" s="20">
        <v>2.4651602064942186</v>
      </c>
      <c r="T293" s="118">
        <v>-5.1575292843904741</v>
      </c>
      <c r="U293" s="120">
        <v>-2.8268432129045218</v>
      </c>
      <c r="V293" s="20">
        <v>41.914026714467028</v>
      </c>
      <c r="W293" s="20">
        <v>87.714995120240644</v>
      </c>
      <c r="X293" s="20">
        <v>44.002503781818739</v>
      </c>
    </row>
    <row r="294" spans="1:24">
      <c r="A294" s="13" t="s">
        <v>285</v>
      </c>
      <c r="B294" s="13">
        <v>60</v>
      </c>
      <c r="C294" s="13" t="s">
        <v>372</v>
      </c>
      <c r="D294" s="14">
        <v>2854.9868026238378</v>
      </c>
      <c r="E294" s="17">
        <v>11.4</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2061.9363998523941</v>
      </c>
      <c r="Q294" s="15"/>
      <c r="R294" s="20">
        <v>68.731213328413133</v>
      </c>
      <c r="T294" s="118">
        <v>0.45248885298567743</v>
      </c>
      <c r="U294" s="120">
        <v>9.5889574743187289</v>
      </c>
      <c r="V294" s="20">
        <v>36.910562219130739</v>
      </c>
      <c r="W294" s="20">
        <v>54.112754708045408</v>
      </c>
      <c r="X294" s="20">
        <v>57.933177770890168</v>
      </c>
    </row>
    <row r="295" spans="1:24">
      <c r="A295" s="13" t="s">
        <v>187</v>
      </c>
      <c r="B295" s="13">
        <v>60</v>
      </c>
      <c r="C295" s="13" t="s">
        <v>372</v>
      </c>
      <c r="D295" s="14">
        <v>-2347.1227171732689</v>
      </c>
      <c r="E295" s="17">
        <v>5.24</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1016.8639430517701</v>
      </c>
      <c r="Q295" s="15"/>
      <c r="R295" s="20">
        <v>33.895464768392337</v>
      </c>
      <c r="T295" s="120">
        <v>10.945955037811705</v>
      </c>
      <c r="U295" s="118">
        <v>8.4488851503053439</v>
      </c>
      <c r="V295" s="20">
        <v>58.098334097744392</v>
      </c>
      <c r="W295" s="20">
        <v>47.95169854369918</v>
      </c>
      <c r="X295" s="20">
        <v>68.065428960903532</v>
      </c>
    </row>
    <row r="296" spans="1:24">
      <c r="A296" s="13" t="s">
        <v>464</v>
      </c>
      <c r="B296" s="13">
        <v>60</v>
      </c>
      <c r="C296" s="13" t="s">
        <v>372</v>
      </c>
      <c r="D296" s="14">
        <v>-50701.807891587123</v>
      </c>
      <c r="E296" s="17">
        <v>369.75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333.29985070909368</v>
      </c>
      <c r="Q296" s="15"/>
      <c r="R296" s="20">
        <v>11.109995023636456</v>
      </c>
      <c r="T296" s="118">
        <v>-160.13943978706266</v>
      </c>
      <c r="U296" s="120">
        <v>-28.267576108265757</v>
      </c>
      <c r="V296" s="20">
        <v>45.164273441964333</v>
      </c>
      <c r="W296" s="20">
        <v>49.417732293575575</v>
      </c>
      <c r="X296" s="20">
        <v>47.791988144305741</v>
      </c>
    </row>
    <row r="297" spans="1:24">
      <c r="A297" s="13" t="s">
        <v>546</v>
      </c>
      <c r="B297" s="13">
        <v>60</v>
      </c>
      <c r="C297" s="13" t="s">
        <v>372</v>
      </c>
      <c r="D297" s="14">
        <v>-153425.91265865962</v>
      </c>
      <c r="E297" s="17">
        <v>226</v>
      </c>
      <c r="F297" s="13" t="s">
        <v>357</v>
      </c>
      <c r="G297" s="13" t="s">
        <v>894</v>
      </c>
      <c r="H297" s="13" t="s">
        <v>1772</v>
      </c>
      <c r="I297" s="13" t="s">
        <v>895</v>
      </c>
      <c r="J297" s="13" t="s">
        <v>896</v>
      </c>
      <c r="K297" s="13" t="s">
        <v>806</v>
      </c>
      <c r="L297" s="13" t="s">
        <v>1773</v>
      </c>
      <c r="M297" s="13" t="s">
        <v>1774</v>
      </c>
      <c r="N297" s="13" t="s">
        <v>879</v>
      </c>
      <c r="O297" s="13">
        <v>86.727216051470165</v>
      </c>
      <c r="P297" s="13">
        <v>164.06905984433092</v>
      </c>
      <c r="Q297" s="15"/>
      <c r="R297" s="20">
        <v>5.4689686614776978</v>
      </c>
      <c r="T297" s="118">
        <v>70.429172249648104</v>
      </c>
      <c r="U297" s="120">
        <v>-302.41030113196985</v>
      </c>
      <c r="V297" s="20">
        <v>44.621101176555698</v>
      </c>
      <c r="W297" s="20">
        <v>24.116408468256491</v>
      </c>
      <c r="X297" s="20">
        <v>45.064752340777055</v>
      </c>
    </row>
    <row r="298" spans="1:24">
      <c r="A298" s="13" t="s">
        <v>336</v>
      </c>
      <c r="B298" s="13">
        <v>60</v>
      </c>
      <c r="C298" s="13" t="s">
        <v>372</v>
      </c>
      <c r="D298" s="14">
        <v>-27730.607995298156</v>
      </c>
      <c r="E298" s="17">
        <v>237.8</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315.76192846798222</v>
      </c>
      <c r="Q298" s="15"/>
      <c r="R298" s="20">
        <v>10.525397615599408</v>
      </c>
      <c r="T298" s="118">
        <v>-142.97601513382943</v>
      </c>
      <c r="U298" s="120">
        <v>180.81634454260467</v>
      </c>
      <c r="V298" s="20">
        <v>49.886368027776655</v>
      </c>
      <c r="W298" s="20">
        <v>44.087376946175965</v>
      </c>
      <c r="X298" s="20">
        <v>50.612328672653305</v>
      </c>
    </row>
    <row r="299" spans="1:24">
      <c r="A299" s="13" t="s">
        <v>185</v>
      </c>
      <c r="B299" s="13">
        <v>60</v>
      </c>
      <c r="C299" s="13" t="s">
        <v>372</v>
      </c>
      <c r="D299" s="13">
        <v>-1842.3649419447852</v>
      </c>
      <c r="E299" s="17">
        <v>6.63</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229435.73567014938</v>
      </c>
      <c r="E300" s="17">
        <v>785.5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1968.1776705985553</v>
      </c>
      <c r="Q300" s="15"/>
      <c r="R300" s="20">
        <v>65.60592235328518</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5884.7358865926935</v>
      </c>
      <c r="E302" s="17">
        <v>72.5</v>
      </c>
      <c r="F302" s="13" t="s">
        <v>349</v>
      </c>
      <c r="G302" s="13" t="s">
        <v>897</v>
      </c>
      <c r="H302" s="13" t="s">
        <v>1777</v>
      </c>
      <c r="I302" s="13" t="s">
        <v>898</v>
      </c>
      <c r="J302" s="13" t="s">
        <v>899</v>
      </c>
      <c r="K302" s="13" t="s">
        <v>900</v>
      </c>
      <c r="L302" s="13" t="s">
        <v>1198</v>
      </c>
      <c r="M302" s="13" t="s">
        <v>1778</v>
      </c>
      <c r="N302" s="13" t="s">
        <v>1290</v>
      </c>
      <c r="O302" s="13">
        <v>368.74689757873256</v>
      </c>
      <c r="P302" s="13">
        <v>956.70908888195072</v>
      </c>
      <c r="Q302" s="15"/>
      <c r="R302" s="20">
        <v>31.890302962731692</v>
      </c>
      <c r="T302" s="118">
        <v>-0.50028641678508734</v>
      </c>
      <c r="U302" s="120">
        <v>-68.11978394570815</v>
      </c>
      <c r="V302" s="20">
        <v>54.537017027979743</v>
      </c>
      <c r="W302" s="20">
        <v>57.891670087372859</v>
      </c>
      <c r="X302" s="20">
        <v>43.276257677609962</v>
      </c>
    </row>
    <row r="303" spans="1:24">
      <c r="A303" s="13" t="s">
        <v>720</v>
      </c>
      <c r="B303" s="13">
        <v>60</v>
      </c>
      <c r="C303" s="13" t="s">
        <v>372</v>
      </c>
      <c r="D303" s="13">
        <v>26446934.460062765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1145.7329905964639</v>
      </c>
      <c r="Q303" s="15"/>
      <c r="R303" s="20">
        <v>38.191099686548796</v>
      </c>
      <c r="T303" s="118">
        <v>361509.8908501619</v>
      </c>
      <c r="U303" s="120">
        <v>143058.59670933685</v>
      </c>
      <c r="V303" s="20">
        <v>57.225499214492146</v>
      </c>
      <c r="W303" s="20">
        <v>54.15348699353104</v>
      </c>
      <c r="X303" s="20">
        <v>55.156568947060471</v>
      </c>
    </row>
    <row r="304" spans="1:24">
      <c r="A304" s="13" t="s">
        <v>721</v>
      </c>
      <c r="B304" s="13">
        <v>60</v>
      </c>
      <c r="C304" s="13" t="s">
        <v>372</v>
      </c>
      <c r="D304" s="14">
        <v>-371.21522171270624</v>
      </c>
      <c r="E304" s="17">
        <v>12.95</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1142.7093245343494</v>
      </c>
      <c r="Q304" s="15"/>
      <c r="R304" s="20">
        <v>38.090310817811648</v>
      </c>
      <c r="T304" s="118">
        <v>-10.888367960585228</v>
      </c>
      <c r="U304" s="120">
        <v>6.7181456453934274</v>
      </c>
      <c r="V304" s="20">
        <v>30.591999271450508</v>
      </c>
      <c r="W304" s="20">
        <v>68.93528002987857</v>
      </c>
      <c r="X304" s="20">
        <v>47.652513726069571</v>
      </c>
    </row>
    <row r="305" spans="1:24">
      <c r="A305" s="13" t="s">
        <v>205</v>
      </c>
      <c r="B305" s="13">
        <v>60</v>
      </c>
      <c r="C305" s="13" t="s">
        <v>372</v>
      </c>
      <c r="D305" s="14">
        <v>859.02993804651828</v>
      </c>
      <c r="E305" s="17">
        <v>54.35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2032.7677784360001</v>
      </c>
      <c r="Q305" s="15"/>
      <c r="R305" s="20">
        <v>67.758925947866672</v>
      </c>
      <c r="T305" s="118">
        <v>7.5621071147273256</v>
      </c>
      <c r="U305" s="120">
        <v>48.217221296635557</v>
      </c>
      <c r="V305" s="20">
        <v>34.831815270945285</v>
      </c>
      <c r="W305" s="20">
        <v>39.892978904274948</v>
      </c>
      <c r="X305" s="20">
        <v>60.690955873151843</v>
      </c>
    </row>
    <row r="306" spans="1:24">
      <c r="A306" s="13" t="s">
        <v>722</v>
      </c>
      <c r="B306" s="13">
        <v>60</v>
      </c>
      <c r="C306" s="13" t="s">
        <v>372</v>
      </c>
      <c r="D306" s="14">
        <v>-1360.5909727301935</v>
      </c>
      <c r="E306" s="17">
        <v>19.309999999999999</v>
      </c>
      <c r="F306" s="13" t="s">
        <v>699</v>
      </c>
      <c r="G306" s="13" t="s">
        <v>1018</v>
      </c>
      <c r="H306" s="13" t="s">
        <v>1782</v>
      </c>
      <c r="I306" s="13" t="s">
        <v>1019</v>
      </c>
      <c r="J306" s="13" t="s">
        <v>1020</v>
      </c>
      <c r="K306" s="13" t="s">
        <v>902</v>
      </c>
      <c r="L306" s="13" t="s">
        <v>925</v>
      </c>
      <c r="M306" s="13" t="s">
        <v>1783</v>
      </c>
      <c r="N306" s="13" t="s">
        <v>1291</v>
      </c>
      <c r="P306" s="13">
        <v>550.40504780022638</v>
      </c>
      <c r="Q306" s="15"/>
      <c r="R306" s="20">
        <v>18.346834926674212</v>
      </c>
      <c r="T306" s="118">
        <v>1.4963570765619494</v>
      </c>
      <c r="U306" s="118">
        <v>22.953084223043199</v>
      </c>
      <c r="V306" s="20">
        <v>58.845237333450626</v>
      </c>
      <c r="W306" s="20">
        <v>76.292700762771474</v>
      </c>
      <c r="X306" s="20">
        <v>60.398378089113727</v>
      </c>
    </row>
    <row r="307" spans="1:24">
      <c r="A307" s="13" t="s">
        <v>338</v>
      </c>
      <c r="B307" s="13">
        <v>60</v>
      </c>
      <c r="C307" s="13" t="s">
        <v>372</v>
      </c>
      <c r="D307" s="14">
        <v>-6500.5125240200814</v>
      </c>
      <c r="E307" s="17">
        <v>15.5</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367.95206128248356</v>
      </c>
      <c r="Q307" s="16" t="s">
        <v>2225</v>
      </c>
      <c r="R307" s="20">
        <v>12.265068709416118</v>
      </c>
      <c r="T307" s="118">
        <v>4.2423574577638234</v>
      </c>
      <c r="U307" s="118">
        <v>37.024572691358969</v>
      </c>
      <c r="V307" s="20">
        <v>49.373772495900369</v>
      </c>
      <c r="W307" s="20">
        <v>44.354000868194525</v>
      </c>
      <c r="X307" s="20">
        <v>62.737339238699292</v>
      </c>
    </row>
    <row r="308" spans="1:24">
      <c r="A308" s="13" t="s">
        <v>228</v>
      </c>
      <c r="B308" s="13">
        <v>60</v>
      </c>
      <c r="C308" s="13" t="s">
        <v>372</v>
      </c>
      <c r="D308" s="14">
        <v>-664.84412606026672</v>
      </c>
      <c r="E308" s="17">
        <v>24.68</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1260.4619356241499</v>
      </c>
      <c r="Q308" s="15"/>
      <c r="R308" s="20">
        <v>42.015397854138328</v>
      </c>
      <c r="T308" s="118">
        <v>25.285394904686491</v>
      </c>
      <c r="U308" s="120">
        <v>24.351044236590909</v>
      </c>
      <c r="V308" s="20">
        <v>63.61781842756848</v>
      </c>
      <c r="W308" s="20">
        <v>60.187085409203959</v>
      </c>
      <c r="X308" s="20">
        <v>67.770368498849265</v>
      </c>
    </row>
    <row r="309" spans="1:24">
      <c r="A309" s="13" t="s">
        <v>42</v>
      </c>
      <c r="B309" s="13">
        <v>60</v>
      </c>
      <c r="C309" s="13" t="s">
        <v>372</v>
      </c>
      <c r="D309" s="14">
        <v>-199.42323666109374</v>
      </c>
      <c r="E309" s="17">
        <v>7.32</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84.330916931895104</v>
      </c>
      <c r="Q309" s="15"/>
      <c r="R309" s="20">
        <v>2.8110305643965035</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-1329.0414059306245</v>
      </c>
      <c r="E311" s="17">
        <v>35.42</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1797.2706435749697</v>
      </c>
      <c r="Q311" s="15"/>
      <c r="R311" s="20">
        <v>59.90902145249899</v>
      </c>
      <c r="T311" s="118">
        <v>-34.03391843671308</v>
      </c>
      <c r="U311" s="120">
        <v>13.043977357938275</v>
      </c>
      <c r="V311" s="20">
        <v>29.63735575726098</v>
      </c>
      <c r="W311" s="20">
        <v>53.838176116673054</v>
      </c>
      <c r="X311" s="20">
        <v>43.987680152349618</v>
      </c>
    </row>
    <row r="312" spans="1:24">
      <c r="A312" s="13" t="s">
        <v>290</v>
      </c>
      <c r="B312" s="13">
        <v>60</v>
      </c>
      <c r="C312" s="13" t="s">
        <v>372</v>
      </c>
      <c r="D312" s="13">
        <v>-315.63357560258078</v>
      </c>
      <c r="E312" s="17">
        <v>6.93</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857.55218508584062</v>
      </c>
      <c r="Q312" s="15"/>
      <c r="R312" s="20">
        <v>28.585072836194687</v>
      </c>
      <c r="T312" s="118">
        <v>-4.203844131793657</v>
      </c>
      <c r="U312" s="120">
        <v>-9.3100591527972476</v>
      </c>
      <c r="V312" s="20">
        <v>38.298896134773159</v>
      </c>
      <c r="W312" s="20">
        <v>35.390781397586373</v>
      </c>
      <c r="X312" s="20">
        <v>41.186644495042636</v>
      </c>
    </row>
    <row r="313" spans="1:24">
      <c r="A313" s="13" t="s">
        <v>725</v>
      </c>
      <c r="B313" s="13">
        <v>60</v>
      </c>
      <c r="C313" s="13" t="s">
        <v>372</v>
      </c>
      <c r="D313" s="14">
        <v>-763.37478349139508</v>
      </c>
      <c r="E313" s="17">
        <v>7.33</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445.35474385701082</v>
      </c>
      <c r="Q313" s="15"/>
      <c r="R313" s="20">
        <v>14.845158128567027</v>
      </c>
      <c r="T313" s="118">
        <v>-4.177791779181943</v>
      </c>
      <c r="U313" s="120">
        <v>0.16756735756196406</v>
      </c>
      <c r="V313" s="20">
        <v>29.01503049876138</v>
      </c>
      <c r="W313" s="20">
        <v>42.171945865177882</v>
      </c>
      <c r="X313" s="20">
        <v>44.068798954785031</v>
      </c>
    </row>
    <row r="314" spans="1:24">
      <c r="A314" s="13" t="s">
        <v>484</v>
      </c>
      <c r="B314" s="13">
        <v>60</v>
      </c>
      <c r="C314" s="13" t="s">
        <v>372</v>
      </c>
      <c r="D314" s="13">
        <v>-5041.1410344335654</v>
      </c>
      <c r="E314" s="17">
        <v>6.47</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34.672849837649771</v>
      </c>
      <c r="Q314" s="15"/>
      <c r="R314" s="20">
        <v>1.1557616612549924</v>
      </c>
      <c r="T314" s="118">
        <v>-5.2863616636122934</v>
      </c>
      <c r="U314" s="120">
        <v>7.8801986769812338</v>
      </c>
      <c r="V314" s="20">
        <v>39.601617594357798</v>
      </c>
      <c r="W314" s="20">
        <v>46.251136340669419</v>
      </c>
      <c r="X314" s="20">
        <v>45.374709690514194</v>
      </c>
    </row>
    <row r="315" spans="1:24">
      <c r="A315" s="13" t="s">
        <v>307</v>
      </c>
      <c r="B315" s="13">
        <v>60</v>
      </c>
      <c r="C315" s="13" t="s">
        <v>372</v>
      </c>
      <c r="D315" s="14">
        <v>-22665.178302848544</v>
      </c>
      <c r="E315" s="17">
        <v>49.46</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383.94988913569949</v>
      </c>
      <c r="Q315" s="16" t="s">
        <v>2235</v>
      </c>
      <c r="R315" s="20">
        <v>12.79832963785665</v>
      </c>
      <c r="T315" s="118">
        <v>30.79142955420906</v>
      </c>
      <c r="U315" s="118">
        <v>136.38783574659939</v>
      </c>
      <c r="V315" s="20">
        <v>48.917167099796643</v>
      </c>
      <c r="W315" s="20">
        <v>32.550663672654586</v>
      </c>
      <c r="X315" s="20">
        <v>71.129730854726759</v>
      </c>
    </row>
    <row r="316" spans="1:24">
      <c r="A316" s="13" t="s">
        <v>297</v>
      </c>
      <c r="B316" s="13">
        <v>60</v>
      </c>
      <c r="C316" s="13" t="s">
        <v>372</v>
      </c>
      <c r="D316" s="13">
        <v>-20643.763362545327</v>
      </c>
      <c r="E316" s="17">
        <v>48.8</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201.43796570808109</v>
      </c>
      <c r="Q316" s="15"/>
      <c r="R316" s="20">
        <v>6.7145988569360364</v>
      </c>
      <c r="T316" s="118">
        <v>-49.64938833415367</v>
      </c>
      <c r="U316" s="120">
        <v>49.616924134224192</v>
      </c>
      <c r="V316" s="20">
        <v>32.060585776814072</v>
      </c>
      <c r="W316" s="20">
        <v>42.005872476509616</v>
      </c>
      <c r="X316" s="20">
        <v>48.973750689900058</v>
      </c>
    </row>
    <row r="317" spans="1:24">
      <c r="A317" s="13" t="s">
        <v>324</v>
      </c>
      <c r="B317" s="13">
        <v>60</v>
      </c>
      <c r="C317" s="13" t="s">
        <v>372</v>
      </c>
      <c r="D317" s="14">
        <v>-1607.6633003180696</v>
      </c>
      <c r="E317" s="17">
        <v>9.9600000000000009</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1553.1128111502392</v>
      </c>
      <c r="Q317" s="15"/>
      <c r="R317" s="20">
        <v>51.770427038341303</v>
      </c>
      <c r="T317" s="120">
        <v>27.884276497902718</v>
      </c>
      <c r="U317" s="120">
        <v>13.754503024340767</v>
      </c>
      <c r="V317" s="20">
        <v>65.997833147859978</v>
      </c>
      <c r="W317" s="20">
        <v>45.635887754197022</v>
      </c>
      <c r="X317" s="20">
        <v>82.165075817799433</v>
      </c>
    </row>
    <row r="318" spans="1:24">
      <c r="A318" s="13" t="s">
        <v>182</v>
      </c>
      <c r="B318" s="13">
        <v>60</v>
      </c>
      <c r="C318" s="13" t="s">
        <v>372</v>
      </c>
      <c r="D318" s="14">
        <v>-201.75322419078157</v>
      </c>
      <c r="E318" s="17">
        <v>15.2</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960.53875201428343</v>
      </c>
      <c r="Q318" s="15"/>
      <c r="R318" s="20">
        <v>32.017958400476111</v>
      </c>
      <c r="T318" s="118">
        <v>-15.433929558529069</v>
      </c>
      <c r="U318" s="120">
        <v>-15.937782245529704</v>
      </c>
      <c r="V318" s="20">
        <v>38.69152217883137</v>
      </c>
      <c r="W318" s="20">
        <v>33.915578445338895</v>
      </c>
      <c r="X318" s="20">
        <v>38.270792983213667</v>
      </c>
    </row>
    <row r="319" spans="1:24">
      <c r="A319" s="13" t="s">
        <v>84</v>
      </c>
      <c r="B319" s="13">
        <v>60</v>
      </c>
      <c r="C319" s="13" t="s">
        <v>372</v>
      </c>
      <c r="D319" s="14">
        <v>-159423.02043806989</v>
      </c>
      <c r="E319" s="17">
        <v>376.25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510.8946233587447</v>
      </c>
      <c r="Q319" s="15"/>
      <c r="R319" s="20">
        <v>17.029820778624824</v>
      </c>
      <c r="T319" s="118">
        <v>-263.93321937426776</v>
      </c>
      <c r="U319" s="118">
        <v>853.74609918264639</v>
      </c>
      <c r="V319" s="20">
        <v>40.105216368342333</v>
      </c>
      <c r="W319" s="20">
        <v>38.417380075724111</v>
      </c>
      <c r="X319" s="20">
        <v>56.048853148886352</v>
      </c>
    </row>
    <row r="320" spans="1:24">
      <c r="A320" s="13" t="s">
        <v>284</v>
      </c>
      <c r="B320" s="13">
        <v>60</v>
      </c>
      <c r="C320" s="13" t="s">
        <v>372</v>
      </c>
      <c r="D320" s="13">
        <v>-3854.2388580309785</v>
      </c>
      <c r="E320" s="17">
        <v>8.1199999999999992</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110.80808016988307</v>
      </c>
      <c r="Q320" s="15"/>
      <c r="R320" s="20">
        <v>3.6936026723294355</v>
      </c>
      <c r="T320" s="118">
        <v>-5.6794311267942099</v>
      </c>
      <c r="U320" s="120">
        <v>0.69708170874042352</v>
      </c>
      <c r="V320" s="20">
        <v>41.092967778161395</v>
      </c>
      <c r="W320" s="20">
        <v>71.7092509092261</v>
      </c>
      <c r="X320" s="20">
        <v>47.615944279192547</v>
      </c>
    </row>
    <row r="321" spans="1:24">
      <c r="A321" s="13" t="s">
        <v>192</v>
      </c>
      <c r="B321" s="13">
        <v>60</v>
      </c>
      <c r="C321" s="13" t="s">
        <v>372</v>
      </c>
      <c r="D321" s="14">
        <v>988.98616685442425</v>
      </c>
      <c r="E321" s="17">
        <v>12.43</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2228.1580722714375</v>
      </c>
      <c r="Q321" s="15"/>
      <c r="R321" s="20">
        <v>74.271935742381245</v>
      </c>
      <c r="T321" s="118">
        <v>-7.0270328755535516</v>
      </c>
      <c r="U321" s="120">
        <v>-0.21801499067052532</v>
      </c>
      <c r="V321" s="20">
        <v>27.763220615802165</v>
      </c>
      <c r="W321" s="20">
        <v>44.77519358580242</v>
      </c>
      <c r="X321" s="20">
        <v>46.395549208367882</v>
      </c>
    </row>
    <row r="322" spans="1:24">
      <c r="A322" s="13" t="s">
        <v>440</v>
      </c>
      <c r="B322" s="13">
        <v>60</v>
      </c>
      <c r="C322" s="13" t="s">
        <v>372</v>
      </c>
      <c r="D322" s="14">
        <v>-76761.378443560199</v>
      </c>
      <c r="E322" s="17">
        <v>163</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1580.5311551419281</v>
      </c>
      <c r="Q322" s="15"/>
      <c r="R322" s="20">
        <v>52.684371838064273</v>
      </c>
      <c r="T322" s="120">
        <v>334.46615035436423</v>
      </c>
      <c r="U322" s="118">
        <v>189.09461644127688</v>
      </c>
      <c r="V322" s="20">
        <v>45.890625278141641</v>
      </c>
      <c r="W322" s="20">
        <v>54.12895855431713</v>
      </c>
      <c r="X322" s="20">
        <v>65.706452163400783</v>
      </c>
    </row>
    <row r="323" spans="1:24">
      <c r="A323" s="13" t="s">
        <v>57</v>
      </c>
      <c r="B323" s="13">
        <v>60</v>
      </c>
      <c r="C323" s="13" t="s">
        <v>372</v>
      </c>
      <c r="D323" s="13">
        <v>-965.84538443164286</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545.61155003325621</v>
      </c>
      <c r="Q323" s="15"/>
      <c r="R323" s="20">
        <v>18.187051667775208</v>
      </c>
      <c r="T323" s="118">
        <v>-2.7023939068606895</v>
      </c>
      <c r="U323" s="120">
        <v>1.0061085070081344</v>
      </c>
      <c r="V323" s="20">
        <v>27.395466421075913</v>
      </c>
      <c r="W323" s="20">
        <v>45.864297102592701</v>
      </c>
      <c r="X323" s="20">
        <v>45.780783180863857</v>
      </c>
    </row>
    <row r="324" spans="1:24">
      <c r="A324" s="13" t="s">
        <v>463</v>
      </c>
      <c r="B324" s="13">
        <v>60</v>
      </c>
      <c r="C324" s="13" t="s">
        <v>372</v>
      </c>
      <c r="D324" s="14">
        <v>241.19834557898122</v>
      </c>
      <c r="E324" s="17">
        <v>4.03</v>
      </c>
      <c r="F324" s="13" t="s">
        <v>233</v>
      </c>
      <c r="G324" s="13" t="s">
        <v>906</v>
      </c>
      <c r="H324" s="13" t="s">
        <v>1805</v>
      </c>
      <c r="I324" s="13" t="s">
        <v>907</v>
      </c>
      <c r="J324" s="13" t="s">
        <v>908</v>
      </c>
      <c r="K324" s="13" t="s">
        <v>909</v>
      </c>
      <c r="L324" s="13" t="s">
        <v>1068</v>
      </c>
      <c r="M324" s="13" t="s">
        <v>1806</v>
      </c>
      <c r="N324" s="13" t="s">
        <v>639</v>
      </c>
      <c r="O324" s="13">
        <v>34.170746035762861</v>
      </c>
      <c r="P324" s="13">
        <v>1053.6533680209864</v>
      </c>
      <c r="Q324" s="16" t="s">
        <v>2386</v>
      </c>
      <c r="R324" s="20">
        <v>35.121778934032882</v>
      </c>
      <c r="T324" s="118">
        <v>-3.6643840784337911</v>
      </c>
      <c r="U324" s="120">
        <v>-6.5825058644516332</v>
      </c>
      <c r="V324" s="20">
        <v>24.526971889850788</v>
      </c>
      <c r="W324" s="20">
        <v>41.891015664689583</v>
      </c>
      <c r="X324" s="20">
        <v>45.265649259709122</v>
      </c>
    </row>
    <row r="325" spans="1:24">
      <c r="A325" s="13" t="s">
        <v>519</v>
      </c>
      <c r="B325" s="13">
        <v>60</v>
      </c>
      <c r="C325" s="13" t="s">
        <v>372</v>
      </c>
      <c r="D325" s="14">
        <v>-13236.348088270517</v>
      </c>
      <c r="E325" s="17">
        <v>17.12</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973.77786677877236</v>
      </c>
      <c r="Q325" s="15"/>
      <c r="R325" s="20">
        <v>32.45926222595908</v>
      </c>
      <c r="T325" s="118">
        <v>5.2603007594191808</v>
      </c>
      <c r="U325" s="118"/>
      <c r="V325" s="20">
        <v>28.838158337684224</v>
      </c>
      <c r="W325" s="20">
        <v>11.01893191205949</v>
      </c>
      <c r="X325" s="20">
        <v>28.824238239618758</v>
      </c>
    </row>
    <row r="326" spans="1:24">
      <c r="A326" s="13" t="s">
        <v>344</v>
      </c>
      <c r="B326" s="13">
        <v>60</v>
      </c>
      <c r="C326" s="13" t="s">
        <v>372</v>
      </c>
      <c r="D326" s="14">
        <v>640.39385157922629</v>
      </c>
      <c r="E326" s="17">
        <v>13.92</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1480.9135964234147</v>
      </c>
      <c r="Q326" s="15"/>
      <c r="R326" s="20">
        <v>49.363786547447155</v>
      </c>
      <c r="T326" s="118">
        <v>10.023798450692869</v>
      </c>
      <c r="U326" s="120">
        <v>5.2210334763999633</v>
      </c>
      <c r="V326" s="20">
        <v>58.438070726349181</v>
      </c>
      <c r="W326" s="20">
        <v>58.474013227890225</v>
      </c>
      <c r="X326" s="20">
        <v>57.692185186423302</v>
      </c>
    </row>
    <row r="327" spans="1:24">
      <c r="A327" s="13" t="s">
        <v>252</v>
      </c>
      <c r="B327" s="13">
        <v>60</v>
      </c>
      <c r="C327" s="13" t="s">
        <v>372</v>
      </c>
      <c r="D327" s="14">
        <v>42712.037285033657</v>
      </c>
      <c r="E327" s="17">
        <v>216.4</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2448.0425933677188</v>
      </c>
      <c r="Q327" s="15"/>
      <c r="R327" s="20">
        <v>81.601419778923955</v>
      </c>
      <c r="T327" s="118">
        <v>29.995647296265986</v>
      </c>
      <c r="U327" s="120">
        <v>129.8501191476862</v>
      </c>
      <c r="V327" s="20">
        <v>53.19637416581233</v>
      </c>
      <c r="W327" s="20">
        <v>63.555070753898619</v>
      </c>
      <c r="X327" s="20">
        <v>58.807303176587773</v>
      </c>
    </row>
    <row r="328" spans="1:24">
      <c r="A328" s="13" t="s">
        <v>406</v>
      </c>
      <c r="B328" s="13">
        <v>60</v>
      </c>
      <c r="C328" s="13" t="s">
        <v>372</v>
      </c>
      <c r="D328" s="14">
        <v>23628.819052368046</v>
      </c>
      <c r="E328" s="17">
        <v>364.25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400.59401986543583</v>
      </c>
      <c r="Q328" s="16" t="s">
        <v>2387</v>
      </c>
      <c r="R328" s="20">
        <v>13.353133995514527</v>
      </c>
      <c r="T328" s="118">
        <v>-341.66027498716517</v>
      </c>
      <c r="U328" s="120">
        <v>-944.77012276261348</v>
      </c>
      <c r="V328" s="20">
        <v>55.979880955765601</v>
      </c>
      <c r="W328" s="20">
        <v>47.477675562655676</v>
      </c>
      <c r="X328" s="20">
        <v>38.123749397852329</v>
      </c>
    </row>
    <row r="329" spans="1:24">
      <c r="A329" s="13" t="s">
        <v>407</v>
      </c>
      <c r="B329" s="13">
        <v>60</v>
      </c>
      <c r="C329" s="13" t="s">
        <v>372</v>
      </c>
      <c r="D329" s="14">
        <v>1614.804623480346</v>
      </c>
      <c r="E329" s="17">
        <v>8.06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1422.0897296427943</v>
      </c>
      <c r="Q329" s="15"/>
      <c r="R329" s="20">
        <v>47.402990988093144</v>
      </c>
      <c r="T329" s="120">
        <v>31.756919416171225</v>
      </c>
      <c r="U329" s="118">
        <v>15.477641104800895</v>
      </c>
      <c r="V329" s="20">
        <v>79.523669524615499</v>
      </c>
      <c r="W329" s="20">
        <v>62.967301219198724</v>
      </c>
      <c r="X329" s="20">
        <v>87.631051632494589</v>
      </c>
    </row>
    <row r="330" spans="1:24">
      <c r="A330" s="13" t="s">
        <v>97</v>
      </c>
      <c r="B330" s="13">
        <v>60</v>
      </c>
      <c r="C330" s="13" t="s">
        <v>372</v>
      </c>
      <c r="D330" s="14">
        <v>-1914.6735374200753</v>
      </c>
      <c r="E330" s="17">
        <v>7.84</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74.526238469753011</v>
      </c>
      <c r="Q330" s="15"/>
      <c r="R330" s="20">
        <v>2.484207948991767</v>
      </c>
      <c r="T330" s="118">
        <v>-4.9054383276309288</v>
      </c>
      <c r="U330" s="120">
        <v>0.7927831285184439</v>
      </c>
      <c r="V330" s="20">
        <v>38.646416483322604</v>
      </c>
      <c r="W330" s="20">
        <v>43.169945958965641</v>
      </c>
      <c r="X330" s="20">
        <v>47.403673700079935</v>
      </c>
    </row>
    <row r="331" spans="1:24">
      <c r="A331" s="13" t="s">
        <v>107</v>
      </c>
      <c r="B331" s="13">
        <v>60</v>
      </c>
      <c r="C331" s="13" t="s">
        <v>372</v>
      </c>
      <c r="D331" s="14">
        <v>4696.6441280689432</v>
      </c>
      <c r="E331" s="17">
        <v>12.12</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1717.5091048306697</v>
      </c>
      <c r="Q331" s="15"/>
      <c r="R331" s="20">
        <v>57.250303494355656</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438.90343771243647</v>
      </c>
      <c r="Q332" s="15"/>
      <c r="R332" s="20">
        <v>14.630114590414548</v>
      </c>
      <c r="T332" s="118">
        <v>-10.492225504069719</v>
      </c>
      <c r="U332" s="118">
        <v>16.05385486494308</v>
      </c>
      <c r="V332" s="20">
        <v>27.188326829420948</v>
      </c>
      <c r="W332" s="20">
        <v>49.919369964033805</v>
      </c>
      <c r="X332" s="20">
        <v>52.840537060436617</v>
      </c>
    </row>
    <row r="333" spans="1:24">
      <c r="A333" s="13" t="s">
        <v>76</v>
      </c>
      <c r="B333" s="13">
        <v>60</v>
      </c>
      <c r="C333" s="13" t="s">
        <v>372</v>
      </c>
      <c r="D333" s="14">
        <v>951.50144192725611</v>
      </c>
      <c r="E333" s="17">
        <v>4.7699999999999996</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1323.8836501291282</v>
      </c>
      <c r="Q333" s="15"/>
      <c r="R333" s="20">
        <v>44.129455004304276</v>
      </c>
      <c r="T333" s="118">
        <v>-6.1614447287240992</v>
      </c>
      <c r="U333" s="120">
        <v>1.4164295378885949</v>
      </c>
      <c r="V333" s="20">
        <v>29.854842155062435</v>
      </c>
      <c r="W333" s="20">
        <v>44.71174428259792</v>
      </c>
      <c r="X333" s="20">
        <v>44.394163613082718</v>
      </c>
    </row>
    <row r="334" spans="1:24">
      <c r="A334" s="13" t="s">
        <v>273</v>
      </c>
      <c r="B334" s="13">
        <v>60</v>
      </c>
      <c r="C334" s="13" t="s">
        <v>372</v>
      </c>
      <c r="D334" s="14">
        <v>-1230.2239399231141</v>
      </c>
      <c r="E334" s="17">
        <v>25.68</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254.20243577466778</v>
      </c>
      <c r="Q334" s="15"/>
      <c r="R334" s="20">
        <v>8.4734145258222586</v>
      </c>
      <c r="T334" s="118">
        <v>-36.166598389928666</v>
      </c>
      <c r="U334" s="120">
        <v>12.950903124911086</v>
      </c>
      <c r="V334" s="20">
        <v>34.824469586211023</v>
      </c>
      <c r="W334" s="20">
        <v>46.579796824387429</v>
      </c>
      <c r="X334" s="20">
        <v>43.701628507483221</v>
      </c>
    </row>
    <row r="335" spans="1:24">
      <c r="A335" s="13" t="s">
        <v>58</v>
      </c>
      <c r="B335" s="13">
        <v>60</v>
      </c>
      <c r="C335" s="13" t="s">
        <v>372</v>
      </c>
      <c r="D335" s="14">
        <v>-3760.5627939347032</v>
      </c>
      <c r="E335" s="17">
        <v>27.34</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328.43827877351765</v>
      </c>
      <c r="Q335" s="15"/>
      <c r="R335" s="20">
        <v>10.947942625783922</v>
      </c>
      <c r="T335" s="118">
        <v>-18.02403639081696</v>
      </c>
      <c r="U335" s="120">
        <v>16.023519139575555</v>
      </c>
      <c r="V335" s="20">
        <v>43.557455273699887</v>
      </c>
      <c r="W335" s="20">
        <v>47.669300164693688</v>
      </c>
      <c r="X335" s="20">
        <v>49.437504000056272</v>
      </c>
    </row>
    <row r="336" spans="1:24">
      <c r="A336" s="13" t="s">
        <v>726</v>
      </c>
      <c r="B336" s="13">
        <v>60</v>
      </c>
      <c r="C336" s="13" t="s">
        <v>372</v>
      </c>
      <c r="D336" s="14">
        <v>-611.88990519950084</v>
      </c>
      <c r="E336" s="17">
        <v>8.89</v>
      </c>
      <c r="F336" s="13" t="s">
        <v>374</v>
      </c>
      <c r="G336" s="13">
        <v>0</v>
      </c>
      <c r="H336" s="13" t="s">
        <v>1818</v>
      </c>
      <c r="I336" s="13">
        <v>3.5890787</v>
      </c>
      <c r="J336" s="13">
        <v>35890787000</v>
      </c>
      <c r="K336" s="13">
        <v>10000000000</v>
      </c>
      <c r="L336" s="13">
        <v>2.2289842794475363</v>
      </c>
      <c r="M336" s="13">
        <v>80000000000</v>
      </c>
      <c r="N336" s="13" t="s">
        <v>916</v>
      </c>
      <c r="O336" s="13">
        <v>0</v>
      </c>
      <c r="P336" s="13">
        <v>479.57481007185532</v>
      </c>
      <c r="Q336" s="15"/>
      <c r="R336" s="20">
        <v>15.985827002395178</v>
      </c>
      <c r="T336" s="118">
        <v>-4.3475259028327073</v>
      </c>
      <c r="U336" s="120">
        <v>-15.927150730384163</v>
      </c>
      <c r="V336" s="20">
        <v>44.472155621035284</v>
      </c>
      <c r="W336" s="20">
        <v>53.133242512824751</v>
      </c>
      <c r="X336" s="20">
        <v>43.122604520620101</v>
      </c>
    </row>
    <row r="337" spans="1:24">
      <c r="A337" s="13" t="s">
        <v>342</v>
      </c>
      <c r="B337" s="13">
        <v>60</v>
      </c>
      <c r="C337" s="13" t="s">
        <v>372</v>
      </c>
      <c r="D337" s="14">
        <v>-41641.031527686609</v>
      </c>
      <c r="E337" s="17">
        <v>62.75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0</v>
      </c>
      <c r="Q337" s="15"/>
      <c r="R337" s="20">
        <v>0</v>
      </c>
      <c r="T337" s="118">
        <v>-387.62196255057245</v>
      </c>
      <c r="U337" s="118"/>
      <c r="V337" s="20">
        <v>38.077490392632228</v>
      </c>
      <c r="W337" s="20">
        <v>41.367362404939314</v>
      </c>
      <c r="X337" s="20">
        <v>46.580796952208516</v>
      </c>
    </row>
    <row r="338" spans="1:24">
      <c r="A338" s="13" t="s">
        <v>472</v>
      </c>
      <c r="B338" s="13">
        <v>60</v>
      </c>
      <c r="C338" s="13" t="s">
        <v>372</v>
      </c>
      <c r="D338" s="14">
        <v>-4444.4963114725415</v>
      </c>
      <c r="E338" s="17">
        <v>22.9</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178.38509185207153</v>
      </c>
      <c r="Q338" s="15"/>
      <c r="R338" s="20">
        <v>5.946169728402384</v>
      </c>
      <c r="T338" s="118">
        <v>-14.329639383907242</v>
      </c>
      <c r="U338" s="120">
        <v>-89.873541817336573</v>
      </c>
      <c r="V338" s="20">
        <v>35.160793162385751</v>
      </c>
      <c r="W338" s="20">
        <v>42.550607659461868</v>
      </c>
      <c r="X338" s="20">
        <v>24.706588567816564</v>
      </c>
    </row>
    <row r="339" spans="1:24">
      <c r="A339" s="13" t="s">
        <v>408</v>
      </c>
      <c r="B339" s="13">
        <v>60</v>
      </c>
      <c r="C339" s="13" t="s">
        <v>372</v>
      </c>
      <c r="D339" s="14">
        <v>4549.5975480656443</v>
      </c>
      <c r="E339" s="17">
        <v>15.85</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2597.8131871579635</v>
      </c>
      <c r="Q339" s="15"/>
      <c r="R339" s="20">
        <v>86.593772905265453</v>
      </c>
      <c r="T339" s="120">
        <v>15.975817381053705</v>
      </c>
      <c r="U339" s="118">
        <v>21.427696890696843</v>
      </c>
      <c r="V339" s="20">
        <v>56.384766590776835</v>
      </c>
      <c r="W339" s="20">
        <v>61.302992897604405</v>
      </c>
      <c r="X339" s="20">
        <v>68.941724915994499</v>
      </c>
    </row>
    <row r="340" spans="1:24">
      <c r="A340" s="13" t="s">
        <v>632</v>
      </c>
      <c r="B340" s="13">
        <v>60</v>
      </c>
      <c r="C340" s="13" t="s">
        <v>372</v>
      </c>
      <c r="D340" s="14">
        <v>6374.4305396480177</v>
      </c>
      <c r="E340" s="17">
        <v>61.85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2066.1109608816582</v>
      </c>
      <c r="Q340" s="15"/>
      <c r="R340" s="20">
        <v>68.870365362721941</v>
      </c>
      <c r="T340" s="118">
        <v>-12.942598772569553</v>
      </c>
      <c r="U340" s="118"/>
      <c r="V340" s="20">
        <v>40.369206861701137</v>
      </c>
      <c r="W340" s="20">
        <v>41.267616347564655</v>
      </c>
      <c r="X340" s="20"/>
    </row>
    <row r="341" spans="1:24">
      <c r="A341" s="13" t="s">
        <v>341</v>
      </c>
      <c r="B341" s="13">
        <v>60</v>
      </c>
      <c r="C341" s="13" t="s">
        <v>372</v>
      </c>
      <c r="D341" s="14">
        <v>-5632.0859539228604</v>
      </c>
      <c r="E341" s="17">
        <v>18.309999999999999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878.96738819812936</v>
      </c>
      <c r="Q341" s="15"/>
      <c r="R341" s="20">
        <v>29.298912939937644</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1428.2561455993737</v>
      </c>
      <c r="E342" s="17">
        <v>11.84</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505.37093894378211</v>
      </c>
      <c r="Q342" s="15"/>
      <c r="R342" s="20">
        <v>16.845697964792738</v>
      </c>
      <c r="T342" s="118">
        <v>-6.7997186076477867</v>
      </c>
      <c r="U342" s="120">
        <v>3.0478541972936668</v>
      </c>
      <c r="V342" s="20">
        <v>44.328379809493008</v>
      </c>
      <c r="W342" s="20">
        <v>67.2009708078334</v>
      </c>
      <c r="X342" s="20">
        <v>49.088140542071294</v>
      </c>
    </row>
    <row r="343" spans="1:24">
      <c r="A343" s="13" t="s">
        <v>538</v>
      </c>
      <c r="B343" s="13">
        <v>60</v>
      </c>
      <c r="C343" s="13" t="s">
        <v>372</v>
      </c>
      <c r="D343" s="14">
        <v>-2187.8766957023199</v>
      </c>
      <c r="E343" s="17">
        <v>3.4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1402.5805928967231</v>
      </c>
      <c r="Q343" s="16" t="s">
        <v>2388</v>
      </c>
      <c r="R343" s="20">
        <v>46.752686429890773</v>
      </c>
      <c r="T343" s="120">
        <v>12.808783613676745</v>
      </c>
      <c r="U343" s="118"/>
      <c r="V343" s="20">
        <v>61.873932053469851</v>
      </c>
      <c r="W343" s="20">
        <v>26.361313079101063</v>
      </c>
      <c r="X343" s="20">
        <v>72.778690278897855</v>
      </c>
    </row>
    <row r="344" spans="1:24">
      <c r="A344" s="13" t="s">
        <v>197</v>
      </c>
      <c r="B344" s="13">
        <v>60</v>
      </c>
      <c r="C344" s="13" t="s">
        <v>372</v>
      </c>
      <c r="D344" s="14">
        <v>-7448.718503563985</v>
      </c>
      <c r="E344" s="17">
        <v>9.2899999999999991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254.82659599730422</v>
      </c>
      <c r="Q344" s="16" t="s">
        <v>2232</v>
      </c>
      <c r="R344" s="20">
        <v>8.4942198665768078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-3130.9628518098129</v>
      </c>
      <c r="E345" s="17">
        <v>3.22</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350.98297835285848</v>
      </c>
      <c r="Q345" s="16" t="s">
        <v>2203</v>
      </c>
      <c r="R345" s="20">
        <v>11.699432611761949</v>
      </c>
      <c r="T345" s="118">
        <v>-29.831349020160598</v>
      </c>
      <c r="U345" s="120">
        <v>-94.948262392493461</v>
      </c>
      <c r="V345" s="20">
        <v>40.55069099676173</v>
      </c>
      <c r="W345" s="20">
        <v>28.067272739299632</v>
      </c>
      <c r="X345" s="20">
        <v>34.193823679082683</v>
      </c>
    </row>
    <row r="346" spans="1:24">
      <c r="A346" s="13" t="s">
        <v>11</v>
      </c>
      <c r="B346" s="13">
        <v>60</v>
      </c>
      <c r="C346" s="13" t="s">
        <v>372</v>
      </c>
      <c r="D346" s="13">
        <v>145905.35743301187</v>
      </c>
      <c r="E346" s="17">
        <v>3780</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994.08447757480508</v>
      </c>
      <c r="Q346" s="15"/>
      <c r="R346" s="20">
        <v>33.136149252493503</v>
      </c>
      <c r="T346" s="118">
        <v>-2422.9447626665569</v>
      </c>
      <c r="U346" s="120">
        <v>-5399.9628730655058</v>
      </c>
      <c r="V346" s="20">
        <v>45.282906501619095</v>
      </c>
      <c r="W346" s="20">
        <v>55.44212257027953</v>
      </c>
      <c r="X346" s="20">
        <v>38.942966089849889</v>
      </c>
    </row>
    <row r="347" spans="1:24">
      <c r="A347" s="13" t="s">
        <v>458</v>
      </c>
      <c r="B347" s="13">
        <v>60</v>
      </c>
      <c r="C347" s="13" t="s">
        <v>372</v>
      </c>
      <c r="D347" s="14">
        <v>-1401.6564566241741</v>
      </c>
      <c r="E347" s="17">
        <v>5.0199999999999996</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92.264302128853487</v>
      </c>
      <c r="Q347" s="15"/>
      <c r="R347" s="20">
        <v>3.0754767376284495</v>
      </c>
      <c r="T347" s="118">
        <v>-2.8901857134346898</v>
      </c>
      <c r="U347" s="120">
        <v>-4.9805687453693093</v>
      </c>
      <c r="V347" s="20">
        <v>38.137237649628332</v>
      </c>
      <c r="W347" s="20">
        <v>55.576933015366379</v>
      </c>
      <c r="X347" s="20">
        <v>45.510445339655369</v>
      </c>
    </row>
    <row r="348" spans="1:24">
      <c r="A348" s="13" t="s">
        <v>291</v>
      </c>
      <c r="B348" s="13">
        <v>60</v>
      </c>
      <c r="C348" s="13" t="s">
        <v>372</v>
      </c>
      <c r="D348" s="14">
        <v>18052.900238661492</v>
      </c>
      <c r="E348" s="17">
        <v>75.5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1294.806666303735</v>
      </c>
      <c r="Q348" s="15"/>
      <c r="R348" s="20">
        <v>43.160222210124502</v>
      </c>
      <c r="T348" s="118">
        <v>15.087200818696971</v>
      </c>
      <c r="U348" s="120">
        <v>2.809183623098761</v>
      </c>
      <c r="V348" s="20">
        <v>45.263125175993324</v>
      </c>
      <c r="W348" s="20">
        <v>76.447166115178945</v>
      </c>
      <c r="X348" s="20">
        <v>52.301126357699523</v>
      </c>
    </row>
    <row r="349" spans="1:24">
      <c r="A349" s="13" t="s">
        <v>535</v>
      </c>
      <c r="B349" s="13">
        <v>60</v>
      </c>
      <c r="C349" s="13" t="s">
        <v>372</v>
      </c>
      <c r="D349" s="14">
        <v>-2125.72960078802</v>
      </c>
      <c r="E349" s="17">
        <v>12.1</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226.13255190133674</v>
      </c>
      <c r="Q349" s="15"/>
      <c r="R349" s="20">
        <v>7.5377517300445582</v>
      </c>
      <c r="T349" s="118">
        <v>-13.742933509208957</v>
      </c>
      <c r="U349" s="118"/>
      <c r="V349" s="20">
        <v>31.363336324723722</v>
      </c>
      <c r="W349" s="20">
        <v>53.547922886492024</v>
      </c>
      <c r="X349" s="20">
        <v>30.550592669713382</v>
      </c>
    </row>
    <row r="350" spans="1:24">
      <c r="A350" s="13" t="s">
        <v>9</v>
      </c>
      <c r="B350" s="13">
        <v>60</v>
      </c>
      <c r="C350" s="13" t="s">
        <v>372</v>
      </c>
      <c r="D350" s="13">
        <v>49364.04531211494</v>
      </c>
      <c r="E350" s="17">
        <v>56.45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2855.097683599573</v>
      </c>
      <c r="Q350" s="15"/>
      <c r="R350" s="20">
        <v>95.169922786652435</v>
      </c>
      <c r="T350" s="118">
        <v>25.915226700518303</v>
      </c>
      <c r="U350" s="120">
        <v>36.792377613320895</v>
      </c>
      <c r="V350" s="20">
        <v>48.151203257924337</v>
      </c>
      <c r="W350" s="20">
        <v>54.804583018542893</v>
      </c>
      <c r="X350" s="20">
        <v>62.090775172084868</v>
      </c>
    </row>
    <row r="351" spans="1:24">
      <c r="A351" s="13" t="s">
        <v>145</v>
      </c>
      <c r="B351" s="13">
        <v>60</v>
      </c>
      <c r="C351" s="13" t="s">
        <v>372</v>
      </c>
      <c r="D351" s="14">
        <v>-20750.725422912808</v>
      </c>
      <c r="E351" s="17">
        <v>110.7</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1028.2748516989595</v>
      </c>
      <c r="Q351" s="15"/>
      <c r="R351" s="20">
        <v>34.275828389965319</v>
      </c>
      <c r="T351" s="120">
        <v>201.66461894890872</v>
      </c>
      <c r="U351" s="118">
        <v>263.05291737682688</v>
      </c>
      <c r="V351" s="20">
        <v>40.859619920756572</v>
      </c>
      <c r="W351" s="20">
        <v>66.748117506697938</v>
      </c>
      <c r="X351" s="20">
        <v>81.250629021029198</v>
      </c>
    </row>
    <row r="352" spans="1:24">
      <c r="A352" s="13" t="s">
        <v>207</v>
      </c>
      <c r="B352" s="13">
        <v>60</v>
      </c>
      <c r="C352" s="13" t="s">
        <v>372</v>
      </c>
      <c r="D352" s="14">
        <v>9272.5467271360885</v>
      </c>
      <c r="E352" s="17">
        <v>42.98</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1624.3865562384954</v>
      </c>
      <c r="Q352" s="15"/>
      <c r="R352" s="20">
        <v>54.146218541283176</v>
      </c>
      <c r="T352" s="118">
        <v>24.586590937940471</v>
      </c>
      <c r="U352" s="118">
        <v>42.567805970261716</v>
      </c>
      <c r="V352" s="20">
        <v>48.224793374721905</v>
      </c>
      <c r="W352" s="20">
        <v>55.868821523426554</v>
      </c>
      <c r="X352" s="20">
        <v>68.236897303439449</v>
      </c>
    </row>
    <row r="353" spans="1:24">
      <c r="A353" s="13" t="s">
        <v>77</v>
      </c>
      <c r="B353" s="13">
        <v>60</v>
      </c>
      <c r="C353" s="13" t="s">
        <v>372</v>
      </c>
      <c r="D353" s="13">
        <v>1207.4579475050041</v>
      </c>
      <c r="E353" s="17">
        <v>2.92</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1897.5206085767975</v>
      </c>
      <c r="Q353" s="15"/>
      <c r="R353" s="20">
        <v>63.250686952559917</v>
      </c>
      <c r="T353" s="118">
        <v>-1.4089312652489694</v>
      </c>
      <c r="U353" s="120">
        <v>-9.6853186534633942</v>
      </c>
      <c r="V353" s="20">
        <v>63.365315614098577</v>
      </c>
      <c r="W353" s="20">
        <v>41.466228280279225</v>
      </c>
      <c r="X353" s="20">
        <v>40.670254584799522</v>
      </c>
    </row>
    <row r="354" spans="1:24">
      <c r="A354" s="13" t="s">
        <v>153</v>
      </c>
      <c r="B354" s="13">
        <v>60</v>
      </c>
      <c r="C354" s="13" t="s">
        <v>372</v>
      </c>
      <c r="D354" s="14">
        <v>-1991.5830460635675</v>
      </c>
      <c r="E354" s="17">
        <v>23.1</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1211.4624594338536</v>
      </c>
      <c r="Q354" s="15"/>
      <c r="R354" s="20">
        <v>40.382081981128451</v>
      </c>
      <c r="T354" s="120">
        <v>30.158257007314688</v>
      </c>
      <c r="U354" s="118">
        <v>36.068415926638707</v>
      </c>
      <c r="V354" s="20">
        <v>60.840886276693041</v>
      </c>
      <c r="W354" s="20">
        <v>50.60631585530102</v>
      </c>
      <c r="X354" s="20">
        <v>70.442341942612572</v>
      </c>
    </row>
    <row r="355" spans="1:24">
      <c r="A355" s="13" t="s">
        <v>409</v>
      </c>
      <c r="B355" s="13">
        <v>60</v>
      </c>
      <c r="C355" s="13" t="s">
        <v>372</v>
      </c>
      <c r="D355" s="14">
        <v>3043.8579889273319</v>
      </c>
      <c r="E355" s="17">
        <v>10.4</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2312.6968455370024</v>
      </c>
      <c r="Q355" s="15"/>
      <c r="R355" s="20">
        <v>77.08989485123341</v>
      </c>
      <c r="T355" s="118">
        <v>5.3552740047864411</v>
      </c>
      <c r="U355" s="120">
        <v>4.1925742054981896</v>
      </c>
      <c r="V355" s="20">
        <v>60.283092535035607</v>
      </c>
      <c r="W355" s="20">
        <v>47.108654530534302</v>
      </c>
      <c r="X355" s="20">
        <v>61.11631254810608</v>
      </c>
    </row>
    <row r="356" spans="1:24">
      <c r="A356" s="13" t="s">
        <v>31</v>
      </c>
      <c r="B356" s="13">
        <v>60</v>
      </c>
      <c r="C356" s="13" t="s">
        <v>372</v>
      </c>
      <c r="D356" s="14">
        <v>-3351.728002472978</v>
      </c>
      <c r="E356" s="17">
        <v>8.7799999999999994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587.88649504674788</v>
      </c>
      <c r="Q356" s="15"/>
      <c r="R356" s="20">
        <v>19.596216501558263</v>
      </c>
      <c r="T356" s="118">
        <v>-1.5356852962142575</v>
      </c>
      <c r="U356" s="120">
        <v>8.0387000575116652</v>
      </c>
      <c r="V356" s="20">
        <v>39.08601632434403</v>
      </c>
      <c r="W356" s="20">
        <v>35.90407685646457</v>
      </c>
      <c r="X356" s="20">
        <v>53.462898454810542</v>
      </c>
    </row>
    <row r="357" spans="1:24">
      <c r="A357" s="13" t="s">
        <v>17</v>
      </c>
      <c r="B357" s="13">
        <v>60</v>
      </c>
      <c r="C357" s="13" t="s">
        <v>372</v>
      </c>
      <c r="D357" s="14">
        <v>-19166.020493843323</v>
      </c>
      <c r="E357" s="17">
        <v>5.09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-866.4544568925603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719.58263416205045</v>
      </c>
      <c r="Q358" s="15"/>
      <c r="R358" s="20">
        <v>23.986087805401681</v>
      </c>
      <c r="T358" s="118">
        <v>-2.1966457692341868</v>
      </c>
      <c r="U358" s="120">
        <v>1.0532984499585174</v>
      </c>
      <c r="V358" s="20">
        <v>31.126599321660919</v>
      </c>
      <c r="W358" s="20">
        <v>61.017142719425252</v>
      </c>
      <c r="X358" s="20">
        <v>47.223903702106846</v>
      </c>
    </row>
    <row r="359" spans="1:24">
      <c r="A359" s="13" t="s">
        <v>410</v>
      </c>
      <c r="B359" s="13">
        <v>60</v>
      </c>
      <c r="C359" s="13" t="s">
        <v>372</v>
      </c>
      <c r="D359" s="13">
        <v>-724679.75609109993</v>
      </c>
      <c r="E359" s="17">
        <v>2285</v>
      </c>
      <c r="F359" s="13" t="s">
        <v>609</v>
      </c>
      <c r="G359" s="13" t="s">
        <v>920</v>
      </c>
      <c r="H359" s="13">
        <v>522.14700000000005</v>
      </c>
      <c r="I359" s="13" t="s">
        <v>921</v>
      </c>
      <c r="J359" s="13" t="s">
        <v>922</v>
      </c>
      <c r="K359" s="13" t="s">
        <v>923</v>
      </c>
      <c r="L359" s="13" t="s">
        <v>1839</v>
      </c>
      <c r="M359" s="13" t="s">
        <v>1840</v>
      </c>
      <c r="N359" s="13" t="s">
        <v>1143</v>
      </c>
      <c r="O359" s="13">
        <v>53.472121406965769</v>
      </c>
      <c r="P359" s="13">
        <v>587.5175429458269</v>
      </c>
      <c r="Q359" s="15"/>
      <c r="R359" s="20">
        <v>19.583918098194228</v>
      </c>
      <c r="T359" s="118">
        <v>-2246.4380405652628</v>
      </c>
      <c r="U359" s="120">
        <v>-1056.5574746895845</v>
      </c>
      <c r="V359" s="20">
        <v>42.004389455512417</v>
      </c>
      <c r="W359" s="20">
        <v>39.454000740053296</v>
      </c>
      <c r="X359" s="20">
        <v>44.67869767941179</v>
      </c>
    </row>
    <row r="360" spans="1:24">
      <c r="A360" s="13" t="s">
        <v>465</v>
      </c>
      <c r="B360" s="13">
        <v>60</v>
      </c>
      <c r="C360" s="13" t="s">
        <v>372</v>
      </c>
      <c r="D360" s="14">
        <v>14174.699352215895</v>
      </c>
      <c r="E360" s="17">
        <v>45.98</v>
      </c>
      <c r="F360" s="13" t="s">
        <v>618</v>
      </c>
      <c r="G360" s="13" t="s">
        <v>1097</v>
      </c>
      <c r="H360" s="13" t="s">
        <v>1841</v>
      </c>
      <c r="I360" s="13" t="s">
        <v>489</v>
      </c>
      <c r="J360" s="13" t="s">
        <v>1098</v>
      </c>
      <c r="K360" s="13" t="s">
        <v>924</v>
      </c>
      <c r="L360" s="13" t="s">
        <v>989</v>
      </c>
      <c r="M360" s="13" t="s">
        <v>1842</v>
      </c>
      <c r="N360" s="13" t="s">
        <v>500</v>
      </c>
      <c r="P360" s="13">
        <v>1473.2031663855721</v>
      </c>
      <c r="Q360" s="16" t="s">
        <v>2389</v>
      </c>
      <c r="R360" s="20">
        <v>49.106772212852405</v>
      </c>
      <c r="T360" s="120">
        <v>80.315789375315134</v>
      </c>
      <c r="U360" s="118"/>
      <c r="V360" s="20">
        <v>52.282217902304112</v>
      </c>
      <c r="W360" s="20">
        <v>70.425800565095557</v>
      </c>
      <c r="X360" s="20">
        <v>86.840088124256766</v>
      </c>
    </row>
    <row r="361" spans="1:24">
      <c r="A361" s="13" t="s">
        <v>79</v>
      </c>
      <c r="B361" s="13">
        <v>60</v>
      </c>
      <c r="C361" s="13" t="s">
        <v>372</v>
      </c>
      <c r="D361" s="14">
        <v>-37710.553804803341</v>
      </c>
      <c r="E361" s="17">
        <v>75.599999999999994</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380.66661452574175</v>
      </c>
      <c r="Q361" s="15"/>
      <c r="R361" s="20">
        <v>12.688887150858058</v>
      </c>
      <c r="T361" s="118">
        <v>-46.342250704519472</v>
      </c>
      <c r="U361" s="118">
        <v>95.594755743914561</v>
      </c>
      <c r="V361" s="20">
        <v>33.450396424805781</v>
      </c>
      <c r="W361" s="20">
        <v>41.599775067245126</v>
      </c>
      <c r="X361" s="20">
        <v>52.960553946167785</v>
      </c>
    </row>
    <row r="362" spans="1:24">
      <c r="A362" s="13" t="s">
        <v>150</v>
      </c>
      <c r="B362" s="13">
        <v>60</v>
      </c>
      <c r="C362" s="13" t="s">
        <v>372</v>
      </c>
      <c r="D362" s="14">
        <v>-11722.237134165</v>
      </c>
      <c r="E362" s="17">
        <v>77.45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580.53359098296255</v>
      </c>
      <c r="Q362" s="15"/>
      <c r="R362" s="20">
        <v>19.351119699432086</v>
      </c>
      <c r="T362" s="118">
        <v>-56.831899686152667</v>
      </c>
      <c r="U362" s="120">
        <v>29.449616075835081</v>
      </c>
      <c r="V362" s="20">
        <v>38.008255183861081</v>
      </c>
      <c r="W362" s="20">
        <v>47.52911099286441</v>
      </c>
      <c r="X362" s="20">
        <v>47.344261409737541</v>
      </c>
    </row>
    <row r="363" spans="1:24">
      <c r="A363" s="13" t="s">
        <v>727</v>
      </c>
      <c r="B363" s="13">
        <v>60</v>
      </c>
      <c r="C363" s="13" t="s">
        <v>372</v>
      </c>
      <c r="D363" s="14">
        <v>86270.790322851957</v>
      </c>
      <c r="E363" s="17">
        <v>180.8</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2451.7847213277805</v>
      </c>
      <c r="Q363" s="15"/>
      <c r="R363" s="20">
        <v>81.726157377592685</v>
      </c>
      <c r="T363" s="118">
        <v>105.33835222028557</v>
      </c>
      <c r="U363" s="118">
        <v>253.80967183428453</v>
      </c>
      <c r="V363" s="20">
        <v>57.043856479624402</v>
      </c>
      <c r="W363" s="20">
        <v>45.332636093490933</v>
      </c>
      <c r="X363" s="20">
        <v>64.215333670302897</v>
      </c>
    </row>
    <row r="364" spans="1:24">
      <c r="A364" s="13" t="s">
        <v>69</v>
      </c>
      <c r="B364" s="13">
        <v>60</v>
      </c>
      <c r="C364" s="13" t="s">
        <v>372</v>
      </c>
      <c r="D364" s="14">
        <v>-1746.9457321990944</v>
      </c>
      <c r="E364" s="17">
        <v>70.349999999999994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1892.8432214917791</v>
      </c>
      <c r="Q364" s="15"/>
      <c r="R364" s="20">
        <v>63.09477404972597</v>
      </c>
      <c r="T364" s="118">
        <v>-22.101641817031634</v>
      </c>
      <c r="U364" s="118">
        <v>134.05870071551277</v>
      </c>
      <c r="V364" s="20">
        <v>42.471203516954731</v>
      </c>
      <c r="W364" s="20">
        <v>56.459870944744956</v>
      </c>
      <c r="X364" s="20">
        <v>61.40813510806543</v>
      </c>
    </row>
    <row r="365" spans="1:24">
      <c r="A365" s="13" t="s">
        <v>124</v>
      </c>
      <c r="B365" s="13">
        <v>60</v>
      </c>
      <c r="C365" s="13" t="s">
        <v>372</v>
      </c>
      <c r="D365" s="14">
        <v>-817.81063922093495</v>
      </c>
      <c r="E365" s="17">
        <v>1.83</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460.20075125862252</v>
      </c>
      <c r="Q365" s="16" t="s">
        <v>2390</v>
      </c>
      <c r="R365" s="20">
        <v>15.340025041954084</v>
      </c>
      <c r="T365" s="118">
        <v>-5.7680765962766145</v>
      </c>
      <c r="U365" s="120">
        <v>0.30889978845463517</v>
      </c>
      <c r="V365" s="20">
        <v>24.013265326848646</v>
      </c>
      <c r="W365" s="20">
        <v>57.091314785140831</v>
      </c>
      <c r="X365" s="20">
        <v>41.714334607425258</v>
      </c>
    </row>
    <row r="366" spans="1:24">
      <c r="A366" s="13" t="s">
        <v>475</v>
      </c>
      <c r="B366" s="13">
        <v>60</v>
      </c>
      <c r="C366" s="13" t="s">
        <v>372</v>
      </c>
      <c r="D366" s="14">
        <v>-682.61170854533759</v>
      </c>
      <c r="E366" s="17">
        <v>21.24</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1837.2367538392434</v>
      </c>
      <c r="Q366" s="15"/>
      <c r="R366" s="20">
        <v>61.241225127974779</v>
      </c>
      <c r="T366" s="118">
        <v>-19.096046246740208</v>
      </c>
      <c r="U366" s="120">
        <v>-5.1517178861904256</v>
      </c>
      <c r="V366" s="20">
        <v>35.863980237000469</v>
      </c>
      <c r="W366" s="20">
        <v>50.589345984179324</v>
      </c>
      <c r="X366" s="20">
        <v>42.901590612304304</v>
      </c>
    </row>
    <row r="367" spans="1:24">
      <c r="A367" s="13" t="s">
        <v>411</v>
      </c>
      <c r="B367" s="13">
        <v>60</v>
      </c>
      <c r="C367" s="13" t="s">
        <v>372</v>
      </c>
      <c r="D367" s="14">
        <v>-138315.2367577751</v>
      </c>
      <c r="E367" s="17">
        <v>26</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590.80049554626248</v>
      </c>
      <c r="Q367" s="15"/>
      <c r="R367" s="20">
        <v>19.693349851542084</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147.3038886750733</v>
      </c>
      <c r="Q368" s="15"/>
      <c r="R368" s="20">
        <v>4.9101296225024429</v>
      </c>
      <c r="T368" s="118">
        <v>-1.6155088645528259</v>
      </c>
      <c r="U368" s="118">
        <v>3.7432322034312859</v>
      </c>
      <c r="V368" s="20">
        <v>34.803173129602747</v>
      </c>
      <c r="W368" s="20">
        <v>45.815969651116511</v>
      </c>
      <c r="X368" s="20">
        <v>55.708639650979393</v>
      </c>
    </row>
    <row r="369" spans="1:24">
      <c r="A369" s="13" t="s">
        <v>534</v>
      </c>
      <c r="B369" s="13">
        <v>60</v>
      </c>
      <c r="C369" s="13" t="s">
        <v>372</v>
      </c>
      <c r="D369" s="14">
        <v>-5280.8078739262501</v>
      </c>
      <c r="E369" s="17">
        <v>27.82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155.38787942267371</v>
      </c>
      <c r="Q369" s="15"/>
      <c r="R369" s="20">
        <v>5.1795959807557903</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244.79061685935366</v>
      </c>
      <c r="Q370" s="16" t="s">
        <v>2391</v>
      </c>
      <c r="R370" s="20">
        <v>8.1596872286451223</v>
      </c>
      <c r="T370" s="118">
        <v>-4.9227752885653775</v>
      </c>
      <c r="U370" s="120">
        <v>-8.6123262203878781</v>
      </c>
      <c r="V370" s="20">
        <v>37.37199831765453</v>
      </c>
      <c r="W370" s="20">
        <v>39.401918051362237</v>
      </c>
      <c r="X370" s="20">
        <v>42.925401697408965</v>
      </c>
    </row>
    <row r="371" spans="1:24">
      <c r="A371" s="13" t="s">
        <v>412</v>
      </c>
      <c r="B371" s="13">
        <v>60</v>
      </c>
      <c r="C371" s="13" t="s">
        <v>372</v>
      </c>
      <c r="D371" s="14">
        <v>-2137.7380716163684</v>
      </c>
      <c r="E371" s="17">
        <v>13.28</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606.14886349975018</v>
      </c>
      <c r="Q371" s="15"/>
      <c r="R371" s="20">
        <v>20.20496211665834</v>
      </c>
      <c r="T371" s="118">
        <v>-11.65666307349694</v>
      </c>
      <c r="U371" s="120">
        <v>4.8920743685527057</v>
      </c>
      <c r="V371" s="20">
        <v>32.012056217021751</v>
      </c>
      <c r="W371" s="20">
        <v>47.085259947050318</v>
      </c>
      <c r="X371" s="20">
        <v>45.731837917568065</v>
      </c>
    </row>
    <row r="372" spans="1:24">
      <c r="A372" s="13" t="s">
        <v>526</v>
      </c>
      <c r="B372" s="13">
        <v>60</v>
      </c>
      <c r="C372" s="13" t="s">
        <v>372</v>
      </c>
      <c r="D372" s="14">
        <v>-5508.6580155074216</v>
      </c>
      <c r="E372" s="17">
        <v>21.54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223.70084530646619</v>
      </c>
      <c r="Q372" s="15"/>
      <c r="R372" s="20">
        <v>7.4566948435488731</v>
      </c>
      <c r="T372" s="118">
        <v>-30.406765754015694</v>
      </c>
      <c r="U372" s="118"/>
      <c r="V372" s="20">
        <v>44.495414684127979</v>
      </c>
      <c r="W372" s="20">
        <v>60.028279981184959</v>
      </c>
      <c r="X372" s="20">
        <v>44.124365223548651</v>
      </c>
    </row>
    <row r="373" spans="1:24">
      <c r="A373" s="13" t="s">
        <v>281</v>
      </c>
      <c r="B373" s="13">
        <v>60</v>
      </c>
      <c r="C373" s="13" t="s">
        <v>372</v>
      </c>
      <c r="D373" s="13">
        <v>-5312.0428031417077</v>
      </c>
      <c r="E373" s="17">
        <v>133.80000000000001</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402.80804620375704</v>
      </c>
      <c r="Q373" s="15"/>
      <c r="R373" s="20">
        <v>13.426934873458569</v>
      </c>
      <c r="T373" s="118">
        <v>-55.345053227817971</v>
      </c>
      <c r="U373" s="120">
        <v>98.655380492029394</v>
      </c>
      <c r="V373" s="20">
        <v>45.20108868377406</v>
      </c>
      <c r="W373" s="20">
        <v>40.187447376428381</v>
      </c>
      <c r="X373" s="20">
        <v>50.921701189581341</v>
      </c>
    </row>
    <row r="374" spans="1:24">
      <c r="A374" s="13" t="s">
        <v>510</v>
      </c>
      <c r="B374" s="13">
        <v>60</v>
      </c>
      <c r="C374" s="13" t="s">
        <v>372</v>
      </c>
      <c r="D374" s="14">
        <v>-1281.1610218759163</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-27399.868933963775</v>
      </c>
      <c r="E375" s="17">
        <v>81.900000000000006</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155.28267371805259</v>
      </c>
      <c r="Q375" s="15"/>
      <c r="R375" s="20">
        <v>5.1760891239350864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8.98</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-102943.49781350406</v>
      </c>
      <c r="E377" s="17">
        <v>132.5</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919.93685256531546</v>
      </c>
      <c r="Q377" s="15"/>
      <c r="R377" s="20">
        <v>30.664561752177182</v>
      </c>
      <c r="T377" s="118">
        <v>-2.3084055026498618</v>
      </c>
      <c r="U377" s="118">
        <v>291.89909683807741</v>
      </c>
      <c r="V377" s="20">
        <v>41.446729528790023</v>
      </c>
      <c r="W377" s="20">
        <v>35.300147677018479</v>
      </c>
      <c r="X377" s="20">
        <v>61.029651859965426</v>
      </c>
    </row>
    <row r="378" spans="1:24">
      <c r="A378" s="13" t="s">
        <v>554</v>
      </c>
      <c r="B378" s="13">
        <v>60</v>
      </c>
      <c r="C378" s="13" t="s">
        <v>372</v>
      </c>
      <c r="D378" s="13">
        <v>-3818012.9078932987</v>
      </c>
      <c r="E378" s="17">
        <v>11852.5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372.86014324489383</v>
      </c>
      <c r="Q378" s="15"/>
      <c r="R378" s="20">
        <v>12.42867144149646</v>
      </c>
      <c r="T378" s="118">
        <v>-9526.7399169584678</v>
      </c>
      <c r="U378" s="118">
        <v>13797.112240753031</v>
      </c>
      <c r="V378" s="20">
        <v>30.645091473215675</v>
      </c>
      <c r="W378" s="20">
        <v>43.546776430876612</v>
      </c>
      <c r="X378" s="20">
        <v>50.230249511668887</v>
      </c>
    </row>
    <row r="379" spans="1:24">
      <c r="A379" s="13" t="s">
        <v>46</v>
      </c>
      <c r="B379" s="13">
        <v>60</v>
      </c>
      <c r="C379" s="13" t="s">
        <v>372</v>
      </c>
      <c r="D379" s="14">
        <v>-77255.855416581195</v>
      </c>
      <c r="E379" s="17">
        <v>1010</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690.66090105119838</v>
      </c>
      <c r="Q379" s="15"/>
      <c r="R379" s="20">
        <v>23.022030035039947</v>
      </c>
      <c r="T379" s="118">
        <v>-554.20298194994075</v>
      </c>
      <c r="U379" s="120">
        <v>840.82099613200171</v>
      </c>
      <c r="V379" s="20">
        <v>30.248800313941338</v>
      </c>
      <c r="W379" s="20">
        <v>55.357928960753981</v>
      </c>
      <c r="X379" s="20">
        <v>50.475748521849155</v>
      </c>
    </row>
    <row r="380" spans="1:24">
      <c r="A380" s="13" t="s">
        <v>730</v>
      </c>
      <c r="B380" s="13">
        <v>60</v>
      </c>
      <c r="C380" s="13" t="s">
        <v>372</v>
      </c>
      <c r="D380" s="14">
        <v>3535.0865182540047</v>
      </c>
      <c r="E380" s="17">
        <v>34.76</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678.64581069187375</v>
      </c>
      <c r="Q380" s="15"/>
      <c r="R380" s="20">
        <v>22.621527023062459</v>
      </c>
      <c r="T380" s="118">
        <v>-7.4438015428164306</v>
      </c>
      <c r="U380" s="120">
        <v>29.626234431034959</v>
      </c>
      <c r="V380" s="20">
        <v>61.861026164989553</v>
      </c>
      <c r="W380" s="20">
        <v>60.362536254034936</v>
      </c>
      <c r="X380" s="20">
        <v>53.477604271159009</v>
      </c>
    </row>
    <row r="381" spans="1:24">
      <c r="A381" s="13" t="s">
        <v>299</v>
      </c>
      <c r="B381" s="13">
        <v>60</v>
      </c>
      <c r="C381" s="13" t="s">
        <v>372</v>
      </c>
      <c r="D381" s="14">
        <v>-8804.5323427191142</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461.16238485769077</v>
      </c>
      <c r="Q381" s="16" t="s">
        <v>2392</v>
      </c>
      <c r="R381" s="20">
        <v>15.37207949525636</v>
      </c>
      <c r="T381" s="118">
        <v>-44.725549744646926</v>
      </c>
      <c r="U381" s="118">
        <v>91.445886391106512</v>
      </c>
      <c r="V381" s="20">
        <v>35.610295082173685</v>
      </c>
      <c r="W381" s="20">
        <v>31.18963332661512</v>
      </c>
      <c r="X381" s="20">
        <v>53.310174330582932</v>
      </c>
    </row>
    <row r="382" spans="1:24">
      <c r="A382" s="13" t="s">
        <v>413</v>
      </c>
      <c r="B382" s="13">
        <v>60</v>
      </c>
      <c r="C382" s="13" t="s">
        <v>372</v>
      </c>
      <c r="D382" s="14">
        <v>-4168.0213189725455</v>
      </c>
      <c r="E382" s="17">
        <v>14.61</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247.11474921315798</v>
      </c>
      <c r="Q382" s="15"/>
      <c r="R382" s="20">
        <v>8.2371583071052665</v>
      </c>
      <c r="T382" s="118">
        <v>-7.0403167424807478</v>
      </c>
      <c r="U382" s="120">
        <v>-6.4329338478060194</v>
      </c>
      <c r="V382" s="20">
        <v>33.794025698998496</v>
      </c>
      <c r="W382" s="20">
        <v>46.315412206778475</v>
      </c>
      <c r="X382" s="20">
        <v>45.255336845440446</v>
      </c>
    </row>
    <row r="383" spans="1:24">
      <c r="A383" s="13" t="s">
        <v>330</v>
      </c>
      <c r="B383" s="13">
        <v>60</v>
      </c>
      <c r="C383" s="13" t="s">
        <v>372</v>
      </c>
      <c r="D383" s="14">
        <v>-927.75721004485945</v>
      </c>
      <c r="E383" s="17">
        <v>9.91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755.83279137155398</v>
      </c>
      <c r="Q383" s="15"/>
      <c r="R383" s="20">
        <v>25.194426379051798</v>
      </c>
      <c r="T383" s="118">
        <v>-19.21324279131996</v>
      </c>
      <c r="U383" s="120">
        <v>8.8378056883937006</v>
      </c>
      <c r="V383" s="20">
        <v>21.175759424513281</v>
      </c>
      <c r="W383" s="20">
        <v>47.977131410073049</v>
      </c>
      <c r="X383" s="20">
        <v>44.881213243211704</v>
      </c>
    </row>
    <row r="384" spans="1:24">
      <c r="A384" s="13" t="s">
        <v>128</v>
      </c>
      <c r="B384" s="13">
        <v>60</v>
      </c>
      <c r="C384" s="13" t="s">
        <v>372</v>
      </c>
      <c r="D384" s="14">
        <v>10438.788335434168</v>
      </c>
      <c r="E384" s="17">
        <v>35.58</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-262.36228555973184</v>
      </c>
      <c r="E385" s="17">
        <v>12.05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362.22570632876534</v>
      </c>
      <c r="Q385" s="15"/>
      <c r="R385" s="20">
        <v>12.074190210958845</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-260.87418311139476</v>
      </c>
      <c r="E387" s="17">
        <v>2.17</v>
      </c>
      <c r="F387" s="13" t="s">
        <v>255</v>
      </c>
      <c r="G387" s="13" t="s">
        <v>1042</v>
      </c>
      <c r="H387" s="13" t="s">
        <v>1870</v>
      </c>
      <c r="I387" s="13" t="s">
        <v>846</v>
      </c>
      <c r="J387" s="13" t="s">
        <v>1043</v>
      </c>
      <c r="K387" s="13" t="s">
        <v>932</v>
      </c>
      <c r="L387" s="13" t="s">
        <v>1216</v>
      </c>
      <c r="M387" s="13" t="s">
        <v>1871</v>
      </c>
      <c r="N387" s="13" t="s">
        <v>933</v>
      </c>
      <c r="P387" s="13">
        <v>216.30523546356955</v>
      </c>
      <c r="Q387" s="15"/>
      <c r="R387" s="20">
        <v>7.2101745154523185</v>
      </c>
      <c r="T387" s="118">
        <v>-0.73511391429109896</v>
      </c>
      <c r="U387" s="118"/>
      <c r="V387" s="20">
        <v>63.391641449069866</v>
      </c>
      <c r="W387" s="20">
        <v>37.138779897382463</v>
      </c>
      <c r="X387" s="20"/>
    </row>
    <row r="388" spans="1:24">
      <c r="A388" s="13" t="s">
        <v>47</v>
      </c>
      <c r="B388" s="13">
        <v>60</v>
      </c>
      <c r="C388" s="13" t="s">
        <v>372</v>
      </c>
      <c r="D388" s="14">
        <v>988.41265638807795</v>
      </c>
      <c r="E388" s="17">
        <v>2.13</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2233.0533915705323</v>
      </c>
      <c r="Q388" s="16" t="s">
        <v>2245</v>
      </c>
      <c r="R388" s="20">
        <v>74.43511305235107</v>
      </c>
      <c r="T388" s="118">
        <v>-3.3558474836355612</v>
      </c>
      <c r="U388" s="120">
        <v>-4.8861149406170812</v>
      </c>
      <c r="V388" s="20">
        <v>33.58492337740104</v>
      </c>
      <c r="W388" s="20">
        <v>49.993814415888046</v>
      </c>
      <c r="X388" s="20">
        <v>37.462776877298268</v>
      </c>
    </row>
    <row r="389" spans="1:24">
      <c r="A389" s="13" t="s">
        <v>269</v>
      </c>
      <c r="B389" s="13">
        <v>60</v>
      </c>
      <c r="C389" s="13" t="s">
        <v>372</v>
      </c>
      <c r="D389" s="14">
        <v>-6428.8019234621888</v>
      </c>
      <c r="E389" s="17">
        <v>36.1</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479.66971240636389</v>
      </c>
      <c r="Q389" s="15"/>
      <c r="R389" s="20">
        <v>15.988990413545462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159.1</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-3612.5644782977415</v>
      </c>
      <c r="E391" s="17">
        <v>24.68</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250.69483326330834</v>
      </c>
      <c r="Q391" s="15"/>
      <c r="R391" s="20">
        <v>8.3564944421102787</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414.44529525734549</v>
      </c>
      <c r="Q392" s="15"/>
      <c r="R392" s="20">
        <v>13.81484317524485</v>
      </c>
      <c r="T392" s="118">
        <v>-4.2437772815129859</v>
      </c>
      <c r="U392" s="120">
        <v>-4.871305413817657</v>
      </c>
      <c r="V392" s="20">
        <v>32.678544749830635</v>
      </c>
      <c r="W392" s="20">
        <v>37.835064011187683</v>
      </c>
      <c r="X392" s="20">
        <v>39.235290562602891</v>
      </c>
    </row>
    <row r="393" spans="1:24">
      <c r="A393" s="13" t="s">
        <v>521</v>
      </c>
      <c r="B393" s="13">
        <v>60</v>
      </c>
      <c r="C393" s="13" t="s">
        <v>372</v>
      </c>
      <c r="D393" s="14">
        <v>-73031.014334852807</v>
      </c>
      <c r="E393" s="17">
        <v>43.56</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-402.4545615873887</v>
      </c>
      <c r="E394" s="17">
        <v>2.95</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536.24789644866075</v>
      </c>
      <c r="Q394" s="15"/>
      <c r="R394" s="20">
        <v>17.874929881622027</v>
      </c>
      <c r="T394" s="118">
        <v>-6.7642537694577243</v>
      </c>
      <c r="U394" s="120">
        <v>-1.9925340286880466</v>
      </c>
      <c r="V394" s="20">
        <v>29.361953656356981</v>
      </c>
      <c r="W394" s="20">
        <v>41.620179883829948</v>
      </c>
      <c r="X394" s="20">
        <v>42.16374926513501</v>
      </c>
    </row>
    <row r="395" spans="1:24">
      <c r="A395" s="13" t="s">
        <v>59</v>
      </c>
      <c r="B395" s="13">
        <v>60</v>
      </c>
      <c r="C395" s="13" t="s">
        <v>372</v>
      </c>
      <c r="D395" s="14">
        <v>-1264.7764533202376</v>
      </c>
      <c r="E395" s="17">
        <v>19.079999999999998</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345.42020076423245</v>
      </c>
      <c r="Q395" s="15"/>
      <c r="R395" s="20">
        <v>11.514006692141082</v>
      </c>
      <c r="T395" s="118">
        <v>-14.885732640948355</v>
      </c>
      <c r="U395" s="118">
        <v>32.452984701463841</v>
      </c>
      <c r="V395" s="20">
        <v>34.412278707058192</v>
      </c>
      <c r="W395" s="20">
        <v>47.786127977376239</v>
      </c>
      <c r="X395" s="20">
        <v>57.921060411515001</v>
      </c>
    </row>
    <row r="396" spans="1:24">
      <c r="A396" s="13" t="s">
        <v>177</v>
      </c>
      <c r="B396" s="13">
        <v>60</v>
      </c>
      <c r="C396" s="13" t="s">
        <v>372</v>
      </c>
      <c r="D396" s="14">
        <v>-13394.320031173236</v>
      </c>
      <c r="E396" s="17">
        <v>16.78</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214.46018662946494</v>
      </c>
      <c r="Q396" s="15"/>
      <c r="R396" s="20">
        <v>7.1486728876488312</v>
      </c>
      <c r="T396" s="118">
        <v>-3.5575842351009257</v>
      </c>
      <c r="U396" s="120">
        <v>17.62481235250597</v>
      </c>
      <c r="V396" s="20">
        <v>46.716451619086918</v>
      </c>
      <c r="W396" s="20">
        <v>57.892151955375574</v>
      </c>
      <c r="X396" s="20">
        <v>52.251105076535616</v>
      </c>
    </row>
    <row r="397" spans="1:24">
      <c r="A397" s="13" t="s">
        <v>164</v>
      </c>
      <c r="B397" s="13">
        <v>60</v>
      </c>
      <c r="C397" s="13" t="s">
        <v>372</v>
      </c>
      <c r="D397" s="14">
        <v>-2511.577399884608</v>
      </c>
      <c r="E397" s="17">
        <v>15.57</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400.87344013638585</v>
      </c>
      <c r="Q397" s="15"/>
      <c r="R397" s="20">
        <v>13.362448004546195</v>
      </c>
      <c r="T397" s="118">
        <v>-7.330673818050748</v>
      </c>
      <c r="U397" s="120">
        <v>12.830012013077745</v>
      </c>
      <c r="V397" s="20">
        <v>38.535298681131962</v>
      </c>
      <c r="W397" s="20">
        <v>49.397733099836017</v>
      </c>
      <c r="X397" s="20">
        <v>52.279702680751747</v>
      </c>
    </row>
    <row r="398" spans="1:24">
      <c r="A398" s="13" t="s">
        <v>176</v>
      </c>
      <c r="B398" s="13">
        <v>60</v>
      </c>
      <c r="C398" s="13" t="s">
        <v>372</v>
      </c>
      <c r="D398" s="14">
        <v>-721.83636125230373</v>
      </c>
      <c r="E398" s="17">
        <v>1.19</v>
      </c>
      <c r="F398" s="13" t="s">
        <v>233</v>
      </c>
      <c r="G398" s="13" t="s">
        <v>1044</v>
      </c>
      <c r="H398" s="13" t="s">
        <v>1883</v>
      </c>
      <c r="I398" s="13" t="s">
        <v>1058</v>
      </c>
      <c r="J398" s="13" t="s">
        <v>1045</v>
      </c>
      <c r="K398" s="13" t="s">
        <v>1060</v>
      </c>
      <c r="L398" s="13" t="s">
        <v>1244</v>
      </c>
      <c r="M398" s="13" t="s">
        <v>1411</v>
      </c>
      <c r="N398" s="13" t="s">
        <v>1314</v>
      </c>
      <c r="O398" s="13">
        <v>0.1546630731356351</v>
      </c>
      <c r="P398" s="13">
        <v>403.75811152631223</v>
      </c>
      <c r="Q398" s="16" t="s">
        <v>2223</v>
      </c>
      <c r="R398" s="20">
        <v>13.458603717543742</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1618.5669618285053</v>
      </c>
      <c r="Q399" s="15"/>
      <c r="R399" s="20">
        <v>53.95223206095018</v>
      </c>
      <c r="T399" s="118">
        <v>5.0219803119362982</v>
      </c>
      <c r="U399" s="118">
        <v>13.28268102095393</v>
      </c>
      <c r="V399" s="20">
        <v>44.422760390805308</v>
      </c>
      <c r="W399" s="20">
        <v>68.648777828825104</v>
      </c>
      <c r="X399" s="20">
        <v>67.597577452592745</v>
      </c>
    </row>
    <row r="400" spans="1:24">
      <c r="A400" s="13" t="s">
        <v>762</v>
      </c>
      <c r="B400" s="13">
        <v>60</v>
      </c>
      <c r="C400" s="13" t="s">
        <v>372</v>
      </c>
      <c r="D400" s="14">
        <v>-1781.1642778048943</v>
      </c>
      <c r="E400" s="17">
        <v>11.3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320.30420725889553</v>
      </c>
      <c r="Q400" s="15"/>
      <c r="R400" s="20">
        <v>10.676806908629851</v>
      </c>
      <c r="T400" s="118"/>
      <c r="U400" s="118"/>
      <c r="V400" s="20">
        <v>45.498900890265283</v>
      </c>
      <c r="W400" s="20">
        <v>40.931923271004045</v>
      </c>
      <c r="X400" s="20"/>
    </row>
    <row r="401" spans="1:24">
      <c r="A401" s="13" t="s">
        <v>270</v>
      </c>
      <c r="B401" s="13">
        <v>60</v>
      </c>
      <c r="C401" s="13" t="s">
        <v>372</v>
      </c>
      <c r="D401" s="14">
        <v>-249336.16554711876</v>
      </c>
      <c r="E401" s="17">
        <v>516</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848.4475312685056</v>
      </c>
      <c r="Q401" s="15"/>
      <c r="R401" s="20">
        <v>28.281584375616852</v>
      </c>
      <c r="T401" s="118">
        <v>66.575397751538503</v>
      </c>
      <c r="U401" s="118">
        <v>685.3830656515072</v>
      </c>
      <c r="V401" s="20">
        <v>46.904103503110491</v>
      </c>
      <c r="W401" s="20">
        <v>20.569173981310275</v>
      </c>
      <c r="X401" s="20">
        <v>61.86498548945378</v>
      </c>
    </row>
    <row r="402" spans="1:24">
      <c r="A402" s="13" t="s">
        <v>731</v>
      </c>
      <c r="B402" s="13">
        <v>60</v>
      </c>
      <c r="C402" s="13" t="s">
        <v>372</v>
      </c>
      <c r="D402" s="14">
        <v>-773.10914250813937</v>
      </c>
      <c r="E402" s="17">
        <v>3.15</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181.9782727242972</v>
      </c>
      <c r="Q402" s="15"/>
      <c r="R402" s="20">
        <v>6.0659424241432403</v>
      </c>
      <c r="T402" s="118">
        <v>-2.0944520012425549</v>
      </c>
      <c r="U402" s="118"/>
      <c r="V402" s="20">
        <v>37.637841221035679</v>
      </c>
      <c r="W402" s="20">
        <v>44.448942088444248</v>
      </c>
      <c r="X402" s="20">
        <v>46.120931685055716</v>
      </c>
    </row>
    <row r="403" spans="1:24">
      <c r="A403" s="13" t="s">
        <v>184</v>
      </c>
      <c r="B403" s="13">
        <v>60</v>
      </c>
      <c r="C403" s="13" t="s">
        <v>372</v>
      </c>
      <c r="D403" s="14">
        <v>-13404.135421142129</v>
      </c>
      <c r="E403" s="17">
        <v>27.92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226.93692042701628</v>
      </c>
      <c r="Q403" s="15"/>
      <c r="R403" s="20">
        <v>7.5645640142338761</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436.82621441595757</v>
      </c>
      <c r="Q404" s="15"/>
      <c r="R404" s="20">
        <v>14.560873813865252</v>
      </c>
      <c r="T404" s="118">
        <v>-124.71602208994412</v>
      </c>
      <c r="U404" s="118">
        <v>119.07103581194292</v>
      </c>
      <c r="V404" s="20">
        <v>37.376089711180022</v>
      </c>
      <c r="W404" s="20">
        <v>36.12235862246979</v>
      </c>
      <c r="X404" s="20">
        <v>48.88067472025093</v>
      </c>
    </row>
    <row r="405" spans="1:24">
      <c r="A405" s="13" t="s">
        <v>136</v>
      </c>
      <c r="B405" s="13">
        <v>60</v>
      </c>
      <c r="C405" s="13" t="s">
        <v>372</v>
      </c>
      <c r="D405" s="14">
        <v>1599.4937814549103</v>
      </c>
      <c r="E405" s="17">
        <v>10.95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915.31040437165564</v>
      </c>
      <c r="Q405" s="15"/>
      <c r="R405" s="20">
        <v>30.510346812388523</v>
      </c>
      <c r="T405" s="118">
        <v>-10.349029170383997</v>
      </c>
      <c r="U405" s="120">
        <v>3.2058909258575952</v>
      </c>
      <c r="V405" s="20">
        <v>31.902572015475993</v>
      </c>
      <c r="W405" s="20">
        <v>65.74801406978807</v>
      </c>
      <c r="X405" s="20">
        <v>45.377514885965518</v>
      </c>
    </row>
    <row r="406" spans="1:24">
      <c r="A406" s="13" t="s">
        <v>415</v>
      </c>
      <c r="B406" s="13">
        <v>60</v>
      </c>
      <c r="C406" s="13" t="s">
        <v>372</v>
      </c>
      <c r="D406" s="14">
        <v>-1143.9750578464736</v>
      </c>
      <c r="E406" s="17">
        <v>4.8899999999999997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676.53349616881405</v>
      </c>
      <c r="Q406" s="15"/>
      <c r="R406" s="20">
        <v>22.551116538960468</v>
      </c>
      <c r="T406" s="118">
        <v>-4.5773695080817411</v>
      </c>
      <c r="U406" s="120">
        <v>-10.232556555811749</v>
      </c>
      <c r="V406" s="20">
        <v>28.820867488504373</v>
      </c>
      <c r="W406" s="20">
        <v>32.375188200028383</v>
      </c>
      <c r="X406" s="20">
        <v>39.46050696071498</v>
      </c>
    </row>
    <row r="407" spans="1:24">
      <c r="A407" s="13" t="s">
        <v>286</v>
      </c>
      <c r="B407" s="13">
        <v>60</v>
      </c>
      <c r="C407" s="13" t="s">
        <v>372</v>
      </c>
      <c r="D407" s="14">
        <v>-4065.2296312147128</v>
      </c>
      <c r="E407" s="17">
        <v>12.4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538.39857851905617</v>
      </c>
      <c r="Q407" s="15"/>
      <c r="R407" s="20">
        <v>17.946619283968538</v>
      </c>
      <c r="T407" s="118">
        <v>8.0148935830001911</v>
      </c>
      <c r="U407" s="118">
        <v>24.73978901345145</v>
      </c>
      <c r="V407" s="20">
        <v>44.989085035983877</v>
      </c>
      <c r="W407" s="20">
        <v>37.170788715641351</v>
      </c>
      <c r="X407" s="20">
        <v>70.682326963727462</v>
      </c>
    </row>
    <row r="408" spans="1:24">
      <c r="A408" s="13" t="s">
        <v>531</v>
      </c>
      <c r="B408" s="13">
        <v>60</v>
      </c>
      <c r="C408" s="13" t="s">
        <v>372</v>
      </c>
      <c r="D408" s="14">
        <v>-3650.3196555069549</v>
      </c>
      <c r="E408" s="17">
        <v>13.96</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1397.4245326123328</v>
      </c>
      <c r="Q408" s="15"/>
      <c r="R408" s="20">
        <v>46.580817753744427</v>
      </c>
      <c r="T408" s="120">
        <v>34.510693558344343</v>
      </c>
      <c r="U408" s="118"/>
      <c r="V408" s="20">
        <v>68.458235067221239</v>
      </c>
      <c r="W408" s="20">
        <v>44.738533816043649</v>
      </c>
      <c r="X408" s="20">
        <v>72.971486511443231</v>
      </c>
    </row>
    <row r="409" spans="1:24">
      <c r="A409" s="13" t="s">
        <v>637</v>
      </c>
      <c r="B409" s="13">
        <v>60</v>
      </c>
      <c r="C409" s="13" t="s">
        <v>372</v>
      </c>
      <c r="D409" s="14">
        <v>-11080.589409770986</v>
      </c>
      <c r="E409" s="17">
        <v>25.3</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425.73561937578808</v>
      </c>
      <c r="Q409" s="15"/>
      <c r="R409" s="20">
        <v>14.191187312526269</v>
      </c>
      <c r="T409" s="118">
        <v>-52.20989748878246</v>
      </c>
      <c r="U409" s="118"/>
      <c r="V409" s="20">
        <v>22.40076749499584</v>
      </c>
      <c r="W409" s="20">
        <v>44.72968962377557</v>
      </c>
      <c r="X409" s="20">
        <v>47.393229287503196</v>
      </c>
    </row>
    <row r="410" spans="1:24">
      <c r="A410" s="13" t="s">
        <v>441</v>
      </c>
      <c r="B410" s="13">
        <v>60</v>
      </c>
      <c r="C410" s="13" t="s">
        <v>372</v>
      </c>
      <c r="D410" s="14">
        <v>-6386.3970898660227</v>
      </c>
      <c r="E410" s="17">
        <v>416</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757.58890471400127</v>
      </c>
      <c r="Q410" s="15"/>
      <c r="R410" s="20">
        <v>25.252963490466708</v>
      </c>
      <c r="T410" s="118">
        <v>-10.228407454159765</v>
      </c>
      <c r="U410" s="118">
        <v>479.7549072101981</v>
      </c>
      <c r="V410" s="20">
        <v>53.137254372598733</v>
      </c>
      <c r="W410" s="20">
        <v>59.859309664055566</v>
      </c>
      <c r="X410" s="20">
        <v>60.199334485860504</v>
      </c>
    </row>
    <row r="411" spans="1:24">
      <c r="A411" s="13" t="s">
        <v>174</v>
      </c>
      <c r="B411" s="13">
        <v>60</v>
      </c>
      <c r="C411" s="13" t="s">
        <v>372</v>
      </c>
      <c r="D411" s="14">
        <v>591.67803810751036</v>
      </c>
      <c r="E411" s="17">
        <v>1.51</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2062.3230813679584</v>
      </c>
      <c r="Q411" s="16" t="s">
        <v>2217</v>
      </c>
      <c r="R411" s="20">
        <v>68.744102712265274</v>
      </c>
      <c r="T411" s="118">
        <v>-2.624156361126091</v>
      </c>
      <c r="U411" s="120">
        <v>-0.82611089867717924</v>
      </c>
      <c r="V411" s="20">
        <v>31.810924013252762</v>
      </c>
      <c r="W411" s="20">
        <v>45.255155636661748</v>
      </c>
      <c r="X411" s="20">
        <v>42.543114838706089</v>
      </c>
    </row>
    <row r="412" spans="1:24">
      <c r="A412" s="13" t="s">
        <v>320</v>
      </c>
      <c r="B412" s="13">
        <v>60</v>
      </c>
      <c r="C412" s="13" t="s">
        <v>372</v>
      </c>
      <c r="D412" s="14">
        <v>-399046.71359072381</v>
      </c>
      <c r="E412" s="17">
        <v>1560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724.13105112780863</v>
      </c>
      <c r="Q412" s="15"/>
      <c r="R412" s="20">
        <v>24.137701704260287</v>
      </c>
      <c r="T412" s="118">
        <v>799.68416650913241</v>
      </c>
      <c r="U412" s="120">
        <v>821.86260404694167</v>
      </c>
      <c r="V412" s="20">
        <v>53.64991560678498</v>
      </c>
      <c r="W412" s="20">
        <v>44.781680944255605</v>
      </c>
      <c r="X412" s="20">
        <v>54.538799677378158</v>
      </c>
    </row>
    <row r="413" spans="1:24">
      <c r="A413" s="13" t="s">
        <v>23</v>
      </c>
      <c r="B413" s="13">
        <v>60</v>
      </c>
      <c r="C413" s="13" t="s">
        <v>372</v>
      </c>
      <c r="D413" s="14">
        <v>-1450.7253203067717</v>
      </c>
      <c r="E413" s="17">
        <v>5.5</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151.82213729786321</v>
      </c>
      <c r="Q413" s="15"/>
      <c r="R413" s="20">
        <v>5.0607379099287737</v>
      </c>
      <c r="T413" s="118">
        <v>-1.5256712885096668</v>
      </c>
      <c r="U413" s="118">
        <v>7.402875616782385</v>
      </c>
      <c r="V413" s="20">
        <v>45.46302214931135</v>
      </c>
      <c r="W413" s="20">
        <v>41.466839451895872</v>
      </c>
      <c r="X413" s="20">
        <v>55.634101938322424</v>
      </c>
    </row>
    <row r="414" spans="1:24">
      <c r="A414" s="13" t="s">
        <v>154</v>
      </c>
      <c r="B414" s="13">
        <v>60</v>
      </c>
      <c r="C414" s="13" t="s">
        <v>372</v>
      </c>
      <c r="D414" s="14">
        <v>7884.4763289201228</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1407.8882212659821</v>
      </c>
      <c r="Q414" s="15"/>
      <c r="R414" s="20">
        <v>46.92960737553274</v>
      </c>
      <c r="T414" s="118">
        <v>20.977073171778109</v>
      </c>
      <c r="U414" s="120">
        <v>23.235842452651347</v>
      </c>
      <c r="V414" s="20">
        <v>59.733944377254922</v>
      </c>
      <c r="W414" s="20">
        <v>83.403486022797523</v>
      </c>
      <c r="X414" s="20">
        <v>60.127664415392587</v>
      </c>
    </row>
    <row r="415" spans="1:24">
      <c r="A415" s="13" t="s">
        <v>732</v>
      </c>
      <c r="B415" s="13">
        <v>60</v>
      </c>
      <c r="C415" s="13" t="s">
        <v>372</v>
      </c>
      <c r="D415" s="14">
        <v>-1625.2988293016913</v>
      </c>
      <c r="E415" s="17">
        <v>8.6999999999999993</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322.08664580943321</v>
      </c>
      <c r="Q415" s="15"/>
      <c r="R415" s="20">
        <v>10.736221526981106</v>
      </c>
      <c r="T415" s="118">
        <v>-4.6475295714734521</v>
      </c>
      <c r="U415" s="120">
        <v>7.8364174218229188</v>
      </c>
      <c r="V415" s="20">
        <v>33.312455062604478</v>
      </c>
      <c r="W415" s="20">
        <v>43.567182183505459</v>
      </c>
      <c r="X415" s="20">
        <v>52.923995927300055</v>
      </c>
    </row>
    <row r="416" spans="1:24">
      <c r="A416" s="13" t="s">
        <v>168</v>
      </c>
      <c r="B416" s="13">
        <v>60</v>
      </c>
      <c r="C416" s="13" t="s">
        <v>372</v>
      </c>
      <c r="D416" s="14">
        <v>-304.31963889473224</v>
      </c>
      <c r="E416" s="17">
        <v>5.3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551.78450481851178</v>
      </c>
      <c r="Q416" s="15"/>
      <c r="R416" s="20">
        <v>18.392816827283728</v>
      </c>
      <c r="T416" s="118">
        <v>-4.1303082674958613</v>
      </c>
      <c r="U416" s="120">
        <v>-3.2383605528677517</v>
      </c>
      <c r="V416" s="20">
        <v>37.522590776491867</v>
      </c>
      <c r="W416" s="20">
        <v>46.755944803756186</v>
      </c>
      <c r="X416" s="20">
        <v>40.897972602735948</v>
      </c>
    </row>
    <row r="417" spans="1:24">
      <c r="A417" s="13" t="s">
        <v>129</v>
      </c>
      <c r="B417" s="13">
        <v>60</v>
      </c>
      <c r="C417" s="13" t="s">
        <v>372</v>
      </c>
      <c r="D417" s="14">
        <v>-2006.0498049992593</v>
      </c>
      <c r="E417" s="17">
        <v>4.97</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200.19517190409869</v>
      </c>
      <c r="Q417" s="15"/>
      <c r="R417" s="20">
        <v>6.6731723968032899</v>
      </c>
      <c r="T417" s="118">
        <v>-9.554194596928518</v>
      </c>
      <c r="U417" s="120">
        <v>-6.9306421631118553</v>
      </c>
      <c r="V417" s="20">
        <v>24.034049590042279</v>
      </c>
      <c r="W417" s="20">
        <v>51.984790608010556</v>
      </c>
      <c r="X417" s="20">
        <v>37.375570318467872</v>
      </c>
    </row>
    <row r="418" spans="1:24">
      <c r="A418" s="13" t="s">
        <v>280</v>
      </c>
      <c r="B418" s="13">
        <v>60</v>
      </c>
      <c r="C418" s="13" t="s">
        <v>372</v>
      </c>
      <c r="D418" s="14">
        <v>82572.330242041964</v>
      </c>
      <c r="E418" s="17">
        <v>99</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118.5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1352.315973900593</v>
      </c>
      <c r="E420" s="17">
        <v>4.3899999999999997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2007.6774237311079</v>
      </c>
      <c r="Q420" s="16" t="s">
        <v>2252</v>
      </c>
      <c r="R420" s="20">
        <v>66.922580791036935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914.43449649412753</v>
      </c>
      <c r="E421" s="17">
        <v>11.32</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1599.6199478970104</v>
      </c>
      <c r="Q421" s="15"/>
      <c r="R421" s="20">
        <v>53.320664929900346</v>
      </c>
      <c r="T421" s="118">
        <v>-5.2942902842379347</v>
      </c>
      <c r="U421" s="118">
        <v>14.370417326192211</v>
      </c>
      <c r="V421" s="20">
        <v>32.90140270848395</v>
      </c>
      <c r="W421" s="20">
        <v>34.226663649205122</v>
      </c>
      <c r="X421" s="20">
        <v>55.721884559560095</v>
      </c>
    </row>
    <row r="422" spans="1:24">
      <c r="A422" s="13" t="s">
        <v>7</v>
      </c>
      <c r="B422" s="13">
        <v>60</v>
      </c>
      <c r="C422" s="13" t="s">
        <v>372</v>
      </c>
      <c r="D422" s="13">
        <v>-3010.4424420994037</v>
      </c>
      <c r="E422" s="17">
        <v>43.32</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595.13574617918664</v>
      </c>
      <c r="Q422" s="15"/>
      <c r="R422" s="20">
        <v>19.837858205972889</v>
      </c>
      <c r="T422" s="118">
        <v>-2.5599191568119295</v>
      </c>
      <c r="U422" s="120">
        <v>27.697630061631529</v>
      </c>
      <c r="V422" s="20">
        <v>45.440684664173538</v>
      </c>
      <c r="W422" s="20">
        <v>60.065485311603474</v>
      </c>
      <c r="X422" s="20">
        <v>54.851140655522684</v>
      </c>
    </row>
    <row r="423" spans="1:24">
      <c r="A423" s="13" t="s">
        <v>78</v>
      </c>
      <c r="B423" s="13">
        <v>60</v>
      </c>
      <c r="C423" s="13" t="s">
        <v>372</v>
      </c>
      <c r="D423" s="14">
        <v>-760.63502118651979</v>
      </c>
      <c r="E423" s="17">
        <v>8.86</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254.91342364063743</v>
      </c>
      <c r="Q423" s="15"/>
      <c r="R423" s="20">
        <v>8.4971141213545813</v>
      </c>
      <c r="T423" s="118">
        <v>-3.5845226451325729</v>
      </c>
      <c r="U423" s="120">
        <v>4.3575736651182595</v>
      </c>
      <c r="V423" s="20">
        <v>37.641727379079541</v>
      </c>
      <c r="W423" s="20">
        <v>38.32667808644738</v>
      </c>
      <c r="X423" s="20">
        <v>48.370392814727829</v>
      </c>
    </row>
    <row r="424" spans="1:24">
      <c r="A424" s="13" t="s">
        <v>151</v>
      </c>
      <c r="B424" s="13">
        <v>60</v>
      </c>
      <c r="C424" s="13" t="s">
        <v>372</v>
      </c>
      <c r="D424" s="14">
        <v>-20538.702870780413</v>
      </c>
      <c r="E424" s="17">
        <v>208</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275.00006283886762</v>
      </c>
      <c r="Q424" s="15"/>
      <c r="R424" s="20">
        <v>9.1666687612955879</v>
      </c>
      <c r="T424" s="118">
        <v>-72.129653463362047</v>
      </c>
      <c r="U424" s="120">
        <v>-9.2380869341391758</v>
      </c>
      <c r="V424" s="20">
        <v>48.693234439917909</v>
      </c>
      <c r="W424" s="20">
        <v>46.017114263948677</v>
      </c>
      <c r="X424" s="20">
        <v>47.008502245179912</v>
      </c>
    </row>
    <row r="425" spans="1:24">
      <c r="A425" s="13" t="s">
        <v>529</v>
      </c>
      <c r="B425" s="13">
        <v>60</v>
      </c>
      <c r="C425" s="13" t="s">
        <v>372</v>
      </c>
      <c r="D425" s="13">
        <v>518.45266918999937</v>
      </c>
      <c r="E425" s="17">
        <v>5.27</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854.58029861959858</v>
      </c>
      <c r="Q425" s="15"/>
      <c r="R425" s="20">
        <v>28.486009953986621</v>
      </c>
      <c r="T425" s="118">
        <v>-12.214179401365275</v>
      </c>
      <c r="U425" s="118"/>
      <c r="V425" s="20">
        <v>29.795124967199516</v>
      </c>
      <c r="W425" s="20">
        <v>46.200942855233542</v>
      </c>
      <c r="X425" s="20">
        <v>38.011224747648924</v>
      </c>
    </row>
    <row r="426" spans="1:24">
      <c r="A426" s="13" t="s">
        <v>347</v>
      </c>
      <c r="B426" s="13">
        <v>60</v>
      </c>
      <c r="C426" s="13" t="s">
        <v>372</v>
      </c>
      <c r="D426" s="14">
        <v>-13875.809578608909</v>
      </c>
      <c r="E426" s="17">
        <v>34.32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362.01292404226797</v>
      </c>
      <c r="Q426" s="15"/>
      <c r="R426" s="20">
        <v>12.067097468075598</v>
      </c>
      <c r="T426" s="118">
        <v>14.831430482199721</v>
      </c>
      <c r="U426" s="120">
        <v>23.191568504539788</v>
      </c>
      <c r="V426" s="20">
        <v>49.11698226113409</v>
      </c>
      <c r="W426" s="20">
        <v>39.953764474960209</v>
      </c>
      <c r="X426" s="20">
        <v>56.803934066080025</v>
      </c>
    </row>
    <row r="427" spans="1:24">
      <c r="A427" s="13" t="s">
        <v>220</v>
      </c>
      <c r="B427" s="13">
        <v>60</v>
      </c>
      <c r="C427" s="13" t="s">
        <v>372</v>
      </c>
      <c r="D427" s="14">
        <v>-1666.4884195130369</v>
      </c>
      <c r="E427" s="17">
        <v>7.28</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1319.7448239937314</v>
      </c>
      <c r="Q427" s="15"/>
      <c r="R427" s="20">
        <v>43.991494133124384</v>
      </c>
      <c r="T427" s="118">
        <v>2.2733423292406751</v>
      </c>
      <c r="U427" s="120">
        <v>3.2794541275415945</v>
      </c>
      <c r="V427" s="20">
        <v>35.720311215428183</v>
      </c>
      <c r="W427" s="20">
        <v>44.706546237960488</v>
      </c>
      <c r="X427" s="20">
        <v>54.299338213687491</v>
      </c>
    </row>
    <row r="428" spans="1:24">
      <c r="A428" s="13" t="s">
        <v>733</v>
      </c>
      <c r="B428" s="13">
        <v>60</v>
      </c>
      <c r="C428" s="13" t="s">
        <v>372</v>
      </c>
      <c r="D428" s="13">
        <v>-2204919.4262641892</v>
      </c>
      <c r="E428" s="17">
        <v>1468</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1188.4650221029588</v>
      </c>
      <c r="Q428" s="15"/>
      <c r="R428" s="20">
        <v>39.615500736765291</v>
      </c>
      <c r="T428" s="120">
        <v>8975.6543348119558</v>
      </c>
      <c r="U428" s="118"/>
      <c r="V428" s="20">
        <v>74.636015391594555</v>
      </c>
      <c r="W428" s="20">
        <v>78.565098578882186</v>
      </c>
      <c r="X428" s="20">
        <v>97.890327838348909</v>
      </c>
    </row>
    <row r="429" spans="1:24">
      <c r="A429" s="13" t="s">
        <v>481</v>
      </c>
      <c r="B429" s="13">
        <v>60</v>
      </c>
      <c r="C429" s="13" t="s">
        <v>372</v>
      </c>
      <c r="D429" s="14">
        <v>33181.735601232918</v>
      </c>
      <c r="E429" s="17">
        <v>68.3</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2267.2782171488989</v>
      </c>
      <c r="Q429" s="15"/>
      <c r="R429" s="20">
        <v>75.575940571629957</v>
      </c>
      <c r="T429" s="118">
        <v>-2.4445107474210204</v>
      </c>
      <c r="U429" s="118"/>
      <c r="V429" s="20">
        <v>69.855088187650765</v>
      </c>
      <c r="W429" s="20">
        <v>60.504112559159424</v>
      </c>
      <c r="X429" s="20">
        <v>53.612533308420403</v>
      </c>
    </row>
    <row r="430" spans="1:24">
      <c r="A430" s="13" t="s">
        <v>448</v>
      </c>
      <c r="B430" s="13">
        <v>60</v>
      </c>
      <c r="C430" s="13" t="s">
        <v>372</v>
      </c>
      <c r="D430" s="14">
        <v>-117430.13488249602</v>
      </c>
      <c r="E430" s="17">
        <v>178.6</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735.93888275118843</v>
      </c>
      <c r="Q430" s="15"/>
      <c r="R430" s="20">
        <v>24.531296091706281</v>
      </c>
      <c r="T430" s="118">
        <v>-104.74313895157707</v>
      </c>
      <c r="U430" s="118">
        <v>330.32007187634491</v>
      </c>
      <c r="V430" s="20">
        <v>38.335441425084085</v>
      </c>
      <c r="W430" s="20">
        <v>48.110184943278334</v>
      </c>
      <c r="X430" s="20">
        <v>56.132412153975935</v>
      </c>
    </row>
    <row r="431" spans="1:24">
      <c r="A431" s="13" t="s">
        <v>541</v>
      </c>
      <c r="B431" s="13">
        <v>60</v>
      </c>
      <c r="C431" s="13" t="s">
        <v>372</v>
      </c>
      <c r="D431" s="14">
        <v>-8280.5686237118443</v>
      </c>
      <c r="E431" s="17">
        <v>56.45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300.93338642751849</v>
      </c>
      <c r="Q431" s="15"/>
      <c r="R431" s="20">
        <v>10.031112880917282</v>
      </c>
      <c r="T431" s="118">
        <v>-38.228540738414409</v>
      </c>
      <c r="U431" s="118"/>
      <c r="V431" s="20">
        <v>40.725998526484702</v>
      </c>
      <c r="W431" s="20">
        <v>28.959563227311456</v>
      </c>
      <c r="X431" s="20">
        <v>44.987798457077048</v>
      </c>
    </row>
    <row r="432" spans="1:24">
      <c r="A432" s="13" t="s">
        <v>139</v>
      </c>
      <c r="B432" s="13">
        <v>60</v>
      </c>
      <c r="C432" s="13" t="s">
        <v>372</v>
      </c>
      <c r="D432" s="14">
        <v>-1306.9162883919948</v>
      </c>
      <c r="E432" s="17">
        <v>3.3</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73.756102879653028</v>
      </c>
      <c r="Q432" s="16" t="s">
        <v>2393</v>
      </c>
      <c r="R432" s="20">
        <v>2.4585367626551009</v>
      </c>
      <c r="T432" s="118">
        <v>-3.1287311166482779</v>
      </c>
      <c r="U432" s="120">
        <v>-14.344659392254178</v>
      </c>
      <c r="V432" s="20">
        <v>36.897733015262375</v>
      </c>
      <c r="W432" s="20">
        <v>39.204035094306967</v>
      </c>
      <c r="X432" s="20">
        <v>37.621761356183676</v>
      </c>
    </row>
    <row r="433" spans="1:24">
      <c r="A433" s="13" t="s">
        <v>92</v>
      </c>
      <c r="B433" s="13">
        <v>60</v>
      </c>
      <c r="C433" s="13" t="s">
        <v>372</v>
      </c>
      <c r="D433" s="14">
        <v>5260.3759726025246</v>
      </c>
      <c r="E433" s="17">
        <v>21.62</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1551.1727933317941</v>
      </c>
      <c r="Q433" s="16" t="s">
        <v>2215</v>
      </c>
      <c r="R433" s="20">
        <v>51.70575977772647</v>
      </c>
      <c r="T433" s="118">
        <v>36.87610216213244</v>
      </c>
      <c r="U433" s="118">
        <v>99.163378974304095</v>
      </c>
      <c r="V433" s="20">
        <v>38.526950637849623</v>
      </c>
      <c r="W433" s="20">
        <v>34.486966585045622</v>
      </c>
      <c r="X433" s="20">
        <v>60.454812514944159</v>
      </c>
    </row>
    <row r="434" spans="1:24">
      <c r="A434" s="13" t="s">
        <v>416</v>
      </c>
      <c r="B434" s="13">
        <v>60</v>
      </c>
      <c r="C434" s="13" t="s">
        <v>372</v>
      </c>
      <c r="D434" s="14">
        <v>-44487.731208530473</v>
      </c>
      <c r="E434" s="17">
        <v>152</v>
      </c>
      <c r="F434" s="13" t="s">
        <v>390</v>
      </c>
      <c r="G434" s="13" t="s">
        <v>947</v>
      </c>
      <c r="H434" s="13" t="s">
        <v>1922</v>
      </c>
      <c r="I434" s="13" t="s">
        <v>948</v>
      </c>
      <c r="J434" s="13" t="s">
        <v>949</v>
      </c>
      <c r="K434" s="13" t="s">
        <v>950</v>
      </c>
      <c r="L434" s="13" t="s">
        <v>1132</v>
      </c>
      <c r="M434" s="13" t="s">
        <v>1923</v>
      </c>
      <c r="N434" s="13" t="s">
        <v>1155</v>
      </c>
      <c r="O434" s="13">
        <v>36.326065491562922</v>
      </c>
      <c r="P434" s="13">
        <v>360.54951334831924</v>
      </c>
      <c r="Q434" s="15"/>
      <c r="R434" s="20">
        <v>12.01831711161064</v>
      </c>
      <c r="T434" s="118">
        <v>-70.532268796621054</v>
      </c>
      <c r="U434" s="120">
        <v>36.000539198900299</v>
      </c>
      <c r="V434" s="20">
        <v>43.508385276061638</v>
      </c>
      <c r="W434" s="20">
        <v>47.307490036384991</v>
      </c>
      <c r="X434" s="20">
        <v>49.13592434218134</v>
      </c>
    </row>
    <row r="435" spans="1:24">
      <c r="A435" s="13" t="s">
        <v>188</v>
      </c>
      <c r="B435" s="13">
        <v>60</v>
      </c>
      <c r="C435" s="13" t="s">
        <v>372</v>
      </c>
      <c r="D435" s="14">
        <v>-2749.9097408128305</v>
      </c>
      <c r="E435" s="17">
        <v>6.81</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37.779770594193778</v>
      </c>
      <c r="Q435" s="15"/>
      <c r="R435" s="20">
        <v>1.2593256864731259</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300.62947853859941</v>
      </c>
      <c r="Q436" s="16" t="s">
        <v>2227</v>
      </c>
      <c r="R436" s="20">
        <v>10.020982617953313</v>
      </c>
      <c r="T436" s="118">
        <v>-2.5683157835955339</v>
      </c>
      <c r="U436" s="120">
        <v>0.2415147001363116</v>
      </c>
      <c r="V436" s="20">
        <v>32.080400620983013</v>
      </c>
      <c r="W436" s="20">
        <v>49.796812034101045</v>
      </c>
      <c r="X436" s="20">
        <v>40.825636659676015</v>
      </c>
    </row>
    <row r="437" spans="1:24">
      <c r="A437" s="13" t="s">
        <v>193</v>
      </c>
      <c r="B437" s="13">
        <v>60</v>
      </c>
      <c r="C437" s="13" t="s">
        <v>372</v>
      </c>
      <c r="D437" s="14">
        <v>-2550.3179771965279</v>
      </c>
      <c r="E437" s="17">
        <v>308.5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348.95073908330789</v>
      </c>
      <c r="Q437" s="15"/>
      <c r="R437" s="20">
        <v>11.631691302776931</v>
      </c>
      <c r="T437" s="118">
        <v>-478.48686551811454</v>
      </c>
      <c r="U437" s="120">
        <v>-170.10908494566081</v>
      </c>
      <c r="V437" s="20">
        <v>36.365579631912382</v>
      </c>
      <c r="W437" s="20">
        <v>76.439867464342555</v>
      </c>
      <c r="X437" s="20">
        <v>39.127916063680743</v>
      </c>
    </row>
    <row r="438" spans="1:24">
      <c r="A438" s="13" t="s">
        <v>417</v>
      </c>
      <c r="B438" s="13">
        <v>60</v>
      </c>
      <c r="C438" s="13" t="s">
        <v>372</v>
      </c>
      <c r="D438" s="14">
        <v>-104715.83258575549</v>
      </c>
      <c r="E438" s="17">
        <v>132.4</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239.04679611441281</v>
      </c>
      <c r="Q438" s="15"/>
      <c r="R438" s="20">
        <v>7.9682265371470935</v>
      </c>
      <c r="T438" s="118">
        <v>-568.23013166855594</v>
      </c>
      <c r="U438" s="120">
        <v>-306.76484015993765</v>
      </c>
      <c r="V438" s="20">
        <v>41.71981747804201</v>
      </c>
      <c r="W438" s="20">
        <v>31.276278013331194</v>
      </c>
      <c r="X438" s="20">
        <v>36.540728613523946</v>
      </c>
    </row>
    <row r="439" spans="1:24">
      <c r="A439" s="13" t="s">
        <v>6</v>
      </c>
      <c r="B439" s="13">
        <v>60</v>
      </c>
      <c r="C439" s="13" t="s">
        <v>372</v>
      </c>
      <c r="D439" s="14">
        <v>2705.8104632448731</v>
      </c>
      <c r="E439" s="17">
        <v>21.06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792.11274214120056</v>
      </c>
      <c r="Q439" s="15"/>
      <c r="R439" s="20">
        <v>26.403758071373353</v>
      </c>
      <c r="T439" s="118">
        <v>-7.6589781201490226</v>
      </c>
      <c r="U439" s="120">
        <v>12.041767732861253</v>
      </c>
      <c r="V439" s="20">
        <v>51.704794843243668</v>
      </c>
      <c r="W439" s="20">
        <v>66.649092455816856</v>
      </c>
      <c r="X439" s="20">
        <v>49.866312633365645</v>
      </c>
    </row>
    <row r="440" spans="1:24">
      <c r="A440" s="13" t="s">
        <v>734</v>
      </c>
      <c r="B440" s="13">
        <v>60</v>
      </c>
      <c r="C440" s="13" t="s">
        <v>372</v>
      </c>
      <c r="D440" s="14">
        <v>-12285.429718557594</v>
      </c>
      <c r="E440" s="17">
        <v>41.08</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106.83604624179524</v>
      </c>
      <c r="Q440" s="15"/>
      <c r="R440" s="20">
        <v>3.5612015413931748</v>
      </c>
      <c r="T440" s="118">
        <v>-25.841355563463964</v>
      </c>
      <c r="U440" s="118">
        <v>62.809552064007121</v>
      </c>
      <c r="V440" s="20">
        <v>45.706489816358577</v>
      </c>
      <c r="W440" s="20">
        <v>32.253765382910217</v>
      </c>
      <c r="X440" s="20">
        <v>55.414077301592151</v>
      </c>
    </row>
    <row r="441" spans="1:24">
      <c r="A441" s="13" t="s">
        <v>301</v>
      </c>
      <c r="B441" s="13">
        <v>60</v>
      </c>
      <c r="C441" s="13" t="s">
        <v>372</v>
      </c>
      <c r="D441" s="14">
        <v>-1786.0598073321921</v>
      </c>
      <c r="E441" s="17">
        <v>7.12</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526.22631096525663</v>
      </c>
      <c r="Q441" s="15"/>
      <c r="R441" s="20">
        <v>17.540877032175221</v>
      </c>
      <c r="T441" s="118">
        <v>-4.1091789805470125</v>
      </c>
      <c r="U441" s="120">
        <v>0.28989236075188884</v>
      </c>
      <c r="V441" s="20">
        <v>48.703686563962044</v>
      </c>
      <c r="W441" s="20">
        <v>50.056565443394362</v>
      </c>
      <c r="X441" s="20">
        <v>47.851906452187805</v>
      </c>
    </row>
    <row r="442" spans="1:24">
      <c r="A442" s="13" t="s">
        <v>358</v>
      </c>
      <c r="B442" s="13">
        <v>60</v>
      </c>
      <c r="C442" s="13" t="s">
        <v>372</v>
      </c>
      <c r="D442" s="14">
        <v>-3132.2154265246381</v>
      </c>
      <c r="E442" s="17">
        <v>34.28</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672.3436033095694</v>
      </c>
      <c r="Q442" s="15"/>
      <c r="R442" s="20">
        <v>22.411453443652313</v>
      </c>
      <c r="T442" s="118">
        <v>-64.575574857052587</v>
      </c>
      <c r="U442" s="120">
        <v>14.201940683661363</v>
      </c>
      <c r="V442" s="20">
        <v>34.313534648993226</v>
      </c>
      <c r="W442" s="20">
        <v>62.679622194004779</v>
      </c>
      <c r="X442" s="20">
        <v>45.002636817480301</v>
      </c>
    </row>
    <row r="443" spans="1:24">
      <c r="A443" s="13" t="s">
        <v>735</v>
      </c>
      <c r="B443" s="13">
        <v>60</v>
      </c>
      <c r="C443" s="13" t="s">
        <v>372</v>
      </c>
      <c r="D443" s="13">
        <v>3503049.1978682494</v>
      </c>
      <c r="E443" s="17">
        <v>4750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-176.49514886259877</v>
      </c>
      <c r="E444" s="17">
        <v>2.0099999999999998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895.66041051608283</v>
      </c>
      <c r="Q444" s="15"/>
      <c r="R444" s="20">
        <v>29.85534701720276</v>
      </c>
      <c r="T444" s="118">
        <v>-0.46254171227106955</v>
      </c>
      <c r="U444" s="118">
        <v>2.1063396099396026</v>
      </c>
      <c r="V444" s="20">
        <v>44.706129918082404</v>
      </c>
      <c r="W444" s="20">
        <v>41.450336730930367</v>
      </c>
      <c r="X444" s="20">
        <v>60.130534239092803</v>
      </c>
    </row>
    <row r="445" spans="1:24">
      <c r="A445" s="13" t="s">
        <v>227</v>
      </c>
      <c r="B445" s="13">
        <v>60</v>
      </c>
      <c r="C445" s="13" t="s">
        <v>372</v>
      </c>
      <c r="D445" s="14">
        <v>1140.3561872224977</v>
      </c>
      <c r="E445" s="17">
        <v>13.23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848.44681431635968</v>
      </c>
      <c r="Q445" s="15"/>
      <c r="R445" s="20">
        <v>28.28156047721199</v>
      </c>
      <c r="T445" s="118">
        <v>-6.0387030453342661</v>
      </c>
      <c r="U445" s="120">
        <v>9.6700906059614766</v>
      </c>
      <c r="V445" s="20">
        <v>38.859013852239059</v>
      </c>
      <c r="W445" s="20">
        <v>44.449290410317197</v>
      </c>
      <c r="X445" s="20">
        <v>51.579669460362993</v>
      </c>
    </row>
    <row r="446" spans="1:24">
      <c r="A446" s="13" t="s">
        <v>179</v>
      </c>
      <c r="B446" s="13">
        <v>60</v>
      </c>
      <c r="C446" s="13" t="s">
        <v>372</v>
      </c>
      <c r="D446" s="14">
        <v>1343.4329604406159</v>
      </c>
      <c r="E446" s="17">
        <v>30.3</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1522.4635671965295</v>
      </c>
      <c r="Q446" s="15"/>
      <c r="R446" s="20">
        <v>50.748785573217653</v>
      </c>
      <c r="T446" s="118">
        <v>9.9183249411754915</v>
      </c>
      <c r="U446" s="118">
        <v>58.617459973220143</v>
      </c>
      <c r="V446" s="20">
        <v>45.761873692221663</v>
      </c>
      <c r="W446" s="20">
        <v>43.359821497098892</v>
      </c>
      <c r="X446" s="20">
        <v>67.916253554041887</v>
      </c>
    </row>
    <row r="447" spans="1:24">
      <c r="A447" s="13" t="s">
        <v>449</v>
      </c>
      <c r="B447" s="13">
        <v>60</v>
      </c>
      <c r="C447" s="13" t="s">
        <v>372</v>
      </c>
      <c r="D447" s="14">
        <v>18139.373729065439</v>
      </c>
      <c r="E447" s="17">
        <v>42.1</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2282.3479124697233</v>
      </c>
      <c r="Q447" s="15"/>
      <c r="R447" s="20">
        <v>76.078263748990778</v>
      </c>
      <c r="T447" s="120">
        <v>73.145790365336694</v>
      </c>
      <c r="U447" s="118">
        <v>48.280338711153199</v>
      </c>
      <c r="V447" s="20">
        <v>75.982324447895479</v>
      </c>
      <c r="W447" s="20">
        <v>70.538050736389181</v>
      </c>
      <c r="X447" s="20">
        <v>80.955633436325698</v>
      </c>
    </row>
    <row r="448" spans="1:24">
      <c r="A448" s="13" t="s">
        <v>539</v>
      </c>
      <c r="B448" s="13">
        <v>60</v>
      </c>
      <c r="C448" s="13" t="s">
        <v>372</v>
      </c>
      <c r="D448" s="14">
        <v>-2408.2960665416485</v>
      </c>
      <c r="E448" s="17">
        <v>11.55</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967.35010824837525</v>
      </c>
      <c r="Q448" s="16" t="s">
        <v>2201</v>
      </c>
      <c r="R448" s="20">
        <v>32.245003608279177</v>
      </c>
      <c r="T448" s="118">
        <v>6.3666345780560007</v>
      </c>
      <c r="U448" s="118"/>
      <c r="V448" s="20">
        <v>53.270261322895543</v>
      </c>
      <c r="W448" s="20">
        <v>49.230840057586953</v>
      </c>
      <c r="X448" s="20">
        <v>68.52047976081117</v>
      </c>
    </row>
    <row r="449" spans="1:24">
      <c r="A449" s="13" t="s">
        <v>25</v>
      </c>
      <c r="B449" s="13">
        <v>60</v>
      </c>
      <c r="C449" s="13" t="s">
        <v>372</v>
      </c>
      <c r="D449" s="14">
        <v>-24195.828655050776</v>
      </c>
      <c r="E449" s="17">
        <v>144.80000000000001</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1092.0185265504908</v>
      </c>
      <c r="Q449" s="15"/>
      <c r="R449" s="20">
        <v>36.400617551683027</v>
      </c>
      <c r="T449" s="120">
        <v>192.70664683612779</v>
      </c>
      <c r="U449" s="118">
        <v>269.60612550968574</v>
      </c>
      <c r="V449" s="20">
        <v>48.463970907999325</v>
      </c>
      <c r="W449" s="20">
        <v>46.232447750647417</v>
      </c>
      <c r="X449" s="20">
        <v>84.517219666472343</v>
      </c>
    </row>
    <row r="450" spans="1:24">
      <c r="A450" s="13" t="s">
        <v>677</v>
      </c>
      <c r="B450" s="13">
        <v>60</v>
      </c>
      <c r="C450" s="13" t="s">
        <v>372</v>
      </c>
      <c r="D450" s="13">
        <v>-161.89363808177592</v>
      </c>
      <c r="E450" s="17">
        <v>1.29</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514.65592237244346</v>
      </c>
      <c r="Q450" s="15"/>
      <c r="R450" s="20">
        <v>17.155197412414783</v>
      </c>
      <c r="T450" s="118">
        <v>-1.2497627202886097</v>
      </c>
      <c r="U450" s="118"/>
      <c r="V450" s="20">
        <v>36.56789038917811</v>
      </c>
      <c r="W450" s="20">
        <v>42.187764084489544</v>
      </c>
      <c r="X450" s="20"/>
    </row>
    <row r="451" spans="1:24">
      <c r="A451" s="13" t="s">
        <v>127</v>
      </c>
      <c r="B451" s="13">
        <v>60</v>
      </c>
      <c r="C451" s="13" t="s">
        <v>372</v>
      </c>
      <c r="D451" s="14">
        <v>-19166.541480869484</v>
      </c>
      <c r="E451" s="17">
        <v>73.349999999999994</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449.29500582797311</v>
      </c>
      <c r="Q451" s="15"/>
      <c r="R451" s="20">
        <v>14.976500194265771</v>
      </c>
      <c r="T451" s="118">
        <v>-35.588253815595721</v>
      </c>
      <c r="U451" s="120">
        <v>-87.507806729132795</v>
      </c>
      <c r="V451" s="20">
        <v>43.954250436176373</v>
      </c>
      <c r="W451" s="20">
        <v>37.787625575006558</v>
      </c>
      <c r="X451" s="20">
        <v>44.305945144476027</v>
      </c>
    </row>
    <row r="452" spans="1:24">
      <c r="A452" s="13" t="s">
        <v>155</v>
      </c>
      <c r="B452" s="13">
        <v>60</v>
      </c>
      <c r="C452" s="13" t="s">
        <v>372</v>
      </c>
      <c r="D452" s="14">
        <v>731.26104353020696</v>
      </c>
      <c r="E452" s="17">
        <v>12.83</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724.67984896757264</v>
      </c>
      <c r="Q452" s="15"/>
      <c r="R452" s="20">
        <v>24.155994965585755</v>
      </c>
      <c r="T452" s="118">
        <v>-23.539837902873675</v>
      </c>
      <c r="U452" s="120">
        <v>-6.8838861405523488</v>
      </c>
      <c r="V452" s="20">
        <v>30.752242210979659</v>
      </c>
      <c r="W452" s="20">
        <v>61.935066226956394</v>
      </c>
      <c r="X452" s="20">
        <v>41.995560876446426</v>
      </c>
    </row>
    <row r="453" spans="1:24">
      <c r="A453" s="13" t="s">
        <v>194</v>
      </c>
      <c r="B453" s="13">
        <v>60</v>
      </c>
      <c r="C453" s="13" t="s">
        <v>372</v>
      </c>
      <c r="D453" s="14">
        <v>-18282.83122084798</v>
      </c>
      <c r="E453" s="17">
        <v>68.95</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387.52619973849761</v>
      </c>
      <c r="Q453" s="15"/>
      <c r="R453" s="20">
        <v>12.917539991283254</v>
      </c>
      <c r="T453" s="118">
        <v>-74.679458171260507</v>
      </c>
      <c r="U453" s="120">
        <v>-13.370357990318382</v>
      </c>
      <c r="V453" s="20">
        <v>22.626136933507699</v>
      </c>
      <c r="W453" s="20">
        <v>39.010417581281544</v>
      </c>
      <c r="X453" s="20">
        <v>41.631508725173468</v>
      </c>
    </row>
    <row r="454" spans="1:24">
      <c r="A454" s="13" t="s">
        <v>468</v>
      </c>
      <c r="B454" s="13">
        <v>60</v>
      </c>
      <c r="C454" s="13" t="s">
        <v>372</v>
      </c>
      <c r="D454" s="14">
        <v>190161.53507583198</v>
      </c>
      <c r="E454" s="17">
        <v>175.9</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1683.7631369112542</v>
      </c>
      <c r="Q454" s="15"/>
      <c r="R454" s="20">
        <v>56.125437897041806</v>
      </c>
      <c r="T454" s="120">
        <v>274.65308340440129</v>
      </c>
      <c r="U454" s="118"/>
      <c r="V454" s="20">
        <v>62.205155325674383</v>
      </c>
      <c r="W454" s="20">
        <v>27.443557881039062</v>
      </c>
      <c r="X454" s="20">
        <v>72.427235758137257</v>
      </c>
    </row>
    <row r="455" spans="1:24">
      <c r="A455" s="13" t="s">
        <v>525</v>
      </c>
      <c r="B455" s="13">
        <v>60</v>
      </c>
      <c r="C455" s="13" t="s">
        <v>372</v>
      </c>
      <c r="D455" s="14">
        <v>-1083.0493339904024</v>
      </c>
      <c r="E455" s="17">
        <v>19</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240.15929254340335</v>
      </c>
      <c r="Q455" s="15"/>
      <c r="R455" s="20">
        <v>8.005309751446779</v>
      </c>
      <c r="T455" s="118">
        <v>-13.931466661867269</v>
      </c>
      <c r="U455" s="118"/>
      <c r="V455" s="20">
        <v>39.543270771799129</v>
      </c>
      <c r="W455" s="20">
        <v>42.872068958957612</v>
      </c>
      <c r="X455" s="20">
        <v>44.612609617145154</v>
      </c>
    </row>
    <row r="456" spans="1:24">
      <c r="A456" s="13" t="s">
        <v>189</v>
      </c>
      <c r="B456" s="13">
        <v>60</v>
      </c>
      <c r="C456" s="13" t="s">
        <v>372</v>
      </c>
      <c r="D456" s="14">
        <v>3390.7659341906538</v>
      </c>
      <c r="E456" s="17">
        <v>32</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1355.4451276684729</v>
      </c>
      <c r="Q456" s="15"/>
      <c r="R456" s="20">
        <v>45.181504255615764</v>
      </c>
      <c r="T456" s="118">
        <v>8.7005320917262097</v>
      </c>
      <c r="U456" s="118">
        <v>46.371750912190883</v>
      </c>
      <c r="V456" s="20">
        <v>45.029180875115813</v>
      </c>
      <c r="W456" s="20">
        <v>39.713124288627988</v>
      </c>
      <c r="X456" s="20">
        <v>63.063187987950535</v>
      </c>
    </row>
    <row r="457" spans="1:24">
      <c r="A457" s="13" t="s">
        <v>26</v>
      </c>
      <c r="B457" s="13">
        <v>60</v>
      </c>
      <c r="C457" s="13" t="s">
        <v>372</v>
      </c>
      <c r="D457" s="14">
        <v>-2481.1539349804157</v>
      </c>
      <c r="E457" s="17">
        <v>11.5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1424.7177996058706</v>
      </c>
      <c r="Q457" s="15"/>
      <c r="R457" s="20">
        <v>47.490593320195686</v>
      </c>
      <c r="T457" s="118">
        <v>6.5032276497829322</v>
      </c>
      <c r="U457" s="118">
        <v>31.471492833380683</v>
      </c>
      <c r="V457" s="20">
        <v>43.424510922395648</v>
      </c>
      <c r="W457" s="20">
        <v>63.10925468860956</v>
      </c>
      <c r="X457" s="20">
        <v>65.749759110369084</v>
      </c>
    </row>
    <row r="458" spans="1:24">
      <c r="A458" s="13" t="s">
        <v>101</v>
      </c>
      <c r="B458" s="13">
        <v>60</v>
      </c>
      <c r="C458" s="13" t="s">
        <v>372</v>
      </c>
      <c r="D458" s="14">
        <v>-3237.9130248757983</v>
      </c>
      <c r="E458" s="17">
        <v>8.89</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462.02733912354756</v>
      </c>
      <c r="Q458" s="15"/>
      <c r="R458" s="20">
        <v>15.400911304118251</v>
      </c>
      <c r="T458" s="118">
        <v>-6.8556960695934244</v>
      </c>
      <c r="U458" s="118">
        <v>10.041028651204638</v>
      </c>
      <c r="V458" s="20">
        <v>30.735607419481003</v>
      </c>
      <c r="W458" s="20">
        <v>46.957936043088722</v>
      </c>
      <c r="X458" s="20">
        <v>51.963694198944502</v>
      </c>
    </row>
    <row r="459" spans="1:24">
      <c r="A459" s="13" t="s">
        <v>279</v>
      </c>
      <c r="B459" s="13">
        <v>60</v>
      </c>
      <c r="C459" s="13" t="s">
        <v>372</v>
      </c>
      <c r="D459" s="14">
        <v>-734.63248866247</v>
      </c>
      <c r="E459" s="17">
        <v>12.94</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385.04125767729158</v>
      </c>
      <c r="Q459" s="15"/>
      <c r="R459" s="20">
        <v>12.834708589243053</v>
      </c>
      <c r="T459" s="118">
        <v>-2.7943258852667796</v>
      </c>
      <c r="U459" s="120">
        <v>-17.97100370093899</v>
      </c>
      <c r="V459" s="20">
        <v>48.908376522306789</v>
      </c>
      <c r="W459" s="20">
        <v>37.847160400141519</v>
      </c>
      <c r="X459" s="20">
        <v>45.826534308807986</v>
      </c>
    </row>
    <row r="460" spans="1:24">
      <c r="A460" s="13" t="s">
        <v>264</v>
      </c>
      <c r="B460" s="13">
        <v>60</v>
      </c>
      <c r="C460" s="13" t="s">
        <v>372</v>
      </c>
      <c r="D460" s="14">
        <v>920.93937635677753</v>
      </c>
      <c r="E460" s="17">
        <v>20.22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1520.0984708816022</v>
      </c>
      <c r="Q460" s="15"/>
      <c r="R460" s="20">
        <v>50.669949029386743</v>
      </c>
      <c r="T460" s="118">
        <v>-6.7603260232365869</v>
      </c>
      <c r="U460" s="120">
        <v>6.2236512361377549</v>
      </c>
      <c r="V460" s="20">
        <v>40.018584471509662</v>
      </c>
      <c r="W460" s="20">
        <v>47.118790499964106</v>
      </c>
      <c r="X460" s="20">
        <v>49.616571564040335</v>
      </c>
    </row>
    <row r="461" spans="1:24">
      <c r="A461" s="13" t="s">
        <v>159</v>
      </c>
      <c r="B461" s="13">
        <v>60</v>
      </c>
      <c r="C461" s="13" t="s">
        <v>372</v>
      </c>
      <c r="D461" s="13">
        <v>814.21966637311266</v>
      </c>
      <c r="E461" s="17">
        <v>11.35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1360.1985627968297</v>
      </c>
      <c r="Q461" s="15"/>
      <c r="R461" s="20">
        <v>45.339952093227659</v>
      </c>
      <c r="T461" s="118">
        <v>-4.8248795455040749</v>
      </c>
      <c r="U461" s="120">
        <v>5.7074270088889989</v>
      </c>
      <c r="V461" s="20">
        <v>41.967134796356817</v>
      </c>
      <c r="W461" s="20">
        <v>52.720791719035169</v>
      </c>
      <c r="X461" s="20">
        <v>49.924042530577154</v>
      </c>
    </row>
    <row r="462" spans="1:24">
      <c r="A462" s="13" t="s">
        <v>293</v>
      </c>
      <c r="B462" s="13">
        <v>60</v>
      </c>
      <c r="C462" s="13" t="s">
        <v>372</v>
      </c>
      <c r="D462" s="14">
        <v>-26655.357066549925</v>
      </c>
      <c r="E462" s="17">
        <v>148.19999999999999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507.36730139900823</v>
      </c>
      <c r="Q462" s="15"/>
      <c r="R462" s="20">
        <v>16.912243379966942</v>
      </c>
      <c r="T462" s="118">
        <v>-173.61436978884456</v>
      </c>
      <c r="U462" s="120">
        <v>-54.195187576434307</v>
      </c>
      <c r="V462" s="20">
        <v>32.564651975970442</v>
      </c>
      <c r="W462" s="20">
        <v>50.607874930028508</v>
      </c>
      <c r="X462" s="20">
        <v>38.009618000877239</v>
      </c>
    </row>
    <row r="463" spans="1:24">
      <c r="A463" s="13" t="s">
        <v>32</v>
      </c>
      <c r="B463" s="13">
        <v>60</v>
      </c>
      <c r="C463" s="13" t="s">
        <v>372</v>
      </c>
      <c r="D463" s="13">
        <v>-1245.6396050197327</v>
      </c>
      <c r="E463" s="17">
        <v>10.02</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666.90511161153142</v>
      </c>
      <c r="Q463" s="15"/>
      <c r="R463" s="20">
        <v>22.230170387051047</v>
      </c>
      <c r="T463" s="118">
        <v>-4.2871521120758871</v>
      </c>
      <c r="U463" s="118">
        <v>13.072353816308784</v>
      </c>
      <c r="V463" s="20">
        <v>43.514781193474512</v>
      </c>
      <c r="W463" s="20">
        <v>41.887582414063225</v>
      </c>
      <c r="X463" s="20">
        <v>55.73080553237422</v>
      </c>
    </row>
    <row r="464" spans="1:24">
      <c r="A464" s="13" t="s">
        <v>63</v>
      </c>
      <c r="B464" s="13">
        <v>60</v>
      </c>
      <c r="C464" s="13" t="s">
        <v>372</v>
      </c>
      <c r="D464" s="14">
        <v>-505.29059046908742</v>
      </c>
      <c r="E464" s="17">
        <v>123.9</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1163.187757931646</v>
      </c>
      <c r="Q464" s="15"/>
      <c r="R464" s="20">
        <v>38.772925264388199</v>
      </c>
      <c r="T464" s="118">
        <v>64.423969594031405</v>
      </c>
      <c r="U464" s="118">
        <v>170.11862231403953</v>
      </c>
      <c r="V464" s="20">
        <v>44.078927431766523</v>
      </c>
      <c r="W464" s="20">
        <v>71.317359869149428</v>
      </c>
      <c r="X464" s="20">
        <v>62.243632860669777</v>
      </c>
    </row>
    <row r="465" spans="1:24">
      <c r="A465" s="13" t="s">
        <v>442</v>
      </c>
      <c r="B465" s="13">
        <v>60</v>
      </c>
      <c r="C465" s="13" t="s">
        <v>372</v>
      </c>
      <c r="D465" s="14">
        <v>-19344.916596254079</v>
      </c>
      <c r="E465" s="17">
        <v>123.3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398.53576902577328</v>
      </c>
      <c r="Q465" s="15"/>
      <c r="R465" s="20">
        <v>13.284525634192443</v>
      </c>
      <c r="T465" s="118">
        <v>-163.38153896625244</v>
      </c>
      <c r="U465" s="120">
        <v>-247.78966274110616</v>
      </c>
      <c r="V465" s="20">
        <v>36.214884204786834</v>
      </c>
      <c r="W465" s="20">
        <v>50.182950799528207</v>
      </c>
      <c r="X465" s="20">
        <v>37.041536411714702</v>
      </c>
    </row>
    <row r="466" spans="1:24">
      <c r="A466" s="13" t="s">
        <v>443</v>
      </c>
      <c r="B466" s="13">
        <v>60</v>
      </c>
      <c r="C466" s="13" t="s">
        <v>372</v>
      </c>
      <c r="D466" s="14">
        <v>-2512.0876376500332</v>
      </c>
      <c r="E466" s="17">
        <v>20.239999999999998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147.18627176116917</v>
      </c>
      <c r="Q466" s="15"/>
      <c r="R466" s="20">
        <v>4.9062090587056391</v>
      </c>
      <c r="T466" s="118">
        <v>-14.162752486319654</v>
      </c>
      <c r="U466" s="120">
        <v>7.6209167929232891</v>
      </c>
      <c r="V466" s="20">
        <v>34.514071662605893</v>
      </c>
      <c r="W466" s="20">
        <v>58.012506536197002</v>
      </c>
      <c r="X466" s="20">
        <v>46.028583023314688</v>
      </c>
    </row>
    <row r="467" spans="1:24">
      <c r="A467" s="13" t="s">
        <v>325</v>
      </c>
      <c r="B467" s="13">
        <v>60</v>
      </c>
      <c r="C467" s="13" t="s">
        <v>372</v>
      </c>
      <c r="D467" s="14">
        <v>-11875.28952420827</v>
      </c>
      <c r="E467" s="17">
        <v>39.96</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516.28273901128864</v>
      </c>
      <c r="Q467" s="15"/>
      <c r="R467" s="20">
        <v>17.20942463370962</v>
      </c>
      <c r="T467" s="118">
        <v>-0.13587417678550651</v>
      </c>
      <c r="U467" s="120">
        <v>4.5139595698547197</v>
      </c>
      <c r="V467" s="20">
        <v>41.914380174969239</v>
      </c>
      <c r="W467" s="20">
        <v>29.877399490441302</v>
      </c>
      <c r="X467" s="20">
        <v>49.566130256136788</v>
      </c>
    </row>
    <row r="468" spans="1:24">
      <c r="A468" s="13" t="s">
        <v>162</v>
      </c>
      <c r="B468" s="13">
        <v>60</v>
      </c>
      <c r="C468" s="13" t="s">
        <v>372</v>
      </c>
      <c r="D468" s="14">
        <v>439.67989859524437</v>
      </c>
      <c r="E468" s="17">
        <v>10.96</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1217.4587374658909</v>
      </c>
      <c r="Q468" s="15"/>
      <c r="R468" s="20">
        <v>40.581957915529692</v>
      </c>
      <c r="T468" s="118">
        <v>-9.3435471187133601</v>
      </c>
      <c r="U468" s="120">
        <v>4.8751821186487732</v>
      </c>
      <c r="V468" s="20">
        <v>26.508785587336931</v>
      </c>
      <c r="W468" s="20">
        <v>49.428873767083211</v>
      </c>
      <c r="X468" s="20">
        <v>46.616049621781592</v>
      </c>
    </row>
    <row r="469" spans="1:24">
      <c r="A469" s="13" t="s">
        <v>250</v>
      </c>
      <c r="B469" s="13">
        <v>60</v>
      </c>
      <c r="C469" s="13" t="s">
        <v>372</v>
      </c>
      <c r="D469" s="13">
        <v>2558.7280994535886</v>
      </c>
      <c r="E469" s="17">
        <v>22.86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2522.3774782432956</v>
      </c>
      <c r="Q469" s="15"/>
      <c r="R469" s="20">
        <v>84.079249274776515</v>
      </c>
      <c r="T469" s="118">
        <v>12.636185924555789</v>
      </c>
      <c r="U469" s="118">
        <v>48.093323345335875</v>
      </c>
      <c r="V469" s="20">
        <v>61.394937554742327</v>
      </c>
      <c r="W469" s="20">
        <v>61.083563329448253</v>
      </c>
      <c r="X469" s="20">
        <v>72.221045837560794</v>
      </c>
    </row>
    <row r="470" spans="1:24">
      <c r="A470" s="13" t="s">
        <v>71</v>
      </c>
      <c r="B470" s="13">
        <v>60</v>
      </c>
      <c r="C470" s="13" t="s">
        <v>372</v>
      </c>
      <c r="D470" s="13">
        <v>-1642962.0070950477</v>
      </c>
      <c r="E470" s="17">
        <v>4000</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49.374267717922763</v>
      </c>
      <c r="Q470" s="15"/>
      <c r="R470" s="20">
        <v>1.6458089239307587</v>
      </c>
      <c r="T470" s="118">
        <v>-7486.8165657637928</v>
      </c>
      <c r="U470" s="120">
        <v>-8053.8008569804606</v>
      </c>
      <c r="V470" s="20">
        <v>28.509859121333442</v>
      </c>
      <c r="W470" s="20">
        <v>48.585523155167529</v>
      </c>
      <c r="X470" s="20">
        <v>39.345993466170263</v>
      </c>
    </row>
    <row r="471" spans="1:24">
      <c r="A471" s="13" t="s">
        <v>418</v>
      </c>
      <c r="B471" s="13">
        <v>60</v>
      </c>
      <c r="C471" s="13" t="s">
        <v>372</v>
      </c>
      <c r="D471" s="13">
        <v>5.3451328016418387</v>
      </c>
      <c r="E471" s="17">
        <v>7.04</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1301.5278846661167</v>
      </c>
      <c r="Q471" s="15"/>
      <c r="R471" s="20">
        <v>43.384262822203894</v>
      </c>
      <c r="T471" s="118">
        <v>1.3432057301204914</v>
      </c>
      <c r="U471" s="120">
        <v>3.0171085288259647</v>
      </c>
      <c r="V471" s="20">
        <v>49.859494787200411</v>
      </c>
      <c r="W471" s="20">
        <v>42.746885584877809</v>
      </c>
      <c r="X471" s="20">
        <v>56.774032256100924</v>
      </c>
    </row>
    <row r="472" spans="1:24">
      <c r="A472" s="13" t="s">
        <v>331</v>
      </c>
      <c r="B472" s="13">
        <v>60</v>
      </c>
      <c r="C472" s="13" t="s">
        <v>372</v>
      </c>
      <c r="D472" s="14">
        <v>-10788.227987040422</v>
      </c>
      <c r="E472" s="17">
        <v>30.02</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122.46823984972906</v>
      </c>
      <c r="Q472" s="15"/>
      <c r="R472" s="20">
        <v>4.0822746616576353</v>
      </c>
      <c r="T472" s="118">
        <v>-24.948782903969473</v>
      </c>
      <c r="U472" s="120">
        <v>9.8436099033230562</v>
      </c>
      <c r="V472" s="20">
        <v>38.827823521005961</v>
      </c>
      <c r="W472" s="20">
        <v>48.81881936677771</v>
      </c>
      <c r="X472" s="20">
        <v>48.850051406535208</v>
      </c>
    </row>
    <row r="473" spans="1:24">
      <c r="A473" s="13" t="s">
        <v>126</v>
      </c>
      <c r="B473" s="13">
        <v>60</v>
      </c>
      <c r="C473" s="13" t="s">
        <v>372</v>
      </c>
      <c r="D473" s="14">
        <v>-189.33590030247416</v>
      </c>
      <c r="E473" s="17">
        <v>18.21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557.45009876838651</v>
      </c>
      <c r="Q473" s="15"/>
      <c r="R473" s="20">
        <v>18.581669958946218</v>
      </c>
      <c r="T473" s="118">
        <v>-1.3953264022028478</v>
      </c>
      <c r="U473" s="120">
        <v>1.2124656118723109</v>
      </c>
      <c r="V473" s="20">
        <v>50.731471516878656</v>
      </c>
      <c r="W473" s="20">
        <v>60.794358752395311</v>
      </c>
      <c r="X473" s="20">
        <v>49.804669931986197</v>
      </c>
    </row>
    <row r="474" spans="1:24">
      <c r="A474" s="13" t="s">
        <v>306</v>
      </c>
      <c r="B474" s="13">
        <v>60</v>
      </c>
      <c r="C474" s="13" t="s">
        <v>372</v>
      </c>
      <c r="D474" s="14">
        <v>37945.275798450239</v>
      </c>
      <c r="E474" s="17">
        <v>75.55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1920.3609197334742</v>
      </c>
      <c r="Q474" s="15"/>
      <c r="R474" s="20">
        <v>64.012030657782475</v>
      </c>
      <c r="T474" s="120">
        <v>109.98092102754789</v>
      </c>
      <c r="U474" s="118">
        <v>120.18124691322785</v>
      </c>
      <c r="V474" s="20">
        <v>36.299234400513541</v>
      </c>
      <c r="W474" s="20">
        <v>56.019281439020631</v>
      </c>
      <c r="X474" s="20">
        <v>74.606105743575085</v>
      </c>
    </row>
    <row r="475" spans="1:24">
      <c r="A475" s="13" t="s">
        <v>64</v>
      </c>
      <c r="B475" s="13">
        <v>60</v>
      </c>
      <c r="C475" s="13" t="s">
        <v>372</v>
      </c>
      <c r="D475" s="14">
        <v>66920.731672839785</v>
      </c>
      <c r="E475" s="17">
        <v>161.5</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2275.9766404902903</v>
      </c>
      <c r="Q475" s="15"/>
      <c r="R475" s="20">
        <v>75.865888016343007</v>
      </c>
      <c r="T475" s="118">
        <v>117.14707014580824</v>
      </c>
      <c r="U475" s="118">
        <v>164.06355813243636</v>
      </c>
      <c r="V475" s="20">
        <v>61.476731175390398</v>
      </c>
      <c r="W475" s="20">
        <v>39.4158577493276</v>
      </c>
      <c r="X475" s="20">
        <v>62.045997434569792</v>
      </c>
    </row>
    <row r="476" spans="1:24">
      <c r="A476" s="13" t="s">
        <v>224</v>
      </c>
      <c r="B476" s="13">
        <v>60</v>
      </c>
      <c r="C476" s="13" t="s">
        <v>372</v>
      </c>
      <c r="D476" s="14">
        <v>-1073.624446296204</v>
      </c>
      <c r="E476" s="17">
        <v>2.95</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823.97651885221751</v>
      </c>
      <c r="Q476" s="15"/>
      <c r="R476" s="20">
        <v>27.465883961740584</v>
      </c>
      <c r="T476" s="118">
        <v>2.2363526535662537</v>
      </c>
      <c r="U476" s="118">
        <v>4.2425571259958605</v>
      </c>
      <c r="V476" s="20">
        <v>45.528098166408626</v>
      </c>
      <c r="W476" s="20">
        <v>32.615413268132585</v>
      </c>
      <c r="X476" s="20">
        <v>64.01074573542715</v>
      </c>
    </row>
    <row r="477" spans="1:24">
      <c r="A477" s="13" t="s">
        <v>736</v>
      </c>
      <c r="B477" s="13">
        <v>60</v>
      </c>
      <c r="C477" s="13" t="s">
        <v>372</v>
      </c>
      <c r="D477" s="14">
        <v>-12951.456455214015</v>
      </c>
      <c r="E477" s="17">
        <v>40.64</v>
      </c>
      <c r="F477" s="13" t="s">
        <v>699</v>
      </c>
      <c r="G477" s="13" t="s">
        <v>1022</v>
      </c>
      <c r="H477" s="13" t="s">
        <v>1969</v>
      </c>
      <c r="I477" s="13" t="s">
        <v>790</v>
      </c>
      <c r="J477" s="13" t="s">
        <v>1023</v>
      </c>
      <c r="K477" s="13" t="s">
        <v>787</v>
      </c>
      <c r="L477" s="13" t="s">
        <v>1083</v>
      </c>
      <c r="M477" s="13" t="s">
        <v>1970</v>
      </c>
      <c r="N477" s="13" t="s">
        <v>799</v>
      </c>
      <c r="P477" s="13">
        <v>197.40125837501191</v>
      </c>
      <c r="Q477" s="16" t="s">
        <v>2394</v>
      </c>
      <c r="R477" s="20">
        <v>6.58004194583373</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578.46722617098089</v>
      </c>
      <c r="Q478" s="16" t="s">
        <v>2395</v>
      </c>
      <c r="R478" s="20">
        <v>19.282240872366028</v>
      </c>
      <c r="T478" s="118">
        <v>-272.88721255610227</v>
      </c>
      <c r="U478" s="120">
        <v>139.34660882593079</v>
      </c>
      <c r="V478" s="20">
        <v>36.236018394225063</v>
      </c>
      <c r="W478" s="20">
        <v>49.765014416068254</v>
      </c>
      <c r="X478" s="20">
        <v>46.701158260976435</v>
      </c>
    </row>
    <row r="479" spans="1:24">
      <c r="A479" s="13" t="s">
        <v>359</v>
      </c>
      <c r="B479" s="13">
        <v>60</v>
      </c>
      <c r="C479" s="13" t="s">
        <v>372</v>
      </c>
      <c r="D479" s="14">
        <v>-882.33844282111568</v>
      </c>
      <c r="E479" s="17">
        <v>3.05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238.019752679954</v>
      </c>
      <c r="Q479" s="15"/>
      <c r="R479" s="20">
        <v>7.9339917559984663</v>
      </c>
      <c r="T479" s="118">
        <v>-3.2168989045660679</v>
      </c>
      <c r="U479" s="120">
        <v>-2.8583432648148399</v>
      </c>
      <c r="V479" s="20">
        <v>35.272171215085763</v>
      </c>
      <c r="W479" s="20">
        <v>46.160068714232068</v>
      </c>
      <c r="X479" s="20">
        <v>43.765791037084952</v>
      </c>
    </row>
    <row r="480" spans="1:24">
      <c r="A480" s="13" t="s">
        <v>14</v>
      </c>
      <c r="B480" s="13">
        <v>60</v>
      </c>
      <c r="C480" s="13" t="s">
        <v>372</v>
      </c>
      <c r="D480" s="14">
        <v>57667.169360769323</v>
      </c>
      <c r="E480" s="17">
        <v>256.25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1604.0480249186428</v>
      </c>
      <c r="Q480" s="15"/>
      <c r="R480" s="20">
        <v>53.468267497288096</v>
      </c>
      <c r="T480" s="118">
        <v>118.51896124336719</v>
      </c>
      <c r="U480" s="118">
        <v>488.47818374580385</v>
      </c>
      <c r="V480" s="20">
        <v>51.113028848973123</v>
      </c>
      <c r="W480" s="20">
        <v>44.846800046101279</v>
      </c>
      <c r="X480" s="20">
        <v>59.598369262738032</v>
      </c>
    </row>
    <row r="481" spans="1:24">
      <c r="A481" s="13" t="s">
        <v>738</v>
      </c>
      <c r="B481" s="13">
        <v>60</v>
      </c>
      <c r="C481" s="13" t="s">
        <v>372</v>
      </c>
      <c r="D481" s="14">
        <v>-38060.449272915946</v>
      </c>
      <c r="E481" s="17">
        <v>150</v>
      </c>
      <c r="F481" s="13" t="s">
        <v>683</v>
      </c>
      <c r="G481" s="13">
        <v>2238951517</v>
      </c>
      <c r="H481" s="13" t="s">
        <v>1975</v>
      </c>
      <c r="I481" s="13" t="s">
        <v>1008</v>
      </c>
      <c r="J481" s="13">
        <v>9346162322</v>
      </c>
      <c r="K481" s="13">
        <v>0</v>
      </c>
      <c r="L481" s="13" t="s">
        <v>476</v>
      </c>
      <c r="M481" s="13" t="s">
        <v>1976</v>
      </c>
      <c r="N481" s="13" t="s">
        <v>870</v>
      </c>
      <c r="O481" s="13">
        <v>23.516401948437789</v>
      </c>
      <c r="P481" s="13">
        <v>117.49260487387039</v>
      </c>
      <c r="Q481" s="15"/>
      <c r="R481" s="20">
        <v>3.9164201624623463</v>
      </c>
      <c r="T481" s="118">
        <v>-210.87622229670899</v>
      </c>
      <c r="U481" s="120">
        <v>-275.39126238542593</v>
      </c>
      <c r="V481" s="20">
        <v>30.275415863124252</v>
      </c>
      <c r="W481" s="20">
        <v>46.264119053290372</v>
      </c>
      <c r="X481" s="20">
        <v>38.63691518714127</v>
      </c>
    </row>
    <row r="482" spans="1:24">
      <c r="A482" s="13" t="s">
        <v>480</v>
      </c>
      <c r="B482" s="13">
        <v>60</v>
      </c>
      <c r="C482" s="13" t="s">
        <v>372</v>
      </c>
      <c r="D482" s="14">
        <v>-2239.2167487986912</v>
      </c>
      <c r="E482" s="17">
        <v>5.55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195.59620755444001</v>
      </c>
      <c r="Q482" s="15"/>
      <c r="R482" s="20">
        <v>6.5198735851480007</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1618.1059387424348</v>
      </c>
      <c r="Q483" s="15"/>
      <c r="R483" s="20">
        <v>53.936864624747827</v>
      </c>
      <c r="T483" s="118">
        <v>96.318463300941346</v>
      </c>
      <c r="U483" s="118"/>
      <c r="V483" s="20">
        <v>49.438238313289148</v>
      </c>
      <c r="W483" s="20">
        <v>69.589915866610738</v>
      </c>
      <c r="X483" s="20">
        <v>69.810173214931169</v>
      </c>
    </row>
    <row r="484" spans="1:24">
      <c r="A484" s="13" t="s">
        <v>180</v>
      </c>
      <c r="B484" s="13">
        <v>60</v>
      </c>
      <c r="C484" s="13" t="s">
        <v>372</v>
      </c>
      <c r="D484" s="14">
        <v>-161.20579826182535</v>
      </c>
      <c r="E484" s="17">
        <v>2.2000000000000002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416.99374528870231</v>
      </c>
      <c r="Q484" s="16" t="s">
        <v>2396</v>
      </c>
      <c r="R484" s="20">
        <v>13.899791509623411</v>
      </c>
      <c r="T484" s="118">
        <v>-4.2974649142832888E-2</v>
      </c>
      <c r="U484" s="118">
        <v>2.8111803488458209</v>
      </c>
      <c r="V484" s="20">
        <v>49.188397758481983</v>
      </c>
      <c r="W484" s="20">
        <v>55.950477947569723</v>
      </c>
      <c r="X484" s="20">
        <v>58.834464418459731</v>
      </c>
    </row>
    <row r="485" spans="1:24">
      <c r="A485" s="13" t="s">
        <v>313</v>
      </c>
      <c r="B485" s="13">
        <v>60</v>
      </c>
      <c r="C485" s="13" t="s">
        <v>372</v>
      </c>
      <c r="D485" s="14">
        <v>3310.3931373403484</v>
      </c>
      <c r="E485" s="17">
        <v>27.2</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2262.3191507011352</v>
      </c>
      <c r="Q485" s="15"/>
      <c r="R485" s="20">
        <v>75.41063835670451</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143.15680258407286</v>
      </c>
      <c r="Q486" s="15"/>
      <c r="R486" s="20">
        <v>4.7718934194690954</v>
      </c>
      <c r="T486" s="118">
        <v>-3.7363974118933063</v>
      </c>
      <c r="U486" s="120">
        <v>1.1734441952759989</v>
      </c>
      <c r="V486" s="20">
        <v>26.281462891207546</v>
      </c>
      <c r="W486" s="20">
        <v>48.006847445132962</v>
      </c>
      <c r="X486" s="20">
        <v>45.620613625799329</v>
      </c>
    </row>
    <row r="487" spans="1:24">
      <c r="A487" s="13" t="s">
        <v>343</v>
      </c>
      <c r="B487" s="13">
        <v>60</v>
      </c>
      <c r="C487" s="13" t="s">
        <v>372</v>
      </c>
      <c r="D487" s="14">
        <v>14106.848785424902</v>
      </c>
      <c r="E487" s="17">
        <v>30.72</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1812.4592624613417</v>
      </c>
      <c r="Q487" s="15"/>
      <c r="R487" s="20">
        <v>60.415308748711389</v>
      </c>
      <c r="T487" s="118">
        <v>11.526064222372305</v>
      </c>
      <c r="U487" s="120">
        <v>11.180971336953398</v>
      </c>
      <c r="V487" s="20">
        <v>76.352631952309224</v>
      </c>
      <c r="W487" s="20">
        <v>41.847335343299257</v>
      </c>
      <c r="X487" s="20">
        <v>53.683770660190483</v>
      </c>
    </row>
    <row r="488" spans="1:24">
      <c r="A488" s="13" t="s">
        <v>665</v>
      </c>
      <c r="B488" s="13">
        <v>60</v>
      </c>
      <c r="C488" s="13" t="s">
        <v>372</v>
      </c>
      <c r="D488" s="14">
        <v>-1658.3248053976617</v>
      </c>
      <c r="E488" s="17">
        <v>7.83</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160.08303721679374</v>
      </c>
      <c r="Q488" s="15"/>
      <c r="R488" s="20">
        <v>5.336101240559791</v>
      </c>
      <c r="T488" s="118">
        <v>-14.057354023639732</v>
      </c>
      <c r="U488" s="120">
        <v>7.350978139535993</v>
      </c>
      <c r="V488" s="20">
        <v>39.804171170575891</v>
      </c>
      <c r="W488" s="20">
        <v>67.701518167037335</v>
      </c>
      <c r="X488" s="20">
        <v>46.212691470260332</v>
      </c>
    </row>
    <row r="489" spans="1:24">
      <c r="A489" s="13" t="s">
        <v>106</v>
      </c>
      <c r="B489" s="13">
        <v>60</v>
      </c>
      <c r="C489" s="13" t="s">
        <v>372</v>
      </c>
      <c r="D489" s="14">
        <v>30796.475488884953</v>
      </c>
      <c r="E489" s="17">
        <v>48.12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15941.939467202814</v>
      </c>
      <c r="E490" s="17">
        <v>28.24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-9870.2340933004598</v>
      </c>
      <c r="E491" s="17">
        <v>16</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399.27718683070333</v>
      </c>
      <c r="Q491" s="16" t="s">
        <v>2397</v>
      </c>
      <c r="R491" s="20">
        <v>13.309239561023444</v>
      </c>
      <c r="T491" s="118">
        <v>-14.643878096267855</v>
      </c>
      <c r="U491" s="118">
        <v>33.548932187715401</v>
      </c>
      <c r="V491" s="20">
        <v>50.791815983645094</v>
      </c>
      <c r="W491" s="20">
        <v>27.630263069146082</v>
      </c>
      <c r="X491" s="20">
        <v>54.731240856779657</v>
      </c>
    </row>
    <row r="492" spans="1:24">
      <c r="A492" s="13" t="s">
        <v>251</v>
      </c>
      <c r="B492" s="13">
        <v>60</v>
      </c>
      <c r="C492" s="13" t="s">
        <v>372</v>
      </c>
      <c r="D492" s="14">
        <v>10480.659516620819</v>
      </c>
      <c r="E492" s="17">
        <v>93</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1124.1397694379539</v>
      </c>
      <c r="Q492" s="15"/>
      <c r="R492" s="20">
        <v>37.471325647931799</v>
      </c>
      <c r="T492" s="118">
        <v>-32.317768396688678</v>
      </c>
      <c r="U492" s="120">
        <v>46.962941154733073</v>
      </c>
      <c r="V492" s="20">
        <v>44.494845041832328</v>
      </c>
      <c r="W492" s="20">
        <v>51.12120388393194</v>
      </c>
      <c r="X492" s="20">
        <v>51.089345092839075</v>
      </c>
    </row>
    <row r="493" spans="1:24">
      <c r="A493" s="13" t="s">
        <v>37</v>
      </c>
      <c r="B493" s="13">
        <v>60</v>
      </c>
      <c r="C493" s="13" t="s">
        <v>372</v>
      </c>
      <c r="D493" s="14">
        <v>-1054.0073000796469</v>
      </c>
      <c r="E493" s="17">
        <v>5.24</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194.40653313250525</v>
      </c>
      <c r="Q493" s="16" t="s">
        <v>2398</v>
      </c>
      <c r="R493" s="20">
        <v>6.4802177710835078</v>
      </c>
      <c r="T493" s="118">
        <v>-2.5305516382366289</v>
      </c>
      <c r="U493" s="120">
        <v>-5.5769986456818721</v>
      </c>
      <c r="V493" s="20">
        <v>49.815348559187001</v>
      </c>
      <c r="W493" s="20">
        <v>56.847070461570524</v>
      </c>
      <c r="X493" s="20">
        <v>45.55076058747435</v>
      </c>
    </row>
    <row r="494" spans="1:24">
      <c r="A494" s="13" t="s">
        <v>314</v>
      </c>
      <c r="B494" s="13">
        <v>60</v>
      </c>
      <c r="C494" s="13" t="s">
        <v>372</v>
      </c>
      <c r="D494" s="14">
        <v>-34244.403133095031</v>
      </c>
      <c r="E494" s="17">
        <v>52.75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905.53673723760971</v>
      </c>
      <c r="Q494" s="15"/>
      <c r="R494" s="20">
        <v>30.184557907920325</v>
      </c>
      <c r="T494" s="120">
        <v>66.412126345979132</v>
      </c>
      <c r="U494" s="118">
        <v>95.847455405086208</v>
      </c>
      <c r="V494" s="20">
        <v>47.103451928330237</v>
      </c>
      <c r="W494" s="20">
        <v>45.939284235133783</v>
      </c>
      <c r="X494" s="20">
        <v>75.663866930314271</v>
      </c>
    </row>
    <row r="495" spans="1:24">
      <c r="A495" s="13" t="s">
        <v>74</v>
      </c>
      <c r="B495" s="13">
        <v>60</v>
      </c>
      <c r="C495" s="13" t="s">
        <v>372</v>
      </c>
      <c r="D495" s="14">
        <v>2558.6493047800827</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1482.1216294509354</v>
      </c>
      <c r="Q495" s="15"/>
      <c r="R495" s="20">
        <v>49.404054315031182</v>
      </c>
      <c r="T495" s="118">
        <v>3.5032101067490018</v>
      </c>
      <c r="U495" s="120">
        <v>2.2524496185884146</v>
      </c>
      <c r="V495" s="20">
        <v>47.057123181819549</v>
      </c>
      <c r="W495" s="20">
        <v>28.518854205007514</v>
      </c>
      <c r="X495" s="20">
        <v>53.463444854400365</v>
      </c>
    </row>
    <row r="496" spans="1:24">
      <c r="A496" s="13" t="s">
        <v>65</v>
      </c>
      <c r="B496" s="13">
        <v>60</v>
      </c>
      <c r="C496" s="13" t="s">
        <v>372</v>
      </c>
      <c r="D496" s="14">
        <v>-667.37327443600952</v>
      </c>
      <c r="E496" s="17">
        <v>19.809999999999999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1767.6446307022616</v>
      </c>
      <c r="Q496" s="15"/>
      <c r="R496" s="20">
        <v>58.921487690075388</v>
      </c>
      <c r="T496" s="118">
        <v>-13.606259078786032</v>
      </c>
      <c r="U496" s="120">
        <v>-7.1964229947489855E-2</v>
      </c>
      <c r="V496" s="20">
        <v>42.083378046055074</v>
      </c>
      <c r="W496" s="20">
        <v>42.184593320757905</v>
      </c>
      <c r="X496" s="20">
        <v>45.303724572052268</v>
      </c>
    </row>
    <row r="497" spans="1:24">
      <c r="A497" s="13" t="s">
        <v>204</v>
      </c>
      <c r="B497" s="13">
        <v>60</v>
      </c>
      <c r="C497" s="13" t="s">
        <v>372</v>
      </c>
      <c r="D497" s="14">
        <v>-3092.4387540565945</v>
      </c>
      <c r="E497" s="17">
        <v>23.44</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451.13903134628782</v>
      </c>
      <c r="Q497" s="15"/>
      <c r="R497" s="20">
        <v>15.037967711542928</v>
      </c>
      <c r="T497" s="118">
        <v>-10.267051541574581</v>
      </c>
      <c r="U497" s="118">
        <v>38.67202461470896</v>
      </c>
      <c r="V497" s="20">
        <v>44.574713566606768</v>
      </c>
      <c r="W497" s="20">
        <v>72.106265327643399</v>
      </c>
      <c r="X497" s="20">
        <v>55.07418195697268</v>
      </c>
    </row>
    <row r="498" spans="1:24">
      <c r="A498" s="13" t="s">
        <v>3</v>
      </c>
      <c r="B498" s="13">
        <v>60</v>
      </c>
      <c r="C498" s="13" t="s">
        <v>372</v>
      </c>
      <c r="D498" s="14">
        <v>-487.5123085132804</v>
      </c>
      <c r="E498" s="17">
        <v>2.23</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430.15569400435328</v>
      </c>
      <c r="Q498" s="15"/>
      <c r="R498" s="20">
        <v>14.338523133478443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13568.505943630882</v>
      </c>
      <c r="E499" s="17">
        <v>53.75</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1407.8971438581898</v>
      </c>
      <c r="Q499" s="15"/>
      <c r="R499" s="20">
        <v>46.929904795272996</v>
      </c>
      <c r="T499" s="118">
        <v>50.396995258092261</v>
      </c>
      <c r="U499" s="120">
        <v>6.7572020250853626</v>
      </c>
      <c r="V499" s="20">
        <v>68.497850707216728</v>
      </c>
      <c r="W499" s="20">
        <v>47.275459468107087</v>
      </c>
      <c r="X499" s="20">
        <v>56.871729415162442</v>
      </c>
    </row>
    <row r="500" spans="1:24">
      <c r="A500" s="13" t="s">
        <v>450</v>
      </c>
      <c r="B500" s="13">
        <v>60</v>
      </c>
      <c r="C500" s="13" t="s">
        <v>372</v>
      </c>
      <c r="D500" s="14">
        <v>-1889.6980979881305</v>
      </c>
      <c r="E500" s="17">
        <v>20.399999999999999</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914.48851438043937</v>
      </c>
      <c r="Q500" s="16" t="s">
        <v>2399</v>
      </c>
      <c r="R500" s="20">
        <v>30.482950479347981</v>
      </c>
      <c r="T500" s="118">
        <v>88.8366393280549</v>
      </c>
      <c r="U500" s="120">
        <v>18.388397861643284</v>
      </c>
      <c r="V500" s="20">
        <v>54.080301733951103</v>
      </c>
      <c r="W500" s="20">
        <v>47.763307984050954</v>
      </c>
      <c r="X500" s="20">
        <v>55.902329196283176</v>
      </c>
    </row>
    <row r="501" spans="1:24">
      <c r="A501" s="13" t="s">
        <v>544</v>
      </c>
      <c r="B501" s="13">
        <v>60</v>
      </c>
      <c r="C501" s="13" t="s">
        <v>372</v>
      </c>
      <c r="D501" s="14">
        <v>-6955.9737584843615</v>
      </c>
      <c r="E501" s="17">
        <v>47</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370.32553891976096</v>
      </c>
      <c r="Q501" s="15"/>
      <c r="R501" s="20">
        <v>12.344184630658699</v>
      </c>
      <c r="T501" s="118">
        <v>11.615137948390526</v>
      </c>
      <c r="U501" s="118"/>
      <c r="V501" s="20">
        <v>46.011299085864771</v>
      </c>
      <c r="W501" s="20">
        <v>61.971707461940674</v>
      </c>
      <c r="X501" s="20">
        <v>64.666267015151689</v>
      </c>
    </row>
    <row r="502" spans="1:24">
      <c r="A502" s="13" t="s">
        <v>419</v>
      </c>
      <c r="B502" s="13">
        <v>60</v>
      </c>
      <c r="C502" s="13" t="s">
        <v>372</v>
      </c>
      <c r="D502" s="13">
        <v>-1223.4095583808146</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313.77046240442115</v>
      </c>
      <c r="Q502" s="15"/>
      <c r="R502" s="20">
        <v>10.459015413480705</v>
      </c>
      <c r="T502" s="118">
        <v>-4.8266579786979724</v>
      </c>
      <c r="U502" s="120">
        <v>1.2401916143307368</v>
      </c>
      <c r="V502" s="20">
        <v>30.773740825918178</v>
      </c>
      <c r="W502" s="20">
        <v>37.714771803478875</v>
      </c>
      <c r="X502" s="20">
        <v>46.394386540718045</v>
      </c>
    </row>
    <row r="503" spans="1:24">
      <c r="A503" s="13" t="s">
        <v>740</v>
      </c>
      <c r="B503" s="13">
        <v>60</v>
      </c>
      <c r="C503" s="13" t="s">
        <v>372</v>
      </c>
      <c r="D503" s="14">
        <v>-4181.7430710689778</v>
      </c>
      <c r="E503" s="17">
        <v>4.45</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-2004.0826339999107</v>
      </c>
      <c r="E504" s="17">
        <v>10</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991.12810630429408</v>
      </c>
      <c r="Q504" s="16" t="s">
        <v>2400</v>
      </c>
      <c r="R504" s="20">
        <v>33.037603543476472</v>
      </c>
      <c r="T504" s="120">
        <v>19.877861448337182</v>
      </c>
      <c r="U504" s="118">
        <v>21.147249783914141</v>
      </c>
      <c r="V504" s="20">
        <v>57.300152197460463</v>
      </c>
      <c r="W504" s="20">
        <v>40.883475253273382</v>
      </c>
      <c r="X504" s="20">
        <v>84.346265448176339</v>
      </c>
    </row>
    <row r="505" spans="1:24">
      <c r="A505" s="13" t="s">
        <v>296</v>
      </c>
      <c r="B505" s="13">
        <v>60</v>
      </c>
      <c r="C505" s="13" t="s">
        <v>372</v>
      </c>
      <c r="D505" s="14">
        <v>321627.44929329678</v>
      </c>
      <c r="E505" s="17">
        <v>350</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-614.5985486179884</v>
      </c>
      <c r="E506" s="17">
        <v>1.53</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82.18749108304263</v>
      </c>
      <c r="Q506" s="16" t="s">
        <v>2221</v>
      </c>
      <c r="R506" s="20">
        <v>2.7395830361014211</v>
      </c>
      <c r="T506" s="118">
        <v>-2.7437476510748127</v>
      </c>
      <c r="U506" s="120">
        <v>-0.425872926090336</v>
      </c>
      <c r="V506" s="20">
        <v>35.799805726003008</v>
      </c>
      <c r="W506" s="20">
        <v>81.712091129254944</v>
      </c>
      <c r="X506" s="20">
        <v>44.952639435794076</v>
      </c>
    </row>
    <row r="507" spans="1:24">
      <c r="A507" s="13" t="s">
        <v>638</v>
      </c>
      <c r="B507" s="13">
        <v>60</v>
      </c>
      <c r="C507" s="13" t="s">
        <v>372</v>
      </c>
      <c r="D507" s="14">
        <v>-1179.1892972125329</v>
      </c>
      <c r="E507" s="17">
        <v>8.2100000000000009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873.44771856016644</v>
      </c>
      <c r="Q507" s="15"/>
      <c r="R507" s="20">
        <v>29.114923952005547</v>
      </c>
      <c r="T507" s="118">
        <v>-6.186272390294274</v>
      </c>
      <c r="U507" s="118"/>
      <c r="V507" s="20">
        <v>34.322220583451511</v>
      </c>
      <c r="W507" s="20">
        <v>38.391274662915308</v>
      </c>
      <c r="X507" s="20">
        <v>41.075145500877667</v>
      </c>
    </row>
    <row r="508" spans="1:24">
      <c r="A508" s="13" t="s">
        <v>44</v>
      </c>
      <c r="B508" s="13">
        <v>60</v>
      </c>
      <c r="C508" s="13" t="s">
        <v>372</v>
      </c>
      <c r="D508" s="14">
        <v>-1374.0838346893458</v>
      </c>
      <c r="E508" s="17">
        <v>4.1500000000000004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119.94501545326111</v>
      </c>
      <c r="Q508" s="15"/>
      <c r="R508" s="20">
        <v>3.9981671817753703</v>
      </c>
      <c r="T508" s="118">
        <v>-1.6275672390233531</v>
      </c>
      <c r="U508" s="120">
        <v>-1.1211833210114541</v>
      </c>
      <c r="V508" s="20">
        <v>41.861487137648446</v>
      </c>
      <c r="W508" s="20">
        <v>49.123678802321017</v>
      </c>
      <c r="X508" s="20">
        <v>46.610137829016566</v>
      </c>
    </row>
    <row r="509" spans="1:24">
      <c r="A509" s="13" t="s">
        <v>333</v>
      </c>
      <c r="B509" s="13">
        <v>60</v>
      </c>
      <c r="C509" s="13" t="s">
        <v>372</v>
      </c>
      <c r="D509" s="14">
        <v>-414.71232768641732</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163.70720909031962</v>
      </c>
      <c r="Q509" s="16" t="s">
        <v>2401</v>
      </c>
      <c r="R509" s="20">
        <v>5.4569069696773207</v>
      </c>
      <c r="T509" s="118">
        <v>-2.0065299811740722</v>
      </c>
      <c r="U509" s="120">
        <v>0.33942265931139026</v>
      </c>
      <c r="V509" s="20">
        <v>26.032644213390114</v>
      </c>
      <c r="W509" s="20">
        <v>73.780094029554334</v>
      </c>
      <c r="X509" s="20">
        <v>44.354023230929414</v>
      </c>
    </row>
    <row r="510" spans="1:24">
      <c r="A510" s="13" t="s">
        <v>254</v>
      </c>
      <c r="B510" s="13">
        <v>60</v>
      </c>
      <c r="C510" s="13" t="s">
        <v>372</v>
      </c>
      <c r="D510" s="14">
        <v>-8203.9111022658781</v>
      </c>
      <c r="E510" s="17">
        <v>38.68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274.62221903033549</v>
      </c>
      <c r="Q510" s="15"/>
      <c r="R510" s="20">
        <v>9.1540739676778493</v>
      </c>
      <c r="T510" s="118">
        <v>-14.191983135194661</v>
      </c>
      <c r="U510" s="120">
        <v>13.321928254498729</v>
      </c>
      <c r="V510" s="20">
        <v>35.950682940832962</v>
      </c>
      <c r="W510" s="20">
        <v>49.083458386176801</v>
      </c>
      <c r="X510" s="20">
        <v>49.842422846968034</v>
      </c>
    </row>
    <row r="511" spans="1:24">
      <c r="A511" s="13" t="s">
        <v>741</v>
      </c>
      <c r="B511" s="13">
        <v>60</v>
      </c>
      <c r="C511" s="13" t="s">
        <v>372</v>
      </c>
      <c r="D511" s="14">
        <v>-10532.05040617244</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772.77891974590659</v>
      </c>
      <c r="Q511" s="15"/>
      <c r="R511" s="20">
        <v>25.759297324863553</v>
      </c>
      <c r="T511" s="118">
        <v>-30.53658125723139</v>
      </c>
      <c r="U511" s="118">
        <v>15.444447534620682</v>
      </c>
      <c r="V511" s="20">
        <v>21.928079835474943</v>
      </c>
      <c r="W511" s="20">
        <v>50.189244949910588</v>
      </c>
      <c r="X511" s="20">
        <v>45.775558280009015</v>
      </c>
    </row>
    <row r="512" spans="1:24">
      <c r="A512" s="13" t="s">
        <v>96</v>
      </c>
      <c r="B512" s="13">
        <v>60</v>
      </c>
      <c r="C512" s="13" t="s">
        <v>372</v>
      </c>
      <c r="D512" s="13">
        <v>-271.66507405600447</v>
      </c>
      <c r="E512" s="17">
        <v>3.18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726.57905639077342</v>
      </c>
      <c r="Q512" s="15"/>
      <c r="R512" s="20">
        <v>24.219301879692448</v>
      </c>
      <c r="T512" s="118">
        <v>-2.5917674611399022</v>
      </c>
      <c r="U512" s="120">
        <v>-3.0663721888758211</v>
      </c>
      <c r="V512" s="20">
        <v>38.193111782445804</v>
      </c>
      <c r="W512" s="20">
        <v>45.884965948261808</v>
      </c>
      <c r="X512" s="20">
        <v>43.653931383692296</v>
      </c>
    </row>
    <row r="513" spans="1:24">
      <c r="A513" s="13" t="s">
        <v>530</v>
      </c>
      <c r="B513" s="13">
        <v>60</v>
      </c>
      <c r="C513" s="13" t="s">
        <v>372</v>
      </c>
      <c r="D513" s="14">
        <v>-91310.683993438608</v>
      </c>
      <c r="E513" s="17">
        <v>220.5</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322.78986438376717</v>
      </c>
      <c r="Q513" s="15"/>
      <c r="R513" s="20">
        <v>10.759662146125573</v>
      </c>
      <c r="T513" s="118">
        <v>57.440581538753008</v>
      </c>
      <c r="U513" s="118">
        <v>522.75849388818278</v>
      </c>
      <c r="V513" s="20">
        <v>55.850827729905227</v>
      </c>
      <c r="W513" s="20">
        <v>38.857538451639769</v>
      </c>
      <c r="X513" s="20">
        <v>61.812917820918997</v>
      </c>
    </row>
    <row r="514" spans="1:24">
      <c r="A514" s="13" t="s">
        <v>517</v>
      </c>
      <c r="B514" s="13">
        <v>60</v>
      </c>
      <c r="C514" s="13" t="s">
        <v>372</v>
      </c>
      <c r="D514" s="14">
        <v>1571.9756369989746</v>
      </c>
      <c r="E514" s="17">
        <v>15.25</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2486.7414646466145</v>
      </c>
      <c r="Q514" s="15"/>
      <c r="R514" s="20">
        <v>82.891382154887154</v>
      </c>
      <c r="T514" s="118">
        <v>3.5794406957717939</v>
      </c>
      <c r="U514" s="118"/>
      <c r="V514" s="20">
        <v>45.515141217005585</v>
      </c>
      <c r="W514" s="20">
        <v>27.031018500417645</v>
      </c>
      <c r="X514" s="20">
        <v>54.11126908668512</v>
      </c>
    </row>
    <row r="515" spans="1:24">
      <c r="A515" s="13" t="s">
        <v>335</v>
      </c>
      <c r="B515" s="13">
        <v>60</v>
      </c>
      <c r="C515" s="13" t="s">
        <v>372</v>
      </c>
      <c r="D515" s="14">
        <v>-6795.1873955873407</v>
      </c>
      <c r="E515" s="17">
        <v>22.2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24.678046059862773</v>
      </c>
      <c r="Q515" s="15"/>
      <c r="R515" s="20">
        <v>0.82260153532875913</v>
      </c>
      <c r="T515" s="118">
        <v>-33.911170162624025</v>
      </c>
      <c r="U515" s="120">
        <v>7.1835617133958252</v>
      </c>
      <c r="V515" s="20">
        <v>36.24069697441</v>
      </c>
      <c r="W515" s="20">
        <v>60.06870529191162</v>
      </c>
      <c r="X515" s="20">
        <v>45.458307569199043</v>
      </c>
    </row>
    <row r="516" spans="1:24">
      <c r="A516" s="13" t="s">
        <v>212</v>
      </c>
      <c r="B516" s="13">
        <v>60</v>
      </c>
      <c r="C516" s="13" t="s">
        <v>372</v>
      </c>
      <c r="D516" s="14">
        <v>-3370.1101863509743</v>
      </c>
      <c r="E516" s="17">
        <v>9</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806.93700700045929</v>
      </c>
      <c r="Q516" s="16" t="s">
        <v>2232</v>
      </c>
      <c r="R516" s="20">
        <v>26.897900233348643</v>
      </c>
      <c r="T516" s="118">
        <v>4.2165415057117883</v>
      </c>
      <c r="U516" s="120">
        <v>-6.5886282356110826</v>
      </c>
      <c r="V516" s="20">
        <v>40.478525727147101</v>
      </c>
      <c r="W516" s="20">
        <v>26.134473582550807</v>
      </c>
      <c r="X516" s="20">
        <v>50.603153966854791</v>
      </c>
    </row>
    <row r="517" spans="1:24">
      <c r="A517" s="13" t="s">
        <v>742</v>
      </c>
      <c r="B517" s="13">
        <v>60</v>
      </c>
      <c r="C517" s="13" t="s">
        <v>372</v>
      </c>
      <c r="D517" s="14">
        <v>-3906.0361763936589</v>
      </c>
      <c r="E517" s="17">
        <v>10.41</v>
      </c>
      <c r="F517" s="13" t="s">
        <v>695</v>
      </c>
      <c r="G517" s="13" t="s">
        <v>1049</v>
      </c>
      <c r="H517" s="13" t="s">
        <v>2018</v>
      </c>
      <c r="I517" s="13" t="s">
        <v>499</v>
      </c>
      <c r="J517" s="13" t="s">
        <v>1050</v>
      </c>
      <c r="K517" s="13" t="s">
        <v>801</v>
      </c>
      <c r="L517" s="13" t="s">
        <v>1064</v>
      </c>
      <c r="M517" s="13" t="s">
        <v>2019</v>
      </c>
      <c r="N517" s="13" t="s">
        <v>1161</v>
      </c>
      <c r="P517" s="13">
        <v>52.134419544409937</v>
      </c>
      <c r="Q517" s="15"/>
      <c r="R517" s="20">
        <v>1.7378139848136647</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386.78848540303022</v>
      </c>
      <c r="Q518" s="15"/>
      <c r="R518" s="20">
        <v>12.89294951343434</v>
      </c>
      <c r="T518" s="118">
        <v>-4.1514814543791401</v>
      </c>
      <c r="U518" s="120">
        <v>2.3592416556488294</v>
      </c>
      <c r="V518" s="20">
        <v>37.422831398441971</v>
      </c>
      <c r="W518" s="20">
        <v>49.180972792480851</v>
      </c>
      <c r="X518" s="20">
        <v>46.743532776429305</v>
      </c>
    </row>
    <row r="519" spans="1:24">
      <c r="A519" s="13" t="s">
        <v>429</v>
      </c>
      <c r="B519" s="13">
        <v>60</v>
      </c>
      <c r="C519" s="13" t="s">
        <v>372</v>
      </c>
      <c r="D519" s="13">
        <v>-1260.6195446154268</v>
      </c>
      <c r="E519" s="17">
        <v>3.05</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233.02747390817041</v>
      </c>
      <c r="Q519" s="15"/>
      <c r="R519" s="20">
        <v>7.7675824636056801</v>
      </c>
      <c r="T519" s="118">
        <v>-4.3684312982325002</v>
      </c>
      <c r="U519" s="120">
        <v>-6.2802940698487664</v>
      </c>
      <c r="V519" s="20">
        <v>25.408185082253805</v>
      </c>
      <c r="W519" s="20">
        <v>45.497671100002108</v>
      </c>
      <c r="X519" s="20">
        <v>34.628383682136665</v>
      </c>
    </row>
    <row r="520" spans="1:24">
      <c r="A520" s="13" t="s">
        <v>420</v>
      </c>
      <c r="B520" s="13">
        <v>60</v>
      </c>
      <c r="C520" s="13" t="s">
        <v>372</v>
      </c>
      <c r="D520" s="13">
        <v>-264.47976200703494</v>
      </c>
      <c r="E520" s="17">
        <v>20</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911.54511118591506</v>
      </c>
      <c r="Q520" s="15"/>
      <c r="R520" s="20">
        <v>30.384837039530503</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384.82055993008089</v>
      </c>
      <c r="Q521" s="16" t="s">
        <v>2222</v>
      </c>
      <c r="R521" s="20">
        <v>12.827351997669362</v>
      </c>
      <c r="T521" s="118">
        <v>-13.623063056031395</v>
      </c>
      <c r="U521" s="120">
        <v>-8.8818611838931538</v>
      </c>
      <c r="V521" s="20">
        <v>21.059878113334676</v>
      </c>
      <c r="W521" s="20">
        <v>43.79261404204977</v>
      </c>
      <c r="X521" s="20">
        <v>39.116034692750887</v>
      </c>
    </row>
    <row r="522" spans="1:24">
      <c r="A522" s="13" t="s">
        <v>451</v>
      </c>
      <c r="B522" s="13">
        <v>60</v>
      </c>
      <c r="C522" s="13" t="s">
        <v>372</v>
      </c>
      <c r="D522" s="14">
        <v>-10607.423539748614</v>
      </c>
      <c r="E522" s="17">
        <v>11.3</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477.49375039846092</v>
      </c>
      <c r="Q522" s="15"/>
      <c r="R522" s="20">
        <v>15.916458346615364</v>
      </c>
      <c r="T522" s="118">
        <v>-0.20834933772126973</v>
      </c>
      <c r="U522" s="120">
        <v>3.7942845056101504</v>
      </c>
      <c r="V522" s="20">
        <v>38.220807066612601</v>
      </c>
      <c r="W522" s="20">
        <v>40.010333787092243</v>
      </c>
      <c r="X522" s="20">
        <v>52.004085725171365</v>
      </c>
    </row>
    <row r="523" spans="1:24">
      <c r="A523" s="13" t="s">
        <v>4</v>
      </c>
      <c r="B523" s="13">
        <v>60</v>
      </c>
      <c r="C523" s="13" t="s">
        <v>372</v>
      </c>
      <c r="D523" s="14">
        <v>15494.495724953837</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2136.468403847166</v>
      </c>
      <c r="Q523" s="15"/>
      <c r="R523" s="20">
        <v>71.215613461572204</v>
      </c>
      <c r="T523" s="118">
        <v>4.9072539347562838</v>
      </c>
      <c r="U523" s="120">
        <v>28.41315172184359</v>
      </c>
      <c r="V523" s="20">
        <v>50.962896757368284</v>
      </c>
      <c r="W523" s="20">
        <v>54.964192016352328</v>
      </c>
      <c r="X523" s="20">
        <v>53.907578123276451</v>
      </c>
    </row>
    <row r="524" spans="1:24">
      <c r="A524" s="13" t="s">
        <v>422</v>
      </c>
      <c r="B524" s="13">
        <v>60</v>
      </c>
      <c r="C524" s="13" t="s">
        <v>372</v>
      </c>
      <c r="D524" s="14">
        <v>24147.800071477548</v>
      </c>
      <c r="E524" s="17">
        <v>135.4</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1160.2651434023032</v>
      </c>
      <c r="Q524" s="15"/>
      <c r="R524" s="20">
        <v>38.675504780076771</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421.48147473861479</v>
      </c>
      <c r="Q525" s="15"/>
      <c r="R525" s="20">
        <v>14.04938249128716</v>
      </c>
      <c r="T525" s="118">
        <v>-2.8693332607865463</v>
      </c>
      <c r="U525" s="120">
        <v>-2.5408026393432914</v>
      </c>
      <c r="V525" s="20">
        <v>36.545087487072962</v>
      </c>
      <c r="W525" s="20">
        <v>49.652451192051736</v>
      </c>
      <c r="X525" s="20">
        <v>39.60322894614351</v>
      </c>
    </row>
    <row r="526" spans="1:24">
      <c r="A526" s="13" t="s">
        <v>423</v>
      </c>
      <c r="B526" s="13">
        <v>60</v>
      </c>
      <c r="C526" s="13" t="s">
        <v>372</v>
      </c>
      <c r="D526" s="14">
        <v>-120095.79756715539</v>
      </c>
      <c r="E526" s="17">
        <v>261.25</v>
      </c>
      <c r="F526" s="13" t="s">
        <v>390</v>
      </c>
      <c r="G526" s="13" t="s">
        <v>970</v>
      </c>
      <c r="H526" s="13" t="s">
        <v>2029</v>
      </c>
      <c r="I526" s="13" t="s">
        <v>971</v>
      </c>
      <c r="J526" s="13" t="s">
        <v>972</v>
      </c>
      <c r="K526" s="13" t="s">
        <v>973</v>
      </c>
      <c r="L526" s="13" t="s">
        <v>2030</v>
      </c>
      <c r="M526" s="13" t="s">
        <v>2031</v>
      </c>
      <c r="N526" s="13" t="s">
        <v>1331</v>
      </c>
      <c r="O526" s="13">
        <v>24.534759882572583</v>
      </c>
      <c r="P526" s="13">
        <v>311.45225913859076</v>
      </c>
      <c r="Q526" s="15"/>
      <c r="R526" s="20">
        <v>10.381741971286358</v>
      </c>
      <c r="T526" s="118">
        <v>-170.13660586115805</v>
      </c>
      <c r="U526" s="120">
        <v>66.640041728524011</v>
      </c>
      <c r="V526" s="20">
        <v>36.752139528921667</v>
      </c>
      <c r="W526" s="20">
        <v>38.133932937689941</v>
      </c>
      <c r="X526" s="20">
        <v>48.794759288901702</v>
      </c>
    </row>
    <row r="527" spans="1:24">
      <c r="A527" s="13" t="s">
        <v>360</v>
      </c>
      <c r="B527" s="13">
        <v>60</v>
      </c>
      <c r="C527" s="13" t="s">
        <v>372</v>
      </c>
      <c r="D527" s="14">
        <v>-17521.112357898757</v>
      </c>
      <c r="E527" s="17">
        <v>32.119999999999997</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526.10408535299928</v>
      </c>
      <c r="Q527" s="15"/>
      <c r="R527" s="20">
        <v>17.536802845099977</v>
      </c>
      <c r="T527" s="118">
        <v>36.546864205958016</v>
      </c>
      <c r="U527" s="120">
        <v>39.1501587445849</v>
      </c>
      <c r="V527" s="20">
        <v>58.478459981238657</v>
      </c>
      <c r="W527" s="20">
        <v>51.806275040737297</v>
      </c>
      <c r="X527" s="20">
        <v>55.942527304643718</v>
      </c>
    </row>
    <row r="528" spans="1:24">
      <c r="A528" s="13" t="s">
        <v>520</v>
      </c>
      <c r="B528" s="13">
        <v>60</v>
      </c>
      <c r="C528" s="13" t="s">
        <v>372</v>
      </c>
      <c r="D528" s="14">
        <v>-78212.512157109304</v>
      </c>
      <c r="E528" s="17">
        <v>29.24</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-716.40128575083395</v>
      </c>
      <c r="E529" s="17">
        <v>6.71</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1161.6387315581208</v>
      </c>
      <c r="Q529" s="15"/>
      <c r="R529" s="20">
        <v>38.721291051937357</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16.350000000000001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-29657.62914681335</v>
      </c>
      <c r="E531" s="17">
        <v>232.4</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531.58886037294474</v>
      </c>
      <c r="Q531" s="15"/>
      <c r="R531" s="20">
        <v>17.719628679098157</v>
      </c>
      <c r="T531" s="118">
        <v>55.023845576045289</v>
      </c>
      <c r="U531" s="118">
        <v>275.88084699578076</v>
      </c>
      <c r="V531" s="20">
        <v>63.875219122795002</v>
      </c>
      <c r="W531" s="20">
        <v>60.267101805314191</v>
      </c>
      <c r="X531" s="20">
        <v>58.289077406333185</v>
      </c>
    </row>
    <row r="532" spans="1:24">
      <c r="A532" s="13" t="s">
        <v>482</v>
      </c>
      <c r="B532" s="13">
        <v>60</v>
      </c>
      <c r="C532" s="13" t="s">
        <v>372</v>
      </c>
      <c r="D532" s="14">
        <v>173171.8003266849</v>
      </c>
      <c r="E532" s="17">
        <v>510</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2084.838936458319</v>
      </c>
      <c r="Q532" s="15"/>
      <c r="R532" s="20">
        <v>69.494631215277295</v>
      </c>
      <c r="T532" s="118">
        <v>47.920156234668525</v>
      </c>
      <c r="U532" s="118"/>
      <c r="V532" s="20">
        <v>41.468757960141851</v>
      </c>
      <c r="W532" s="20">
        <v>38.957110263016659</v>
      </c>
      <c r="X532" s="20">
        <v>47.295154744551624</v>
      </c>
    </row>
    <row r="533" spans="1:24">
      <c r="A533" s="13" t="s">
        <v>474</v>
      </c>
      <c r="B533" s="13">
        <v>60</v>
      </c>
      <c r="C533" s="13" t="s">
        <v>372</v>
      </c>
      <c r="D533" s="14">
        <v>-8446.2800633589195</v>
      </c>
      <c r="E533" s="17">
        <v>7.59</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254.26173003244921</v>
      </c>
      <c r="Q533" s="16" t="s">
        <v>2220</v>
      </c>
      <c r="R533" s="20">
        <v>8.4753910010816398</v>
      </c>
      <c r="T533" s="118">
        <v>-19.898438615752543</v>
      </c>
      <c r="U533" s="120">
        <v>6.0515514326187692</v>
      </c>
      <c r="V533" s="20">
        <v>23.151319784988331</v>
      </c>
      <c r="W533" s="20">
        <v>20.707188869080007</v>
      </c>
      <c r="X533" s="20">
        <v>41.405933939360416</v>
      </c>
    </row>
    <row r="534" spans="1:24">
      <c r="A534" s="13" t="s">
        <v>234</v>
      </c>
      <c r="B534" s="13">
        <v>60</v>
      </c>
      <c r="C534" s="13" t="s">
        <v>372</v>
      </c>
      <c r="D534" s="14">
        <v>-2286.3541100999641</v>
      </c>
      <c r="E534" s="17">
        <v>17.14</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487.15964841724343</v>
      </c>
      <c r="Q534" s="15"/>
      <c r="R534" s="20">
        <v>16.238654947241447</v>
      </c>
      <c r="T534" s="118">
        <v>4.2254449524152804</v>
      </c>
      <c r="U534" s="120">
        <v>-4.1947121501258522</v>
      </c>
      <c r="V534" s="20">
        <v>46.520929633905936</v>
      </c>
      <c r="W534" s="20">
        <v>49.75900979603427</v>
      </c>
      <c r="X534" s="20">
        <v>50.750404894799537</v>
      </c>
    </row>
    <row r="535" spans="1:24">
      <c r="A535" s="13" t="s">
        <v>246</v>
      </c>
      <c r="B535" s="13">
        <v>60</v>
      </c>
      <c r="C535" s="13" t="s">
        <v>372</v>
      </c>
      <c r="D535" s="14">
        <v>-18895.441673914775</v>
      </c>
      <c r="E535" s="17">
        <v>266.25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219.09190429035891</v>
      </c>
      <c r="Q535" s="15"/>
      <c r="R535" s="20">
        <v>7.3030634763452973</v>
      </c>
      <c r="T535" s="118">
        <v>-57.321492631862156</v>
      </c>
      <c r="U535" s="120">
        <v>233.03298073721777</v>
      </c>
      <c r="V535" s="20">
        <v>51.153691106193925</v>
      </c>
      <c r="W535" s="20">
        <v>56.576105524192073</v>
      </c>
      <c r="X535" s="20">
        <v>54.771902310811932</v>
      </c>
    </row>
    <row r="536" spans="1:24">
      <c r="A536" s="13" t="s">
        <v>744</v>
      </c>
      <c r="B536" s="13">
        <v>60</v>
      </c>
      <c r="C536" s="13" t="s">
        <v>372</v>
      </c>
      <c r="D536" s="14">
        <v>57777.883905277464</v>
      </c>
      <c r="E536" s="17">
        <v>146.80000000000001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1634.0471456336702</v>
      </c>
      <c r="Q536" s="15"/>
      <c r="R536" s="20">
        <v>54.468238187789005</v>
      </c>
      <c r="T536" s="118">
        <v>-65.863912142307299</v>
      </c>
      <c r="U536" s="120">
        <v>77.141710618150796</v>
      </c>
      <c r="V536" s="20">
        <v>54.010534961936891</v>
      </c>
      <c r="W536" s="20">
        <v>55.833038437447712</v>
      </c>
      <c r="X536" s="20">
        <v>48.361090933733095</v>
      </c>
    </row>
    <row r="537" spans="1:24">
      <c r="A537" s="13" t="s">
        <v>5</v>
      </c>
      <c r="B537" s="13">
        <v>60</v>
      </c>
      <c r="C537" s="13" t="s">
        <v>372</v>
      </c>
      <c r="D537" s="14">
        <v>-21205.623938668767</v>
      </c>
      <c r="E537" s="17">
        <v>96.6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332.44918945317158</v>
      </c>
      <c r="Q537" s="15"/>
      <c r="R537" s="20">
        <v>11.081639648439053</v>
      </c>
      <c r="T537" s="118">
        <v>-24.564515457481235</v>
      </c>
      <c r="U537" s="120">
        <v>82.168074911351567</v>
      </c>
      <c r="V537" s="20">
        <v>42.436984985597235</v>
      </c>
      <c r="W537" s="20">
        <v>51.655982911704548</v>
      </c>
      <c r="X537" s="20">
        <v>55.594238300636924</v>
      </c>
    </row>
    <row r="538" spans="1:24">
      <c r="A538" s="13" t="s">
        <v>551</v>
      </c>
      <c r="B538" s="13">
        <v>60</v>
      </c>
      <c r="C538" s="13" t="s">
        <v>372</v>
      </c>
      <c r="D538" s="14">
        <v>2179.6286923230923</v>
      </c>
      <c r="E538" s="17">
        <v>140.30000000000001</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1272.9920997782185</v>
      </c>
      <c r="Q538" s="15"/>
      <c r="R538" s="20">
        <v>42.433069992607287</v>
      </c>
      <c r="T538" s="120">
        <v>209.65642723889303</v>
      </c>
      <c r="U538" s="118"/>
      <c r="V538" s="20">
        <v>62.225630230549783</v>
      </c>
      <c r="W538" s="20">
        <v>46.336378456861617</v>
      </c>
      <c r="X538" s="20">
        <v>78.578194791083291</v>
      </c>
    </row>
    <row r="539" spans="1:24">
      <c r="A539" s="13" t="s">
        <v>27</v>
      </c>
      <c r="B539" s="13">
        <v>60</v>
      </c>
      <c r="C539" s="13" t="s">
        <v>372</v>
      </c>
      <c r="D539" s="14">
        <v>163.98168670495039</v>
      </c>
      <c r="E539" s="17">
        <v>16.850000000000001</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1285.0091452772128</v>
      </c>
      <c r="Q539" s="15"/>
      <c r="R539" s="20">
        <v>42.833638175907097</v>
      </c>
      <c r="T539" s="118">
        <v>-6.4196654244457818</v>
      </c>
      <c r="U539" s="120">
        <v>16.926085343402271</v>
      </c>
      <c r="V539" s="20">
        <v>70.930814138393586</v>
      </c>
      <c r="W539" s="20">
        <v>37.007430910684882</v>
      </c>
      <c r="X539" s="20">
        <v>51.364978679050083</v>
      </c>
    </row>
    <row r="540" spans="1:24">
      <c r="A540" s="13" t="s">
        <v>668</v>
      </c>
      <c r="B540" s="13">
        <v>60</v>
      </c>
      <c r="C540" s="13" t="s">
        <v>372</v>
      </c>
      <c r="D540" s="14">
        <v>-17762.24874692403</v>
      </c>
      <c r="E540" s="17">
        <v>43.52</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2005.3608393272907</v>
      </c>
      <c r="Q540" s="16" t="s">
        <v>2203</v>
      </c>
      <c r="R540" s="20">
        <v>66.845361310909695</v>
      </c>
      <c r="T540" s="120">
        <v>104.15531141383717</v>
      </c>
      <c r="U540" s="118">
        <v>83.747451236614978</v>
      </c>
      <c r="V540" s="20">
        <v>97.176047874678645</v>
      </c>
      <c r="W540" s="20">
        <v>58.67982374642196</v>
      </c>
      <c r="X540" s="20">
        <v>71.874150238515625</v>
      </c>
    </row>
    <row r="541" spans="1:24">
      <c r="A541" s="13" t="s">
        <v>110</v>
      </c>
      <c r="B541" s="13">
        <v>60</v>
      </c>
      <c r="C541" s="13" t="s">
        <v>372</v>
      </c>
      <c r="D541" s="14">
        <v>-1549.6327284872891</v>
      </c>
      <c r="E541" s="17">
        <v>7.36</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557.80476748942306</v>
      </c>
      <c r="Q541" s="15"/>
      <c r="R541" s="20">
        <v>18.593492249647436</v>
      </c>
      <c r="T541" s="118">
        <v>-14.400726520665312</v>
      </c>
      <c r="U541" s="118">
        <v>8.5816841310440672</v>
      </c>
      <c r="V541" s="20">
        <v>32.620351137624588</v>
      </c>
      <c r="W541" s="20">
        <v>46.716294405522902</v>
      </c>
      <c r="X541" s="20">
        <v>47.008226291360636</v>
      </c>
    </row>
    <row r="542" spans="1:24">
      <c r="A542" s="13" t="s">
        <v>452</v>
      </c>
      <c r="B542" s="13">
        <v>60</v>
      </c>
      <c r="C542" s="13" t="s">
        <v>372</v>
      </c>
      <c r="D542" s="14">
        <v>41082.157791959449</v>
      </c>
      <c r="E542" s="17">
        <v>194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1869.8932753973183</v>
      </c>
      <c r="Q542" s="16" t="s">
        <v>2205</v>
      </c>
      <c r="R542" s="20">
        <v>62.329775846577277</v>
      </c>
      <c r="T542" s="118">
        <v>-200.86821646803685</v>
      </c>
      <c r="U542" s="118">
        <v>479.86712591797328</v>
      </c>
      <c r="V542" s="20">
        <v>49.432735571127189</v>
      </c>
      <c r="W542" s="20">
        <v>42.728887504560674</v>
      </c>
      <c r="X542" s="20">
        <v>54.568230358262028</v>
      </c>
    </row>
    <row r="543" spans="1:24">
      <c r="A543" s="13" t="s">
        <v>198</v>
      </c>
      <c r="B543" s="13">
        <v>60</v>
      </c>
      <c r="C543" s="13" t="s">
        <v>372</v>
      </c>
      <c r="D543" s="14">
        <v>-9103.8028559992945</v>
      </c>
      <c r="E543" s="17">
        <v>8.68</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123846.22237441306</v>
      </c>
      <c r="E544" s="17">
        <v>212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2007.3189621497193</v>
      </c>
      <c r="Q544" s="15"/>
      <c r="R544" s="20">
        <v>66.910632071657304</v>
      </c>
      <c r="T544" s="118">
        <v>3.897660662144915</v>
      </c>
      <c r="U544" s="118">
        <v>299.20560178130955</v>
      </c>
      <c r="V544" s="20">
        <v>49.960379765960589</v>
      </c>
      <c r="W544" s="20">
        <v>64.637682514996072</v>
      </c>
      <c r="X544" s="20">
        <v>63.980478626261764</v>
      </c>
    </row>
    <row r="545" spans="1:24">
      <c r="A545" s="13" t="s">
        <v>294</v>
      </c>
      <c r="B545" s="13">
        <v>60</v>
      </c>
      <c r="C545" s="13" t="s">
        <v>372</v>
      </c>
      <c r="D545" s="14">
        <v>-46745.951628043375</v>
      </c>
      <c r="E545" s="17">
        <v>291.5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690.29532781415378</v>
      </c>
      <c r="Q545" s="15"/>
      <c r="R545" s="20">
        <v>23.009844260471791</v>
      </c>
      <c r="T545" s="118">
        <v>-44.475610959204914</v>
      </c>
      <c r="U545" s="120">
        <v>174.44648581846479</v>
      </c>
      <c r="V545" s="20">
        <v>37.787780099582385</v>
      </c>
      <c r="W545" s="20">
        <v>59.824330603432202</v>
      </c>
      <c r="X545" s="20">
        <v>54.006946482677115</v>
      </c>
    </row>
    <row r="546" spans="1:24">
      <c r="A546" s="13" t="s">
        <v>247</v>
      </c>
      <c r="B546" s="13">
        <v>60</v>
      </c>
      <c r="C546" s="13" t="s">
        <v>372</v>
      </c>
      <c r="D546" s="14">
        <v>93105.288358661375</v>
      </c>
      <c r="E546" s="17">
        <v>208.5</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1940.5584447003478</v>
      </c>
      <c r="Q546" s="15"/>
      <c r="R546" s="20">
        <v>64.68528149001159</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-12877.578706735449</v>
      </c>
      <c r="E548" s="17">
        <v>77</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412.58794464013926</v>
      </c>
      <c r="Q548" s="15"/>
      <c r="R548" s="20">
        <v>13.752931488004641</v>
      </c>
      <c r="T548" s="118">
        <v>-76.743584311928572</v>
      </c>
      <c r="U548" s="120">
        <v>4.412225157790175</v>
      </c>
      <c r="V548" s="20">
        <v>30.79495900005185</v>
      </c>
      <c r="W548" s="20">
        <v>46.055923503875391</v>
      </c>
      <c r="X548" s="20">
        <v>43.923696652867633</v>
      </c>
    </row>
    <row r="549" spans="1:24">
      <c r="A549" s="13" t="s">
        <v>45</v>
      </c>
      <c r="B549" s="13">
        <v>60</v>
      </c>
      <c r="C549" s="13" t="s">
        <v>372</v>
      </c>
      <c r="D549" s="13">
        <v>-202116.85155798876</v>
      </c>
      <c r="E549" s="17">
        <v>352.5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968.64413964299627</v>
      </c>
      <c r="Q549" s="15"/>
      <c r="R549" s="20">
        <v>32.288137988099876</v>
      </c>
      <c r="T549" s="118">
        <v>244.96523003751065</v>
      </c>
      <c r="U549" s="118">
        <v>1021.8771577238363</v>
      </c>
      <c r="V549" s="20">
        <v>58.282899853302808</v>
      </c>
      <c r="W549" s="20">
        <v>55.628476451466469</v>
      </c>
      <c r="X549" s="20">
        <v>64.271129168278406</v>
      </c>
    </row>
    <row r="550" spans="1:24">
      <c r="A550" s="13" t="s">
        <v>195</v>
      </c>
      <c r="B550" s="13">
        <v>60</v>
      </c>
      <c r="C550" s="13" t="s">
        <v>372</v>
      </c>
      <c r="D550" s="14">
        <v>-24131.803341952746</v>
      </c>
      <c r="E550" s="17">
        <v>70.05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188.1723622659427</v>
      </c>
      <c r="Q550" s="15"/>
      <c r="R550" s="20">
        <v>6.272412075531423</v>
      </c>
      <c r="T550" s="118">
        <v>-99.900218731162624</v>
      </c>
      <c r="U550" s="120">
        <v>-28.863242632020985</v>
      </c>
      <c r="V550" s="20">
        <v>34.667858318696297</v>
      </c>
      <c r="W550" s="20">
        <v>37.929512396822318</v>
      </c>
      <c r="X550" s="20">
        <v>39.279169115739464</v>
      </c>
    </row>
    <row r="551" spans="1:24">
      <c r="A551" s="13" t="s">
        <v>444</v>
      </c>
      <c r="B551" s="13">
        <v>60</v>
      </c>
      <c r="C551" s="13" t="s">
        <v>372</v>
      </c>
      <c r="D551" s="14">
        <v>11279.380736682577</v>
      </c>
      <c r="E551" s="17">
        <v>30.04</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1957.7987092305461</v>
      </c>
      <c r="Q551" s="16" t="s">
        <v>2402</v>
      </c>
      <c r="R551" s="20">
        <v>65.259956974351539</v>
      </c>
      <c r="T551" s="118">
        <v>18.807908116061611</v>
      </c>
      <c r="U551" s="120">
        <v>25.125682894865449</v>
      </c>
      <c r="V551" s="20">
        <v>62.871864779493336</v>
      </c>
      <c r="W551" s="20">
        <v>31.565895976934609</v>
      </c>
      <c r="X551" s="20">
        <v>62.542388579324331</v>
      </c>
    </row>
    <row r="552" spans="1:24">
      <c r="A552" s="13" t="s">
        <v>196</v>
      </c>
      <c r="B552" s="13">
        <v>60</v>
      </c>
      <c r="C552" s="13" t="s">
        <v>372</v>
      </c>
      <c r="D552" s="14">
        <v>-39626.305863714602</v>
      </c>
      <c r="E552" s="17">
        <v>260.5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511.55353436315158</v>
      </c>
      <c r="Q552" s="15"/>
      <c r="R552" s="20">
        <v>17.051784478771719</v>
      </c>
      <c r="T552" s="118">
        <v>-113.53208896093804</v>
      </c>
      <c r="U552" s="120">
        <v>209.31370866447793</v>
      </c>
      <c r="V552" s="20">
        <v>40.040078417394199</v>
      </c>
      <c r="W552" s="20">
        <v>54.034442073672146</v>
      </c>
      <c r="X552" s="20">
        <v>52.55077635584923</v>
      </c>
    </row>
    <row r="553" spans="1:24">
      <c r="A553" s="13" t="s">
        <v>676</v>
      </c>
      <c r="B553" s="13">
        <v>60</v>
      </c>
      <c r="C553" s="13" t="s">
        <v>372</v>
      </c>
      <c r="D553" s="14">
        <v>7980.8684247569772</v>
      </c>
      <c r="E553" s="17">
        <v>51.7</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1679.5733215418995</v>
      </c>
      <c r="Q553" s="15"/>
      <c r="R553" s="20">
        <v>55.985777384729985</v>
      </c>
      <c r="T553" s="118">
        <v>20.491768772654879</v>
      </c>
      <c r="U553" s="118">
        <v>71.396247277888207</v>
      </c>
      <c r="V553" s="20">
        <v>49.707837407619252</v>
      </c>
      <c r="W553" s="20">
        <v>37.5408719156991</v>
      </c>
      <c r="X553" s="20">
        <v>64.157756323735285</v>
      </c>
    </row>
    <row r="554" spans="1:24">
      <c r="A554" s="13" t="s">
        <v>112</v>
      </c>
      <c r="B554" s="13">
        <v>60</v>
      </c>
      <c r="C554" s="13" t="s">
        <v>372</v>
      </c>
      <c r="D554" s="14">
        <v>8475.0722928249197</v>
      </c>
      <c r="E554" s="17">
        <v>48</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2337.7044287000845</v>
      </c>
      <c r="Q554" s="15"/>
      <c r="R554" s="20">
        <v>77.923480956669479</v>
      </c>
      <c r="T554" s="118">
        <v>8.3620314524709727</v>
      </c>
      <c r="U554" s="118">
        <v>54.373845729728671</v>
      </c>
      <c r="V554" s="20">
        <v>54.930330533152201</v>
      </c>
      <c r="W554" s="20">
        <v>46.005809946972974</v>
      </c>
      <c r="X554" s="20">
        <v>62.426226258183938</v>
      </c>
    </row>
    <row r="555" spans="1:24">
      <c r="A555" s="13" t="s">
        <v>746</v>
      </c>
      <c r="B555" s="13">
        <v>60</v>
      </c>
      <c r="C555" s="13" t="s">
        <v>372</v>
      </c>
      <c r="D555" s="14">
        <v>31021.872813124388</v>
      </c>
      <c r="E555" s="17">
        <v>105.6</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1957.5632807252009</v>
      </c>
      <c r="Q555" s="15"/>
      <c r="R555" s="20">
        <v>65.252109357506697</v>
      </c>
      <c r="T555" s="118">
        <v>24.224036763759642</v>
      </c>
      <c r="U555" s="118">
        <v>132.67537599043948</v>
      </c>
      <c r="V555" s="20">
        <v>50.283046332353429</v>
      </c>
      <c r="W555" s="20">
        <v>40.941373676375441</v>
      </c>
      <c r="X555" s="20">
        <v>61.663905953275048</v>
      </c>
    </row>
    <row r="556" spans="1:24">
      <c r="A556" s="13" t="s">
        <v>229</v>
      </c>
      <c r="B556" s="13">
        <v>60</v>
      </c>
      <c r="C556" s="13" t="s">
        <v>372</v>
      </c>
      <c r="D556" s="14">
        <v>-11.167440700035058</v>
      </c>
      <c r="E556" s="17">
        <v>93.4</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1069.7623417714642</v>
      </c>
      <c r="Q556" s="15"/>
      <c r="R556" s="20">
        <v>35.658744725715472</v>
      </c>
      <c r="T556" s="118">
        <v>2.475714329287797</v>
      </c>
      <c r="U556" s="118">
        <v>132.00186735683388</v>
      </c>
      <c r="V556" s="20">
        <v>35.71705601088771</v>
      </c>
      <c r="W556" s="20">
        <v>58.9631350776245</v>
      </c>
      <c r="X556" s="20">
        <v>66.486591037547143</v>
      </c>
    </row>
    <row r="557" spans="1:24">
      <c r="A557" s="13" t="s">
        <v>669</v>
      </c>
      <c r="B557" s="13">
        <v>60</v>
      </c>
      <c r="C557" s="13" t="s">
        <v>372</v>
      </c>
      <c r="D557" s="13">
        <v>3997500.6417990015</v>
      </c>
      <c r="E557" s="17">
        <v>3550</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2675.9800486709023</v>
      </c>
      <c r="Q557" s="15"/>
      <c r="R557" s="20">
        <v>89.199334955696742</v>
      </c>
      <c r="T557" s="120">
        <v>3580.4204497531509</v>
      </c>
      <c r="U557" s="118">
        <v>4455.6658443303613</v>
      </c>
      <c r="V557" s="20">
        <v>66.843109442881357</v>
      </c>
      <c r="W557" s="20">
        <v>68.015402351915441</v>
      </c>
      <c r="X557" s="20">
        <v>96.051415804778358</v>
      </c>
    </row>
    <row r="558" spans="1:24">
      <c r="A558" s="13" t="s">
        <v>241</v>
      </c>
      <c r="B558" s="13">
        <v>60</v>
      </c>
      <c r="C558" s="13" t="s">
        <v>372</v>
      </c>
      <c r="D558" s="14">
        <v>-596.68748897479861</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288.24420613441134</v>
      </c>
      <c r="Q558" s="16" t="s">
        <v>2403</v>
      </c>
      <c r="R558" s="20">
        <v>9.6081402044803781</v>
      </c>
      <c r="T558" s="118">
        <v>-5.2168690772219257</v>
      </c>
      <c r="U558" s="120">
        <v>-3.0539797538592506</v>
      </c>
      <c r="V558" s="20">
        <v>38.666970462616909</v>
      </c>
      <c r="W558" s="20">
        <v>33.640898233107201</v>
      </c>
      <c r="X558" s="20">
        <v>38.115784386433369</v>
      </c>
    </row>
    <row r="559" spans="1:24">
      <c r="A559" s="13" t="s">
        <v>747</v>
      </c>
      <c r="B559" s="13">
        <v>60</v>
      </c>
      <c r="C559" s="13" t="s">
        <v>372</v>
      </c>
      <c r="D559" s="14">
        <v>36123.808541239268</v>
      </c>
      <c r="E559" s="17">
        <v>138.80000000000001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1955.3196320523768</v>
      </c>
      <c r="Q559" s="15"/>
      <c r="R559" s="20">
        <v>65.177321068412567</v>
      </c>
      <c r="T559" s="118">
        <v>52.043194755117952</v>
      </c>
      <c r="U559" s="118">
        <v>172.93313986504486</v>
      </c>
      <c r="V559" s="20">
        <v>51.978346913613457</v>
      </c>
      <c r="W559" s="20">
        <v>44.324934112278775</v>
      </c>
      <c r="X559" s="20">
        <v>61.944762677369106</v>
      </c>
    </row>
    <row r="560" spans="1:24">
      <c r="A560" s="13" t="s">
        <v>225</v>
      </c>
      <c r="B560" s="13">
        <v>60</v>
      </c>
      <c r="C560" s="13" t="s">
        <v>372</v>
      </c>
      <c r="D560" s="13">
        <v>-641.9956018130257</v>
      </c>
      <c r="E560" s="17">
        <v>5.66</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433.59403202649298</v>
      </c>
      <c r="Q560" s="15"/>
      <c r="R560" s="20">
        <v>14.4531344008831</v>
      </c>
      <c r="T560" s="118">
        <v>-5.0008396876768835</v>
      </c>
      <c r="U560" s="120">
        <v>-5.2552850563109921</v>
      </c>
      <c r="V560" s="20">
        <v>46.102935837491387</v>
      </c>
      <c r="W560" s="20">
        <v>61.219159634957826</v>
      </c>
      <c r="X560" s="20">
        <v>43.444516381277012</v>
      </c>
    </row>
    <row r="561" spans="1:24">
      <c r="A561" s="13" t="s">
        <v>748</v>
      </c>
      <c r="B561" s="13">
        <v>60</v>
      </c>
      <c r="C561" s="13" t="s">
        <v>372</v>
      </c>
      <c r="D561" s="14">
        <v>-667.15348022208684</v>
      </c>
      <c r="E561" s="17">
        <v>11.04</v>
      </c>
      <c r="F561" s="13" t="s">
        <v>374</v>
      </c>
      <c r="G561" s="13">
        <v>0</v>
      </c>
      <c r="H561" s="13" t="s">
        <v>2070</v>
      </c>
      <c r="I561" s="13">
        <v>16.860156785714285</v>
      </c>
      <c r="J561" s="13">
        <v>47208439000</v>
      </c>
      <c r="K561" s="13">
        <v>2800000000</v>
      </c>
      <c r="L561" s="13">
        <v>0.65242572413800848</v>
      </c>
      <c r="M561" s="13">
        <v>30800000000</v>
      </c>
      <c r="N561" s="13" t="s">
        <v>986</v>
      </c>
      <c r="O561" s="13">
        <v>0</v>
      </c>
      <c r="P561" s="13">
        <v>524.84481516915798</v>
      </c>
      <c r="Q561" s="15"/>
      <c r="R561" s="20">
        <v>17.494827172305268</v>
      </c>
      <c r="T561" s="118">
        <v>-6.1796581259536332</v>
      </c>
      <c r="U561" s="120">
        <v>4.9867721435386692</v>
      </c>
      <c r="V561" s="20">
        <v>37.603384634801877</v>
      </c>
      <c r="W561" s="20">
        <v>55.268497503070279</v>
      </c>
      <c r="X561" s="20">
        <v>48.296141404330697</v>
      </c>
    </row>
    <row r="562" spans="1:24">
      <c r="A562" s="13" t="s">
        <v>749</v>
      </c>
      <c r="B562" s="13">
        <v>60</v>
      </c>
      <c r="C562" s="13" t="s">
        <v>372</v>
      </c>
      <c r="D562" s="13">
        <v>252.00633830886332</v>
      </c>
      <c r="E562" s="17">
        <v>1.02</v>
      </c>
      <c r="F562" s="13" t="s">
        <v>693</v>
      </c>
      <c r="G562" s="13" t="s">
        <v>1053</v>
      </c>
      <c r="H562" s="13" t="s">
        <v>2071</v>
      </c>
      <c r="I562" s="13" t="s">
        <v>961</v>
      </c>
      <c r="J562" s="13" t="s">
        <v>1054</v>
      </c>
      <c r="K562" s="13" t="s">
        <v>987</v>
      </c>
      <c r="L562" s="13" t="s">
        <v>945</v>
      </c>
      <c r="M562" s="13" t="s">
        <v>2072</v>
      </c>
      <c r="N562" s="13" t="s">
        <v>1338</v>
      </c>
      <c r="O562" s="13">
        <v>0</v>
      </c>
      <c r="P562" s="13">
        <v>1085.4930291289775</v>
      </c>
      <c r="Q562" s="15"/>
      <c r="R562" s="20">
        <v>36.183100970965917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-11616.239763052788</v>
      </c>
      <c r="E563" s="17">
        <v>50.8</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157.2689617723783</v>
      </c>
      <c r="Q563" s="15"/>
      <c r="R563" s="20">
        <v>5.2422987257459432</v>
      </c>
      <c r="T563" s="118">
        <v>-25.88006852500115</v>
      </c>
      <c r="U563" s="120">
        <v>51.90761880703036</v>
      </c>
      <c r="V563" s="20">
        <v>47.513432415159272</v>
      </c>
      <c r="W563" s="20">
        <v>63.210248684791715</v>
      </c>
      <c r="X563" s="20">
        <v>53.808126217974333</v>
      </c>
    </row>
    <row r="564" spans="1:24">
      <c r="A564" s="13" t="s">
        <v>1</v>
      </c>
      <c r="B564" s="13">
        <v>60</v>
      </c>
      <c r="C564" s="13" t="s">
        <v>372</v>
      </c>
      <c r="D564" s="14">
        <v>21262.311687901842</v>
      </c>
      <c r="E564" s="17">
        <v>422.25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899.80784346821076</v>
      </c>
      <c r="Q564" s="15"/>
      <c r="R564" s="20">
        <v>29.993594782273693</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780.83270464758573</v>
      </c>
      <c r="Q565" s="16" t="s">
        <v>2203</v>
      </c>
      <c r="R565" s="20">
        <v>26.027756821586191</v>
      </c>
      <c r="T565" s="118">
        <v>-5.485135171373452</v>
      </c>
      <c r="U565" s="120">
        <v>-14.553774781147713</v>
      </c>
      <c r="V565" s="20">
        <v>38.97052529247496</v>
      </c>
      <c r="W565" s="20">
        <v>46.611610128045122</v>
      </c>
      <c r="X565" s="20">
        <v>37.179107648054178</v>
      </c>
    </row>
    <row r="566" spans="1:24">
      <c r="A566" s="13" t="s">
        <v>236</v>
      </c>
      <c r="B566" s="13">
        <v>60</v>
      </c>
      <c r="C566" s="13" t="s">
        <v>372</v>
      </c>
      <c r="D566" s="14">
        <v>-247.25645005827747</v>
      </c>
      <c r="E566" s="17">
        <v>1.93</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578.20122290699851</v>
      </c>
      <c r="Q566" s="15"/>
      <c r="R566" s="20">
        <v>19.27337409689995</v>
      </c>
      <c r="T566" s="118">
        <v>-2.2815970115572837</v>
      </c>
      <c r="U566" s="120">
        <v>-8.2709144904801271</v>
      </c>
      <c r="V566" s="20">
        <v>31.781273540174773</v>
      </c>
      <c r="W566" s="20">
        <v>49.845636444766519</v>
      </c>
      <c r="X566" s="20">
        <v>38.10319182398927</v>
      </c>
    </row>
    <row r="567" spans="1:24">
      <c r="A567" s="13" t="s">
        <v>259</v>
      </c>
      <c r="B567" s="13">
        <v>60</v>
      </c>
      <c r="C567" s="13" t="s">
        <v>372</v>
      </c>
      <c r="D567" s="14">
        <v>237056.46098256865</v>
      </c>
      <c r="E567" s="17">
        <v>391</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2884.3946032716381</v>
      </c>
      <c r="Q567" s="15"/>
      <c r="R567" s="20">
        <v>96.146486775721272</v>
      </c>
      <c r="T567" s="120">
        <v>455.07615910540096</v>
      </c>
      <c r="U567" s="118">
        <v>409.97547007183726</v>
      </c>
      <c r="V567" s="20">
        <v>75.023490232403233</v>
      </c>
      <c r="W567" s="20">
        <v>71.555691634019581</v>
      </c>
      <c r="X567" s="20">
        <v>73.749406468335891</v>
      </c>
    </row>
    <row r="568" spans="1:24">
      <c r="A568" s="13" t="s">
        <v>118</v>
      </c>
      <c r="B568" s="13">
        <v>60</v>
      </c>
      <c r="C568" s="13" t="s">
        <v>372</v>
      </c>
      <c r="D568" s="14">
        <v>-1761.7982544934741</v>
      </c>
      <c r="E568" s="17">
        <v>5.97</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104.55662579050448</v>
      </c>
      <c r="Q568" s="15"/>
      <c r="R568" s="20">
        <v>3.4852208596834826</v>
      </c>
      <c r="T568" s="118">
        <v>-7.7264878900894907</v>
      </c>
      <c r="U568" s="120">
        <v>-7.4241990298242833</v>
      </c>
      <c r="V568" s="20">
        <v>34.888249888999518</v>
      </c>
      <c r="W568" s="20">
        <v>38.435074249593143</v>
      </c>
      <c r="X568" s="20">
        <v>45.039842178072405</v>
      </c>
    </row>
    <row r="569" spans="1:24">
      <c r="A569" s="13" t="s">
        <v>70</v>
      </c>
      <c r="B569" s="13">
        <v>60</v>
      </c>
      <c r="C569" s="13" t="s">
        <v>372</v>
      </c>
      <c r="D569" s="13">
        <v>3052.0475336980367</v>
      </c>
      <c r="E569" s="17">
        <v>28.08</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2085.8997823341315</v>
      </c>
      <c r="Q569" s="15"/>
      <c r="R569" s="20">
        <v>69.529992744471045</v>
      </c>
      <c r="T569" s="118">
        <v>-11.764040466939782</v>
      </c>
      <c r="U569" s="120">
        <v>8.4950249280835521</v>
      </c>
      <c r="V569" s="20">
        <v>47.296585213485848</v>
      </c>
      <c r="W569" s="20">
        <v>45.92760448821199</v>
      </c>
      <c r="X569" s="20">
        <v>48.445529902191758</v>
      </c>
    </row>
    <row r="570" spans="1:24">
      <c r="A570" s="13" t="s">
        <v>750</v>
      </c>
      <c r="B570" s="13">
        <v>60</v>
      </c>
      <c r="C570" s="13" t="s">
        <v>372</v>
      </c>
      <c r="D570" s="14">
        <v>-732.06195608879193</v>
      </c>
      <c r="E570" s="17">
        <v>6</v>
      </c>
      <c r="F570" s="13" t="s">
        <v>683</v>
      </c>
      <c r="G570" s="13">
        <v>8018316367</v>
      </c>
      <c r="H570" s="13" t="s">
        <v>2079</v>
      </c>
      <c r="I570" s="13" t="s">
        <v>790</v>
      </c>
      <c r="J570" s="13">
        <v>54752015449</v>
      </c>
      <c r="K570" s="13">
        <v>0</v>
      </c>
      <c r="L570" s="13" t="s">
        <v>1099</v>
      </c>
      <c r="M570" s="13" t="s">
        <v>2080</v>
      </c>
      <c r="N570" s="13" t="s">
        <v>2081</v>
      </c>
      <c r="O570" s="13">
        <v>304.66968663870136</v>
      </c>
      <c r="P570" s="13">
        <v>680.21227045280602</v>
      </c>
      <c r="Q570" s="15"/>
      <c r="R570" s="20">
        <v>22.673742348426867</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21.64</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-413250.45661614015</v>
      </c>
      <c r="E572" s="17">
        <v>1500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1009.9854855286653</v>
      </c>
      <c r="Q572" s="15"/>
      <c r="R572" s="20">
        <v>33.666182850955508</v>
      </c>
      <c r="T572" s="118">
        <v>1439.6819178664009</v>
      </c>
      <c r="U572" s="118">
        <v>3316.2264235635666</v>
      </c>
      <c r="V572" s="20">
        <v>68.234484867080994</v>
      </c>
      <c r="W572" s="20">
        <v>72.913123126563974</v>
      </c>
      <c r="X572" s="20">
        <v>67.769996346869604</v>
      </c>
    </row>
    <row r="573" spans="1:24">
      <c r="A573" s="13" t="s">
        <v>312</v>
      </c>
      <c r="B573" s="13">
        <v>60</v>
      </c>
      <c r="C573" s="13" t="s">
        <v>372</v>
      </c>
      <c r="D573" s="14">
        <v>-2778.3211508772965</v>
      </c>
      <c r="E573" s="17">
        <v>21.8</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635.00654975642101</v>
      </c>
      <c r="Q573" s="15"/>
      <c r="R573" s="20">
        <v>21.1668849918807</v>
      </c>
      <c r="T573" s="118">
        <v>-40.801468846899809</v>
      </c>
      <c r="U573" s="120">
        <v>9.4505848743104082</v>
      </c>
      <c r="V573" s="20">
        <v>28.396389812919427</v>
      </c>
      <c r="W573" s="20">
        <v>70.975334756768234</v>
      </c>
      <c r="X573" s="20">
        <v>43.957218508143967</v>
      </c>
    </row>
    <row r="574" spans="1:24">
      <c r="A574" s="13" t="s">
        <v>237</v>
      </c>
      <c r="B574" s="13">
        <v>60</v>
      </c>
      <c r="C574" s="13" t="s">
        <v>372</v>
      </c>
      <c r="D574" s="14">
        <v>-9231.736224691218</v>
      </c>
      <c r="E574" s="17">
        <v>88.65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420.17205531237585</v>
      </c>
      <c r="Q574" s="15"/>
      <c r="R574" s="20">
        <v>14.005735177079195</v>
      </c>
      <c r="T574" s="118">
        <v>-116.91340547440461</v>
      </c>
      <c r="U574" s="120">
        <v>11.212985175614705</v>
      </c>
      <c r="V574" s="20">
        <v>28.499523836350285</v>
      </c>
      <c r="W574" s="20">
        <v>46.154704091622456</v>
      </c>
      <c r="X574" s="20">
        <v>41.962608755136358</v>
      </c>
    </row>
    <row r="575" spans="1:24">
      <c r="A575" s="13" t="s">
        <v>751</v>
      </c>
      <c r="B575" s="13">
        <v>60</v>
      </c>
      <c r="C575" s="13" t="s">
        <v>372</v>
      </c>
      <c r="D575" s="14">
        <v>-230.13711194370677</v>
      </c>
      <c r="E575" s="17">
        <v>1.64</v>
      </c>
      <c r="F575" s="13" t="s">
        <v>699</v>
      </c>
      <c r="G575" s="13" t="s">
        <v>991</v>
      </c>
      <c r="H575" s="13" t="s">
        <v>2086</v>
      </c>
      <c r="I575" s="13" t="s">
        <v>1128</v>
      </c>
      <c r="J575" s="13" t="s">
        <v>1010</v>
      </c>
      <c r="K575" s="13" t="s">
        <v>988</v>
      </c>
      <c r="L575" s="13" t="s">
        <v>1173</v>
      </c>
      <c r="M575" s="13" t="s">
        <v>2087</v>
      </c>
      <c r="N575" s="13" t="s">
        <v>656</v>
      </c>
      <c r="P575" s="13">
        <v>185.21726216438284</v>
      </c>
      <c r="Q575" s="16" t="s">
        <v>2202</v>
      </c>
      <c r="R575" s="20">
        <v>6.1739087388127611</v>
      </c>
      <c r="T575" s="118">
        <v>-1.4954317454041455</v>
      </c>
      <c r="U575" s="120">
        <v>0.91713910133480514</v>
      </c>
      <c r="V575" s="20">
        <v>38.908089263355521</v>
      </c>
      <c r="W575" s="20">
        <v>46.191456399429079</v>
      </c>
      <c r="X575" s="20">
        <v>46.817706040580667</v>
      </c>
    </row>
    <row r="576" spans="1:24">
      <c r="A576" s="13" t="s">
        <v>424</v>
      </c>
      <c r="B576" s="13">
        <v>60</v>
      </c>
      <c r="C576" s="13" t="s">
        <v>372</v>
      </c>
      <c r="D576" s="14">
        <v>-148317.64591680156</v>
      </c>
      <c r="E576" s="17">
        <v>226.3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414.61861628748801</v>
      </c>
      <c r="Q576" s="15"/>
      <c r="R576" s="20">
        <v>13.820620542916267</v>
      </c>
      <c r="T576" s="118">
        <v>176.28781053585726</v>
      </c>
      <c r="U576" s="118">
        <v>307.59605878629912</v>
      </c>
      <c r="V576" s="20">
        <v>46.803826699137495</v>
      </c>
      <c r="W576" s="20">
        <v>47.712925699231313</v>
      </c>
      <c r="X576" s="20">
        <v>60.868746652196336</v>
      </c>
    </row>
    <row r="577" spans="1:24">
      <c r="A577" s="13" t="s">
        <v>108</v>
      </c>
      <c r="B577" s="13">
        <v>60</v>
      </c>
      <c r="C577" s="13" t="s">
        <v>372</v>
      </c>
      <c r="D577" s="14">
        <v>-40.364299191004704</v>
      </c>
      <c r="E577" s="17">
        <v>8.18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913.82760738829131</v>
      </c>
      <c r="Q577" s="15"/>
      <c r="R577" s="20">
        <v>30.460920246276377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-2364.2032231137655</v>
      </c>
      <c r="E579" s="17">
        <v>10.4</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528.87876075863016</v>
      </c>
      <c r="Q579" s="15"/>
      <c r="R579" s="20">
        <v>17.629292025287672</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6574.1291745001008</v>
      </c>
      <c r="E581" s="17">
        <v>33.74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2458.6315090447656</v>
      </c>
      <c r="Q581" s="15"/>
      <c r="R581" s="20">
        <v>81.954383634825518</v>
      </c>
      <c r="T581" s="118">
        <v>-14.32365874041782</v>
      </c>
      <c r="U581" s="118">
        <v>33.663612105580256</v>
      </c>
      <c r="V581" s="20">
        <v>37.722328216791169</v>
      </c>
      <c r="W581" s="20">
        <v>68.670109019486873</v>
      </c>
      <c r="X581" s="20">
        <v>53.605953012770769</v>
      </c>
    </row>
    <row r="582" spans="1:24">
      <c r="A582" s="13" t="s">
        <v>754</v>
      </c>
      <c r="B582" s="13">
        <v>60</v>
      </c>
      <c r="C582" s="13" t="s">
        <v>372</v>
      </c>
      <c r="D582" s="14">
        <v>-367.67766520041437</v>
      </c>
      <c r="E582" s="17">
        <v>11.13</v>
      </c>
      <c r="F582" s="13" t="s">
        <v>699</v>
      </c>
      <c r="G582" s="13" t="s">
        <v>1055</v>
      </c>
      <c r="H582" s="13" t="s">
        <v>2095</v>
      </c>
      <c r="I582" s="13" t="s">
        <v>1051</v>
      </c>
      <c r="J582" s="13" t="s">
        <v>1056</v>
      </c>
      <c r="K582" s="13" t="s">
        <v>904</v>
      </c>
      <c r="L582" s="13" t="s">
        <v>1400</v>
      </c>
      <c r="M582" s="13" t="s">
        <v>2096</v>
      </c>
      <c r="N582" s="13" t="s">
        <v>2097</v>
      </c>
      <c r="P582" s="13">
        <v>832.13695014825294</v>
      </c>
      <c r="Q582" s="15"/>
      <c r="R582" s="20">
        <v>27.737898338275098</v>
      </c>
      <c r="T582" s="118">
        <v>-8.3643048895507022</v>
      </c>
      <c r="U582" s="118"/>
      <c r="V582" s="20">
        <v>35.79392252191343</v>
      </c>
      <c r="W582" s="20">
        <v>40.273226091228956</v>
      </c>
      <c r="X582" s="20"/>
    </row>
    <row r="583" spans="1:24">
      <c r="A583" s="13" t="s">
        <v>755</v>
      </c>
      <c r="B583" s="13">
        <v>60</v>
      </c>
      <c r="C583" s="13" t="s">
        <v>372</v>
      </c>
      <c r="D583" s="13">
        <v>-285.60296053768087</v>
      </c>
      <c r="E583" s="17">
        <v>1.1100000000000001</v>
      </c>
      <c r="F583" s="13" t="s">
        <v>699</v>
      </c>
      <c r="G583" s="13" t="s">
        <v>1024</v>
      </c>
      <c r="H583" s="13" t="s">
        <v>2098</v>
      </c>
      <c r="I583" s="13" t="s">
        <v>781</v>
      </c>
      <c r="J583" s="13" t="s">
        <v>1025</v>
      </c>
      <c r="K583" s="13" t="s">
        <v>953</v>
      </c>
      <c r="L583" s="13" t="s">
        <v>1196</v>
      </c>
      <c r="M583" s="13" t="s">
        <v>2099</v>
      </c>
      <c r="N583" s="13" t="s">
        <v>496</v>
      </c>
      <c r="P583" s="13">
        <v>441.51759318294768</v>
      </c>
      <c r="Q583" s="16" t="s">
        <v>2404</v>
      </c>
      <c r="R583" s="20">
        <v>14.717253106098257</v>
      </c>
      <c r="T583" s="118">
        <v>-1.475990558357434</v>
      </c>
      <c r="U583" s="120">
        <v>0.8118703304248287</v>
      </c>
      <c r="V583" s="20">
        <v>30.159026155205588</v>
      </c>
      <c r="W583" s="20">
        <v>49.76953482307372</v>
      </c>
      <c r="X583" s="20">
        <v>46.098946708271278</v>
      </c>
    </row>
    <row r="584" spans="1:24">
      <c r="A584" s="13" t="s">
        <v>146</v>
      </c>
      <c r="B584" s="13">
        <v>60</v>
      </c>
      <c r="C584" s="13" t="s">
        <v>372</v>
      </c>
      <c r="D584" s="14">
        <v>-8638.5143232040209</v>
      </c>
      <c r="E584" s="17">
        <v>65.5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418.62847226760027</v>
      </c>
      <c r="Q584" s="15"/>
      <c r="R584" s="20">
        <v>13.95428240892001</v>
      </c>
      <c r="T584" s="118">
        <v>-30.742075137740841</v>
      </c>
      <c r="U584" s="120">
        <v>4.1485765791787799</v>
      </c>
      <c r="V584" s="20">
        <v>41.462711147539707</v>
      </c>
      <c r="W584" s="20">
        <v>61.003294372284657</v>
      </c>
      <c r="X584" s="20">
        <v>47.996182217603398</v>
      </c>
    </row>
    <row r="585" spans="1:24">
      <c r="A585" s="13" t="s">
        <v>33</v>
      </c>
      <c r="B585" s="13">
        <v>60</v>
      </c>
      <c r="C585" s="13" t="s">
        <v>372</v>
      </c>
      <c r="D585" s="14">
        <v>-161.94150874170532</v>
      </c>
      <c r="E585" s="17">
        <v>89.75</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1169.7342642612716</v>
      </c>
      <c r="Q585" s="15"/>
      <c r="R585" s="20">
        <v>38.991142142042385</v>
      </c>
      <c r="T585" s="118">
        <v>69.303539764233761</v>
      </c>
      <c r="U585" s="118">
        <v>183.33502679429307</v>
      </c>
      <c r="V585" s="20">
        <v>52.913978644888985</v>
      </c>
      <c r="W585" s="20">
        <v>76.646486324304107</v>
      </c>
      <c r="X585" s="20">
        <v>79.549720690339342</v>
      </c>
    </row>
    <row r="586" spans="1:24">
      <c r="A586" s="13" t="s">
        <v>89</v>
      </c>
      <c r="B586" s="13">
        <v>60</v>
      </c>
      <c r="C586" s="13" t="s">
        <v>372</v>
      </c>
      <c r="D586" s="14">
        <v>18870.254660590646</v>
      </c>
      <c r="E586" s="17">
        <v>37.1</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2524.9036513145898</v>
      </c>
      <c r="Q586" s="15"/>
      <c r="R586" s="20">
        <v>84.163455043819653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295.60055532781507</v>
      </c>
      <c r="Q587" s="15"/>
      <c r="R587" s="20">
        <v>9.8533518442605033</v>
      </c>
      <c r="T587" s="118">
        <v>-15.735570614535916</v>
      </c>
      <c r="U587" s="120">
        <v>0.68681358211016175</v>
      </c>
      <c r="V587" s="20">
        <v>46.292786982575969</v>
      </c>
      <c r="W587" s="20">
        <v>45.560421898511869</v>
      </c>
      <c r="X587" s="20">
        <v>48.347964724842321</v>
      </c>
    </row>
    <row r="588" spans="1:24">
      <c r="A588" s="13" t="s">
        <v>240</v>
      </c>
      <c r="B588" s="13">
        <v>60</v>
      </c>
      <c r="C588" s="13" t="s">
        <v>372</v>
      </c>
      <c r="D588" s="14">
        <v>381569.55700742855</v>
      </c>
      <c r="E588" s="17">
        <v>688</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2626.6012468083713</v>
      </c>
      <c r="Q588" s="15"/>
      <c r="R588" s="20">
        <v>87.553374893612371</v>
      </c>
      <c r="T588" s="120">
        <v>752.11229559985895</v>
      </c>
      <c r="U588" s="118">
        <v>894.62773411314231</v>
      </c>
      <c r="V588" s="20">
        <v>70.223596120850701</v>
      </c>
      <c r="W588" s="20">
        <v>67.928589151333597</v>
      </c>
      <c r="X588" s="20">
        <v>62.582073539239168</v>
      </c>
    </row>
    <row r="589" spans="1:24">
      <c r="A589" s="13" t="s">
        <v>268</v>
      </c>
      <c r="B589" s="13">
        <v>60</v>
      </c>
      <c r="C589" s="13" t="s">
        <v>372</v>
      </c>
      <c r="D589" s="14">
        <v>-1267.614450321375</v>
      </c>
      <c r="E589" s="17">
        <v>5.45</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1047.5432159755451</v>
      </c>
      <c r="Q589" s="15"/>
      <c r="R589" s="20">
        <v>34.918107199184838</v>
      </c>
      <c r="T589" s="118">
        <v>-8.3116563351825068</v>
      </c>
      <c r="U589" s="120">
        <v>-21.906510171626216</v>
      </c>
      <c r="V589" s="20">
        <v>32.434725878250973</v>
      </c>
      <c r="W589" s="20">
        <v>37.898874561620524</v>
      </c>
      <c r="X589" s="20">
        <v>32.128797050186805</v>
      </c>
    </row>
    <row r="590" spans="1:24">
      <c r="A590" s="13" t="s">
        <v>266</v>
      </c>
      <c r="B590" s="13">
        <v>60</v>
      </c>
      <c r="C590" s="13" t="s">
        <v>372</v>
      </c>
      <c r="D590" s="14">
        <v>-132.19751224077925</v>
      </c>
      <c r="E590" s="17">
        <v>24.06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1674.3201166988601</v>
      </c>
      <c r="Q590" s="15"/>
      <c r="R590" s="20">
        <v>55.810670556628672</v>
      </c>
      <c r="T590" s="118">
        <v>-29.383477862228062</v>
      </c>
      <c r="U590" s="120">
        <v>-78.526796286170111</v>
      </c>
      <c r="V590" s="20">
        <v>34.289466774918893</v>
      </c>
      <c r="W590" s="20">
        <v>44.919461626751151</v>
      </c>
      <c r="X590" s="20">
        <v>32.339605989192499</v>
      </c>
    </row>
    <row r="591" spans="1:24">
      <c r="A591" s="13" t="s">
        <v>756</v>
      </c>
      <c r="B591" s="13">
        <v>60</v>
      </c>
      <c r="C591" s="13" t="s">
        <v>372</v>
      </c>
      <c r="D591" s="14">
        <v>-6128.6553387529348</v>
      </c>
      <c r="E591" s="17">
        <v>22.36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208.29283309032712</v>
      </c>
      <c r="Q591" s="15"/>
      <c r="R591" s="20">
        <v>6.9430944363442375</v>
      </c>
      <c r="T591" s="118">
        <v>-39.662720298501668</v>
      </c>
      <c r="U591" s="118">
        <v>25.589263026587084</v>
      </c>
      <c r="V591" s="20">
        <v>30.551374082654569</v>
      </c>
      <c r="W591" s="20">
        <v>57.199249790900218</v>
      </c>
      <c r="X591" s="20">
        <v>47.150776475229044</v>
      </c>
    </row>
    <row r="592" spans="1:24">
      <c r="A592" s="13" t="s">
        <v>28</v>
      </c>
      <c r="B592" s="13">
        <v>60</v>
      </c>
      <c r="C592" s="13" t="s">
        <v>372</v>
      </c>
      <c r="D592" s="13">
        <v>-279.98406783553031</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863.35253693094273</v>
      </c>
      <c r="Q592" s="16" t="s">
        <v>2405</v>
      </c>
      <c r="R592" s="20">
        <v>28.778417897698091</v>
      </c>
      <c r="T592" s="118">
        <v>-0.8615002366016089</v>
      </c>
      <c r="U592" s="120">
        <v>1.7929025906480356</v>
      </c>
      <c r="V592" s="20">
        <v>27.649364436193565</v>
      </c>
      <c r="W592" s="20">
        <v>53.538716806479449</v>
      </c>
      <c r="X592" s="20">
        <v>53.142558699589671</v>
      </c>
    </row>
    <row r="593" spans="1:24">
      <c r="A593" s="13" t="s">
        <v>38</v>
      </c>
      <c r="B593" s="13">
        <v>60</v>
      </c>
      <c r="C593" s="13" t="s">
        <v>372</v>
      </c>
      <c r="D593" s="14">
        <v>-6579.2265786761209</v>
      </c>
      <c r="E593" s="17">
        <v>19.920000000000002</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458.79403833398635</v>
      </c>
      <c r="Q593" s="15"/>
      <c r="R593" s="20">
        <v>15.293134611132878</v>
      </c>
      <c r="T593" s="118">
        <v>-26.553070953300164</v>
      </c>
      <c r="U593" s="120">
        <v>-16.303484733566904</v>
      </c>
      <c r="V593" s="20">
        <v>31.746045513866719</v>
      </c>
      <c r="W593" s="20">
        <v>44.75101595911547</v>
      </c>
      <c r="X593" s="20">
        <v>42.030918818560529</v>
      </c>
    </row>
    <row r="594" spans="1:24">
      <c r="A594" s="13" t="s">
        <v>511</v>
      </c>
      <c r="B594" s="13">
        <v>60</v>
      </c>
      <c r="C594" s="13" t="s">
        <v>372</v>
      </c>
      <c r="D594" s="14">
        <v>-171.60263420058496</v>
      </c>
      <c r="E594" s="17">
        <v>1.77</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367.67943362158275</v>
      </c>
      <c r="Q594" s="15"/>
      <c r="R594" s="20">
        <v>12.255981120719424</v>
      </c>
      <c r="T594" s="118">
        <v>-2.9017809093137914</v>
      </c>
      <c r="U594" s="120">
        <v>-9.8733399629333007</v>
      </c>
      <c r="V594" s="20">
        <v>20.754634421370415</v>
      </c>
      <c r="W594" s="20">
        <v>52.789673915705201</v>
      </c>
      <c r="X594" s="20">
        <v>39.528310451388876</v>
      </c>
    </row>
    <row r="595" spans="1:24">
      <c r="A595" s="13" t="s">
        <v>630</v>
      </c>
      <c r="B595" s="13">
        <v>60</v>
      </c>
      <c r="C595" s="13" t="s">
        <v>372</v>
      </c>
      <c r="D595" s="14">
        <v>-24545.333996859994</v>
      </c>
      <c r="E595" s="17">
        <v>40.380000000000003</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-1585.281777496732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152.40470274635879</v>
      </c>
      <c r="Q596" s="15"/>
      <c r="R596" s="20">
        <v>5.0801567582119596</v>
      </c>
      <c r="T596" s="118">
        <v>-9.8070821204711223</v>
      </c>
      <c r="U596" s="120">
        <v>-12.265429810450588</v>
      </c>
      <c r="V596" s="20">
        <v>49.28124369043298</v>
      </c>
      <c r="W596" s="20">
        <v>44.64176765248309</v>
      </c>
      <c r="X596" s="20">
        <v>43.557666356529779</v>
      </c>
    </row>
    <row r="597" spans="1:24">
      <c r="A597" s="13" t="s">
        <v>0</v>
      </c>
      <c r="B597" s="13">
        <v>60</v>
      </c>
      <c r="C597" s="13" t="s">
        <v>372</v>
      </c>
      <c r="D597" s="14">
        <v>-11948.109720799956</v>
      </c>
      <c r="E597" s="17">
        <v>30.02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253.37666019261241</v>
      </c>
      <c r="Q597" s="15"/>
      <c r="R597" s="20">
        <v>8.4458886730870795</v>
      </c>
      <c r="T597" s="118">
        <v>-39.780380341417683</v>
      </c>
      <c r="U597" s="120">
        <v>27.156391975347205</v>
      </c>
      <c r="V597" s="20">
        <v>28.276905353710383</v>
      </c>
      <c r="W597" s="20">
        <v>61.877319389385107</v>
      </c>
      <c r="X597" s="20">
        <v>47.451445729588173</v>
      </c>
    </row>
    <row r="598" spans="1:24">
      <c r="A598" s="13" t="s">
        <v>757</v>
      </c>
      <c r="B598" s="13">
        <v>60</v>
      </c>
      <c r="C598" s="13" t="s">
        <v>372</v>
      </c>
      <c r="D598" s="13">
        <v>-5158.6111783559472</v>
      </c>
      <c r="E598" s="17">
        <v>20.5</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585.51509165420055</v>
      </c>
      <c r="Q598" s="15"/>
      <c r="R598" s="20">
        <v>19.517169721806685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513.36225449130325</v>
      </c>
      <c r="Q599" s="16" t="s">
        <v>2407</v>
      </c>
      <c r="R599" s="20">
        <v>17.112075149710108</v>
      </c>
      <c r="T599" s="118">
        <v>-21.469936407455226</v>
      </c>
      <c r="U599" s="120">
        <v>-61.022156850563825</v>
      </c>
      <c r="V599" s="20">
        <v>47.900831008240075</v>
      </c>
      <c r="W599" s="20">
        <v>75.299547232329289</v>
      </c>
      <c r="X599" s="20">
        <v>38.648685293297376</v>
      </c>
    </row>
    <row r="600" spans="1:24">
      <c r="A600" s="13" t="s">
        <v>132</v>
      </c>
      <c r="B600" s="13">
        <v>60</v>
      </c>
      <c r="C600" s="13" t="s">
        <v>372</v>
      </c>
      <c r="D600" s="14">
        <v>-18818.786753171749</v>
      </c>
      <c r="E600" s="17">
        <v>31.98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670.88145101247892</v>
      </c>
      <c r="Q600" s="16" t="s">
        <v>2408</v>
      </c>
      <c r="R600" s="20">
        <v>22.362715033749296</v>
      </c>
      <c r="T600" s="118">
        <v>33.484401177000649</v>
      </c>
      <c r="U600" s="118">
        <v>54.486514371664292</v>
      </c>
      <c r="V600" s="20">
        <v>41.803106697266827</v>
      </c>
      <c r="W600" s="20">
        <v>50.235152247843054</v>
      </c>
      <c r="X600" s="20">
        <v>65.544854416981849</v>
      </c>
    </row>
    <row r="601" spans="1:24">
      <c r="A601" s="13" t="s">
        <v>82</v>
      </c>
      <c r="B601" s="13">
        <v>60</v>
      </c>
      <c r="C601" s="13" t="s">
        <v>372</v>
      </c>
      <c r="D601" s="14">
        <v>-296.01733738724431</v>
      </c>
      <c r="E601" s="17">
        <v>1.1200000000000001</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-6273.1024253562846</v>
      </c>
      <c r="E602" s="17">
        <v>219.6</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1016.3665790221969</v>
      </c>
      <c r="Q602" s="15"/>
      <c r="R602" s="20">
        <v>33.878885967406561</v>
      </c>
      <c r="T602" s="118">
        <v>188.19642591458631</v>
      </c>
      <c r="U602" s="118">
        <v>466.3716926350952</v>
      </c>
      <c r="V602" s="20">
        <v>64.240420989665921</v>
      </c>
      <c r="W602" s="20">
        <v>53.078053321247161</v>
      </c>
      <c r="X602" s="20">
        <v>81.03659477954578</v>
      </c>
    </row>
    <row r="603" spans="1:24">
      <c r="A603" s="13" t="s">
        <v>542</v>
      </c>
      <c r="B603" s="13">
        <v>60</v>
      </c>
      <c r="C603" s="13" t="s">
        <v>372</v>
      </c>
      <c r="D603" s="13">
        <v>921.02804633135804</v>
      </c>
      <c r="E603" s="17">
        <v>22.1</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1442.4299076978687</v>
      </c>
      <c r="Q603" s="15"/>
      <c r="R603" s="20">
        <v>48.08099692326229</v>
      </c>
      <c r="T603" s="118">
        <v>-13.954234683454345</v>
      </c>
      <c r="U603" s="118"/>
      <c r="V603" s="20">
        <v>40.282915455632825</v>
      </c>
      <c r="W603" s="20">
        <v>38.183292963281509</v>
      </c>
      <c r="X603" s="20">
        <v>38.383473211084862</v>
      </c>
    </row>
    <row r="604" spans="1:24">
      <c r="A604" s="13" t="s">
        <v>759</v>
      </c>
      <c r="B604" s="13">
        <v>60</v>
      </c>
      <c r="C604" s="13" t="s">
        <v>372</v>
      </c>
      <c r="D604" s="14">
        <v>4497.1494660926228</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972.80874394243904</v>
      </c>
      <c r="Q604" s="15"/>
      <c r="R604" s="20">
        <v>32.426958131414636</v>
      </c>
      <c r="T604" s="118">
        <v>-14.389551707775823</v>
      </c>
      <c r="U604" s="120">
        <v>31.353403268514128</v>
      </c>
      <c r="V604" s="20">
        <v>46.41317657339922</v>
      </c>
      <c r="W604" s="20">
        <v>70.158094150270983</v>
      </c>
      <c r="X604" s="20">
        <v>52.883692482392853</v>
      </c>
    </row>
    <row r="605" spans="1:24">
      <c r="A605" s="13" t="s">
        <v>181</v>
      </c>
      <c r="B605" s="13">
        <v>60</v>
      </c>
      <c r="C605" s="13" t="s">
        <v>372</v>
      </c>
      <c r="D605" s="14">
        <v>-814.42254882043039</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392.62612579726448</v>
      </c>
      <c r="Q605" s="16" t="s">
        <v>2203</v>
      </c>
      <c r="R605" s="20">
        <v>13.087537526575483</v>
      </c>
      <c r="T605" s="118">
        <v>-3.5802402368743813</v>
      </c>
      <c r="U605" s="120">
        <v>-10.308668619221262</v>
      </c>
      <c r="V605" s="20">
        <v>32.138419942045878</v>
      </c>
      <c r="W605" s="20">
        <v>59.705628452789021</v>
      </c>
      <c r="X605" s="20">
        <v>33.468220772958759</v>
      </c>
    </row>
    <row r="606" spans="1:24">
      <c r="A606" s="13" t="s">
        <v>427</v>
      </c>
      <c r="B606" s="13">
        <v>60</v>
      </c>
      <c r="C606" s="13" t="s">
        <v>372</v>
      </c>
      <c r="D606" s="14">
        <v>-15329.269560391695</v>
      </c>
      <c r="E606" s="17">
        <v>43.66</v>
      </c>
      <c r="F606" s="13" t="s">
        <v>390</v>
      </c>
      <c r="G606" s="13" t="s">
        <v>1003</v>
      </c>
      <c r="H606" s="13" t="s">
        <v>1434</v>
      </c>
      <c r="I606" s="13" t="s">
        <v>828</v>
      </c>
      <c r="J606" s="13" t="s">
        <v>1004</v>
      </c>
      <c r="K606" s="13" t="s">
        <v>1005</v>
      </c>
      <c r="L606" s="13" t="s">
        <v>796</v>
      </c>
      <c r="M606" s="13" t="s">
        <v>2123</v>
      </c>
      <c r="N606" s="13" t="s">
        <v>1179</v>
      </c>
      <c r="O606" s="13">
        <v>52.723015007891988</v>
      </c>
      <c r="P606" s="13">
        <v>368.32808509481424</v>
      </c>
      <c r="Q606" s="15"/>
      <c r="R606" s="20">
        <v>12.277602836493807</v>
      </c>
      <c r="T606" s="118">
        <v>-34.857744308487213</v>
      </c>
      <c r="U606" s="120">
        <v>-15.952876692993812</v>
      </c>
      <c r="V606" s="20">
        <v>40.74154073090692</v>
      </c>
      <c r="W606" s="20">
        <v>33.001582277197699</v>
      </c>
      <c r="X606" s="20">
        <v>43.569755084033154</v>
      </c>
    </row>
    <row r="607" spans="1:24">
      <c r="A607" s="13" t="s">
        <v>19</v>
      </c>
      <c r="B607" s="13">
        <v>60</v>
      </c>
      <c r="C607" s="13" t="s">
        <v>372</v>
      </c>
      <c r="D607" s="14">
        <v>-3718.9797054990413</v>
      </c>
      <c r="E607" s="17">
        <v>7.35</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453.35390941097609</v>
      </c>
      <c r="Q607" s="15"/>
      <c r="R607" s="20">
        <v>15.11179698036587</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644.73716927803468</v>
      </c>
      <c r="Q608" s="16" t="s">
        <v>2203</v>
      </c>
      <c r="R608" s="20">
        <v>21.49123897593449</v>
      </c>
      <c r="T608" s="118">
        <v>-2.3255887107519824</v>
      </c>
      <c r="U608" s="120">
        <v>-1.5678626435014964</v>
      </c>
      <c r="V608" s="20">
        <v>38.492345160874393</v>
      </c>
      <c r="W608" s="20">
        <v>49.074335663464772</v>
      </c>
      <c r="X608" s="20">
        <v>40.489124650278953</v>
      </c>
    </row>
    <row r="609" spans="1:24">
      <c r="A609" s="13" t="s">
        <v>340</v>
      </c>
      <c r="B609" s="13">
        <v>60</v>
      </c>
      <c r="C609" s="13" t="s">
        <v>372</v>
      </c>
      <c r="D609" s="13">
        <v>-1232.6258848788641</v>
      </c>
      <c r="E609" s="17">
        <v>9.81</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265.99678630819852</v>
      </c>
      <c r="Q609" s="15"/>
      <c r="R609" s="20">
        <v>8.866559543606618</v>
      </c>
      <c r="T609" s="118">
        <v>-2.0899736489692522</v>
      </c>
      <c r="U609" s="120">
        <v>-1.9119325363759998</v>
      </c>
      <c r="V609" s="20">
        <v>55.46890012180296</v>
      </c>
      <c r="W609" s="20">
        <v>33.332797372882844</v>
      </c>
      <c r="X609" s="20">
        <v>50.148175112640658</v>
      </c>
    </row>
    <row r="610" spans="1:24">
      <c r="A610" s="13" t="s">
        <v>678</v>
      </c>
      <c r="B610" s="13">
        <v>60</v>
      </c>
      <c r="C610" s="13" t="s">
        <v>372</v>
      </c>
      <c r="D610" s="14">
        <v>-750.12463279060523</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621.0028570200808</v>
      </c>
      <c r="Q610" s="15"/>
      <c r="R610" s="20">
        <v>20.700095234002692</v>
      </c>
      <c r="T610" s="118">
        <v>-27.589644981116237</v>
      </c>
      <c r="U610" s="118"/>
      <c r="V610" s="20">
        <v>30.036020193135169</v>
      </c>
      <c r="W610" s="20">
        <v>42.534442998676077</v>
      </c>
      <c r="X610" s="20"/>
    </row>
    <row r="611" spans="1:24">
      <c r="A611" s="13" t="s">
        <v>763</v>
      </c>
      <c r="B611" s="13">
        <v>60</v>
      </c>
      <c r="C611" s="13" t="s">
        <v>372</v>
      </c>
      <c r="D611" s="14">
        <v>-29128.070449183808</v>
      </c>
      <c r="E611" s="17">
        <v>21.82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632.29196224194857</v>
      </c>
      <c r="Q611" s="15"/>
      <c r="R611" s="20">
        <v>21.076398741398286</v>
      </c>
      <c r="T611" s="118"/>
      <c r="U611" s="118"/>
      <c r="V611" s="20">
        <v>20.60452914947788</v>
      </c>
      <c r="W611" s="20">
        <v>37.399530610425117</v>
      </c>
      <c r="X611" s="20"/>
    </row>
    <row r="612" spans="1:24">
      <c r="A612" s="13" t="s">
        <v>339</v>
      </c>
      <c r="B612" s="13">
        <v>60</v>
      </c>
      <c r="C612" s="13" t="s">
        <v>372</v>
      </c>
      <c r="D612" s="14">
        <v>3071.381308070258</v>
      </c>
      <c r="E612" s="17">
        <v>19.489999999999998</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1198.1428395391704</v>
      </c>
      <c r="Q612" s="15"/>
      <c r="R612" s="20">
        <v>39.938094651305683</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1396.2681462906576</v>
      </c>
      <c r="Q613" s="15"/>
      <c r="R613" s="20">
        <v>46.542271543021918</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80.849999999999994</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18.11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12.06</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91.55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88.25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32.76</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-1642.9904920805604</v>
      </c>
      <c r="E622" s="17">
        <v>7.45</v>
      </c>
      <c r="G622" s="13">
        <v>-31207398</v>
      </c>
      <c r="I622" s="13">
        <v>14.004177167381973</v>
      </c>
      <c r="J622" s="13">
        <v>2447229960</v>
      </c>
      <c r="K622" s="13">
        <v>174750000</v>
      </c>
      <c r="L622" s="13">
        <v>0.49985085994942624</v>
      </c>
      <c r="M622" s="13">
        <v>1223250000</v>
      </c>
      <c r="O622" s="13">
        <v>20.947779956750757</v>
      </c>
      <c r="P622" s="13">
        <v>552.27374387236671</v>
      </c>
      <c r="Q622" s="15"/>
      <c r="R622" s="20">
        <v>18.409124795745559</v>
      </c>
      <c r="T622" s="118">
        <v>-5.5934515925553985</v>
      </c>
      <c r="U622" s="120">
        <v>1.4445417019682871</v>
      </c>
      <c r="V622" s="20">
        <v>34.683656021494414</v>
      </c>
      <c r="W622" s="20">
        <v>41.421585043474927</v>
      </c>
      <c r="X622" s="20">
        <v>45.569040580027668</v>
      </c>
    </row>
    <row r="623" spans="1:24">
      <c r="A623" s="13" t="s">
        <v>2179</v>
      </c>
      <c r="B623" s="13">
        <v>60</v>
      </c>
      <c r="C623" s="13" t="s">
        <v>372</v>
      </c>
      <c r="E623" s="17">
        <v>28.7</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127.7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184.8</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95.2</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37.24</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18.75</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171</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122.4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95.2</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171</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127.7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7.45</v>
      </c>
      <c r="I7" s="19">
        <v>-0.16429904920805605</v>
      </c>
      <c r="J7" s="14">
        <v>-31207398</v>
      </c>
      <c r="K7" s="19">
        <v>-39.197436454010038</v>
      </c>
      <c r="L7" s="19">
        <v>228.89842632331903</v>
      </c>
      <c r="M7" s="19">
        <v>0</v>
      </c>
      <c r="N7" s="20">
        <v>20.947779956750757</v>
      </c>
      <c r="O7" s="21">
        <v>552.27374387236671</v>
      </c>
      <c r="P7" s="24">
        <v>18.409124795745559</v>
      </c>
    </row>
    <row r="8" spans="1:16">
      <c r="A8" t="s">
        <v>2171</v>
      </c>
      <c r="C8" s="14">
        <v>3999024540</v>
      </c>
      <c r="D8" s="14">
        <v>200000000</v>
      </c>
      <c r="E8" s="19">
        <v>0</v>
      </c>
      <c r="F8" s="19">
        <v>0</v>
      </c>
      <c r="G8" s="14">
        <v>0</v>
      </c>
      <c r="H8" s="19">
        <v>12.06</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28.7</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91.55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88.25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80.849999999999994</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37.24</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122.4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18.75</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32.76</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18.11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184.8</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1396.2681462906576</v>
      </c>
      <c r="P21" s="24">
        <v>46.542271543021918</v>
      </c>
    </row>
    <row r="22" spans="1:16">
      <c r="A22" s="35" t="s">
        <v>50</v>
      </c>
      <c r="B22" s="35" t="s">
        <v>200</v>
      </c>
      <c r="C22" s="36">
        <v>91186532</v>
      </c>
      <c r="D22" s="36">
        <v>7347672</v>
      </c>
      <c r="E22" s="37">
        <v>19.852493524703426</v>
      </c>
      <c r="F22" s="37">
        <v>4.3092110124690608</v>
      </c>
      <c r="G22" s="36">
        <v>3.211576</v>
      </c>
      <c r="H22" s="37">
        <v>627.5</v>
      </c>
      <c r="I22" s="37">
        <v>-40.917153395620403</v>
      </c>
      <c r="J22" s="36">
        <v>-1925420</v>
      </c>
      <c r="K22" s="37">
        <v>-2392.7196892106658</v>
      </c>
      <c r="L22" s="37">
        <v>5443.9011431103618</v>
      </c>
      <c r="M22" s="37">
        <v>43.7</v>
      </c>
      <c r="N22" s="38">
        <v>57.965254331545879</v>
      </c>
      <c r="O22" s="39">
        <v>451.23546758211671</v>
      </c>
      <c r="P22" s="38">
        <v>15.041182252737224</v>
      </c>
    </row>
    <row r="23" spans="1:16">
      <c r="A23" s="35" t="s">
        <v>201</v>
      </c>
      <c r="B23" s="35" t="s">
        <v>200</v>
      </c>
      <c r="C23" s="36">
        <v>3755081013</v>
      </c>
      <c r="D23" s="36">
        <v>20000000</v>
      </c>
      <c r="E23" s="37">
        <v>23.942687909098233</v>
      </c>
      <c r="F23" s="37">
        <v>8.3715691989853962</v>
      </c>
      <c r="G23" s="36">
        <v>11.626663000000001</v>
      </c>
      <c r="H23" s="37">
        <v>143.69999999999999</v>
      </c>
      <c r="I23" s="37">
        <v>-3.8388466770676359</v>
      </c>
      <c r="J23" s="36">
        <v>-127375317</v>
      </c>
      <c r="K23" s="37">
        <v>-22.453329792301911</v>
      </c>
      <c r="L23" s="37">
        <v>2000</v>
      </c>
      <c r="M23" s="37">
        <v>58.13</v>
      </c>
      <c r="N23" s="38">
        <v>26.672591286716067</v>
      </c>
      <c r="O23" s="39">
        <v>180.94669151740027</v>
      </c>
      <c r="P23" s="38">
        <v>6.0315563839133421</v>
      </c>
    </row>
    <row r="24" spans="1:16">
      <c r="A24" s="35" t="s">
        <v>508</v>
      </c>
      <c r="B24" s="35" t="s">
        <v>200</v>
      </c>
      <c r="C24" s="36">
        <v>1552282099</v>
      </c>
      <c r="D24" s="36">
        <v>55750000</v>
      </c>
      <c r="E24" s="37">
        <v>78.399577830817307</v>
      </c>
      <c r="F24" s="37">
        <v>52.084090902386521</v>
      </c>
      <c r="G24" s="36">
        <v>18.855746</v>
      </c>
      <c r="H24" s="37">
        <v>27.06</v>
      </c>
      <c r="I24" s="37">
        <v>-0.57176049495175008</v>
      </c>
      <c r="J24" s="36">
        <v>-90367678</v>
      </c>
      <c r="K24" s="37">
        <v>-16.656951172298573</v>
      </c>
      <c r="L24" s="37">
        <v>717.48878923766813</v>
      </c>
      <c r="M24" s="37">
        <v>33.82</v>
      </c>
      <c r="N24" s="38">
        <v>51.23630334503607</v>
      </c>
      <c r="O24" s="39">
        <v>146.48319138482145</v>
      </c>
      <c r="P24" s="38">
        <v>4.8827730461607155</v>
      </c>
    </row>
    <row r="25" spans="1:16">
      <c r="A25" s="35" t="s">
        <v>103</v>
      </c>
      <c r="B25" s="35" t="s">
        <v>200</v>
      </c>
      <c r="C25" s="36">
        <v>739485696</v>
      </c>
      <c r="D25" s="36">
        <v>71250000</v>
      </c>
      <c r="E25" s="37">
        <v>91.991890339917234</v>
      </c>
      <c r="F25" s="37">
        <v>56.135402190643617</v>
      </c>
      <c r="G25" s="36">
        <v>18.348433</v>
      </c>
      <c r="H25" s="37">
        <v>23.7</v>
      </c>
      <c r="I25" s="37">
        <v>-0.31093917992388143</v>
      </c>
      <c r="J25" s="36">
        <v>-87222048</v>
      </c>
      <c r="K25" s="37">
        <v>-18.788254089149568</v>
      </c>
      <c r="L25" s="37">
        <v>561.40350877192986</v>
      </c>
      <c r="M25" s="37">
        <v>25.75</v>
      </c>
      <c r="N25" s="38">
        <v>89.410013938106616</v>
      </c>
      <c r="O25" s="39">
        <v>280.34885097661754</v>
      </c>
      <c r="P25" s="38">
        <v>9.3449616992205851</v>
      </c>
    </row>
    <row r="26" spans="1:16">
      <c r="A26" s="35" t="s">
        <v>325</v>
      </c>
      <c r="B26" s="35" t="s">
        <v>200</v>
      </c>
      <c r="C26" s="36">
        <v>3231285211</v>
      </c>
      <c r="D26" s="36">
        <v>75000000</v>
      </c>
      <c r="E26" s="37">
        <v>47.786179782838097</v>
      </c>
      <c r="F26" s="37">
        <v>16.33715548131217</v>
      </c>
      <c r="G26" s="36">
        <v>20.950914999999998</v>
      </c>
      <c r="H26" s="37">
        <v>39.96</v>
      </c>
      <c r="I26" s="37">
        <v>-1.187528952420827</v>
      </c>
      <c r="J26" s="36">
        <v>-43919717</v>
      </c>
      <c r="K26" s="37">
        <v>-66.59878978728392</v>
      </c>
      <c r="L26" s="37">
        <v>533.33333333333337</v>
      </c>
      <c r="M26" s="37">
        <v>27.93</v>
      </c>
      <c r="N26" s="38">
        <v>42.642969707434972</v>
      </c>
      <c r="O26" s="39">
        <v>516.28273901128864</v>
      </c>
      <c r="P26" s="38">
        <v>17.20942463370962</v>
      </c>
    </row>
    <row r="27" spans="1:16">
      <c r="A27" s="35" t="s">
        <v>202</v>
      </c>
      <c r="B27" s="35" t="s">
        <v>200</v>
      </c>
      <c r="C27" s="36">
        <v>5927165415</v>
      </c>
      <c r="D27" s="36">
        <v>77770481</v>
      </c>
      <c r="E27" s="37">
        <v>29.318506142867392</v>
      </c>
      <c r="F27" s="37">
        <v>8.9758949808767579</v>
      </c>
      <c r="G27" s="36">
        <v>31.848393999999999</v>
      </c>
      <c r="H27" s="37">
        <v>42.84</v>
      </c>
      <c r="I27" s="37">
        <v>-1.5664588924680558</v>
      </c>
      <c r="J27" s="36">
        <v>117049208</v>
      </c>
      <c r="K27" s="37">
        <v>27.905871879116003</v>
      </c>
      <c r="L27" s="37">
        <v>514.33396689419988</v>
      </c>
      <c r="M27" s="37">
        <v>40.950000000000003</v>
      </c>
      <c r="N27" s="38">
        <v>67.682098111339656</v>
      </c>
      <c r="O27" s="39">
        <v>64.033578176990275</v>
      </c>
      <c r="P27" s="38">
        <v>2.1344526058996758</v>
      </c>
    </row>
    <row r="28" spans="1:16">
      <c r="A28" s="35" t="s">
        <v>120</v>
      </c>
      <c r="B28" s="35" t="s">
        <v>200</v>
      </c>
      <c r="C28" s="36">
        <v>1191941245</v>
      </c>
      <c r="D28" s="36">
        <v>84240000</v>
      </c>
      <c r="E28" s="37">
        <v>28.266373635276729</v>
      </c>
      <c r="F28" s="37">
        <v>10.824056319607852</v>
      </c>
      <c r="G28" s="36">
        <v>44.361629999999998</v>
      </c>
      <c r="H28" s="37">
        <v>31.9</v>
      </c>
      <c r="I28" s="37">
        <v>-1.2250447208185804</v>
      </c>
      <c r="J28" s="36">
        <v>-28264473</v>
      </c>
      <c r="K28" s="37">
        <v>-92.393019321464081</v>
      </c>
      <c r="L28" s="37">
        <v>474.83380816714151</v>
      </c>
      <c r="M28" s="37">
        <v>52.66</v>
      </c>
      <c r="N28" s="38">
        <v>41.741516858980198</v>
      </c>
      <c r="O28" s="39">
        <v>162.2051379744583</v>
      </c>
      <c r="P28" s="38">
        <v>5.4068379324819436</v>
      </c>
    </row>
    <row r="29" spans="1:16">
      <c r="A29" s="35" t="s">
        <v>85</v>
      </c>
      <c r="B29" s="35" t="s">
        <v>200</v>
      </c>
      <c r="C29" s="36">
        <v>1271636030</v>
      </c>
      <c r="D29" s="36">
        <v>100000000</v>
      </c>
      <c r="E29" s="37">
        <v>64.048143708662934</v>
      </c>
      <c r="F29" s="37">
        <v>71.164604120736598</v>
      </c>
      <c r="G29" s="36">
        <v>62.830463000000002</v>
      </c>
      <c r="H29" s="37">
        <v>9.94</v>
      </c>
      <c r="I29" s="37">
        <v>-0.66389641436167146</v>
      </c>
      <c r="J29" s="36">
        <v>15898817</v>
      </c>
      <c r="K29" s="37">
        <v>56.607985361426579</v>
      </c>
      <c r="L29" s="37">
        <v>400</v>
      </c>
      <c r="M29" s="37">
        <v>62.83</v>
      </c>
      <c r="N29" s="38">
        <v>43.630524173015907</v>
      </c>
      <c r="O29" s="39">
        <v>362.70231769859981</v>
      </c>
      <c r="P29" s="38">
        <v>12.090077256619994</v>
      </c>
    </row>
    <row r="30" spans="1:16">
      <c r="A30" s="35" t="s">
        <v>539</v>
      </c>
      <c r="B30" s="35" t="s">
        <v>200</v>
      </c>
      <c r="C30" s="36">
        <v>3339027503</v>
      </c>
      <c r="D30" s="36">
        <v>103200000</v>
      </c>
      <c r="E30" s="37">
        <v>125.63898574712395</v>
      </c>
      <c r="F30" s="37">
        <v>110.6756393121247</v>
      </c>
      <c r="G30" s="36">
        <v>113.051084</v>
      </c>
      <c r="H30" s="37">
        <v>11.55</v>
      </c>
      <c r="I30" s="37">
        <v>-0.24082960665416486</v>
      </c>
      <c r="J30" s="36">
        <v>31743454</v>
      </c>
      <c r="K30" s="37">
        <v>35.761703814588039</v>
      </c>
      <c r="L30" s="37">
        <v>387.59689922480618</v>
      </c>
      <c r="M30" s="37">
        <v>26.71</v>
      </c>
      <c r="N30" s="38">
        <v>55.935807862681933</v>
      </c>
      <c r="O30" s="39">
        <v>967.35010824837525</v>
      </c>
      <c r="P30" s="38">
        <v>32.245003608279177</v>
      </c>
    </row>
    <row r="31" spans="1:16">
      <c r="A31" s="35" t="s">
        <v>145</v>
      </c>
      <c r="B31" s="35" t="s">
        <v>200</v>
      </c>
      <c r="C31" s="36">
        <v>9789764290</v>
      </c>
      <c r="D31" s="36">
        <v>119470352</v>
      </c>
      <c r="E31" s="37">
        <v>3.0925260911402517</v>
      </c>
      <c r="F31" s="37">
        <v>0.2353209234356359</v>
      </c>
      <c r="G31" s="36">
        <v>116.852366</v>
      </c>
      <c r="H31" s="37">
        <v>110.7</v>
      </c>
      <c r="I31" s="37">
        <v>-2.0750725422912808</v>
      </c>
      <c r="J31" s="36">
        <v>2569715</v>
      </c>
      <c r="K31" s="37">
        <v>5114.0841377351189</v>
      </c>
      <c r="L31" s="37">
        <v>334.81110024686291</v>
      </c>
      <c r="M31" s="37">
        <v>97.8</v>
      </c>
      <c r="N31" s="38">
        <v>33.840898574145413</v>
      </c>
      <c r="O31" s="39">
        <v>1028.2748516989595</v>
      </c>
      <c r="P31" s="38">
        <v>34.275828389965319</v>
      </c>
    </row>
    <row r="32" spans="1:16">
      <c r="A32" s="35" t="s">
        <v>144</v>
      </c>
      <c r="B32" s="35" t="s">
        <v>200</v>
      </c>
      <c r="C32" s="36">
        <v>39381685000</v>
      </c>
      <c r="D32" s="36">
        <v>141772000</v>
      </c>
      <c r="E32" s="37">
        <v>1.8623605881485872</v>
      </c>
      <c r="F32" s="37">
        <v>1.9093470216391781E-2</v>
      </c>
      <c r="G32" s="36">
        <v>31.219389</v>
      </c>
      <c r="H32" s="37">
        <v>688</v>
      </c>
      <c r="I32" s="37">
        <v>32.962820509311882</v>
      </c>
      <c r="J32" s="36">
        <v>273620000</v>
      </c>
      <c r="K32" s="37">
        <v>356.47663182515896</v>
      </c>
      <c r="L32" s="37">
        <v>282.14315943909941</v>
      </c>
      <c r="M32" s="37">
        <v>22.02</v>
      </c>
      <c r="N32" s="38">
        <v>54.759415974334225</v>
      </c>
      <c r="O32" s="39">
        <v>2201.3951103620921</v>
      </c>
      <c r="P32" s="38">
        <v>73.379837012069729</v>
      </c>
    </row>
    <row r="33" spans="1:16">
      <c r="A33" s="35" t="s">
        <v>322</v>
      </c>
      <c r="B33" s="35" t="s">
        <v>200</v>
      </c>
      <c r="C33" s="36">
        <v>1380911336</v>
      </c>
      <c r="D33" s="36">
        <v>150000000</v>
      </c>
      <c r="E33" s="37">
        <v>12.254127067455048</v>
      </c>
      <c r="F33" s="37">
        <v>1.8998646616209378</v>
      </c>
      <c r="G33" s="36">
        <v>74.740385000000003</v>
      </c>
      <c r="H33" s="37">
        <v>43.68</v>
      </c>
      <c r="I33" s="37">
        <v>-0.38699533186424162</v>
      </c>
      <c r="J33" s="36">
        <v>-32821003</v>
      </c>
      <c r="K33" s="37">
        <v>-196.5205024355898</v>
      </c>
      <c r="L33" s="37">
        <v>266.66666666666669</v>
      </c>
      <c r="M33" s="37">
        <v>49.82</v>
      </c>
      <c r="N33" s="38">
        <v>43.313206955788672</v>
      </c>
      <c r="O33" s="39">
        <v>917.90153297532743</v>
      </c>
      <c r="P33" s="38">
        <v>30.596717765844247</v>
      </c>
    </row>
    <row r="34" spans="1:16">
      <c r="A34" s="35" t="s">
        <v>551</v>
      </c>
      <c r="B34" s="35" t="s">
        <v>200</v>
      </c>
      <c r="C34" s="36">
        <v>6093838382</v>
      </c>
      <c r="D34" s="36">
        <v>170000000</v>
      </c>
      <c r="E34" s="37">
        <v>5.3512397230444471</v>
      </c>
      <c r="F34" s="37">
        <v>0.22484200516993474</v>
      </c>
      <c r="G34" s="36">
        <v>53.288747999999998</v>
      </c>
      <c r="H34" s="37">
        <v>140.30000000000001</v>
      </c>
      <c r="I34" s="37">
        <v>0.21796286923230923</v>
      </c>
      <c r="J34" s="36">
        <v>418881945</v>
      </c>
      <c r="K34" s="37">
        <v>56.817917993576927</v>
      </c>
      <c r="L34" s="37">
        <v>235.29411764705881</v>
      </c>
      <c r="M34" s="37">
        <v>31.34</v>
      </c>
      <c r="N34" s="38">
        <v>27.048725024412825</v>
      </c>
      <c r="O34" s="39">
        <v>1272.9920997782185</v>
      </c>
      <c r="P34" s="38">
        <v>42.433069992607287</v>
      </c>
    </row>
    <row r="35" spans="1:16">
      <c r="A35" s="35" t="s">
        <v>49</v>
      </c>
      <c r="B35" s="35" t="s">
        <v>200</v>
      </c>
      <c r="C35" s="36">
        <v>1429330090</v>
      </c>
      <c r="D35" s="36">
        <v>200000000</v>
      </c>
      <c r="E35" s="37">
        <v>46.346601670192491</v>
      </c>
      <c r="F35" s="37">
        <v>28.966626043870306</v>
      </c>
      <c r="G35" s="36">
        <v>105.381429</v>
      </c>
      <c r="H35" s="37">
        <v>8.19</v>
      </c>
      <c r="I35" s="37">
        <v>-5.3827414707630077E-2</v>
      </c>
      <c r="J35" s="36">
        <v>-731122</v>
      </c>
      <c r="K35" s="37">
        <v>-2188.4172545758438</v>
      </c>
      <c r="L35" s="37">
        <v>200</v>
      </c>
      <c r="M35" s="37">
        <v>52.69</v>
      </c>
      <c r="N35" s="38">
        <v>52.175558701832458</v>
      </c>
      <c r="O35" s="39">
        <v>158.26047291642186</v>
      </c>
      <c r="P35" s="38">
        <v>5.275349097214062</v>
      </c>
    </row>
    <row r="36" spans="1:16">
      <c r="A36" s="35" t="s">
        <v>9</v>
      </c>
      <c r="B36" s="35" t="s">
        <v>200</v>
      </c>
      <c r="C36" s="36">
        <v>19691212171</v>
      </c>
      <c r="D36" s="36">
        <v>240303646</v>
      </c>
      <c r="E36" s="37">
        <v>2.9602796848679467</v>
      </c>
      <c r="F36" s="37">
        <v>0.21998058751794702</v>
      </c>
      <c r="G36" s="36">
        <v>239.36703</v>
      </c>
      <c r="H36" s="37">
        <v>56.45</v>
      </c>
      <c r="I36" s="37">
        <v>4.9364045312114939</v>
      </c>
      <c r="J36" s="36">
        <v>5168746</v>
      </c>
      <c r="K36" s="37">
        <v>2603.533657099807</v>
      </c>
      <c r="L36" s="37">
        <v>166.45606783677349</v>
      </c>
      <c r="M36" s="37">
        <v>99.61</v>
      </c>
      <c r="N36" s="38">
        <v>33.840898578320015</v>
      </c>
      <c r="O36" s="39">
        <v>2855.097683599573</v>
      </c>
      <c r="P36" s="38">
        <v>95.169922786652435</v>
      </c>
    </row>
    <row r="37" spans="1:16">
      <c r="A37" s="35" t="s">
        <v>521</v>
      </c>
      <c r="B37" s="35" t="s">
        <v>200</v>
      </c>
      <c r="C37" s="36">
        <v>4605953109</v>
      </c>
      <c r="D37" s="36">
        <v>265000000</v>
      </c>
      <c r="E37" s="37">
        <v>10.714853333641063</v>
      </c>
      <c r="F37" s="37">
        <v>0.94031183270215557</v>
      </c>
      <c r="G37" s="36">
        <v>85.702517999999998</v>
      </c>
      <c r="H37" s="37">
        <v>43.56</v>
      </c>
      <c r="I37" s="37">
        <v>-7.3031014334852804</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19.20659846531596</v>
      </c>
      <c r="F38" s="37">
        <v>1.5243332115330126</v>
      </c>
      <c r="G38" s="36">
        <v>51.990901999999998</v>
      </c>
      <c r="H38" s="37">
        <v>45.8</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56.804208628361614</v>
      </c>
      <c r="F39" s="37">
        <v>7.9691650713189697</v>
      </c>
      <c r="G39" s="36">
        <v>32.008808999999999</v>
      </c>
      <c r="H39" s="37">
        <v>22.02</v>
      </c>
      <c r="I39" s="37">
        <v>-2.0044832955839809E-2</v>
      </c>
      <c r="J39" s="36">
        <v>-40736806</v>
      </c>
      <c r="K39" s="37">
        <v>-174.97689926893139</v>
      </c>
      <c r="L39" s="37">
        <v>123.45679012345678</v>
      </c>
      <c r="M39" s="37">
        <v>9.8699999999999992</v>
      </c>
      <c r="N39" s="38">
        <v>66.348617699494284</v>
      </c>
      <c r="O39" s="39">
        <v>462.19644820561302</v>
      </c>
      <c r="P39" s="38">
        <v>15.406548273520434</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780.83270464758573</v>
      </c>
      <c r="P40" s="38">
        <v>26.027756821586191</v>
      </c>
    </row>
    <row r="41" spans="1:16">
      <c r="A41" s="35" t="s">
        <v>48</v>
      </c>
      <c r="B41" s="35" t="s">
        <v>200</v>
      </c>
      <c r="C41" s="36">
        <v>4404805235</v>
      </c>
      <c r="D41" s="36">
        <v>385499653</v>
      </c>
      <c r="E41" s="37">
        <v>21.9227900664883</v>
      </c>
      <c r="F41" s="37">
        <v>2.3695211629767128</v>
      </c>
      <c r="G41" s="36">
        <v>74.176674000000006</v>
      </c>
      <c r="H41" s="37">
        <v>24.6</v>
      </c>
      <c r="I41" s="37">
        <v>0.37001356627411397</v>
      </c>
      <c r="J41" s="36">
        <v>-306785046</v>
      </c>
      <c r="K41" s="37">
        <v>-30.157896522765977</v>
      </c>
      <c r="L41" s="37">
        <v>103.76144229629178</v>
      </c>
      <c r="M41" s="37">
        <v>19.239999999999998</v>
      </c>
      <c r="N41" s="38">
        <v>25.79853448839917</v>
      </c>
      <c r="O41" s="39">
        <v>1903.3897441459851</v>
      </c>
      <c r="P41" s="38">
        <v>63.446324804866173</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238.26296344100979</v>
      </c>
      <c r="P42" s="38">
        <v>7.942098781366993</v>
      </c>
    </row>
    <row r="43" spans="1:16">
      <c r="A43" s="35" t="s">
        <v>181</v>
      </c>
      <c r="B43" s="35" t="s">
        <v>200</v>
      </c>
      <c r="C43" s="36">
        <v>959761015</v>
      </c>
      <c r="D43" s="36">
        <v>500000000</v>
      </c>
      <c r="E43" s="37">
        <v>77.169425473627356</v>
      </c>
      <c r="F43" s="37">
        <v>77.169425473627356</v>
      </c>
      <c r="G43" s="36">
        <v>195.60929400000001</v>
      </c>
      <c r="H43" s="37">
        <v>2.65</v>
      </c>
      <c r="I43" s="37">
        <v>-8.1442254882043041E-2</v>
      </c>
      <c r="J43" s="36">
        <v>70090339</v>
      </c>
      <c r="K43" s="37">
        <v>14.267301517831152</v>
      </c>
      <c r="L43" s="37">
        <v>80</v>
      </c>
      <c r="M43" s="37">
        <v>39.119999999999997</v>
      </c>
      <c r="N43" s="38">
        <v>52.723015007891988</v>
      </c>
      <c r="O43" s="39">
        <v>392.62612579726448</v>
      </c>
      <c r="P43" s="38">
        <v>13.087537526575483</v>
      </c>
    </row>
    <row r="44" spans="1:16">
      <c r="A44" s="35" t="s">
        <v>207</v>
      </c>
      <c r="B44" s="35" t="s">
        <v>200</v>
      </c>
      <c r="C44" s="36">
        <v>63934093330</v>
      </c>
      <c r="D44" s="36">
        <v>780226002</v>
      </c>
      <c r="E44" s="37">
        <v>1.2827349055470028</v>
      </c>
      <c r="F44" s="37">
        <v>3.9144180271665233E-2</v>
      </c>
      <c r="G44" s="36">
        <v>725.54518099999996</v>
      </c>
      <c r="H44" s="37">
        <v>42.98</v>
      </c>
      <c r="I44" s="37">
        <v>0.92725467271360884</v>
      </c>
      <c r="J44" s="36">
        <v>16782058</v>
      </c>
      <c r="K44" s="37">
        <v>1952.6503891239083</v>
      </c>
      <c r="L44" s="37">
        <v>51.267196808957415</v>
      </c>
      <c r="M44" s="37">
        <v>92.99</v>
      </c>
      <c r="N44" s="38">
        <v>33.840898578139964</v>
      </c>
      <c r="O44" s="39">
        <v>1624.3865562384954</v>
      </c>
      <c r="P44" s="38">
        <v>54.146218541283176</v>
      </c>
    </row>
    <row r="45" spans="1:16">
      <c r="A45" s="35" t="s">
        <v>323</v>
      </c>
      <c r="B45" s="35" t="s">
        <v>200</v>
      </c>
      <c r="C45" s="36">
        <v>3818084897</v>
      </c>
      <c r="D45" s="36">
        <v>791000000</v>
      </c>
      <c r="E45" s="37">
        <v>14.61291973365655</v>
      </c>
      <c r="F45" s="37">
        <v>4.6184954910418936</v>
      </c>
      <c r="G45" s="36">
        <v>679.26380900000004</v>
      </c>
      <c r="H45" s="37">
        <v>4.03</v>
      </c>
      <c r="I45" s="37">
        <v>-1.9157639828286221E-2</v>
      </c>
      <c r="J45" s="36">
        <v>-264395717</v>
      </c>
      <c r="K45" s="37">
        <v>-11.966910946594494</v>
      </c>
      <c r="L45" s="37">
        <v>50.56890012642225</v>
      </c>
      <c r="M45" s="37">
        <v>85.87</v>
      </c>
      <c r="N45" s="38">
        <v>22.009294454752027</v>
      </c>
      <c r="O45" s="39">
        <v>361.37528840194744</v>
      </c>
      <c r="P45" s="38">
        <v>12.045842946731581</v>
      </c>
    </row>
    <row r="46" spans="1:16">
      <c r="A46" s="35" t="s">
        <v>204</v>
      </c>
      <c r="B46" s="35" t="s">
        <v>200</v>
      </c>
      <c r="C46" s="36">
        <v>12909517992</v>
      </c>
      <c r="D46" s="36">
        <v>1000000000</v>
      </c>
      <c r="E46" s="37">
        <v>2.009520303389337</v>
      </c>
      <c r="F46" s="37">
        <v>8.7370447973449436E-2</v>
      </c>
      <c r="G46" s="36">
        <v>849.28664500000002</v>
      </c>
      <c r="H46" s="37">
        <v>23.44</v>
      </c>
      <c r="I46" s="37">
        <v>-0.30924387540565945</v>
      </c>
      <c r="J46" s="36">
        <v>391337210</v>
      </c>
      <c r="K46" s="37">
        <v>58.772841969206048</v>
      </c>
      <c r="L46" s="37">
        <v>40</v>
      </c>
      <c r="M46" s="37">
        <v>84.92</v>
      </c>
      <c r="N46" s="38">
        <v>63.971565907770085</v>
      </c>
      <c r="O46" s="39">
        <v>451.13903134628782</v>
      </c>
      <c r="P46" s="38">
        <v>15.037967711542928</v>
      </c>
    </row>
    <row r="47" spans="1:16">
      <c r="A47" s="35" t="s">
        <v>324</v>
      </c>
      <c r="B47" s="35" t="s">
        <v>200</v>
      </c>
      <c r="C47" s="36">
        <v>19079519513</v>
      </c>
      <c r="D47" s="36">
        <v>1500000000</v>
      </c>
      <c r="E47" s="37">
        <v>11.058968076629801</v>
      </c>
      <c r="F47" s="37">
        <v>0.81918282049109636</v>
      </c>
      <c r="G47" s="36">
        <v>363.24555199999998</v>
      </c>
      <c r="H47" s="37">
        <v>9.9600000000000009</v>
      </c>
      <c r="I47" s="37">
        <v>-0.16076633003180696</v>
      </c>
      <c r="J47" s="36">
        <v>-705417106</v>
      </c>
      <c r="K47" s="37">
        <v>-19.137613597932795</v>
      </c>
      <c r="L47" s="37">
        <v>26.666666666666668</v>
      </c>
      <c r="M47" s="37">
        <v>24.21</v>
      </c>
      <c r="N47" s="38">
        <v>56.651725632344082</v>
      </c>
      <c r="O47" s="39">
        <v>1553.1128111502392</v>
      </c>
      <c r="P47" s="38">
        <v>51.770427038341303</v>
      </c>
    </row>
    <row r="48" spans="1:16">
      <c r="A48" s="35" t="s">
        <v>344</v>
      </c>
      <c r="B48" s="35" t="s">
        <v>200</v>
      </c>
      <c r="C48" s="36">
        <v>13652788635</v>
      </c>
      <c r="D48" s="36">
        <v>1915000000</v>
      </c>
      <c r="E48" s="37">
        <v>5.8183606259248073</v>
      </c>
      <c r="F48" s="37">
        <v>0.23371603237295871</v>
      </c>
      <c r="G48" s="36">
        <v>493.98133899999999</v>
      </c>
      <c r="H48" s="37">
        <v>13.92</v>
      </c>
      <c r="I48" s="37">
        <v>6.4039385157922624E-2</v>
      </c>
      <c r="J48" s="36">
        <v>123979435</v>
      </c>
      <c r="K48" s="37">
        <v>200.79943097014436</v>
      </c>
      <c r="L48" s="37">
        <v>20.887728459530027</v>
      </c>
      <c r="M48" s="37">
        <v>25.79</v>
      </c>
      <c r="N48" s="38">
        <v>52.196302135846381</v>
      </c>
      <c r="O48" s="39">
        <v>1480.9135964234147</v>
      </c>
      <c r="P48" s="38">
        <v>49.363786547447155</v>
      </c>
    </row>
    <row r="49" spans="1:16">
      <c r="A49" s="35" t="s">
        <v>538</v>
      </c>
      <c r="B49" s="35" t="s">
        <v>200</v>
      </c>
      <c r="C49" s="36">
        <v>12776501404</v>
      </c>
      <c r="D49" s="36">
        <v>2500000000</v>
      </c>
      <c r="E49" s="37">
        <v>20.04208838560978</v>
      </c>
      <c r="F49" s="37">
        <v>2.6722784514146372</v>
      </c>
      <c r="G49" s="36">
        <v>587.20383200000003</v>
      </c>
      <c r="H49" s="37">
        <v>3.4</v>
      </c>
      <c r="I49" s="37">
        <v>-0.21878766957023199</v>
      </c>
      <c r="J49" s="36">
        <v>-201213065</v>
      </c>
      <c r="K49" s="37">
        <v>-37.273921551764047</v>
      </c>
      <c r="L49" s="37">
        <v>16</v>
      </c>
      <c r="M49" s="37">
        <v>23.48</v>
      </c>
      <c r="N49" s="38">
        <v>34.57935142676601</v>
      </c>
      <c r="O49" s="39">
        <v>1402.5805928967231</v>
      </c>
      <c r="P49" s="38">
        <v>46.752686429890773</v>
      </c>
    </row>
    <row r="50" spans="1:16">
      <c r="A50" s="35" t="s">
        <v>205</v>
      </c>
      <c r="B50" s="35" t="s">
        <v>200</v>
      </c>
      <c r="C50" s="36">
        <v>141356914000</v>
      </c>
      <c r="D50" s="36">
        <v>2900000000</v>
      </c>
      <c r="E50" s="37">
        <v>5.0154733622567322</v>
      </c>
      <c r="F50" s="37">
        <v>3.2027288392444009E-2</v>
      </c>
      <c r="G50" s="36">
        <v>147.02876900000001</v>
      </c>
      <c r="H50" s="37">
        <v>54.35</v>
      </c>
      <c r="I50" s="37">
        <v>8.5902993804651828E-2</v>
      </c>
      <c r="J50" s="36">
        <v>1502626000</v>
      </c>
      <c r="K50" s="37">
        <v>104.21754980946689</v>
      </c>
      <c r="L50" s="37">
        <v>13.793103448275861</v>
      </c>
      <c r="M50" s="37">
        <v>5.0599999999999996</v>
      </c>
      <c r="N50" s="38">
        <v>42.073912866682321</v>
      </c>
      <c r="O50" s="39">
        <v>2032.7677784360001</v>
      </c>
      <c r="P50" s="38">
        <v>67.758925947866672</v>
      </c>
    </row>
    <row r="51" spans="1:16">
      <c r="A51" s="35" t="s">
        <v>206</v>
      </c>
      <c r="B51" s="35" t="s">
        <v>200</v>
      </c>
      <c r="C51" s="36">
        <v>295496351000</v>
      </c>
      <c r="D51" s="36">
        <v>7000000000</v>
      </c>
      <c r="E51" s="37">
        <v>0.3347190646824677</v>
      </c>
      <c r="F51" s="37">
        <v>1.3282502566764592E-3</v>
      </c>
      <c r="G51" s="36">
        <v>3267.1327310000001</v>
      </c>
      <c r="H51" s="37">
        <v>36.58</v>
      </c>
      <c r="I51" s="37">
        <v>-0.71609254161010227</v>
      </c>
      <c r="J51" s="36">
        <v>405786000</v>
      </c>
      <c r="K51" s="37">
        <v>621.01698925049163</v>
      </c>
      <c r="L51" s="37">
        <v>5.7142857142857144</v>
      </c>
      <c r="M51" s="37">
        <v>46.67</v>
      </c>
      <c r="N51" s="38">
        <v>47.143383227344799</v>
      </c>
      <c r="O51" s="39">
        <v>954.03615234401298</v>
      </c>
      <c r="P51" s="38">
        <v>31.801205078133766</v>
      </c>
    </row>
    <row r="52" spans="1:16">
      <c r="A52" s="75" t="s">
        <v>710</v>
      </c>
      <c r="B52" s="75" t="s">
        <v>679</v>
      </c>
      <c r="C52" s="76">
        <v>599344233</v>
      </c>
      <c r="D52" s="76">
        <v>118000000</v>
      </c>
      <c r="E52" s="77">
        <v>121.50923116564995</v>
      </c>
      <c r="F52" s="77">
        <v>93.612658833320452</v>
      </c>
      <c r="G52" s="76">
        <v>28.655494999999998</v>
      </c>
      <c r="H52" s="77">
        <v>11.49</v>
      </c>
      <c r="I52" s="77">
        <v>-0.28924827986416979</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50.00668839457277</v>
      </c>
      <c r="F53" s="77">
        <v>21.508253072934526</v>
      </c>
      <c r="G53" s="76">
        <v>52.462822000000003</v>
      </c>
      <c r="H53" s="77">
        <v>15.25</v>
      </c>
      <c r="I53" s="77">
        <v>0.15719756369989746</v>
      </c>
      <c r="J53" s="76">
        <v>-76765590</v>
      </c>
      <c r="K53" s="77">
        <v>-30.287007499063058</v>
      </c>
      <c r="L53" s="77">
        <v>258.06451612903226</v>
      </c>
      <c r="M53" s="77">
        <v>33.840000000000003</v>
      </c>
      <c r="N53" s="78">
        <v>63.147914193727914</v>
      </c>
      <c r="O53" s="79">
        <v>2486.7414646466145</v>
      </c>
      <c r="P53" s="78">
        <v>82.891382154887154</v>
      </c>
    </row>
    <row r="54" spans="1:16">
      <c r="A54" s="75" t="s">
        <v>358</v>
      </c>
      <c r="B54" s="75" t="s">
        <v>679</v>
      </c>
      <c r="C54" s="76">
        <v>12992829112</v>
      </c>
      <c r="D54" s="76">
        <v>300000000</v>
      </c>
      <c r="E54" s="77">
        <v>13.274870802319917</v>
      </c>
      <c r="F54" s="77">
        <v>1.3014579217960702</v>
      </c>
      <c r="G54" s="76">
        <v>87.924075000000002</v>
      </c>
      <c r="H54" s="77">
        <v>34.28</v>
      </c>
      <c r="I54" s="77">
        <v>-0.31322154265246382</v>
      </c>
      <c r="J54" s="76">
        <v>-369030105</v>
      </c>
      <c r="K54" s="77">
        <v>-27.640021401505983</v>
      </c>
      <c r="L54" s="77">
        <v>133.33333333333334</v>
      </c>
      <c r="M54" s="77">
        <v>29.3</v>
      </c>
      <c r="N54" s="78">
        <v>38.873591189468115</v>
      </c>
      <c r="O54" s="79">
        <v>672.3436033095694</v>
      </c>
      <c r="P54" s="78">
        <v>22.411453443652313</v>
      </c>
    </row>
    <row r="55" spans="1:16">
      <c r="A55" s="75" t="s">
        <v>188</v>
      </c>
      <c r="B55" s="75" t="s">
        <v>679</v>
      </c>
      <c r="C55" s="76">
        <v>3014472211</v>
      </c>
      <c r="D55" s="76">
        <v>400000000</v>
      </c>
      <c r="E55" s="77">
        <v>45.39192523042076</v>
      </c>
      <c r="F55" s="77">
        <v>18.913302179341983</v>
      </c>
      <c r="G55" s="76">
        <v>129.881788</v>
      </c>
      <c r="H55" s="77">
        <v>6.81</v>
      </c>
      <c r="I55" s="77">
        <v>-0.27499097408128303</v>
      </c>
      <c r="J55" s="76">
        <v>44096898</v>
      </c>
      <c r="K55" s="77">
        <v>54.425597011381619</v>
      </c>
      <c r="L55" s="77">
        <v>100</v>
      </c>
      <c r="M55" s="77">
        <v>32.35</v>
      </c>
      <c r="N55" s="78">
        <v>54.297609710812118</v>
      </c>
      <c r="O55" s="79">
        <v>37.779770594193778</v>
      </c>
      <c r="P55" s="78">
        <v>1.2593256864731259</v>
      </c>
    </row>
    <row r="56" spans="1:16">
      <c r="A56" s="75" t="s">
        <v>466</v>
      </c>
      <c r="B56" s="75" t="s">
        <v>679</v>
      </c>
      <c r="C56" s="76">
        <v>9055647326</v>
      </c>
      <c r="D56" s="76">
        <v>675000000</v>
      </c>
      <c r="E56" s="77">
        <v>23.247567824924428</v>
      </c>
      <c r="F56" s="77">
        <v>4.9201201745871801</v>
      </c>
      <c r="G56" s="76">
        <v>233.17816500000001</v>
      </c>
      <c r="H56" s="77">
        <v>7.38</v>
      </c>
      <c r="I56" s="77">
        <v>-0.37731513527760718</v>
      </c>
      <c r="J56" s="76">
        <v>-1049101373</v>
      </c>
      <c r="K56" s="77">
        <v>-4.5038545574375108</v>
      </c>
      <c r="L56" s="77">
        <v>59.25925925925926</v>
      </c>
      <c r="M56" s="77">
        <v>34.54</v>
      </c>
      <c r="N56" s="78">
        <v>43.778318896109958</v>
      </c>
      <c r="O56" s="79">
        <v>285.15677317658486</v>
      </c>
      <c r="P56" s="78">
        <v>9.5052257725528282</v>
      </c>
    </row>
    <row r="57" spans="1:16">
      <c r="A57" s="75" t="s">
        <v>452</v>
      </c>
      <c r="B57" s="75" t="s">
        <v>679</v>
      </c>
      <c r="C57" s="76">
        <v>60137175087</v>
      </c>
      <c r="D57" s="76">
        <v>700000000</v>
      </c>
      <c r="E57" s="77">
        <v>1.3010194788636376</v>
      </c>
      <c r="F57" s="77">
        <v>9.5804085336055785E-3</v>
      </c>
      <c r="G57" s="76">
        <v>158.53750099999999</v>
      </c>
      <c r="H57" s="77">
        <v>194</v>
      </c>
      <c r="I57" s="77">
        <v>4.1082157791959446</v>
      </c>
      <c r="J57" s="76">
        <v>20192725560</v>
      </c>
      <c r="K57" s="77">
        <v>6.7251941594753193</v>
      </c>
      <c r="L57" s="77">
        <v>57.142857142857146</v>
      </c>
      <c r="M57" s="77">
        <v>22.64</v>
      </c>
      <c r="N57" s="78">
        <v>67.936528496692148</v>
      </c>
      <c r="O57" s="79">
        <v>1869.8932753973183</v>
      </c>
      <c r="P57" s="78">
        <v>62.329775846577277</v>
      </c>
    </row>
    <row r="58" spans="1:16">
      <c r="A58" s="75" t="s">
        <v>187</v>
      </c>
      <c r="B58" s="75" t="s">
        <v>679</v>
      </c>
      <c r="C58" s="76">
        <v>3578645146</v>
      </c>
      <c r="D58" s="76">
        <v>960336000</v>
      </c>
      <c r="E58" s="77">
        <v>16.423288923299069</v>
      </c>
      <c r="F58" s="77">
        <v>3.4203214131926885</v>
      </c>
      <c r="G58" s="76">
        <v>464.88056799999998</v>
      </c>
      <c r="H58" s="77">
        <v>5.24</v>
      </c>
      <c r="I58" s="77">
        <v>-0.23471227171732689</v>
      </c>
      <c r="J58" s="76">
        <v>433474987</v>
      </c>
      <c r="K58" s="77">
        <v>11.077178946890424</v>
      </c>
      <c r="L58" s="77">
        <v>41.65208843571417</v>
      </c>
      <c r="M58" s="77">
        <v>48.4</v>
      </c>
      <c r="N58" s="78">
        <v>88.53991117236194</v>
      </c>
      <c r="O58" s="79">
        <v>1016.8639430517701</v>
      </c>
      <c r="P58" s="78">
        <v>33.895464768392337</v>
      </c>
    </row>
    <row r="59" spans="1:16">
      <c r="A59" s="75" t="s">
        <v>724</v>
      </c>
      <c r="B59" s="75" t="s">
        <v>679</v>
      </c>
      <c r="C59" s="76">
        <v>31421246000</v>
      </c>
      <c r="D59" s="76">
        <v>1500000000</v>
      </c>
      <c r="E59" s="77">
        <v>2.5774403221078717</v>
      </c>
      <c r="F59" s="77">
        <v>4.9094101373483273E-2</v>
      </c>
      <c r="G59" s="76">
        <v>438.15582999999998</v>
      </c>
      <c r="H59" s="77">
        <v>35.42</v>
      </c>
      <c r="I59" s="77">
        <v>-0.13290414059306244</v>
      </c>
      <c r="J59" s="76">
        <v>871646000</v>
      </c>
      <c r="K59" s="77">
        <v>60.230873542699676</v>
      </c>
      <c r="L59" s="77">
        <v>26.666666666666668</v>
      </c>
      <c r="M59" s="77">
        <v>29.21</v>
      </c>
      <c r="N59" s="78">
        <v>77.830087534897643</v>
      </c>
      <c r="O59" s="79">
        <v>1797.2706435749697</v>
      </c>
      <c r="P59" s="78">
        <v>59.90902145249899</v>
      </c>
    </row>
    <row r="60" spans="1:16">
      <c r="A60" s="75" t="s">
        <v>398</v>
      </c>
      <c r="B60" s="75" t="s">
        <v>679</v>
      </c>
      <c r="C60" s="76">
        <v>5116474915</v>
      </c>
      <c r="D60" s="76">
        <v>2000000000</v>
      </c>
      <c r="E60" s="77">
        <v>25.894995792063181</v>
      </c>
      <c r="F60" s="77">
        <v>2.589499579206318</v>
      </c>
      <c r="G60" s="76">
        <v>271.03651100000002</v>
      </c>
      <c r="H60" s="77">
        <v>5.7</v>
      </c>
      <c r="I60" s="77">
        <v>-0.17692898530253931</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8.67</v>
      </c>
      <c r="I61" s="62">
        <v>0.15708776171165262</v>
      </c>
      <c r="J61" s="61">
        <v>0</v>
      </c>
      <c r="K61" s="62">
        <v>0</v>
      </c>
      <c r="L61" s="62">
        <v>0</v>
      </c>
      <c r="M61" s="62">
        <v>40.28</v>
      </c>
      <c r="N61" s="63">
        <v>347.93630595625137</v>
      </c>
      <c r="O61" s="64">
        <v>2390.4357121146909</v>
      </c>
      <c r="P61" s="63">
        <v>79.681190403823024</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2644.6934460062766</v>
      </c>
      <c r="J64" s="61">
        <v>0</v>
      </c>
      <c r="K64" s="62">
        <v>0</v>
      </c>
      <c r="L64" s="62">
        <v>1379310.3448275863</v>
      </c>
      <c r="M64" s="62">
        <v>25.63</v>
      </c>
      <c r="N64" s="63">
        <v>368.7554026000949</v>
      </c>
      <c r="O64" s="64">
        <v>1145.7329905964639</v>
      </c>
      <c r="P64" s="63">
        <v>38.191099686548796</v>
      </c>
    </row>
    <row r="65" spans="1:16">
      <c r="A65" s="60" t="s">
        <v>717</v>
      </c>
      <c r="B65" s="60" t="s">
        <v>374</v>
      </c>
      <c r="C65" s="61">
        <v>5630964000</v>
      </c>
      <c r="D65" s="61">
        <v>860000000</v>
      </c>
      <c r="E65" s="62">
        <v>34.321567968476877</v>
      </c>
      <c r="F65" s="62">
        <v>2.217155553519178</v>
      </c>
      <c r="G65" s="61">
        <v>61.448740000000001</v>
      </c>
      <c r="H65" s="62">
        <v>18.98</v>
      </c>
      <c r="I65" s="62">
        <v>-0.60259770486400299</v>
      </c>
      <c r="J65" s="61">
        <v>0</v>
      </c>
      <c r="K65" s="62">
        <v>0</v>
      </c>
      <c r="L65" s="62">
        <v>46.511627906976742</v>
      </c>
      <c r="M65" s="62">
        <v>7.14</v>
      </c>
      <c r="N65" s="63">
        <v>136.2496245406914</v>
      </c>
      <c r="O65" s="64">
        <v>882.86953392240571</v>
      </c>
      <c r="P65" s="63">
        <v>29.428984464080191</v>
      </c>
    </row>
    <row r="66" spans="1:16">
      <c r="A66" s="60" t="s">
        <v>741</v>
      </c>
      <c r="B66" s="60" t="s">
        <v>374</v>
      </c>
      <c r="C66" s="61">
        <v>22456783000</v>
      </c>
      <c r="D66" s="61">
        <v>2500000000</v>
      </c>
      <c r="E66" s="62">
        <v>5.1037724534089373</v>
      </c>
      <c r="F66" s="62">
        <v>0.34025149689392914</v>
      </c>
      <c r="G66" s="61">
        <v>1246.060845</v>
      </c>
      <c r="H66" s="62">
        <v>6.29</v>
      </c>
      <c r="I66" s="62">
        <v>-1.053205040617244</v>
      </c>
      <c r="J66" s="61">
        <v>0</v>
      </c>
      <c r="K66" s="62">
        <v>0</v>
      </c>
      <c r="L66" s="62">
        <v>16</v>
      </c>
      <c r="M66" s="62">
        <v>49.84</v>
      </c>
      <c r="N66" s="63">
        <v>404.10131576931047</v>
      </c>
      <c r="O66" s="64">
        <v>772.77891974590659</v>
      </c>
      <c r="P66" s="63">
        <v>25.759297324863553</v>
      </c>
    </row>
    <row r="67" spans="1:16">
      <c r="A67" s="60" t="s">
        <v>748</v>
      </c>
      <c r="B67" s="60" t="s">
        <v>374</v>
      </c>
      <c r="C67" s="61">
        <v>47208439000</v>
      </c>
      <c r="D67" s="61">
        <v>2800000000</v>
      </c>
      <c r="E67" s="62">
        <v>3.1415291556524658</v>
      </c>
      <c r="F67" s="62">
        <v>0.1019976998588463</v>
      </c>
      <c r="G67" s="61">
        <v>1153.5045090000001</v>
      </c>
      <c r="H67" s="62">
        <v>11.04</v>
      </c>
      <c r="I67" s="62">
        <v>-6.6715348022208687E-2</v>
      </c>
      <c r="J67" s="61">
        <v>0</v>
      </c>
      <c r="K67" s="62">
        <v>0</v>
      </c>
      <c r="L67" s="62">
        <v>14.285714285714286</v>
      </c>
      <c r="M67" s="62">
        <v>41.19</v>
      </c>
      <c r="N67" s="63">
        <v>0</v>
      </c>
      <c r="O67" s="64">
        <v>524.84481516915798</v>
      </c>
      <c r="P67" s="63">
        <v>17.494827172305268</v>
      </c>
    </row>
    <row r="68" spans="1:16">
      <c r="A68" s="60" t="s">
        <v>708</v>
      </c>
      <c r="B68" s="60" t="s">
        <v>374</v>
      </c>
      <c r="C68" s="61">
        <v>453087703000</v>
      </c>
      <c r="D68" s="61">
        <v>4200000000</v>
      </c>
      <c r="E68" s="62">
        <v>0.51845153458025073</v>
      </c>
      <c r="F68" s="62">
        <v>9.4229650050936151E-4</v>
      </c>
      <c r="G68" s="61">
        <v>587.28230399999995</v>
      </c>
      <c r="H68" s="62">
        <v>131.4</v>
      </c>
      <c r="I68" s="62">
        <v>0.84881340321788923</v>
      </c>
      <c r="J68" s="61">
        <v>0</v>
      </c>
      <c r="K68" s="62">
        <v>0</v>
      </c>
      <c r="L68" s="62">
        <v>9.5238095238095237</v>
      </c>
      <c r="M68" s="62">
        <v>13.98</v>
      </c>
      <c r="N68" s="63">
        <v>558.75548580426141</v>
      </c>
      <c r="O68" s="64">
        <v>1047.8227988445633</v>
      </c>
      <c r="P68" s="63">
        <v>34.927426628152112</v>
      </c>
    </row>
    <row r="69" spans="1:16">
      <c r="A69" s="60" t="s">
        <v>684</v>
      </c>
      <c r="B69" s="60" t="s">
        <v>374</v>
      </c>
      <c r="C69" s="61">
        <v>302574628000</v>
      </c>
      <c r="D69" s="61">
        <v>5200000000</v>
      </c>
      <c r="E69" s="62">
        <v>0.20223766266329127</v>
      </c>
      <c r="F69" s="62">
        <v>5.4777265076731111E-4</v>
      </c>
      <c r="G69" s="61">
        <v>2764.7628810000001</v>
      </c>
      <c r="H69" s="62">
        <v>71.55</v>
      </c>
      <c r="I69" s="62">
        <v>1.0039225459711645</v>
      </c>
      <c r="J69" s="61">
        <v>0</v>
      </c>
      <c r="K69" s="62">
        <v>0</v>
      </c>
      <c r="L69" s="62">
        <v>7.6923076923076925</v>
      </c>
      <c r="M69" s="62">
        <v>53.16</v>
      </c>
      <c r="N69" s="63">
        <v>462.14763056066346</v>
      </c>
      <c r="O69" s="64">
        <v>1145.6142165724777</v>
      </c>
      <c r="P69" s="63">
        <v>38.187140552415926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578.46722617098089</v>
      </c>
      <c r="P70" s="63">
        <v>19.282240872366028</v>
      </c>
    </row>
    <row r="71" spans="1:16">
      <c r="A71" s="60" t="s">
        <v>439</v>
      </c>
      <c r="B71" s="60" t="s">
        <v>374</v>
      </c>
      <c r="C71" s="61">
        <v>231079767000</v>
      </c>
      <c r="D71" s="61">
        <v>7184778000</v>
      </c>
      <c r="E71" s="62">
        <v>1.3342147239139899</v>
      </c>
      <c r="F71" s="62">
        <v>3.7898000351036646E-3</v>
      </c>
      <c r="G71" s="61">
        <v>606.51760000000002</v>
      </c>
      <c r="H71" s="62">
        <v>49.44</v>
      </c>
      <c r="I71" s="62">
        <v>2.0442588247426841</v>
      </c>
      <c r="J71" s="61">
        <v>0</v>
      </c>
      <c r="K71" s="62">
        <v>0</v>
      </c>
      <c r="L71" s="62">
        <v>5.5673258102059657</v>
      </c>
      <c r="M71" s="62">
        <v>8.44</v>
      </c>
      <c r="N71" s="63">
        <v>445.04371990188656</v>
      </c>
      <c r="O71" s="64">
        <v>2097.7619371781047</v>
      </c>
      <c r="P71" s="63">
        <v>69.925397905936819</v>
      </c>
    </row>
    <row r="72" spans="1:16">
      <c r="A72" s="60" t="s">
        <v>759</v>
      </c>
      <c r="B72" s="60" t="s">
        <v>374</v>
      </c>
      <c r="C72" s="61">
        <v>271134773000</v>
      </c>
      <c r="D72" s="61">
        <v>8447051000</v>
      </c>
      <c r="E72" s="62">
        <v>0.34225414469365084</v>
      </c>
      <c r="F72" s="62">
        <v>1.1576454135756992E-3</v>
      </c>
      <c r="G72" s="61">
        <v>3255.5922759999999</v>
      </c>
      <c r="H72" s="62">
        <v>35.9</v>
      </c>
      <c r="I72" s="62">
        <v>0.44971494660926226</v>
      </c>
      <c r="J72" s="61">
        <v>0</v>
      </c>
      <c r="K72" s="62">
        <v>0</v>
      </c>
      <c r="L72" s="62">
        <v>4.7353804304010954</v>
      </c>
      <c r="M72" s="62">
        <v>38.54</v>
      </c>
      <c r="N72" s="63">
        <v>360.19262975459509</v>
      </c>
      <c r="O72" s="64">
        <v>972.80874394243904</v>
      </c>
      <c r="P72" s="63">
        <v>32.426958131414636</v>
      </c>
    </row>
    <row r="73" spans="1:16">
      <c r="A73" s="60" t="s">
        <v>753</v>
      </c>
      <c r="B73" s="60" t="s">
        <v>374</v>
      </c>
      <c r="C73" s="61">
        <v>355956160000</v>
      </c>
      <c r="D73" s="61">
        <v>9915922000</v>
      </c>
      <c r="E73" s="62">
        <v>1.6134800622639927</v>
      </c>
      <c r="F73" s="62">
        <v>4.9307906234156533E-3</v>
      </c>
      <c r="G73" s="61">
        <v>734.86807199999998</v>
      </c>
      <c r="H73" s="62">
        <v>33.74</v>
      </c>
      <c r="I73" s="62">
        <v>0.65741291745001007</v>
      </c>
      <c r="J73" s="61">
        <v>0</v>
      </c>
      <c r="K73" s="62">
        <v>0</v>
      </c>
      <c r="L73" s="62">
        <v>4.0339163619883251</v>
      </c>
      <c r="M73" s="62">
        <v>7.41</v>
      </c>
      <c r="N73" s="63">
        <v>406.56201047755781</v>
      </c>
      <c r="O73" s="64">
        <v>2458.6315090447656</v>
      </c>
      <c r="P73" s="63">
        <v>81.954383634825518</v>
      </c>
    </row>
    <row r="74" spans="1:16">
      <c r="A74" s="60" t="s">
        <v>726</v>
      </c>
      <c r="B74" s="60" t="s">
        <v>374</v>
      </c>
      <c r="C74" s="61">
        <v>35890787000</v>
      </c>
      <c r="D74" s="61">
        <v>10000000000</v>
      </c>
      <c r="E74" s="62">
        <v>49.444368904436388</v>
      </c>
      <c r="F74" s="62">
        <v>0.6180546113054548</v>
      </c>
      <c r="G74" s="61">
        <v>91.632469999999998</v>
      </c>
      <c r="H74" s="62">
        <v>8.89</v>
      </c>
      <c r="I74" s="62">
        <v>-6.1188990519950082E-2</v>
      </c>
      <c r="J74" s="61">
        <v>0</v>
      </c>
      <c r="K74" s="62">
        <v>0</v>
      </c>
      <c r="L74" s="62">
        <v>4</v>
      </c>
      <c r="M74" s="62">
        <v>0.91</v>
      </c>
      <c r="N74" s="63">
        <v>0</v>
      </c>
      <c r="O74" s="64">
        <v>479.57481007185532</v>
      </c>
      <c r="P74" s="63">
        <v>15.985827002395178</v>
      </c>
    </row>
    <row r="75" spans="1:16">
      <c r="A75" s="60" t="s">
        <v>776</v>
      </c>
      <c r="B75" s="60" t="s">
        <v>374</v>
      </c>
      <c r="C75" s="61">
        <v>20572406000</v>
      </c>
      <c r="D75" s="61">
        <v>12475290000</v>
      </c>
      <c r="E75" s="62">
        <v>46.753255898669359</v>
      </c>
      <c r="F75" s="62">
        <v>6.5748576556198549E-2</v>
      </c>
      <c r="G75" s="61">
        <v>15.215797999999999</v>
      </c>
      <c r="H75" s="62">
        <v>57.15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0.38251477342058743</v>
      </c>
      <c r="F76" s="62">
        <v>1.2750507747962211E-3</v>
      </c>
      <c r="G76" s="61">
        <v>8077.1113800000003</v>
      </c>
      <c r="H76" s="62">
        <v>12.95</v>
      </c>
      <c r="I76" s="62">
        <v>-3.7121522171270627E-2</v>
      </c>
      <c r="J76" s="61">
        <v>0</v>
      </c>
      <c r="K76" s="62">
        <v>0</v>
      </c>
      <c r="L76" s="62">
        <v>1.6000019200023039</v>
      </c>
      <c r="M76" s="62">
        <v>32.299999999999997</v>
      </c>
      <c r="N76" s="63">
        <v>368.75544770542894</v>
      </c>
      <c r="O76" s="64">
        <v>1142.7093245343494</v>
      </c>
      <c r="P76" s="63">
        <v>38.090310817811648</v>
      </c>
    </row>
    <row r="77" spans="1:16">
      <c r="A77" s="90" t="s">
        <v>402</v>
      </c>
      <c r="B77" s="90" t="s">
        <v>718</v>
      </c>
      <c r="C77" s="91">
        <v>298644898</v>
      </c>
      <c r="D77" s="91">
        <v>163000000</v>
      </c>
      <c r="E77" s="92">
        <v>14.418238952314931</v>
      </c>
      <c r="F77" s="92">
        <v>1.8052133407180333</v>
      </c>
      <c r="G77" s="91">
        <v>56.026116999999999</v>
      </c>
      <c r="H77" s="92">
        <v>49.52</v>
      </c>
      <c r="I77" s="92">
        <v>-1.301570532160504</v>
      </c>
      <c r="J77" s="91">
        <v>-85773363</v>
      </c>
      <c r="K77" s="92">
        <v>-93.117486835627517</v>
      </c>
      <c r="L77" s="92">
        <v>245.39877300613497</v>
      </c>
      <c r="M77" s="92">
        <v>34.369999999999997</v>
      </c>
      <c r="N77" s="93">
        <v>43.681114393218152</v>
      </c>
      <c r="O77" s="94">
        <v>79.562929932685194</v>
      </c>
      <c r="P77" s="93">
        <v>2.6520976644228398</v>
      </c>
    </row>
    <row r="78" spans="1:16">
      <c r="A78" s="111" t="s">
        <v>134</v>
      </c>
      <c r="B78" s="111" t="s">
        <v>697</v>
      </c>
      <c r="C78" s="112">
        <v>443664778</v>
      </c>
      <c r="D78" s="112">
        <v>44000000</v>
      </c>
      <c r="E78" s="113">
        <v>77.271189576054709</v>
      </c>
      <c r="F78" s="113">
        <v>76.354930411121259</v>
      </c>
      <c r="G78" s="112">
        <v>22.200189999999999</v>
      </c>
      <c r="H78" s="113">
        <v>23.32</v>
      </c>
      <c r="I78" s="113">
        <v>-3.8079575367419238E-2</v>
      </c>
      <c r="J78" s="112">
        <v>-36555569</v>
      </c>
      <c r="K78" s="113">
        <v>-27.683880395898093</v>
      </c>
      <c r="L78" s="113">
        <v>909.09090909090912</v>
      </c>
      <c r="M78" s="113">
        <v>50.45</v>
      </c>
      <c r="N78" s="114">
        <v>10.941316003748438</v>
      </c>
      <c r="O78" s="115">
        <v>154.43186335281092</v>
      </c>
      <c r="P78" s="114">
        <v>5.1477287784270311</v>
      </c>
    </row>
    <row r="79" spans="1:16">
      <c r="A79" s="111" t="s">
        <v>707</v>
      </c>
      <c r="B79" s="111" t="s">
        <v>697</v>
      </c>
      <c r="C79" s="112">
        <v>1069503962</v>
      </c>
      <c r="D79" s="112">
        <v>93750000</v>
      </c>
      <c r="E79" s="113">
        <v>51.120824067683976</v>
      </c>
      <c r="F79" s="113">
        <v>49.571708186845065</v>
      </c>
      <c r="G79" s="112">
        <v>69.867154999999997</v>
      </c>
      <c r="H79" s="113">
        <v>11.2</v>
      </c>
      <c r="I79" s="113">
        <v>0.11084916325347827</v>
      </c>
      <c r="J79" s="112">
        <v>-42754773</v>
      </c>
      <c r="K79" s="113">
        <v>-24.120114027970633</v>
      </c>
      <c r="L79" s="113">
        <v>426.66666666666669</v>
      </c>
      <c r="M79" s="113">
        <v>74.52</v>
      </c>
      <c r="N79" s="114">
        <v>14.341569462501884</v>
      </c>
      <c r="O79" s="115">
        <v>2124.8519153779298</v>
      </c>
      <c r="P79" s="114">
        <v>70.828397179264329</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18.083064756874414</v>
      </c>
      <c r="F81" s="113">
        <v>2.3194567589385171</v>
      </c>
      <c r="G81" s="112">
        <v>71.729606000000004</v>
      </c>
      <c r="H81" s="113">
        <v>30.84</v>
      </c>
      <c r="I81" s="113">
        <v>0.45220070654160338</v>
      </c>
      <c r="J81" s="112">
        <v>-35004000</v>
      </c>
      <c r="K81" s="113">
        <v>-222.72454576619816</v>
      </c>
      <c r="L81" s="113">
        <v>153.92015392015392</v>
      </c>
      <c r="M81" s="113">
        <v>27.6</v>
      </c>
      <c r="N81" s="114">
        <v>63.914985035081152</v>
      </c>
      <c r="O81" s="115">
        <v>563.62905025701184</v>
      </c>
      <c r="P81" s="114">
        <v>18.787635008567062</v>
      </c>
    </row>
    <row r="82" spans="1:16">
      <c r="A82" s="35" t="s">
        <v>127</v>
      </c>
      <c r="B82" s="35" t="s">
        <v>208</v>
      </c>
      <c r="C82" s="36">
        <v>666088085</v>
      </c>
      <c r="D82" s="36">
        <v>31095331</v>
      </c>
      <c r="E82" s="37">
        <v>73.501169564032651</v>
      </c>
      <c r="F82" s="37">
        <v>32.379952363060482</v>
      </c>
      <c r="G82" s="36">
        <v>7.4210630000000002</v>
      </c>
      <c r="H82" s="37">
        <v>73.349999999999994</v>
      </c>
      <c r="I82" s="37">
        <v>-1.9166541480869483</v>
      </c>
      <c r="J82" s="36">
        <v>-76866655</v>
      </c>
      <c r="K82" s="37">
        <v>-29.531129759711803</v>
      </c>
      <c r="L82" s="37">
        <v>1286.3667539027001</v>
      </c>
      <c r="M82" s="37">
        <v>23.86</v>
      </c>
      <c r="N82" s="38">
        <v>44.240831009941445</v>
      </c>
      <c r="O82" s="39">
        <v>449.29500582797311</v>
      </c>
      <c r="P82" s="38">
        <v>14.976500194265771</v>
      </c>
    </row>
    <row r="83" spans="1:16">
      <c r="A83" s="35" t="s">
        <v>666</v>
      </c>
      <c r="B83" s="35" t="s">
        <v>208</v>
      </c>
      <c r="C83" s="36">
        <v>3375599291</v>
      </c>
      <c r="D83" s="36">
        <v>55000000</v>
      </c>
      <c r="E83" s="37">
        <v>379.95306819701631</v>
      </c>
      <c r="F83" s="37">
        <v>3454.1188017910572</v>
      </c>
      <c r="G83" s="36">
        <v>448.67192799999998</v>
      </c>
      <c r="H83" s="37">
        <v>2.56</v>
      </c>
      <c r="I83" s="37">
        <v>-4.2807261765101412E-2</v>
      </c>
      <c r="J83" s="36">
        <v>3618440</v>
      </c>
      <c r="K83" s="37">
        <v>30.399840815379005</v>
      </c>
      <c r="L83" s="37">
        <v>727.27272727272725</v>
      </c>
      <c r="M83" s="37">
        <v>74.77</v>
      </c>
      <c r="N83" s="38">
        <v>22.700966757361265</v>
      </c>
      <c r="O83" s="39">
        <v>231.96489672369279</v>
      </c>
      <c r="P83" s="38">
        <v>7.7321632241230933</v>
      </c>
    </row>
    <row r="84" spans="1:16">
      <c r="A84" s="35" t="s">
        <v>35</v>
      </c>
      <c r="B84" s="35" t="s">
        <v>208</v>
      </c>
      <c r="C84" s="36">
        <v>989726098</v>
      </c>
      <c r="D84" s="36">
        <v>66000000</v>
      </c>
      <c r="E84" s="37">
        <v>26.152428124935263</v>
      </c>
      <c r="F84" s="37">
        <v>14.151746820852415</v>
      </c>
      <c r="G84" s="36">
        <v>53.070768999999999</v>
      </c>
      <c r="H84" s="37">
        <v>28.82</v>
      </c>
      <c r="I84" s="37">
        <v>-3.5318746039130247</v>
      </c>
      <c r="J84" s="36">
        <v>-21593090</v>
      </c>
      <c r="K84" s="37">
        <v>-85.582934170144242</v>
      </c>
      <c r="L84" s="37">
        <v>606.06060606060601</v>
      </c>
      <c r="M84" s="37">
        <v>80.41</v>
      </c>
      <c r="N84" s="38">
        <v>12.387574177549329</v>
      </c>
      <c r="O84" s="39">
        <v>1301.3378876060522</v>
      </c>
      <c r="P84" s="38">
        <v>43.377929586868404</v>
      </c>
    </row>
    <row r="85" spans="1:16">
      <c r="A85" s="35" t="s">
        <v>518</v>
      </c>
      <c r="B85" s="35" t="s">
        <v>208</v>
      </c>
      <c r="C85" s="36">
        <v>13276708610</v>
      </c>
      <c r="D85" s="36">
        <v>165200000</v>
      </c>
      <c r="E85" s="37">
        <v>17.541772378247554</v>
      </c>
      <c r="F85" s="37">
        <v>1.5389139539466921</v>
      </c>
      <c r="G85" s="36">
        <v>33.030631999999997</v>
      </c>
      <c r="H85" s="37">
        <v>69.05</v>
      </c>
      <c r="I85" s="37">
        <v>6.0219947938920555</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46.415442743384595</v>
      </c>
      <c r="F86" s="37">
        <v>14.103436681239037</v>
      </c>
      <c r="G86" s="36">
        <v>46.995370999999999</v>
      </c>
      <c r="H86" s="37">
        <v>18.34</v>
      </c>
      <c r="I86" s="37">
        <v>-2.4417338800761463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22.910292851368222</v>
      </c>
      <c r="F87" s="37">
        <v>3.8040788055857013</v>
      </c>
      <c r="G87" s="36">
        <v>54.564166</v>
      </c>
      <c r="H87" s="37">
        <v>32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7.6408787010506209</v>
      </c>
      <c r="F88" s="37">
        <v>0.25469595670168738</v>
      </c>
      <c r="G88" s="36">
        <v>43.649664999999999</v>
      </c>
      <c r="H88" s="37">
        <v>120</v>
      </c>
      <c r="I88" s="37">
        <v>1.5962763450582003</v>
      </c>
      <c r="J88" s="36">
        <v>438581833</v>
      </c>
      <c r="K88" s="37">
        <v>68.402286056385748</v>
      </c>
      <c r="L88" s="37">
        <v>160</v>
      </c>
      <c r="M88" s="37">
        <v>17.45</v>
      </c>
      <c r="N88" s="38">
        <v>26.30437637555308</v>
      </c>
      <c r="O88" s="39">
        <v>2014.9849192739794</v>
      </c>
      <c r="P88" s="38">
        <v>67.166163975799307</v>
      </c>
    </row>
    <row r="89" spans="1:16">
      <c r="A89" s="35" t="s">
        <v>36</v>
      </c>
      <c r="B89" s="35" t="s">
        <v>208</v>
      </c>
      <c r="C89" s="36">
        <v>18685926047</v>
      </c>
      <c r="D89" s="36">
        <v>277500000</v>
      </c>
      <c r="E89" s="37">
        <v>28.136567965239269</v>
      </c>
      <c r="F89" s="37">
        <v>3.3797679237524649</v>
      </c>
      <c r="G89" s="36">
        <v>46.985779999999998</v>
      </c>
      <c r="H89" s="37">
        <v>30.26</v>
      </c>
      <c r="I89" s="37">
        <v>-0.8501622211600407</v>
      </c>
      <c r="J89" s="36">
        <v>149659919</v>
      </c>
      <c r="K89" s="37">
        <v>55.626115900811094</v>
      </c>
      <c r="L89" s="37">
        <v>144.14414414414415</v>
      </c>
      <c r="M89" s="37">
        <v>16.93</v>
      </c>
      <c r="N89" s="38">
        <v>30.207879709360263</v>
      </c>
      <c r="O89" s="39">
        <v>396.79998779296875</v>
      </c>
      <c r="P89" s="38">
        <v>13.226666259765626</v>
      </c>
    </row>
    <row r="90" spans="1:16">
      <c r="A90" s="35" t="s">
        <v>128</v>
      </c>
      <c r="B90" s="35" t="s">
        <v>208</v>
      </c>
      <c r="C90" s="36">
        <v>739991756</v>
      </c>
      <c r="D90" s="36">
        <v>331056000</v>
      </c>
      <c r="E90" s="37">
        <v>3.663303071285164</v>
      </c>
      <c r="F90" s="37">
        <v>0.31615739342201615</v>
      </c>
      <c r="G90" s="36">
        <v>306.919645</v>
      </c>
      <c r="H90" s="37">
        <v>35.58</v>
      </c>
      <c r="I90" s="37">
        <v>1.0438788335434168</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12.518704195939154</v>
      </c>
      <c r="F91" s="37">
        <v>0.9194112952364244</v>
      </c>
      <c r="G91" s="36">
        <v>84.545681999999999</v>
      </c>
      <c r="H91" s="37">
        <v>37.799999999999997</v>
      </c>
      <c r="I91" s="37">
        <v>-1.2014025756579798</v>
      </c>
      <c r="J91" s="36">
        <v>48198916</v>
      </c>
      <c r="K91" s="37">
        <v>282.49597978510553</v>
      </c>
      <c r="L91" s="37">
        <v>108.69565217391305</v>
      </c>
      <c r="M91" s="37">
        <v>22.97</v>
      </c>
      <c r="N91" s="38">
        <v>54.967134518471845</v>
      </c>
      <c r="O91" s="39">
        <v>121.65008473049599</v>
      </c>
      <c r="P91" s="38">
        <v>4.0550028243498666</v>
      </c>
    </row>
    <row r="92" spans="1:16">
      <c r="A92" s="35" t="s">
        <v>632</v>
      </c>
      <c r="B92" s="35" t="s">
        <v>208</v>
      </c>
      <c r="C92" s="36">
        <v>16201756742</v>
      </c>
      <c r="D92" s="36">
        <v>411441018</v>
      </c>
      <c r="E92" s="37">
        <v>13.959642970578232</v>
      </c>
      <c r="F92" s="37">
        <v>0.55620756332819732</v>
      </c>
      <c r="G92" s="36">
        <v>46.332011000000001</v>
      </c>
      <c r="H92" s="37">
        <v>61.85</v>
      </c>
      <c r="I92" s="37">
        <v>0.63744305396480172</v>
      </c>
      <c r="J92" s="36">
        <v>-1023520289</v>
      </c>
      <c r="K92" s="37">
        <v>-24.521157389582534</v>
      </c>
      <c r="L92" s="37">
        <v>97.219281136427682</v>
      </c>
      <c r="M92" s="37">
        <v>11.26</v>
      </c>
      <c r="N92" s="38">
        <v>56.519867545663011</v>
      </c>
      <c r="O92" s="39">
        <v>2066.1109608816582</v>
      </c>
      <c r="P92" s="38">
        <v>68.870365362721941</v>
      </c>
    </row>
    <row r="93" spans="1:16">
      <c r="A93" s="35" t="s">
        <v>633</v>
      </c>
      <c r="B93" s="35" t="s">
        <v>208</v>
      </c>
      <c r="C93" s="36">
        <v>11730613818</v>
      </c>
      <c r="D93" s="36">
        <v>437197170</v>
      </c>
      <c r="E93" s="37">
        <v>18.234093988972901</v>
      </c>
      <c r="F93" s="37">
        <v>2.6066748655093224</v>
      </c>
      <c r="G93" s="36">
        <v>129.50326799999999</v>
      </c>
      <c r="H93" s="37">
        <v>16.940000000000001</v>
      </c>
      <c r="I93" s="37">
        <v>0.13199589199784967</v>
      </c>
      <c r="J93" s="36">
        <v>147302768</v>
      </c>
      <c r="K93" s="37">
        <v>47.48827747758277</v>
      </c>
      <c r="L93" s="37">
        <v>91.491900553702123</v>
      </c>
      <c r="M93" s="37">
        <v>29.62</v>
      </c>
      <c r="N93" s="38">
        <v>13.468328786144243</v>
      </c>
      <c r="O93" s="39">
        <v>1360.1049856824734</v>
      </c>
      <c r="P93" s="38">
        <v>45.336832856082445</v>
      </c>
    </row>
    <row r="94" spans="1:16">
      <c r="A94" s="35" t="s">
        <v>211</v>
      </c>
      <c r="B94" s="35" t="s">
        <v>208</v>
      </c>
      <c r="C94" s="36">
        <v>15338755000</v>
      </c>
      <c r="D94" s="36">
        <v>460000000</v>
      </c>
      <c r="E94" s="37">
        <v>3.3865371871584675</v>
      </c>
      <c r="F94" s="37">
        <v>0.10988115467743242</v>
      </c>
      <c r="G94" s="36">
        <v>175.77502699999999</v>
      </c>
      <c r="H94" s="37">
        <v>67.2</v>
      </c>
      <c r="I94" s="37">
        <v>-0.11898108805820584</v>
      </c>
      <c r="J94" s="36">
        <v>167767000</v>
      </c>
      <c r="K94" s="37">
        <v>183.70716529472423</v>
      </c>
      <c r="L94" s="37">
        <v>86.956521739130437</v>
      </c>
      <c r="M94" s="37">
        <v>38.21</v>
      </c>
      <c r="N94" s="38">
        <v>44.753513851165764</v>
      </c>
      <c r="O94" s="39">
        <v>1338.0213496317854</v>
      </c>
      <c r="P94" s="38">
        <v>44.600711654392846</v>
      </c>
    </row>
    <row r="95" spans="1:16">
      <c r="A95" s="35" t="s">
        <v>215</v>
      </c>
      <c r="B95" s="35" t="s">
        <v>208</v>
      </c>
      <c r="C95" s="36">
        <v>3274896343</v>
      </c>
      <c r="D95" s="36">
        <v>500000000</v>
      </c>
      <c r="E95" s="37">
        <v>11.321475125940797</v>
      </c>
      <c r="F95" s="37">
        <v>1.2579416806600885</v>
      </c>
      <c r="G95" s="36">
        <v>189.86396500000001</v>
      </c>
      <c r="H95" s="37">
        <v>18.61</v>
      </c>
      <c r="I95" s="37">
        <v>0.43105426944184444</v>
      </c>
      <c r="J95" s="36">
        <v>223475323</v>
      </c>
      <c r="K95" s="37">
        <v>40.272902972826223</v>
      </c>
      <c r="L95" s="37">
        <v>80</v>
      </c>
      <c r="M95" s="37">
        <v>37.97</v>
      </c>
      <c r="N95" s="38">
        <v>70.159724080812026</v>
      </c>
      <c r="O95" s="39">
        <v>1580.0120343654585</v>
      </c>
      <c r="P95" s="38">
        <v>52.667067812181948</v>
      </c>
    </row>
    <row r="96" spans="1:16">
      <c r="A96" s="35" t="s">
        <v>702</v>
      </c>
      <c r="B96" s="35" t="s">
        <v>208</v>
      </c>
      <c r="C96" s="36">
        <v>18418307434</v>
      </c>
      <c r="D96" s="36">
        <v>540000000</v>
      </c>
      <c r="E96" s="37">
        <v>10.899388313248595</v>
      </c>
      <c r="F96" s="37">
        <v>0.61163795248308617</v>
      </c>
      <c r="G96" s="36">
        <v>109.977541</v>
      </c>
      <c r="H96" s="37">
        <v>33.380000000000003</v>
      </c>
      <c r="I96" s="37">
        <v>-0.84311257420318941</v>
      </c>
      <c r="J96" s="36">
        <v>45967799</v>
      </c>
      <c r="K96" s="37">
        <v>387.66267664892985</v>
      </c>
      <c r="L96" s="37">
        <v>74.074074074074076</v>
      </c>
      <c r="M96" s="37">
        <v>20.36</v>
      </c>
      <c r="N96" s="38">
        <v>50.05341483616828</v>
      </c>
      <c r="O96" s="39">
        <v>466.41326711969094</v>
      </c>
      <c r="P96" s="38">
        <v>15.547108903989699</v>
      </c>
    </row>
    <row r="97" spans="1:16">
      <c r="A97" s="35" t="s">
        <v>216</v>
      </c>
      <c r="B97" s="35" t="s">
        <v>208</v>
      </c>
      <c r="C97" s="36">
        <v>15688842293</v>
      </c>
      <c r="D97" s="36">
        <v>540000000</v>
      </c>
      <c r="E97" s="37">
        <v>11.324150081769423</v>
      </c>
      <c r="F97" s="37">
        <v>0.99860229997966687</v>
      </c>
      <c r="G97" s="36">
        <v>160.71315899999999</v>
      </c>
      <c r="H97" s="37">
        <v>21.98</v>
      </c>
      <c r="I97" s="37">
        <v>-0.51877325825026332</v>
      </c>
      <c r="J97" s="36">
        <v>164148082</v>
      </c>
      <c r="K97" s="37">
        <v>69.083962857391171</v>
      </c>
      <c r="L97" s="37">
        <v>74.074074074074076</v>
      </c>
      <c r="M97" s="37">
        <v>29.76</v>
      </c>
      <c r="N97" s="38">
        <v>29.454461619168644</v>
      </c>
      <c r="O97" s="39">
        <v>205.2676551067816</v>
      </c>
      <c r="P97" s="38">
        <v>6.8422551702260535</v>
      </c>
    </row>
    <row r="98" spans="1:16">
      <c r="A98" s="35" t="s">
        <v>631</v>
      </c>
      <c r="B98" s="35" t="s">
        <v>208</v>
      </c>
      <c r="C98" s="36">
        <v>3343455014</v>
      </c>
      <c r="D98" s="36">
        <v>577000000</v>
      </c>
      <c r="E98" s="37">
        <v>2.0585099643083136</v>
      </c>
      <c r="F98" s="37">
        <v>2.123576343472305E-2</v>
      </c>
      <c r="G98" s="36">
        <v>115.48181</v>
      </c>
      <c r="H98" s="37">
        <v>168.3</v>
      </c>
      <c r="I98" s="37">
        <v>18.962836407783072</v>
      </c>
      <c r="J98" s="36">
        <v>-69780713</v>
      </c>
      <c r="K98" s="37">
        <v>-1389.1517560160212</v>
      </c>
      <c r="L98" s="37">
        <v>69.324090121317155</v>
      </c>
      <c r="M98" s="37">
        <v>20.010000000000002</v>
      </c>
      <c r="N98" s="38">
        <v>54.971075240939129</v>
      </c>
      <c r="O98" s="39">
        <v>2939.4777742366541</v>
      </c>
      <c r="P98" s="38">
        <v>97.982592474555133</v>
      </c>
    </row>
    <row r="99" spans="1:16">
      <c r="A99" s="35" t="s">
        <v>217</v>
      </c>
      <c r="B99" s="35" t="s">
        <v>208</v>
      </c>
      <c r="C99" s="36">
        <v>41071171048</v>
      </c>
      <c r="D99" s="36">
        <v>705000000</v>
      </c>
      <c r="E99" s="37">
        <v>11.865240906096714</v>
      </c>
      <c r="F99" s="37">
        <v>0.67320515779272139</v>
      </c>
      <c r="G99" s="36">
        <v>129.924835</v>
      </c>
      <c r="H99" s="37">
        <v>25.96</v>
      </c>
      <c r="I99" s="37">
        <v>0.37260296340445009</v>
      </c>
      <c r="J99" s="36">
        <v>301575390</v>
      </c>
      <c r="K99" s="37">
        <v>58.443097760729081</v>
      </c>
      <c r="L99" s="37">
        <v>56.737588652482266</v>
      </c>
      <c r="M99" s="37">
        <v>18.420000000000002</v>
      </c>
      <c r="N99" s="38">
        <v>45.062376056892298</v>
      </c>
      <c r="O99" s="39">
        <v>1479.8473732456898</v>
      </c>
      <c r="P99" s="38">
        <v>49.328245774856327</v>
      </c>
    </row>
    <row r="100" spans="1:16">
      <c r="A100" s="35" t="s">
        <v>34</v>
      </c>
      <c r="B100" s="35" t="s">
        <v>208</v>
      </c>
      <c r="C100" s="36">
        <v>14552864000</v>
      </c>
      <c r="D100" s="36">
        <v>729164000</v>
      </c>
      <c r="E100" s="37">
        <v>21.553254549066761</v>
      </c>
      <c r="F100" s="37">
        <v>2.9558857196826449</v>
      </c>
      <c r="G100" s="36">
        <v>184.162025</v>
      </c>
      <c r="H100" s="37">
        <v>10.08</v>
      </c>
      <c r="I100" s="37">
        <v>-8.9090078418175622E-2</v>
      </c>
      <c r="J100" s="36">
        <v>389489000</v>
      </c>
      <c r="K100" s="37">
        <v>18.721042186043764</v>
      </c>
      <c r="L100" s="37">
        <v>54.857343478284719</v>
      </c>
      <c r="M100" s="37">
        <v>25.25</v>
      </c>
      <c r="N100" s="38">
        <v>65.824283227917107</v>
      </c>
      <c r="O100" s="39">
        <v>416.34708757079636</v>
      </c>
      <c r="P100" s="38">
        <v>13.878236252359878</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343.29904076205116</v>
      </c>
      <c r="P101" s="38">
        <v>11.443301358735038</v>
      </c>
    </row>
    <row r="102" spans="1:16">
      <c r="A102" s="35" t="s">
        <v>129</v>
      </c>
      <c r="B102" s="35" t="s">
        <v>208</v>
      </c>
      <c r="C102" s="36">
        <v>7703042931</v>
      </c>
      <c r="D102" s="36">
        <v>825000000</v>
      </c>
      <c r="E102" s="37">
        <v>21.688534266894603</v>
      </c>
      <c r="F102" s="37">
        <v>6.5722831111801829</v>
      </c>
      <c r="G102" s="36">
        <v>371.10216800000001</v>
      </c>
      <c r="H102" s="37">
        <v>4.97</v>
      </c>
      <c r="I102" s="37">
        <v>-0.20060498049992592</v>
      </c>
      <c r="J102" s="36">
        <v>1636745004</v>
      </c>
      <c r="K102" s="37">
        <v>2.0161967758784738</v>
      </c>
      <c r="L102" s="37">
        <v>48.484848484848484</v>
      </c>
      <c r="M102" s="37">
        <v>44.98</v>
      </c>
      <c r="N102" s="38">
        <v>45.079154068160797</v>
      </c>
      <c r="O102" s="39">
        <v>200.19517190409869</v>
      </c>
      <c r="P102" s="38">
        <v>6.6731723968032899</v>
      </c>
    </row>
    <row r="103" spans="1:16">
      <c r="A103" s="35" t="s">
        <v>298</v>
      </c>
      <c r="B103" s="35" t="s">
        <v>208</v>
      </c>
      <c r="C103" s="36">
        <v>4913859307</v>
      </c>
      <c r="D103" s="36">
        <v>1000000000</v>
      </c>
      <c r="E103" s="37">
        <v>15.396174358595378</v>
      </c>
      <c r="F103" s="37">
        <v>5.1320581195317923</v>
      </c>
      <c r="G103" s="36">
        <v>669.65183400000001</v>
      </c>
      <c r="H103" s="37">
        <v>3.88</v>
      </c>
      <c r="I103" s="37">
        <v>8.0792306304469541E-2</v>
      </c>
      <c r="J103" s="36">
        <v>-19394238</v>
      </c>
      <c r="K103" s="37">
        <v>-154.68511833256866</v>
      </c>
      <c r="L103" s="37">
        <v>40</v>
      </c>
      <c r="M103" s="37">
        <v>66.959999999999994</v>
      </c>
      <c r="N103" s="38">
        <v>47.741842057173251</v>
      </c>
      <c r="O103" s="39">
        <v>2184.4364874537023</v>
      </c>
      <c r="P103" s="38">
        <v>72.814549581790075</v>
      </c>
    </row>
    <row r="104" spans="1:16">
      <c r="A104" s="35" t="s">
        <v>459</v>
      </c>
      <c r="B104" s="35" t="s">
        <v>208</v>
      </c>
      <c r="C104" s="36">
        <v>16106307516</v>
      </c>
      <c r="D104" s="36">
        <v>1078290009</v>
      </c>
      <c r="E104" s="37">
        <v>4.5256881842850154</v>
      </c>
      <c r="F104" s="37">
        <v>0.13990324639046203</v>
      </c>
      <c r="G104" s="36">
        <v>287.17617999999999</v>
      </c>
      <c r="H104" s="37">
        <v>30.78</v>
      </c>
      <c r="I104" s="37">
        <v>-1.3451653689796998</v>
      </c>
      <c r="J104" s="36">
        <v>737659411</v>
      </c>
      <c r="K104" s="37">
        <v>43.853165549866482</v>
      </c>
      <c r="L104" s="37">
        <v>37.095771699763567</v>
      </c>
      <c r="M104" s="37">
        <v>26.63</v>
      </c>
      <c r="N104" s="38">
        <v>55.741824471158907</v>
      </c>
      <c r="O104" s="39">
        <v>838.5854018617074</v>
      </c>
      <c r="P104" s="38">
        <v>27.952846728723578</v>
      </c>
    </row>
    <row r="105" spans="1:16">
      <c r="A105" s="35" t="s">
        <v>474</v>
      </c>
      <c r="B105" s="35" t="s">
        <v>208</v>
      </c>
      <c r="C105" s="36">
        <v>5706930368</v>
      </c>
      <c r="D105" s="36">
        <v>1122000000</v>
      </c>
      <c r="E105" s="37">
        <v>13.827058861871846</v>
      </c>
      <c r="F105" s="37">
        <v>1.760511696189438</v>
      </c>
      <c r="G105" s="36">
        <v>381.16404999999997</v>
      </c>
      <c r="H105" s="37">
        <v>7.59</v>
      </c>
      <c r="I105" s="37">
        <v>-0.84462800633589197</v>
      </c>
      <c r="J105" s="36">
        <v>245113454</v>
      </c>
      <c r="K105" s="37">
        <v>32.04230478511392</v>
      </c>
      <c r="L105" s="37">
        <v>35.650623885918002</v>
      </c>
      <c r="M105" s="37">
        <v>33.97</v>
      </c>
      <c r="N105" s="38">
        <v>47.927232402258987</v>
      </c>
      <c r="O105" s="39">
        <v>254.26173003244921</v>
      </c>
      <c r="P105" s="38">
        <v>8.4753910010816398</v>
      </c>
    </row>
    <row r="106" spans="1:16">
      <c r="A106" s="35" t="s">
        <v>218</v>
      </c>
      <c r="B106" s="35" t="s">
        <v>208</v>
      </c>
      <c r="C106" s="36">
        <v>100728570000</v>
      </c>
      <c r="D106" s="36">
        <v>1181069000</v>
      </c>
      <c r="E106" s="37">
        <v>1.4796753535778027</v>
      </c>
      <c r="F106" s="37">
        <v>1.0989712171530679E-2</v>
      </c>
      <c r="G106" s="36">
        <v>236.099774</v>
      </c>
      <c r="H106" s="37">
        <v>114.5</v>
      </c>
      <c r="I106" s="37">
        <v>1.3894528013175744</v>
      </c>
      <c r="J106" s="36">
        <v>1079652000</v>
      </c>
      <c r="K106" s="37">
        <v>124.70857831968078</v>
      </c>
      <c r="L106" s="37">
        <v>33.867623314133212</v>
      </c>
      <c r="M106" s="37">
        <v>19.989999999999998</v>
      </c>
      <c r="N106" s="38">
        <v>61.968624806499939</v>
      </c>
      <c r="O106" s="39">
        <v>2196.1800537996519</v>
      </c>
      <c r="P106" s="38">
        <v>73.206001793321732</v>
      </c>
    </row>
    <row r="107" spans="1:16">
      <c r="A107" s="35" t="s">
        <v>454</v>
      </c>
      <c r="B107" s="35" t="s">
        <v>208</v>
      </c>
      <c r="C107" s="36">
        <v>62308804000</v>
      </c>
      <c r="D107" s="36">
        <v>1196962000</v>
      </c>
      <c r="E107" s="37">
        <v>6.0100051379560853</v>
      </c>
      <c r="F107" s="37">
        <v>0.2282295108159462</v>
      </c>
      <c r="G107" s="36">
        <v>294.01063399999998</v>
      </c>
      <c r="H107" s="37">
        <v>22.64</v>
      </c>
      <c r="I107" s="37">
        <v>-0.34851899822677623</v>
      </c>
      <c r="J107" s="36">
        <v>485076000</v>
      </c>
      <c r="K107" s="37">
        <v>54.286676726945878</v>
      </c>
      <c r="L107" s="37">
        <v>33.41793640900881</v>
      </c>
      <c r="M107" s="37">
        <v>24.56</v>
      </c>
      <c r="N107" s="38">
        <v>23.563854855396485</v>
      </c>
      <c r="O107" s="39">
        <v>873.75006873602047</v>
      </c>
      <c r="P107" s="38">
        <v>29.125002291200683</v>
      </c>
    </row>
    <row r="108" spans="1:16">
      <c r="A108" s="35" t="s">
        <v>219</v>
      </c>
      <c r="B108" s="35" t="s">
        <v>208</v>
      </c>
      <c r="C108" s="36">
        <v>64142566183</v>
      </c>
      <c r="D108" s="36">
        <v>1226338236</v>
      </c>
      <c r="E108" s="37">
        <v>2.1134072125568935</v>
      </c>
      <c r="F108" s="37">
        <v>2.1814528200330648E-2</v>
      </c>
      <c r="G108" s="36">
        <v>238.53873200000001</v>
      </c>
      <c r="H108" s="37">
        <v>79.349999999999994</v>
      </c>
      <c r="I108" s="37">
        <v>-3.08137911005484</v>
      </c>
      <c r="J108" s="36">
        <v>795959146</v>
      </c>
      <c r="K108" s="37">
        <v>121.7156949962354</v>
      </c>
      <c r="L108" s="37">
        <v>32.617428720537752</v>
      </c>
      <c r="M108" s="37">
        <v>19.45</v>
      </c>
      <c r="N108" s="38">
        <v>49.584664049256041</v>
      </c>
      <c r="O108" s="39">
        <v>902.43639325854201</v>
      </c>
      <c r="P108" s="38">
        <v>30.081213108618066</v>
      </c>
    </row>
    <row r="109" spans="1:16">
      <c r="A109" s="35" t="s">
        <v>220</v>
      </c>
      <c r="B109" s="35" t="s">
        <v>208</v>
      </c>
      <c r="C109" s="36">
        <v>15672179161</v>
      </c>
      <c r="D109" s="36">
        <v>1400000000</v>
      </c>
      <c r="E109" s="37">
        <v>5.0542778902635401</v>
      </c>
      <c r="F109" s="37">
        <v>0.51574264186362651</v>
      </c>
      <c r="G109" s="36">
        <v>1087.1196239999999</v>
      </c>
      <c r="H109" s="37">
        <v>7.28</v>
      </c>
      <c r="I109" s="37">
        <v>-0.16664884195130369</v>
      </c>
      <c r="J109" s="36">
        <v>-1252485525</v>
      </c>
      <c r="K109" s="37">
        <v>-7.8244417235879835</v>
      </c>
      <c r="L109" s="37">
        <v>28.571428571428573</v>
      </c>
      <c r="M109" s="37">
        <v>77.650000000000006</v>
      </c>
      <c r="N109" s="38">
        <v>13.407811117927388</v>
      </c>
      <c r="O109" s="39">
        <v>1319.7448239937314</v>
      </c>
      <c r="P109" s="38">
        <v>43.991494133124384</v>
      </c>
    </row>
    <row r="110" spans="1:16">
      <c r="A110" s="35" t="s">
        <v>212</v>
      </c>
      <c r="B110" s="35" t="s">
        <v>208</v>
      </c>
      <c r="C110" s="36">
        <v>5062845915</v>
      </c>
      <c r="D110" s="36">
        <v>1817640000</v>
      </c>
      <c r="E110" s="37">
        <v>6.6954356682093135</v>
      </c>
      <c r="F110" s="37">
        <v>0.40928748072649229</v>
      </c>
      <c r="G110" s="36">
        <v>663.82721200000003</v>
      </c>
      <c r="H110" s="37">
        <v>9</v>
      </c>
      <c r="I110" s="37">
        <v>-0.33701101863509741</v>
      </c>
      <c r="J110" s="36">
        <v>54761750</v>
      </c>
      <c r="K110" s="37">
        <v>298.72602683442364</v>
      </c>
      <c r="L110" s="37">
        <v>22.006557954270374</v>
      </c>
      <c r="M110" s="37">
        <v>36.520000000000003</v>
      </c>
      <c r="N110" s="38">
        <v>82.379562067151525</v>
      </c>
      <c r="O110" s="39">
        <v>806.93700700045929</v>
      </c>
      <c r="P110" s="38">
        <v>26.897900233348643</v>
      </c>
    </row>
    <row r="111" spans="1:16">
      <c r="A111" s="35" t="s">
        <v>210</v>
      </c>
      <c r="B111" s="35" t="s">
        <v>208</v>
      </c>
      <c r="C111" s="36">
        <v>12047691662</v>
      </c>
      <c r="D111" s="36">
        <v>1820000000</v>
      </c>
      <c r="E111" s="37">
        <v>14.78487150737997</v>
      </c>
      <c r="F111" s="37">
        <v>2.7078519244285659</v>
      </c>
      <c r="G111" s="36">
        <v>817.38648999999998</v>
      </c>
      <c r="H111" s="37">
        <v>3.31</v>
      </c>
      <c r="I111" s="37">
        <v>-7.3380351609850791E-3</v>
      </c>
      <c r="J111" s="36">
        <v>1689358773</v>
      </c>
      <c r="K111" s="37">
        <v>3.2319955282820199</v>
      </c>
      <c r="L111" s="37">
        <v>21.978021978021978</v>
      </c>
      <c r="M111" s="37">
        <v>44.91</v>
      </c>
      <c r="N111" s="38">
        <v>44.723995564110723</v>
      </c>
      <c r="O111" s="39">
        <v>507.90703869938875</v>
      </c>
      <c r="P111" s="38">
        <v>16.930234623312959</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83.854759792999531</v>
      </c>
      <c r="P112" s="38">
        <v>2.7951586597666509</v>
      </c>
    </row>
    <row r="113" spans="1:16">
      <c r="A113" s="35" t="s">
        <v>531</v>
      </c>
      <c r="B113" s="35" t="s">
        <v>208</v>
      </c>
      <c r="C113" s="36">
        <v>83859863477</v>
      </c>
      <c r="D113" s="36">
        <v>2440108000</v>
      </c>
      <c r="E113" s="37">
        <v>10.984690351205124</v>
      </c>
      <c r="F113" s="37">
        <v>0.34628638603780348</v>
      </c>
      <c r="G113" s="36">
        <v>260.87328100000002</v>
      </c>
      <c r="H113" s="37">
        <v>13.96</v>
      </c>
      <c r="I113" s="37">
        <v>-0.3650319655506955</v>
      </c>
      <c r="J113" s="36">
        <v>-2588694314</v>
      </c>
      <c r="K113" s="37">
        <v>-12.253823801615535</v>
      </c>
      <c r="L113" s="37">
        <v>16.392717043671837</v>
      </c>
      <c r="M113" s="37">
        <v>10.69</v>
      </c>
      <c r="N113" s="38">
        <v>38.978784400761242</v>
      </c>
      <c r="O113" s="39">
        <v>1397.4245326123328</v>
      </c>
      <c r="P113" s="38">
        <v>46.580817753744427</v>
      </c>
    </row>
    <row r="114" spans="1:16">
      <c r="A114" s="35" t="s">
        <v>484</v>
      </c>
      <c r="B114" s="35" t="s">
        <v>208</v>
      </c>
      <c r="C114" s="36">
        <v>18078434358</v>
      </c>
      <c r="D114" s="36">
        <v>2443750000</v>
      </c>
      <c r="E114" s="37">
        <v>7.3054411127448828</v>
      </c>
      <c r="F114" s="37">
        <v>0.498239803085755</v>
      </c>
      <c r="G114" s="36">
        <v>846.39887099999999</v>
      </c>
      <c r="H114" s="37">
        <v>6.47</v>
      </c>
      <c r="I114" s="37">
        <v>-0.5041141034433565</v>
      </c>
      <c r="J114" s="36">
        <v>-565215489</v>
      </c>
      <c r="K114" s="37">
        <v>-25.941433462733716</v>
      </c>
      <c r="L114" s="37">
        <v>16.368286445012789</v>
      </c>
      <c r="M114" s="37">
        <v>34.630000000000003</v>
      </c>
      <c r="N114" s="38">
        <v>10.091855288331461</v>
      </c>
      <c r="O114" s="39">
        <v>34.672849837649771</v>
      </c>
      <c r="P114" s="38">
        <v>1.1557616612549924</v>
      </c>
    </row>
    <row r="115" spans="1:16">
      <c r="A115" s="35" t="s">
        <v>446</v>
      </c>
      <c r="B115" s="35" t="s">
        <v>208</v>
      </c>
      <c r="C115" s="36">
        <v>54701388025</v>
      </c>
      <c r="D115" s="36">
        <v>2600000000</v>
      </c>
      <c r="E115" s="37">
        <v>2.654841507023967</v>
      </c>
      <c r="F115" s="37">
        <v>2.687086545570817E-2</v>
      </c>
      <c r="G115" s="36">
        <v>387.97063400000002</v>
      </c>
      <c r="H115" s="37">
        <v>38.840000000000003</v>
      </c>
      <c r="I115" s="37">
        <v>1.238470483871815</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-0.88045323427191147</v>
      </c>
      <c r="J116" s="36">
        <v>1787902943</v>
      </c>
      <c r="K116" s="37">
        <v>54.449264363675248</v>
      </c>
      <c r="L116" s="37">
        <v>13.559322033898304</v>
      </c>
      <c r="M116" s="37">
        <v>12.6</v>
      </c>
      <c r="N116" s="38">
        <v>45.204108315085591</v>
      </c>
      <c r="O116" s="39">
        <v>461.16238485769077</v>
      </c>
      <c r="P116" s="38">
        <v>15.37207949525636</v>
      </c>
    </row>
    <row r="117" spans="1:16">
      <c r="A117" s="35" t="s">
        <v>486</v>
      </c>
      <c r="B117" s="35" t="s">
        <v>208</v>
      </c>
      <c r="C117" s="36">
        <v>59206007042</v>
      </c>
      <c r="D117" s="36">
        <v>9000000000</v>
      </c>
      <c r="E117" s="37">
        <v>2.0902736952119669</v>
      </c>
      <c r="F117" s="37">
        <v>2.3225263280132965E-2</v>
      </c>
      <c r="G117" s="36">
        <v>1822.556022</v>
      </c>
      <c r="H117" s="37">
        <v>10.5</v>
      </c>
      <c r="I117" s="37">
        <v>0.31174454572763288</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4.2269535922765096</v>
      </c>
      <c r="F118" s="37">
        <v>0.42269535922765095</v>
      </c>
      <c r="G118" s="36">
        <v>7062.483639</v>
      </c>
      <c r="H118" s="37">
        <v>1.34</v>
      </c>
      <c r="I118" s="37">
        <v>1.8107619662237173E-2</v>
      </c>
      <c r="J118" s="36">
        <v>-953190221</v>
      </c>
      <c r="K118" s="37">
        <v>-10.4910853885061</v>
      </c>
      <c r="L118" s="37">
        <v>4</v>
      </c>
      <c r="M118" s="37">
        <v>70.62</v>
      </c>
      <c r="N118" s="38">
        <v>6.3036302502844075</v>
      </c>
      <c r="O118" s="39">
        <v>2126.1727692250997</v>
      </c>
      <c r="P118" s="38">
        <v>70.872425640836653</v>
      </c>
    </row>
    <row r="119" spans="1:16">
      <c r="A119" s="70" t="s">
        <v>740</v>
      </c>
      <c r="B119" s="70" t="s">
        <v>699</v>
      </c>
      <c r="C119" s="71">
        <v>1018312000</v>
      </c>
      <c r="D119" s="71">
        <v>100000000</v>
      </c>
      <c r="E119" s="72">
        <v>176.11214821598392</v>
      </c>
      <c r="F119" s="72">
        <v>171.1488322518297</v>
      </c>
      <c r="G119" s="71">
        <v>51.044795000000001</v>
      </c>
      <c r="H119" s="72">
        <v>4.45</v>
      </c>
      <c r="I119" s="72">
        <v>-0.41817430710689779</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10.196486290824183</v>
      </c>
      <c r="F120" s="72">
        <v>0.86704815398164814</v>
      </c>
      <c r="G120" s="71">
        <v>153.859475</v>
      </c>
      <c r="H120" s="72">
        <v>25.5</v>
      </c>
      <c r="I120" s="72">
        <v>-2.7449034953180842</v>
      </c>
      <c r="J120" s="71">
        <v>378885188</v>
      </c>
      <c r="K120" s="72">
        <v>31.038426342494024</v>
      </c>
      <c r="L120" s="72">
        <v>133.33333333333334</v>
      </c>
      <c r="M120" s="72">
        <v>51.28</v>
      </c>
      <c r="N120" s="73">
        <v>0</v>
      </c>
      <c r="O120" s="74">
        <v>873.66110040351066</v>
      </c>
      <c r="P120" s="73">
        <v>29.122036680117024</v>
      </c>
    </row>
    <row r="121" spans="1:16">
      <c r="A121" s="70" t="s">
        <v>701</v>
      </c>
      <c r="B121" s="70" t="s">
        <v>699</v>
      </c>
      <c r="C121" s="71">
        <v>13307866000</v>
      </c>
      <c r="D121" s="71">
        <v>333333333</v>
      </c>
      <c r="E121" s="72">
        <v>0.21038790290598289</v>
      </c>
      <c r="F121" s="72">
        <v>1.8953865145618991E-4</v>
      </c>
      <c r="G121" s="71">
        <v>84.532953000000006</v>
      </c>
      <c r="H121" s="72">
        <v>2250</v>
      </c>
      <c r="I121" s="72">
        <v>-3.8660983808986202</v>
      </c>
      <c r="J121" s="71">
        <v>1179195000</v>
      </c>
      <c r="K121" s="72">
        <v>941.32013694935949</v>
      </c>
      <c r="L121" s="72">
        <v>120.00000012</v>
      </c>
      <c r="M121" s="72">
        <v>25.35</v>
      </c>
      <c r="N121" s="73">
        <v>0</v>
      </c>
      <c r="O121" s="74">
        <v>1635.4259376505231</v>
      </c>
      <c r="P121" s="73">
        <v>54.514197921684101</v>
      </c>
    </row>
    <row r="122" spans="1:16">
      <c r="A122" s="70" t="s">
        <v>709</v>
      </c>
      <c r="B122" s="70" t="s">
        <v>699</v>
      </c>
      <c r="C122" s="71">
        <v>5985751000</v>
      </c>
      <c r="D122" s="71">
        <v>397500000</v>
      </c>
      <c r="E122" s="72">
        <v>45.388210584775813</v>
      </c>
      <c r="F122" s="72">
        <v>3.765968917274507</v>
      </c>
      <c r="G122" s="71">
        <v>33.254894999999998</v>
      </c>
      <c r="H122" s="72">
        <v>26.52</v>
      </c>
      <c r="I122" s="72">
        <v>-0.11024320202836434</v>
      </c>
      <c r="J122" s="71">
        <v>682431000</v>
      </c>
      <c r="K122" s="72">
        <v>17.660686574906475</v>
      </c>
      <c r="L122" s="72">
        <v>100.62893081761007</v>
      </c>
      <c r="M122" s="72">
        <v>8.36</v>
      </c>
      <c r="N122" s="73">
        <v>0</v>
      </c>
      <c r="O122" s="74">
        <v>481.14092440250147</v>
      </c>
      <c r="P122" s="73">
        <v>16.038030813416714</v>
      </c>
    </row>
    <row r="123" spans="1:16">
      <c r="A123" s="70" t="s">
        <v>722</v>
      </c>
      <c r="B123" s="70" t="s">
        <v>699</v>
      </c>
      <c r="C123" s="71">
        <v>13043459000</v>
      </c>
      <c r="D123" s="71">
        <v>695302645</v>
      </c>
      <c r="E123" s="72">
        <v>7.6488540491115158</v>
      </c>
      <c r="F123" s="72">
        <v>0.54459183172692305</v>
      </c>
      <c r="G123" s="71">
        <v>270.84692699999999</v>
      </c>
      <c r="H123" s="72">
        <v>19.309999999999999</v>
      </c>
      <c r="I123" s="72">
        <v>-0.13605909727301935</v>
      </c>
      <c r="J123" s="71">
        <v>804969000</v>
      </c>
      <c r="K123" s="72">
        <v>17.448017785778084</v>
      </c>
      <c r="L123" s="72">
        <v>57.528905272609741</v>
      </c>
      <c r="M123" s="72">
        <v>38.950000000000003</v>
      </c>
      <c r="N123" s="73">
        <v>0</v>
      </c>
      <c r="O123" s="74">
        <v>550.40504780022638</v>
      </c>
      <c r="P123" s="73">
        <v>18.346834926674212</v>
      </c>
    </row>
    <row r="124" spans="1:16">
      <c r="A124" s="70" t="s">
        <v>754</v>
      </c>
      <c r="B124" s="70" t="s">
        <v>699</v>
      </c>
      <c r="C124" s="71">
        <v>7376632000</v>
      </c>
      <c r="D124" s="71">
        <v>900000000</v>
      </c>
      <c r="E124" s="72">
        <v>16.792310935161275</v>
      </c>
      <c r="F124" s="72">
        <v>1.5471080647836075</v>
      </c>
      <c r="G124" s="71">
        <v>214.106866</v>
      </c>
      <c r="H124" s="72">
        <v>11.13</v>
      </c>
      <c r="I124" s="72">
        <v>-3.6767766520041434E-2</v>
      </c>
      <c r="J124" s="71">
        <v>461585000</v>
      </c>
      <c r="K124" s="72">
        <v>23.514628941581723</v>
      </c>
      <c r="L124" s="72">
        <v>44.444444444444443</v>
      </c>
      <c r="M124" s="72">
        <v>23.78</v>
      </c>
      <c r="N124" s="73">
        <v>0</v>
      </c>
      <c r="O124" s="74">
        <v>832.13695014825294</v>
      </c>
      <c r="P124" s="73">
        <v>27.737898338275098</v>
      </c>
    </row>
    <row r="125" spans="1:16">
      <c r="A125" s="70" t="s">
        <v>751</v>
      </c>
      <c r="B125" s="70" t="s">
        <v>699</v>
      </c>
      <c r="C125" s="71">
        <v>2004187000</v>
      </c>
      <c r="D125" s="71">
        <v>1080000000</v>
      </c>
      <c r="E125" s="72">
        <v>39.963827940054905</v>
      </c>
      <c r="F125" s="72">
        <v>19.272679369239441</v>
      </c>
      <c r="G125" s="71">
        <v>610.40025600000001</v>
      </c>
      <c r="H125" s="72">
        <v>1.64</v>
      </c>
      <c r="I125" s="72">
        <v>-2.3013711194370678E-2</v>
      </c>
      <c r="J125" s="71">
        <v>112484000</v>
      </c>
      <c r="K125" s="72">
        <v>18.434621812880053</v>
      </c>
      <c r="L125" s="72">
        <v>37.037037037037038</v>
      </c>
      <c r="M125" s="72">
        <v>56.51</v>
      </c>
      <c r="N125" s="73">
        <v>0</v>
      </c>
      <c r="O125" s="74">
        <v>185.21726216438284</v>
      </c>
      <c r="P125" s="73">
        <v>6.1739087388127611</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147.3038886750733</v>
      </c>
      <c r="P126" s="73">
        <v>4.9101296225024429</v>
      </c>
    </row>
    <row r="127" spans="1:16">
      <c r="A127" s="70" t="s">
        <v>736</v>
      </c>
      <c r="B127" s="70" t="s">
        <v>699</v>
      </c>
      <c r="C127" s="71">
        <v>7078013000</v>
      </c>
      <c r="D127" s="71">
        <v>2500000000</v>
      </c>
      <c r="E127" s="72">
        <v>66.728947017216072</v>
      </c>
      <c r="F127" s="72">
        <v>0.73288244939281788</v>
      </c>
      <c r="G127" s="71">
        <v>14.975438</v>
      </c>
      <c r="H127" s="72">
        <v>40.64</v>
      </c>
      <c r="I127" s="72">
        <v>-1.2951456455214014</v>
      </c>
      <c r="J127" s="71">
        <v>562601000</v>
      </c>
      <c r="K127" s="72">
        <v>161.83760782508386</v>
      </c>
      <c r="L127" s="72">
        <v>16</v>
      </c>
      <c r="M127" s="72">
        <v>0.59</v>
      </c>
      <c r="N127" s="73">
        <v>0</v>
      </c>
      <c r="O127" s="74">
        <v>197.40125837501191</v>
      </c>
      <c r="P127" s="73">
        <v>6.58004194583373</v>
      </c>
    </row>
    <row r="128" spans="1:16">
      <c r="A128" s="70" t="s">
        <v>755</v>
      </c>
      <c r="B128" s="70" t="s">
        <v>699</v>
      </c>
      <c r="C128" s="71">
        <v>7859832000</v>
      </c>
      <c r="D128" s="71">
        <v>5000000000</v>
      </c>
      <c r="E128" s="72">
        <v>19.778285420436902</v>
      </c>
      <c r="F128" s="72">
        <v>2.3686569365792698</v>
      </c>
      <c r="G128" s="71">
        <v>1822.4706020000001</v>
      </c>
      <c r="H128" s="72">
        <v>1.1100000000000001</v>
      </c>
      <c r="I128" s="72">
        <v>-2.8560296053768086E-2</v>
      </c>
      <c r="J128" s="71">
        <v>410655000</v>
      </c>
      <c r="K128" s="72">
        <v>20.333369860345059</v>
      </c>
      <c r="L128" s="72">
        <v>8</v>
      </c>
      <c r="M128" s="72">
        <v>36.44</v>
      </c>
      <c r="N128" s="73">
        <v>0</v>
      </c>
      <c r="O128" s="74">
        <v>441.51759318294768</v>
      </c>
      <c r="P128" s="73">
        <v>14.717253106098257</v>
      </c>
    </row>
    <row r="129" spans="1:16">
      <c r="A129" s="80" t="s">
        <v>465</v>
      </c>
      <c r="B129" s="80" t="s">
        <v>618</v>
      </c>
      <c r="C129" s="81">
        <v>15819301983</v>
      </c>
      <c r="D129" s="81">
        <v>2070000000</v>
      </c>
      <c r="E129" s="82">
        <v>1.6891581109625937</v>
      </c>
      <c r="F129" s="82">
        <v>4.5766596247506473E-3</v>
      </c>
      <c r="G129" s="81">
        <v>515.12446699999998</v>
      </c>
      <c r="H129" s="82">
        <v>45.98</v>
      </c>
      <c r="I129" s="82">
        <v>1.4174699352215896</v>
      </c>
      <c r="J129" s="81">
        <v>3353158441</v>
      </c>
      <c r="K129" s="82">
        <v>110.06965715879812</v>
      </c>
      <c r="L129" s="82">
        <v>19.323671497584542</v>
      </c>
      <c r="M129" s="82">
        <v>24.88</v>
      </c>
      <c r="N129" s="83">
        <v>0</v>
      </c>
      <c r="O129" s="84">
        <v>1473.2031663855721</v>
      </c>
      <c r="P129" s="83">
        <v>49.106772212852405</v>
      </c>
    </row>
    <row r="130" spans="1:16">
      <c r="A130" s="90" t="s">
        <v>422</v>
      </c>
      <c r="B130" s="90" t="s">
        <v>404</v>
      </c>
      <c r="C130" s="91">
        <v>4679410564</v>
      </c>
      <c r="D130" s="91">
        <v>74000000</v>
      </c>
      <c r="E130" s="92">
        <v>74.342185034278799</v>
      </c>
      <c r="F130" s="92">
        <v>7.4416601635914716</v>
      </c>
      <c r="G130" s="91">
        <v>3.9758849999999999</v>
      </c>
      <c r="H130" s="92">
        <v>135.4</v>
      </c>
      <c r="I130" s="92">
        <v>2.4147800071477548</v>
      </c>
      <c r="J130" s="91">
        <v>-113857279</v>
      </c>
      <c r="K130" s="92">
        <v>-87.741425824869751</v>
      </c>
      <c r="L130" s="92">
        <v>540.54054054054052</v>
      </c>
      <c r="M130" s="92">
        <v>5.37</v>
      </c>
      <c r="N130" s="93">
        <v>14.442523569404742</v>
      </c>
      <c r="O130" s="94">
        <v>1160.2651434023032</v>
      </c>
      <c r="P130" s="93">
        <v>38.675504780076771</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1618.1059387424348</v>
      </c>
      <c r="P131" s="93">
        <v>53.936864624747827</v>
      </c>
    </row>
    <row r="132" spans="1:16">
      <c r="A132" s="90" t="s">
        <v>403</v>
      </c>
      <c r="B132" s="90" t="s">
        <v>404</v>
      </c>
      <c r="C132" s="91">
        <v>2193688534</v>
      </c>
      <c r="D132" s="91">
        <v>1000000000</v>
      </c>
      <c r="E132" s="92">
        <v>34.426963197576342</v>
      </c>
      <c r="F132" s="92">
        <v>34.426963197576342</v>
      </c>
      <c r="G132" s="91">
        <v>749.65266799999995</v>
      </c>
      <c r="H132" s="92">
        <v>1.55</v>
      </c>
      <c r="I132" s="92">
        <v>-1.928765349756123E-2</v>
      </c>
      <c r="J132" s="91">
        <v>288393147</v>
      </c>
      <c r="K132" s="92">
        <v>3.4674887749673191</v>
      </c>
      <c r="L132" s="92">
        <v>40</v>
      </c>
      <c r="M132" s="92">
        <v>74.959999999999994</v>
      </c>
      <c r="N132" s="93">
        <v>62.088599450525059</v>
      </c>
      <c r="O132" s="94">
        <v>503.80391294038066</v>
      </c>
      <c r="P132" s="93">
        <v>16.793463764679355</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571.03245716175434</v>
      </c>
      <c r="P133" s="93">
        <v>19.034415238725146</v>
      </c>
    </row>
    <row r="134" spans="1:16">
      <c r="A134" s="70" t="s">
        <v>165</v>
      </c>
      <c r="B134" s="70" t="s">
        <v>221</v>
      </c>
      <c r="C134" s="71">
        <v>10580143341</v>
      </c>
      <c r="D134" s="71">
        <v>37264000</v>
      </c>
      <c r="E134" s="72">
        <v>48.322307284559606</v>
      </c>
      <c r="F134" s="72">
        <v>5.2713649482924305</v>
      </c>
      <c r="G134" s="71">
        <v>3.3655849999999998</v>
      </c>
      <c r="H134" s="72">
        <v>246</v>
      </c>
      <c r="I134" s="72">
        <v>1.5338984804033089</v>
      </c>
      <c r="J134" s="71">
        <v>25223013</v>
      </c>
      <c r="K134" s="72">
        <v>363.4357243522017</v>
      </c>
      <c r="L134" s="72">
        <v>1073.4220695577501</v>
      </c>
      <c r="M134" s="72">
        <v>9.0299999999999994</v>
      </c>
      <c r="N134" s="73">
        <v>19.320531940060764</v>
      </c>
      <c r="O134" s="74">
        <v>1173.0423229533096</v>
      </c>
      <c r="P134" s="73">
        <v>39.101410765110323</v>
      </c>
    </row>
    <row r="135" spans="1:16">
      <c r="A135" s="70" t="s">
        <v>302</v>
      </c>
      <c r="B135" s="70" t="s">
        <v>221</v>
      </c>
      <c r="C135" s="71">
        <v>791053925</v>
      </c>
      <c r="D135" s="71">
        <v>47500000</v>
      </c>
      <c r="E135" s="72">
        <v>167.51912963761006</v>
      </c>
      <c r="F135" s="72">
        <v>391.85761318739196</v>
      </c>
      <c r="G135" s="71">
        <v>24.419506999999999</v>
      </c>
      <c r="H135" s="72">
        <v>9.7799999999999994</v>
      </c>
      <c r="I135" s="72">
        <v>-0.28957179361945684</v>
      </c>
      <c r="J135" s="71">
        <v>-11680733</v>
      </c>
      <c r="K135" s="72">
        <v>-36.598730576240378</v>
      </c>
      <c r="L135" s="72">
        <v>842.10526315789468</v>
      </c>
      <c r="M135" s="72">
        <v>51.4</v>
      </c>
      <c r="N135" s="73">
        <v>18.32080735445652</v>
      </c>
      <c r="O135" s="74">
        <v>469.09224464873654</v>
      </c>
      <c r="P135" s="73">
        <v>15.636408154957884</v>
      </c>
    </row>
    <row r="136" spans="1:16">
      <c r="A136" s="70" t="s">
        <v>27</v>
      </c>
      <c r="B136" s="70" t="s">
        <v>221</v>
      </c>
      <c r="C136" s="71">
        <v>567993172</v>
      </c>
      <c r="D136" s="71">
        <v>69000000</v>
      </c>
      <c r="E136" s="72">
        <v>38.303454579950291</v>
      </c>
      <c r="F136" s="72">
        <v>34.695158134012942</v>
      </c>
      <c r="G136" s="71">
        <v>61.979830999999997</v>
      </c>
      <c r="H136" s="72">
        <v>16.850000000000001</v>
      </c>
      <c r="I136" s="72">
        <v>1.6398168670495039E-2</v>
      </c>
      <c r="J136" s="71">
        <v>136985810</v>
      </c>
      <c r="K136" s="72">
        <v>8.0592289084540951</v>
      </c>
      <c r="L136" s="72">
        <v>579.71014492753625</v>
      </c>
      <c r="M136" s="72">
        <v>89.82</v>
      </c>
      <c r="N136" s="73">
        <v>13.03940445679757</v>
      </c>
      <c r="O136" s="74">
        <v>1285.0091452772128</v>
      </c>
      <c r="P136" s="73">
        <v>42.833638175907097</v>
      </c>
    </row>
    <row r="137" spans="1:16">
      <c r="A137" s="70" t="s">
        <v>25</v>
      </c>
      <c r="B137" s="70" t="s">
        <v>221</v>
      </c>
      <c r="C137" s="71">
        <v>16873295401</v>
      </c>
      <c r="D137" s="71">
        <v>87000000</v>
      </c>
      <c r="E137" s="72">
        <v>8.4089194282903499</v>
      </c>
      <c r="F137" s="72">
        <v>0.671210043765194</v>
      </c>
      <c r="G137" s="71">
        <v>32.857968999999997</v>
      </c>
      <c r="H137" s="72">
        <v>144.80000000000001</v>
      </c>
      <c r="I137" s="72">
        <v>-2.4195828655050775</v>
      </c>
      <c r="J137" s="71">
        <v>175549475</v>
      </c>
      <c r="K137" s="72">
        <v>71.364497102597426</v>
      </c>
      <c r="L137" s="72">
        <v>459.77011494252872</v>
      </c>
      <c r="M137" s="72">
        <v>37.76</v>
      </c>
      <c r="N137" s="73">
        <v>9.1480119449217447</v>
      </c>
      <c r="O137" s="74">
        <v>1092.0185265504908</v>
      </c>
      <c r="P137" s="73">
        <v>36.400617551683027</v>
      </c>
    </row>
    <row r="138" spans="1:16">
      <c r="A138" s="70" t="s">
        <v>72</v>
      </c>
      <c r="B138" s="70" t="s">
        <v>221</v>
      </c>
      <c r="C138" s="71">
        <v>2379193448</v>
      </c>
      <c r="D138" s="71">
        <v>111600000</v>
      </c>
      <c r="E138" s="72">
        <v>42.746340921766361</v>
      </c>
      <c r="F138" s="72">
        <v>23.93948304310392</v>
      </c>
      <c r="G138" s="71">
        <v>58.125256</v>
      </c>
      <c r="H138" s="72">
        <v>16.100000000000001</v>
      </c>
      <c r="I138" s="72">
        <v>0.13328908896759017</v>
      </c>
      <c r="J138" s="71">
        <v>84066155</v>
      </c>
      <c r="K138" s="72">
        <v>21.240414766204069</v>
      </c>
      <c r="L138" s="72">
        <v>358.42293906810033</v>
      </c>
      <c r="M138" s="72">
        <v>52.08</v>
      </c>
      <c r="N138" s="73">
        <v>12.560142828813397</v>
      </c>
      <c r="O138" s="74">
        <v>1773.399512560246</v>
      </c>
      <c r="P138" s="73">
        <v>59.113317085341535</v>
      </c>
    </row>
    <row r="139" spans="1:16">
      <c r="A139" s="70" t="s">
        <v>300</v>
      </c>
      <c r="B139" s="70" t="s">
        <v>221</v>
      </c>
      <c r="C139" s="71">
        <v>503612621</v>
      </c>
      <c r="D139" s="71">
        <v>150000000</v>
      </c>
      <c r="E139" s="72">
        <v>118.97060682445144</v>
      </c>
      <c r="F139" s="72">
        <v>396.5686894148381</v>
      </c>
      <c r="G139" s="71">
        <v>114.763935</v>
      </c>
      <c r="H139" s="72">
        <v>2.93</v>
      </c>
      <c r="I139" s="72">
        <v>-0.26069906117818054</v>
      </c>
      <c r="J139" s="71">
        <v>-2270847</v>
      </c>
      <c r="K139" s="72">
        <v>-132.10929666331549</v>
      </c>
      <c r="L139" s="72">
        <v>266.66666666666669</v>
      </c>
      <c r="M139" s="72">
        <v>76.5</v>
      </c>
      <c r="N139" s="73">
        <v>51.27527549155068</v>
      </c>
      <c r="O139" s="74">
        <v>564.88537050656532</v>
      </c>
      <c r="P139" s="73">
        <v>18.829512350218845</v>
      </c>
    </row>
    <row r="140" spans="1:16">
      <c r="A140" s="70" t="s">
        <v>520</v>
      </c>
      <c r="B140" s="70" t="s">
        <v>221</v>
      </c>
      <c r="C140" s="71">
        <v>9975791841</v>
      </c>
      <c r="D140" s="71">
        <v>167500000</v>
      </c>
      <c r="E140" s="72">
        <v>27.48014415314179</v>
      </c>
      <c r="F140" s="72">
        <v>5.6572607623554898</v>
      </c>
      <c r="G140" s="71">
        <v>49.784793999999998</v>
      </c>
      <c r="H140" s="72">
        <v>29.24</v>
      </c>
      <c r="I140" s="72">
        <v>-7.8212512157109302</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24.052523013454017</v>
      </c>
      <c r="F141" s="72">
        <v>5.0109422944695865</v>
      </c>
      <c r="G141" s="71">
        <v>69.12876</v>
      </c>
      <c r="H141" s="72">
        <v>24.06</v>
      </c>
      <c r="I141" s="72">
        <v>-0.73322744590117495</v>
      </c>
      <c r="J141" s="71">
        <v>520774798</v>
      </c>
      <c r="K141" s="72">
        <v>9.2170358827540646</v>
      </c>
      <c r="L141" s="72">
        <v>200</v>
      </c>
      <c r="M141" s="72">
        <v>34.56</v>
      </c>
      <c r="N141" s="73">
        <v>67.950097492857083</v>
      </c>
      <c r="O141" s="74">
        <v>530.58359608064825</v>
      </c>
      <c r="P141" s="73">
        <v>17.686119869354943</v>
      </c>
    </row>
    <row r="142" spans="1:16">
      <c r="A142" s="70" t="s">
        <v>475</v>
      </c>
      <c r="B142" s="70" t="s">
        <v>221</v>
      </c>
      <c r="C142" s="71">
        <v>13860116923</v>
      </c>
      <c r="D142" s="71">
        <v>200000000</v>
      </c>
      <c r="E142" s="72">
        <v>38.091407188000908</v>
      </c>
      <c r="F142" s="72">
        <v>9.0693826638097406</v>
      </c>
      <c r="G142" s="71">
        <v>49.455556000000001</v>
      </c>
      <c r="H142" s="72">
        <v>21.24</v>
      </c>
      <c r="I142" s="72">
        <v>-6.8261170854533759E-2</v>
      </c>
      <c r="J142" s="71">
        <v>-174076040</v>
      </c>
      <c r="K142" s="72">
        <v>-24.127387088998578</v>
      </c>
      <c r="L142" s="72">
        <v>200</v>
      </c>
      <c r="M142" s="72">
        <v>24.72</v>
      </c>
      <c r="N142" s="73">
        <v>27.525613905649237</v>
      </c>
      <c r="O142" s="74">
        <v>1837.2367538392434</v>
      </c>
      <c r="P142" s="73">
        <v>61.241225127974779</v>
      </c>
    </row>
    <row r="143" spans="1:16">
      <c r="A143" s="70" t="s">
        <v>763</v>
      </c>
      <c r="B143" s="70" t="s">
        <v>221</v>
      </c>
      <c r="C143" s="71">
        <v>3157167716</v>
      </c>
      <c r="D143" s="71">
        <v>210492225</v>
      </c>
      <c r="E143" s="72">
        <v>36.669549311676498</v>
      </c>
      <c r="F143" s="72">
        <v>8.2956461448480479</v>
      </c>
      <c r="G143" s="71">
        <v>50.002209999999998</v>
      </c>
      <c r="H143" s="72">
        <v>21.82</v>
      </c>
      <c r="I143" s="72">
        <v>-2.9128070449183809</v>
      </c>
      <c r="J143" s="71">
        <v>-28917987</v>
      </c>
      <c r="K143" s="72">
        <v>-152.85769113182047</v>
      </c>
      <c r="L143" s="72">
        <v>190.03077192043554</v>
      </c>
      <c r="M143" s="72">
        <v>23.75</v>
      </c>
      <c r="N143" s="73">
        <v>13.81744201004169</v>
      </c>
      <c r="O143" s="74">
        <v>632.29196224194857</v>
      </c>
      <c r="P143" s="73">
        <v>21.076398741398286</v>
      </c>
    </row>
    <row r="144" spans="1:16">
      <c r="A144" s="70" t="s">
        <v>223</v>
      </c>
      <c r="B144" s="70" t="s">
        <v>221</v>
      </c>
      <c r="C144" s="71">
        <v>28485883551</v>
      </c>
      <c r="D144" s="71">
        <v>241920000</v>
      </c>
      <c r="E144" s="72">
        <v>0.91508534180188039</v>
      </c>
      <c r="F144" s="72">
        <v>1.7272122521386751E-2</v>
      </c>
      <c r="G144" s="71">
        <v>199.069242</v>
      </c>
      <c r="H144" s="72">
        <v>219.6</v>
      </c>
      <c r="I144" s="72">
        <v>-0.6273102425356285</v>
      </c>
      <c r="J144" s="71">
        <v>195144717</v>
      </c>
      <c r="K144" s="72">
        <v>271.4932836229433</v>
      </c>
      <c r="L144" s="72">
        <v>165.34391534391534</v>
      </c>
      <c r="M144" s="72">
        <v>82.28</v>
      </c>
      <c r="N144" s="73">
        <v>5.3348550683884595</v>
      </c>
      <c r="O144" s="74">
        <v>1016.3665790221969</v>
      </c>
      <c r="P144" s="73">
        <v>33.878885967406561</v>
      </c>
    </row>
    <row r="145" spans="1:16">
      <c r="A145" s="70" t="s">
        <v>21</v>
      </c>
      <c r="B145" s="70" t="s">
        <v>221</v>
      </c>
      <c r="C145" s="71">
        <v>6280910429</v>
      </c>
      <c r="D145" s="71">
        <v>263340000</v>
      </c>
      <c r="E145" s="72">
        <v>116.90517104363427</v>
      </c>
      <c r="F145" s="72">
        <v>63.418921244471711</v>
      </c>
      <c r="G145" s="71">
        <v>48.209040000000002</v>
      </c>
      <c r="H145" s="72">
        <v>7.1</v>
      </c>
      <c r="I145" s="72">
        <v>-8.2776536987442917E-2</v>
      </c>
      <c r="J145" s="71">
        <v>-94693699</v>
      </c>
      <c r="K145" s="72">
        <v>-19.466765154036278</v>
      </c>
      <c r="L145" s="72">
        <v>151.89488873699401</v>
      </c>
      <c r="M145" s="72">
        <v>18.3</v>
      </c>
      <c r="N145" s="73">
        <v>14.753632742616743</v>
      </c>
      <c r="O145" s="74">
        <v>359.01968275738466</v>
      </c>
      <c r="P145" s="73">
        <v>11.967322758579488</v>
      </c>
    </row>
    <row r="146" spans="1:16">
      <c r="A146" s="70" t="s">
        <v>774</v>
      </c>
      <c r="B146" s="70" t="s">
        <v>221</v>
      </c>
      <c r="C146" s="71">
        <v>1994126679</v>
      </c>
      <c r="D146" s="71">
        <v>330000000</v>
      </c>
      <c r="E146" s="72">
        <v>37.184597916435429</v>
      </c>
      <c r="F146" s="72">
        <v>14.085074968346753</v>
      </c>
      <c r="G146" s="71">
        <v>119.817104</v>
      </c>
      <c r="H146" s="72">
        <v>8.98</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65.307122615557887</v>
      </c>
      <c r="F147" s="72">
        <v>5.9607147755955525</v>
      </c>
      <c r="G147" s="71">
        <v>18.464296999999998</v>
      </c>
      <c r="H147" s="72">
        <v>33.18</v>
      </c>
      <c r="I147" s="72">
        <v>-0.75398993806408043</v>
      </c>
      <c r="J147" s="71">
        <v>85099618</v>
      </c>
      <c r="K147" s="72">
        <v>128.74625286802109</v>
      </c>
      <c r="L147" s="72">
        <v>120.4791022581621</v>
      </c>
      <c r="M147" s="72">
        <v>5.56</v>
      </c>
      <c r="N147" s="73">
        <v>29.746366599996623</v>
      </c>
      <c r="O147" s="74">
        <v>685.93037331368998</v>
      </c>
      <c r="P147" s="73">
        <v>22.864345777122999</v>
      </c>
    </row>
    <row r="148" spans="1:16">
      <c r="A148" s="70" t="s">
        <v>78</v>
      </c>
      <c r="B148" s="70" t="s">
        <v>221</v>
      </c>
      <c r="C148" s="71">
        <v>6825401407</v>
      </c>
      <c r="D148" s="71">
        <v>335348000</v>
      </c>
      <c r="E148" s="72">
        <v>27.153388066316506</v>
      </c>
      <c r="F148" s="72">
        <v>10.121347102978289</v>
      </c>
      <c r="G148" s="71">
        <v>166.28656799999999</v>
      </c>
      <c r="H148" s="72">
        <v>8.86</v>
      </c>
      <c r="I148" s="72">
        <v>-7.6063502118651982E-2</v>
      </c>
      <c r="J148" s="71">
        <v>-244353964</v>
      </c>
      <c r="K148" s="72">
        <v>-10.979089334519657</v>
      </c>
      <c r="L148" s="72">
        <v>119.27907725705833</v>
      </c>
      <c r="M148" s="72">
        <v>49.58</v>
      </c>
      <c r="N148" s="73">
        <v>2.9868246776869745</v>
      </c>
      <c r="O148" s="74">
        <v>254.91342364063743</v>
      </c>
      <c r="P148" s="73">
        <v>8.4971141213545813</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1258.0233101308074</v>
      </c>
      <c r="P149" s="73">
        <v>41.934110337693582</v>
      </c>
    </row>
    <row r="150" spans="1:16">
      <c r="A150" s="70" t="s">
        <v>22</v>
      </c>
      <c r="B150" s="70" t="s">
        <v>221</v>
      </c>
      <c r="C150" s="71">
        <v>6246124497</v>
      </c>
      <c r="D150" s="71">
        <v>400000000</v>
      </c>
      <c r="E150" s="72">
        <v>46.802280955964669</v>
      </c>
      <c r="F150" s="72">
        <v>16.715100341415955</v>
      </c>
      <c r="G150" s="71">
        <v>112.187603</v>
      </c>
      <c r="H150" s="72">
        <v>7.62</v>
      </c>
      <c r="I150" s="72">
        <v>-7.8632913149350614E-2</v>
      </c>
      <c r="J150" s="71">
        <v>5617957</v>
      </c>
      <c r="K150" s="72">
        <v>498.40182116025454</v>
      </c>
      <c r="L150" s="72">
        <v>100</v>
      </c>
      <c r="M150" s="72">
        <v>28.04</v>
      </c>
      <c r="N150" s="73">
        <v>18.423591177382772</v>
      </c>
      <c r="O150" s="74">
        <v>1424.5243050496767</v>
      </c>
      <c r="P150" s="73">
        <v>47.484143501655893</v>
      </c>
    </row>
    <row r="151" spans="1:16">
      <c r="A151" s="70" t="s">
        <v>23</v>
      </c>
      <c r="B151" s="70" t="s">
        <v>221</v>
      </c>
      <c r="C151" s="71">
        <v>5228066628</v>
      </c>
      <c r="D151" s="71">
        <v>469768118</v>
      </c>
      <c r="E151" s="72">
        <v>51.246361708533584</v>
      </c>
      <c r="F151" s="72">
        <v>21.817726552713218</v>
      </c>
      <c r="G151" s="71">
        <v>141.922583</v>
      </c>
      <c r="H151" s="72">
        <v>5.5</v>
      </c>
      <c r="I151" s="72">
        <v>-0.14507253203067716</v>
      </c>
      <c r="J151" s="71">
        <v>-49137165</v>
      </c>
      <c r="K151" s="72">
        <v>-47.801711596507452</v>
      </c>
      <c r="L151" s="72">
        <v>85.148392296813981</v>
      </c>
      <c r="M151" s="72">
        <v>30.21</v>
      </c>
      <c r="N151" s="73">
        <v>20.320273280154019</v>
      </c>
      <c r="O151" s="74">
        <v>151.82213729786321</v>
      </c>
      <c r="P151" s="73">
        <v>5.0607379099287737</v>
      </c>
    </row>
    <row r="152" spans="1:16">
      <c r="A152" s="70" t="s">
        <v>478</v>
      </c>
      <c r="B152" s="70" t="s">
        <v>221</v>
      </c>
      <c r="C152" s="71">
        <v>15925799746</v>
      </c>
      <c r="D152" s="71">
        <v>545854435</v>
      </c>
      <c r="E152" s="72">
        <v>10.668939330558379</v>
      </c>
      <c r="F152" s="72">
        <v>0.34290162764789561</v>
      </c>
      <c r="G152" s="71">
        <v>65.829008000000002</v>
      </c>
      <c r="H152" s="72">
        <v>57</v>
      </c>
      <c r="I152" s="72">
        <v>1.4379362864560861</v>
      </c>
      <c r="J152" s="71">
        <v>-113776797</v>
      </c>
      <c r="K152" s="72">
        <v>-273.46263575164625</v>
      </c>
      <c r="L152" s="72">
        <v>73.279609791940231</v>
      </c>
      <c r="M152" s="72">
        <v>12.05</v>
      </c>
      <c r="N152" s="73">
        <v>16.606615783972916</v>
      </c>
      <c r="O152" s="74">
        <v>1671.7048139985125</v>
      </c>
      <c r="P152" s="73">
        <v>55.723493799950418</v>
      </c>
    </row>
    <row r="153" spans="1:16">
      <c r="A153" s="70" t="s">
        <v>775</v>
      </c>
      <c r="B153" s="70" t="s">
        <v>221</v>
      </c>
      <c r="C153" s="71">
        <v>13661644947</v>
      </c>
      <c r="D153" s="71">
        <v>595348000</v>
      </c>
      <c r="E153" s="72">
        <v>22.732287528075414</v>
      </c>
      <c r="F153" s="72">
        <v>3.47119935476629</v>
      </c>
      <c r="G153" s="71">
        <v>175.89696599999999</v>
      </c>
      <c r="H153" s="72">
        <v>11.78</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-7.5012463279060526E-2</v>
      </c>
      <c r="J154" s="71">
        <v>184943299</v>
      </c>
      <c r="K154" s="72">
        <v>30.463390836344928</v>
      </c>
      <c r="L154" s="72">
        <v>63.897763578274763</v>
      </c>
      <c r="M154" s="72">
        <v>23.75</v>
      </c>
      <c r="N154" s="73">
        <v>72.868133229381698</v>
      </c>
      <c r="O154" s="74">
        <v>621.0028570200808</v>
      </c>
      <c r="P154" s="73">
        <v>20.700095234002692</v>
      </c>
    </row>
    <row r="155" spans="1:16">
      <c r="A155" s="70" t="s">
        <v>225</v>
      </c>
      <c r="B155" s="70" t="s">
        <v>221</v>
      </c>
      <c r="C155" s="71">
        <v>6768948418</v>
      </c>
      <c r="D155" s="71">
        <v>650000000</v>
      </c>
      <c r="E155" s="72">
        <v>95.540594959946986</v>
      </c>
      <c r="F155" s="72">
        <v>29.397106141522151</v>
      </c>
      <c r="G155" s="71">
        <v>73.999791000000002</v>
      </c>
      <c r="H155" s="72">
        <v>5.66</v>
      </c>
      <c r="I155" s="72">
        <v>-6.4199560181302573E-2</v>
      </c>
      <c r="J155" s="71">
        <v>-57755948</v>
      </c>
      <c r="K155" s="72">
        <v>-56.271260580814982</v>
      </c>
      <c r="L155" s="72">
        <v>61.53846153846154</v>
      </c>
      <c r="M155" s="72">
        <v>11.38</v>
      </c>
      <c r="N155" s="73">
        <v>12.667407535590895</v>
      </c>
      <c r="O155" s="74">
        <v>433.59403202649298</v>
      </c>
      <c r="P155" s="73">
        <v>14.4531344008831</v>
      </c>
    </row>
    <row r="156" spans="1:16">
      <c r="A156" s="70" t="s">
        <v>473</v>
      </c>
      <c r="B156" s="70" t="s">
        <v>221</v>
      </c>
      <c r="C156" s="71">
        <v>26339017679</v>
      </c>
      <c r="D156" s="71">
        <v>659000000</v>
      </c>
      <c r="E156" s="72">
        <v>24.877872038376406</v>
      </c>
      <c r="F156" s="72">
        <v>3.4319039920508216</v>
      </c>
      <c r="G156" s="71">
        <v>145.66302899999999</v>
      </c>
      <c r="H156" s="72">
        <v>11.04</v>
      </c>
      <c r="I156" s="72">
        <v>-0.10790865942687056</v>
      </c>
      <c r="J156" s="71">
        <v>4303189114</v>
      </c>
      <c r="K156" s="72">
        <v>1.6845645887177247</v>
      </c>
      <c r="L156" s="72">
        <v>60.698027314112288</v>
      </c>
      <c r="M156" s="72">
        <v>22.1</v>
      </c>
      <c r="N156" s="73">
        <v>8.0551703289758159</v>
      </c>
      <c r="O156" s="74">
        <v>823.53230371824611</v>
      </c>
      <c r="P156" s="73">
        <v>27.451076790608205</v>
      </c>
    </row>
    <row r="157" spans="1:16">
      <c r="A157" s="70" t="s">
        <v>226</v>
      </c>
      <c r="B157" s="70" t="s">
        <v>221</v>
      </c>
      <c r="C157" s="71">
        <v>33519259493</v>
      </c>
      <c r="D157" s="71">
        <v>700000000</v>
      </c>
      <c r="E157" s="72">
        <v>8.4608954334855166</v>
      </c>
      <c r="F157" s="72">
        <v>0.27470439719108819</v>
      </c>
      <c r="G157" s="71">
        <v>106.98084299999999</v>
      </c>
      <c r="H157" s="72">
        <v>44.2</v>
      </c>
      <c r="I157" s="72">
        <v>-0.21499308259772934</v>
      </c>
      <c r="J157" s="71">
        <v>2068365799</v>
      </c>
      <c r="K157" s="72">
        <v>14.890983023839876</v>
      </c>
      <c r="L157" s="72">
        <v>57.142857142857146</v>
      </c>
      <c r="M157" s="72">
        <v>15.28</v>
      </c>
      <c r="N157" s="73">
        <v>50.429681266990528</v>
      </c>
      <c r="O157" s="74">
        <v>984.61180822713891</v>
      </c>
      <c r="P157" s="73">
        <v>32.820393607571297</v>
      </c>
    </row>
    <row r="158" spans="1:16">
      <c r="A158" s="70" t="s">
        <v>445</v>
      </c>
      <c r="B158" s="70" t="s">
        <v>221</v>
      </c>
      <c r="C158" s="71">
        <v>1936877995</v>
      </c>
      <c r="D158" s="71">
        <v>700000000</v>
      </c>
      <c r="E158" s="72">
        <v>60.32079806828677</v>
      </c>
      <c r="F158" s="72">
        <v>43.08628433449055</v>
      </c>
      <c r="G158" s="71">
        <v>248.370544</v>
      </c>
      <c r="H158" s="72">
        <v>2.67</v>
      </c>
      <c r="I158" s="72">
        <v>6.4279287830395493E-2</v>
      </c>
      <c r="J158" s="71">
        <v>-73334422</v>
      </c>
      <c r="K158" s="72">
        <v>-19.090625681893286</v>
      </c>
      <c r="L158" s="72">
        <v>57.142857142857146</v>
      </c>
      <c r="M158" s="72">
        <v>35.479999999999997</v>
      </c>
      <c r="N158" s="73">
        <v>41.319308031139713</v>
      </c>
      <c r="O158" s="74">
        <v>1279.5543097461918</v>
      </c>
      <c r="P158" s="73">
        <v>42.651810324873061</v>
      </c>
    </row>
    <row r="159" spans="1:16">
      <c r="A159" s="70" t="s">
        <v>547</v>
      </c>
      <c r="B159" s="70" t="s">
        <v>221</v>
      </c>
      <c r="C159" s="71">
        <v>10039494449</v>
      </c>
      <c r="D159" s="71">
        <v>721500000</v>
      </c>
      <c r="E159" s="72">
        <v>24.613726240965406</v>
      </c>
      <c r="F159" s="72">
        <v>2.4367613346169099</v>
      </c>
      <c r="G159" s="71">
        <v>112.720027</v>
      </c>
      <c r="H159" s="72">
        <v>14.42</v>
      </c>
      <c r="I159" s="72">
        <v>-0.91377294630314065</v>
      </c>
      <c r="J159" s="71">
        <v>-66130209</v>
      </c>
      <c r="K159" s="72">
        <v>-152.74411124271512</v>
      </c>
      <c r="L159" s="72">
        <v>55.440055440055438</v>
      </c>
      <c r="M159" s="72">
        <v>15.62</v>
      </c>
      <c r="N159" s="73">
        <v>22.21995357494685</v>
      </c>
      <c r="O159" s="74">
        <v>389.09340376880124</v>
      </c>
      <c r="P159" s="73">
        <v>12.969780125626707</v>
      </c>
    </row>
    <row r="160" spans="1:16">
      <c r="A160" s="70" t="s">
        <v>419</v>
      </c>
      <c r="B160" s="70" t="s">
        <v>221</v>
      </c>
      <c r="C160" s="71">
        <v>6754555404</v>
      </c>
      <c r="D160" s="71">
        <v>813555283</v>
      </c>
      <c r="E160" s="72">
        <v>55.243657886862287</v>
      </c>
      <c r="F160" s="72">
        <v>22.634666646192862</v>
      </c>
      <c r="G160" s="71">
        <v>202.870632</v>
      </c>
      <c r="H160" s="72">
        <v>3.57</v>
      </c>
      <c r="I160" s="72">
        <v>-0.12234095583808145</v>
      </c>
      <c r="J160" s="71">
        <v>-393754363</v>
      </c>
      <c r="K160" s="72">
        <v>-6.1984477591680678</v>
      </c>
      <c r="L160" s="72">
        <v>49.166910762965323</v>
      </c>
      <c r="M160" s="72">
        <v>24.93</v>
      </c>
      <c r="N160" s="73">
        <v>10.590985687234088</v>
      </c>
      <c r="O160" s="74">
        <v>313.77046240442115</v>
      </c>
      <c r="P160" s="73">
        <v>10.459015413480705</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248.25427285930687</v>
      </c>
      <c r="P161" s="73">
        <v>8.2751424286435622</v>
      </c>
    </row>
    <row r="162" spans="1:16">
      <c r="A162" s="70" t="s">
        <v>511</v>
      </c>
      <c r="B162" s="70" t="s">
        <v>221</v>
      </c>
      <c r="C162" s="71">
        <v>4887672096</v>
      </c>
      <c r="D162" s="71">
        <v>820000000</v>
      </c>
      <c r="E162" s="72">
        <v>37.987040151446735</v>
      </c>
      <c r="F162" s="72">
        <v>46.325658721276504</v>
      </c>
      <c r="G162" s="71">
        <v>594.91427499999998</v>
      </c>
      <c r="H162" s="72">
        <v>1.77</v>
      </c>
      <c r="I162" s="72">
        <v>-1.7160263420058497E-2</v>
      </c>
      <c r="J162" s="71">
        <v>-492287088</v>
      </c>
      <c r="K162" s="72">
        <v>-1.6656947134879962</v>
      </c>
      <c r="L162" s="72">
        <v>48.780487804878049</v>
      </c>
      <c r="M162" s="72">
        <v>72.55</v>
      </c>
      <c r="N162" s="73">
        <v>38.606751960873375</v>
      </c>
      <c r="O162" s="74">
        <v>367.67943362158275</v>
      </c>
      <c r="P162" s="73">
        <v>12.255981120719424</v>
      </c>
    </row>
    <row r="163" spans="1:16">
      <c r="A163" s="70" t="s">
        <v>228</v>
      </c>
      <c r="B163" s="70" t="s">
        <v>221</v>
      </c>
      <c r="C163" s="71">
        <v>54593744694</v>
      </c>
      <c r="D163" s="71">
        <v>958750000</v>
      </c>
      <c r="E163" s="72">
        <v>4.3401225934355896</v>
      </c>
      <c r="F163" s="72">
        <v>0.18861897407368924</v>
      </c>
      <c r="G163" s="71">
        <v>373.44712099999998</v>
      </c>
      <c r="H163" s="72">
        <v>24.68</v>
      </c>
      <c r="I163" s="72">
        <v>-6.6484412606026666E-2</v>
      </c>
      <c r="J163" s="71">
        <v>-611029605</v>
      </c>
      <c r="K163" s="72">
        <v>-37.657749823758536</v>
      </c>
      <c r="L163" s="72">
        <v>41.720990873533246</v>
      </c>
      <c r="M163" s="72">
        <v>38.950000000000003</v>
      </c>
      <c r="N163" s="73">
        <v>16.806199459896121</v>
      </c>
      <c r="O163" s="74">
        <v>1260.4619356241499</v>
      </c>
      <c r="P163" s="73">
        <v>42.015397854138328</v>
      </c>
    </row>
    <row r="164" spans="1:16">
      <c r="A164" s="70" t="s">
        <v>77</v>
      </c>
      <c r="B164" s="70" t="s">
        <v>221</v>
      </c>
      <c r="C164" s="71">
        <v>2595983504</v>
      </c>
      <c r="D164" s="71">
        <v>990000000</v>
      </c>
      <c r="E164" s="72">
        <v>53.673390761714508</v>
      </c>
      <c r="F164" s="72">
        <v>27.107773111977025</v>
      </c>
      <c r="G164" s="71">
        <v>255.32031000000001</v>
      </c>
      <c r="H164" s="72">
        <v>2.92</v>
      </c>
      <c r="I164" s="72">
        <v>0.12074579475050042</v>
      </c>
      <c r="J164" s="71">
        <v>-53669125</v>
      </c>
      <c r="K164" s="72">
        <v>-36.892719976336487</v>
      </c>
      <c r="L164" s="72">
        <v>40.404040404040401</v>
      </c>
      <c r="M164" s="72">
        <v>25.78</v>
      </c>
      <c r="N164" s="73">
        <v>14.487175620352568</v>
      </c>
      <c r="O164" s="74">
        <v>1897.5206085767975</v>
      </c>
      <c r="P164" s="73">
        <v>63.250686952559917</v>
      </c>
    </row>
    <row r="165" spans="1:16">
      <c r="A165" s="70" t="s">
        <v>107</v>
      </c>
      <c r="B165" s="70" t="s">
        <v>221</v>
      </c>
      <c r="C165" s="71">
        <v>1367528517</v>
      </c>
      <c r="D165" s="71">
        <v>1000000000</v>
      </c>
      <c r="E165" s="72">
        <v>11.221795419936418</v>
      </c>
      <c r="F165" s="72">
        <v>0.93514961832803489</v>
      </c>
      <c r="G165" s="71">
        <v>294.12620600000002</v>
      </c>
      <c r="H165" s="72">
        <v>12.12</v>
      </c>
      <c r="I165" s="72">
        <v>0.4696644128068943</v>
      </c>
      <c r="J165" s="71">
        <v>32367219</v>
      </c>
      <c r="K165" s="72">
        <v>370.74547553807452</v>
      </c>
      <c r="L165" s="72">
        <v>40</v>
      </c>
      <c r="M165" s="72">
        <v>29.41</v>
      </c>
      <c r="N165" s="73">
        <v>84.668967591995113</v>
      </c>
      <c r="O165" s="74">
        <v>1717.5091048306697</v>
      </c>
      <c r="P165" s="73">
        <v>57.250303494355656</v>
      </c>
    </row>
    <row r="166" spans="1:16">
      <c r="A166" s="70" t="s">
        <v>24</v>
      </c>
      <c r="B166" s="70" t="s">
        <v>221</v>
      </c>
      <c r="C166" s="71">
        <v>6655755186</v>
      </c>
      <c r="D166" s="71">
        <v>1000000000</v>
      </c>
      <c r="E166" s="72">
        <v>58.738186282283976</v>
      </c>
      <c r="F166" s="72">
        <v>29.369093141141988</v>
      </c>
      <c r="G166" s="71">
        <v>338.83675399999998</v>
      </c>
      <c r="H166" s="72">
        <v>2.0099999999999998</v>
      </c>
      <c r="I166" s="72">
        <v>-1.7649514886259876E-2</v>
      </c>
      <c r="J166" s="71">
        <v>-17216026</v>
      </c>
      <c r="K166" s="72">
        <v>-116.17082827360971</v>
      </c>
      <c r="L166" s="72">
        <v>40</v>
      </c>
      <c r="M166" s="72">
        <v>33.880000000000003</v>
      </c>
      <c r="N166" s="73">
        <v>6.2607413714538058</v>
      </c>
      <c r="O166" s="74">
        <v>895.66041051608283</v>
      </c>
      <c r="P166" s="73">
        <v>29.85534701720276</v>
      </c>
    </row>
    <row r="167" spans="1:16">
      <c r="A167" s="70" t="s">
        <v>229</v>
      </c>
      <c r="B167" s="70" t="s">
        <v>221</v>
      </c>
      <c r="C167" s="71">
        <v>145847856000</v>
      </c>
      <c r="D167" s="71">
        <v>1000000000</v>
      </c>
      <c r="E167" s="72">
        <v>2.0689155778998436</v>
      </c>
      <c r="F167" s="72">
        <v>2.2246404063439178E-2</v>
      </c>
      <c r="G167" s="71">
        <v>207.02247700000001</v>
      </c>
      <c r="H167" s="72">
        <v>93.4</v>
      </c>
      <c r="I167" s="72">
        <v>-1.1167440700035058E-3</v>
      </c>
      <c r="J167" s="71">
        <v>1709697000</v>
      </c>
      <c r="K167" s="72">
        <v>54.395603431485227</v>
      </c>
      <c r="L167" s="72">
        <v>40</v>
      </c>
      <c r="M167" s="72">
        <v>20.7</v>
      </c>
      <c r="N167" s="73">
        <v>22.268741509760424</v>
      </c>
      <c r="O167" s="74">
        <v>1069.7623417714642</v>
      </c>
      <c r="P167" s="73">
        <v>35.658744725715472</v>
      </c>
    </row>
    <row r="168" spans="1:16">
      <c r="A168" s="70" t="s">
        <v>772</v>
      </c>
      <c r="B168" s="70" t="s">
        <v>221</v>
      </c>
      <c r="C168" s="71">
        <v>4233251169</v>
      </c>
      <c r="D168" s="71">
        <v>1083000000</v>
      </c>
      <c r="E168" s="72">
        <v>8.2837815898270275</v>
      </c>
      <c r="F168" s="72">
        <v>0.47805757097339724</v>
      </c>
      <c r="G168" s="71">
        <v>295.34477800000002</v>
      </c>
      <c r="H168" s="72">
        <v>16.350000000000001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48.931777102201188</v>
      </c>
      <c r="F169" s="72">
        <v>13.14840174719903</v>
      </c>
      <c r="G169" s="71">
        <v>259.57994600000001</v>
      </c>
      <c r="H169" s="72">
        <v>3.15</v>
      </c>
      <c r="I169" s="72">
        <v>-7.7310914250813934E-2</v>
      </c>
      <c r="J169" s="71">
        <v>-82420523</v>
      </c>
      <c r="K169" s="72">
        <v>-45.152588997766976</v>
      </c>
      <c r="L169" s="72">
        <v>32.245062474808542</v>
      </c>
      <c r="M169" s="72">
        <v>20.92</v>
      </c>
      <c r="N169" s="73">
        <v>20.064725677726244</v>
      </c>
      <c r="O169" s="74">
        <v>181.9782727242972</v>
      </c>
      <c r="P169" s="73">
        <v>6.0659424241432403</v>
      </c>
    </row>
    <row r="170" spans="1:16">
      <c r="A170" s="70" t="s">
        <v>471</v>
      </c>
      <c r="B170" s="70" t="s">
        <v>221</v>
      </c>
      <c r="C170" s="71">
        <v>4477591418</v>
      </c>
      <c r="D170" s="71">
        <v>1250000000</v>
      </c>
      <c r="E170" s="72">
        <v>12.794830888321119</v>
      </c>
      <c r="F170" s="72">
        <v>1.4622663872366992</v>
      </c>
      <c r="G170" s="71">
        <v>398.33480200000002</v>
      </c>
      <c r="H170" s="72">
        <v>7.85</v>
      </c>
      <c r="I170" s="72">
        <v>-0.87368447726164611</v>
      </c>
      <c r="J170" s="71">
        <v>-26535988</v>
      </c>
      <c r="K170" s="72">
        <v>-329.74087868897135</v>
      </c>
      <c r="L170" s="72">
        <v>32</v>
      </c>
      <c r="M170" s="72">
        <v>31.86</v>
      </c>
      <c r="N170" s="73">
        <v>69.736044483809337</v>
      </c>
      <c r="O170" s="74">
        <v>360.36037526519385</v>
      </c>
      <c r="P170" s="73">
        <v>12.012012508839796</v>
      </c>
    </row>
    <row r="171" spans="1:16">
      <c r="A171" s="70" t="s">
        <v>76</v>
      </c>
      <c r="B171" s="70" t="s">
        <v>221</v>
      </c>
      <c r="C171" s="71">
        <v>25510366000</v>
      </c>
      <c r="D171" s="71">
        <v>1395000000</v>
      </c>
      <c r="E171" s="72">
        <v>13.736942846941021</v>
      </c>
      <c r="F171" s="72">
        <v>2.4618177145055595</v>
      </c>
      <c r="G171" s="71">
        <v>610.57306400000004</v>
      </c>
      <c r="H171" s="72">
        <v>4.7699999999999996</v>
      </c>
      <c r="I171" s="72">
        <v>9.5150144192725605E-2</v>
      </c>
      <c r="J171" s="71">
        <v>-526924000</v>
      </c>
      <c r="K171" s="72">
        <v>-10.589762470489102</v>
      </c>
      <c r="L171" s="72">
        <v>28.673835125448029</v>
      </c>
      <c r="M171" s="72">
        <v>43.76</v>
      </c>
      <c r="N171" s="73">
        <v>31.580387760644541</v>
      </c>
      <c r="O171" s="74">
        <v>1323.8836501291282</v>
      </c>
      <c r="P171" s="73">
        <v>44.129455004304276</v>
      </c>
    </row>
    <row r="172" spans="1:16">
      <c r="A172" s="70" t="s">
        <v>227</v>
      </c>
      <c r="B172" s="70" t="s">
        <v>221</v>
      </c>
      <c r="C172" s="71">
        <v>71398402340</v>
      </c>
      <c r="D172" s="71">
        <v>1456000000</v>
      </c>
      <c r="E172" s="72">
        <v>10.720354614236378</v>
      </c>
      <c r="F172" s="72">
        <v>0.56637545510547216</v>
      </c>
      <c r="G172" s="71">
        <v>282.07432799999998</v>
      </c>
      <c r="H172" s="72">
        <v>13.23</v>
      </c>
      <c r="I172" s="72">
        <v>0.11403561872224978</v>
      </c>
      <c r="J172" s="71">
        <v>-549932498</v>
      </c>
      <c r="K172" s="72">
        <v>-34.418769701440702</v>
      </c>
      <c r="L172" s="72">
        <v>27.472527472527471</v>
      </c>
      <c r="M172" s="72">
        <v>19.37</v>
      </c>
      <c r="N172" s="73">
        <v>18.619236983349644</v>
      </c>
      <c r="O172" s="74">
        <v>848.44681431635968</v>
      </c>
      <c r="P172" s="73">
        <v>28.28156047721199</v>
      </c>
    </row>
    <row r="173" spans="1:16">
      <c r="A173" s="70" t="s">
        <v>106</v>
      </c>
      <c r="B173" s="70" t="s">
        <v>221</v>
      </c>
      <c r="C173" s="71">
        <v>95458865905</v>
      </c>
      <c r="D173" s="71">
        <v>2000000000</v>
      </c>
      <c r="E173" s="72">
        <v>1.4322108810216592</v>
      </c>
      <c r="F173" s="72">
        <v>1.4918863343975616E-2</v>
      </c>
      <c r="G173" s="71">
        <v>580.533368</v>
      </c>
      <c r="H173" s="72">
        <v>48.12</v>
      </c>
      <c r="I173" s="72">
        <v>3.0796475488884951</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12.852145903616487</v>
      </c>
      <c r="F174" s="72">
        <v>2.111825216671019</v>
      </c>
      <c r="G174" s="71">
        <v>886.89157399999999</v>
      </c>
      <c r="H174" s="72">
        <v>3.51</v>
      </c>
      <c r="I174" s="72">
        <v>-1.740921555856545E-2</v>
      </c>
      <c r="J174" s="71">
        <v>57488849</v>
      </c>
      <c r="K174" s="72">
        <v>105.86052957852748</v>
      </c>
      <c r="L174" s="72">
        <v>19.718032140392388</v>
      </c>
      <c r="M174" s="72">
        <v>43.71</v>
      </c>
      <c r="N174" s="73">
        <v>39.090749986156084</v>
      </c>
      <c r="O174" s="74">
        <v>195.04418291466163</v>
      </c>
      <c r="P174" s="73">
        <v>6.5014727638220542</v>
      </c>
    </row>
    <row r="175" spans="1:16">
      <c r="A175" s="70" t="s">
        <v>174</v>
      </c>
      <c r="B175" s="70" t="s">
        <v>221</v>
      </c>
      <c r="C175" s="71">
        <v>14150616391</v>
      </c>
      <c r="D175" s="71">
        <v>2400156000</v>
      </c>
      <c r="E175" s="72">
        <v>16.01859245450785</v>
      </c>
      <c r="F175" s="72">
        <v>6.6739797140301924</v>
      </c>
      <c r="G175" s="71">
        <v>1653.7573420000001</v>
      </c>
      <c r="H175" s="72">
        <v>1.51</v>
      </c>
      <c r="I175" s="72">
        <v>5.9167803810751034E-2</v>
      </c>
      <c r="J175" s="71">
        <v>13770039</v>
      </c>
      <c r="K175" s="72">
        <v>174.30277430586798</v>
      </c>
      <c r="L175" s="72">
        <v>16.665583403745423</v>
      </c>
      <c r="M175" s="72">
        <v>68.900000000000006</v>
      </c>
      <c r="N175" s="73">
        <v>29.912930970065197</v>
      </c>
      <c r="O175" s="74">
        <v>2062.3230813679584</v>
      </c>
      <c r="P175" s="73">
        <v>68.744102712265274</v>
      </c>
    </row>
    <row r="176" spans="1:16">
      <c r="A176" s="70" t="s">
        <v>433</v>
      </c>
      <c r="B176" s="70" t="s">
        <v>221</v>
      </c>
      <c r="C176" s="71">
        <v>49231975000</v>
      </c>
      <c r="D176" s="71">
        <v>2415000000</v>
      </c>
      <c r="E176" s="72">
        <v>3.1172994180508553</v>
      </c>
      <c r="F176" s="72">
        <v>0.14342302360482426</v>
      </c>
      <c r="G176" s="71">
        <v>1289.753751</v>
      </c>
      <c r="H176" s="72">
        <v>9.9499999999999993</v>
      </c>
      <c r="I176" s="72">
        <v>0.10954126494747918</v>
      </c>
      <c r="J176" s="71">
        <v>164632000</v>
      </c>
      <c r="K176" s="72">
        <v>132.02172117206862</v>
      </c>
      <c r="L176" s="72">
        <v>16.563146997929607</v>
      </c>
      <c r="M176" s="72">
        <v>53.4</v>
      </c>
      <c r="N176" s="73">
        <v>17.414725653682858</v>
      </c>
      <c r="O176" s="74">
        <v>2311.8386525925762</v>
      </c>
      <c r="P176" s="73">
        <v>77.061288419752543</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421.48147473861479</v>
      </c>
      <c r="P177" s="73">
        <v>14.04938249128716</v>
      </c>
    </row>
    <row r="178" spans="1:16">
      <c r="A178" s="70" t="s">
        <v>28</v>
      </c>
      <c r="B178" s="70" t="s">
        <v>221</v>
      </c>
      <c r="C178" s="71">
        <v>27193874502</v>
      </c>
      <c r="D178" s="71">
        <v>3450000000</v>
      </c>
      <c r="E178" s="72">
        <v>22.803483003994028</v>
      </c>
      <c r="F178" s="72">
        <v>6.609705218548994</v>
      </c>
      <c r="G178" s="71">
        <v>923.53386499999999</v>
      </c>
      <c r="H178" s="72">
        <v>1.9</v>
      </c>
      <c r="I178" s="72">
        <v>-2.7998406783553031E-2</v>
      </c>
      <c r="J178" s="71">
        <v>171341389</v>
      </c>
      <c r="K178" s="72">
        <v>20.135240061582554</v>
      </c>
      <c r="L178" s="72">
        <v>11.594202898550725</v>
      </c>
      <c r="M178" s="72">
        <v>26.76</v>
      </c>
      <c r="N178" s="73">
        <v>20.565682265413518</v>
      </c>
      <c r="O178" s="74">
        <v>863.35253693094273</v>
      </c>
      <c r="P178" s="73">
        <v>28.778417897698091</v>
      </c>
    </row>
    <row r="179" spans="1:16">
      <c r="A179" s="70" t="s">
        <v>232</v>
      </c>
      <c r="B179" s="70" t="s">
        <v>221</v>
      </c>
      <c r="C179" s="71">
        <v>145246137000</v>
      </c>
      <c r="D179" s="71">
        <v>3800000000</v>
      </c>
      <c r="E179" s="72">
        <v>1.1158932405966535</v>
      </c>
      <c r="F179" s="72">
        <v>1.5455585049815146E-2</v>
      </c>
      <c r="G179" s="71">
        <v>1837.418021</v>
      </c>
      <c r="H179" s="72">
        <v>19.510000000000002</v>
      </c>
      <c r="I179" s="72">
        <v>0.24731211452867896</v>
      </c>
      <c r="J179" s="71">
        <v>1670697000</v>
      </c>
      <c r="K179" s="72">
        <v>43.215496286879066</v>
      </c>
      <c r="L179" s="72">
        <v>10.526315789473685</v>
      </c>
      <c r="M179" s="72">
        <v>48.35</v>
      </c>
      <c r="N179" s="73">
        <v>58.815192354201898</v>
      </c>
      <c r="O179" s="74">
        <v>620.09381971578</v>
      </c>
      <c r="P179" s="73">
        <v>20.669793990525999</v>
      </c>
    </row>
    <row r="180" spans="1:16">
      <c r="A180" s="70" t="s">
        <v>231</v>
      </c>
      <c r="B180" s="70" t="s">
        <v>221</v>
      </c>
      <c r="C180" s="71">
        <v>63039967565</v>
      </c>
      <c r="D180" s="71">
        <v>3840000000</v>
      </c>
      <c r="E180" s="72">
        <v>11.403453075064279</v>
      </c>
      <c r="F180" s="72">
        <v>0.74241230957449733</v>
      </c>
      <c r="G180" s="71">
        <v>792.09881199999995</v>
      </c>
      <c r="H180" s="72">
        <v>4.43</v>
      </c>
      <c r="I180" s="72">
        <v>-0.15410694314062567</v>
      </c>
      <c r="J180" s="71">
        <v>1583012802</v>
      </c>
      <c r="K180" s="72">
        <v>9.7030169184948889</v>
      </c>
      <c r="L180" s="72">
        <v>10.416666666666666</v>
      </c>
      <c r="M180" s="72">
        <v>20.62</v>
      </c>
      <c r="N180" s="73">
        <v>29.52643017938497</v>
      </c>
      <c r="O180" s="74">
        <v>1562.5514658105008</v>
      </c>
      <c r="P180" s="73">
        <v>52.085048860350028</v>
      </c>
    </row>
    <row r="181" spans="1:16">
      <c r="A181" s="70" t="s">
        <v>230</v>
      </c>
      <c r="B181" s="70" t="s">
        <v>221</v>
      </c>
      <c r="C181" s="71">
        <v>35563376411</v>
      </c>
      <c r="D181" s="71">
        <v>3900000000</v>
      </c>
      <c r="E181" s="72">
        <v>9.2343937303083781</v>
      </c>
      <c r="F181" s="72">
        <v>1.1838966320908177</v>
      </c>
      <c r="G181" s="71">
        <v>1726.023676</v>
      </c>
      <c r="H181" s="72">
        <v>2.5099999999999998</v>
      </c>
      <c r="I181" s="72">
        <v>-4.3429108048997023E-2</v>
      </c>
      <c r="J181" s="71">
        <v>86736503</v>
      </c>
      <c r="K181" s="72">
        <v>89.92753604557933</v>
      </c>
      <c r="L181" s="72">
        <v>10.256410256410257</v>
      </c>
      <c r="M181" s="72">
        <v>44.25</v>
      </c>
      <c r="N181" s="73">
        <v>27.065497326170942</v>
      </c>
      <c r="O181" s="74">
        <v>285.29550666827532</v>
      </c>
      <c r="P181" s="73">
        <v>9.5098502222758441</v>
      </c>
    </row>
    <row r="182" spans="1:16">
      <c r="A182" s="70" t="s">
        <v>124</v>
      </c>
      <c r="B182" s="70" t="s">
        <v>221</v>
      </c>
      <c r="C182" s="71">
        <v>25119375153</v>
      </c>
      <c r="D182" s="71">
        <v>4000000000</v>
      </c>
      <c r="E182" s="72">
        <v>15.716079592513486</v>
      </c>
      <c r="F182" s="72">
        <v>3.9290198981283715</v>
      </c>
      <c r="G182" s="71">
        <v>1390.9996160000001</v>
      </c>
      <c r="H182" s="72">
        <v>1.83</v>
      </c>
      <c r="I182" s="72">
        <v>-8.17810639220935E-2</v>
      </c>
      <c r="J182" s="71">
        <v>72975866</v>
      </c>
      <c r="K182" s="72">
        <v>54.812641757481849</v>
      </c>
      <c r="L182" s="72">
        <v>10</v>
      </c>
      <c r="M182" s="72">
        <v>34.770000000000003</v>
      </c>
      <c r="N182" s="73">
        <v>36.852657403320535</v>
      </c>
      <c r="O182" s="74">
        <v>460.20075125862252</v>
      </c>
      <c r="P182" s="73">
        <v>15.340025041954084</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386.78848540303022</v>
      </c>
      <c r="P183" s="73">
        <v>12.89294951343434</v>
      </c>
    </row>
    <row r="184" spans="1:16">
      <c r="A184" s="70" t="s">
        <v>339</v>
      </c>
      <c r="B184" s="70" t="s">
        <v>221</v>
      </c>
      <c r="C184" s="71">
        <v>87699773164</v>
      </c>
      <c r="D184" s="71">
        <v>4693620000</v>
      </c>
      <c r="E184" s="72">
        <v>7.9937930389590059</v>
      </c>
      <c r="F184" s="72">
        <v>8.9637838048008803E-2</v>
      </c>
      <c r="G184" s="71">
        <v>256.94425699999999</v>
      </c>
      <c r="H184" s="72">
        <v>19.489999999999998</v>
      </c>
      <c r="I184" s="72">
        <v>0.30713813080702579</v>
      </c>
      <c r="J184" s="71">
        <v>378526912</v>
      </c>
      <c r="K184" s="72">
        <v>235.59429243435142</v>
      </c>
      <c r="L184" s="72">
        <v>8.5222067402133117</v>
      </c>
      <c r="M184" s="72">
        <v>5.47</v>
      </c>
      <c r="N184" s="73">
        <v>17.722282723905966</v>
      </c>
      <c r="O184" s="74">
        <v>1198.1428395391704</v>
      </c>
      <c r="P184" s="73">
        <v>39.938094651305683</v>
      </c>
    </row>
    <row r="185" spans="1:16">
      <c r="A185" s="70" t="s">
        <v>26</v>
      </c>
      <c r="B185" s="70" t="s">
        <v>221</v>
      </c>
      <c r="C185" s="71">
        <v>8135775636</v>
      </c>
      <c r="D185" s="71">
        <v>5000000000</v>
      </c>
      <c r="E185" s="72">
        <v>1.0632006326043764</v>
      </c>
      <c r="F185" s="72">
        <v>1.9330920592806843E-2</v>
      </c>
      <c r="G185" s="71">
        <v>3271.9011879999998</v>
      </c>
      <c r="H185" s="72">
        <v>11.5</v>
      </c>
      <c r="I185" s="72">
        <v>-0.24811539349804157</v>
      </c>
      <c r="J185" s="71">
        <v>1715491599</v>
      </c>
      <c r="K185" s="72">
        <v>32.060780730177157</v>
      </c>
      <c r="L185" s="72">
        <v>8</v>
      </c>
      <c r="M185" s="72">
        <v>65.430000000000007</v>
      </c>
      <c r="N185" s="73">
        <v>40.280426802602889</v>
      </c>
      <c r="O185" s="74">
        <v>1424.7177996058706</v>
      </c>
      <c r="P185" s="73">
        <v>47.490593320195686</v>
      </c>
    </row>
    <row r="186" spans="1:16">
      <c r="A186" s="70" t="s">
        <v>224</v>
      </c>
      <c r="B186" s="70" t="s">
        <v>221</v>
      </c>
      <c r="C186" s="71">
        <v>40618634332</v>
      </c>
      <c r="D186" s="71">
        <v>6900847276</v>
      </c>
      <c r="E186" s="72">
        <v>4.8659679566020815</v>
      </c>
      <c r="F186" s="72">
        <v>0.35256308116867835</v>
      </c>
      <c r="G186" s="71">
        <v>2787.1569650000001</v>
      </c>
      <c r="H186" s="72">
        <v>2.95</v>
      </c>
      <c r="I186" s="72">
        <v>-0.1073624446296204</v>
      </c>
      <c r="J186" s="71">
        <v>1633229917</v>
      </c>
      <c r="K186" s="72">
        <v>8.4505521288464127</v>
      </c>
      <c r="L186" s="72">
        <v>5.7963896895839664</v>
      </c>
      <c r="M186" s="72">
        <v>40.380000000000003</v>
      </c>
      <c r="N186" s="73">
        <v>53.064254765514917</v>
      </c>
      <c r="O186" s="74">
        <v>823.97651885221751</v>
      </c>
      <c r="P186" s="73">
        <v>27.465883961740584</v>
      </c>
    </row>
    <row r="187" spans="1:16">
      <c r="A187" s="55" t="s">
        <v>554</v>
      </c>
      <c r="B187" s="55" t="s">
        <v>233</v>
      </c>
      <c r="C187" s="56">
        <v>3279541734</v>
      </c>
      <c r="D187" s="56">
        <v>1891070</v>
      </c>
      <c r="E187" s="57">
        <v>5.5543302276257842</v>
      </c>
      <c r="F187" s="57">
        <v>0.24781777244971825</v>
      </c>
      <c r="G187" s="56">
        <v>6.0773900000000004E-4</v>
      </c>
      <c r="H187" s="57">
        <v>11852.5</v>
      </c>
      <c r="I187" s="57">
        <v>-381.80129078932987</v>
      </c>
      <c r="J187" s="56">
        <v>-614132063</v>
      </c>
      <c r="K187" s="57">
        <v>-36.495345203951679</v>
      </c>
      <c r="L187" s="57">
        <v>21152.046196068892</v>
      </c>
      <c r="M187" s="57">
        <v>32.130000000000003</v>
      </c>
      <c r="N187" s="58">
        <v>23.985322030848558</v>
      </c>
      <c r="O187" s="59">
        <v>372.86014324489383</v>
      </c>
      <c r="P187" s="58">
        <v>12.42867144149646</v>
      </c>
    </row>
    <row r="188" spans="1:16">
      <c r="A188" s="55" t="s">
        <v>436</v>
      </c>
      <c r="B188" s="55" t="s">
        <v>233</v>
      </c>
      <c r="C188" s="56">
        <v>358892796</v>
      </c>
      <c r="D188" s="56">
        <v>9284470</v>
      </c>
      <c r="E188" s="57">
        <v>120.92405728210514</v>
      </c>
      <c r="F188" s="57">
        <v>232.5774293795852</v>
      </c>
      <c r="G188" s="56">
        <v>5.8189539999999997</v>
      </c>
      <c r="H188" s="57">
        <v>56.85</v>
      </c>
      <c r="I188" s="57">
        <v>-2.8474977053366999</v>
      </c>
      <c r="J188" s="56">
        <v>-3381110</v>
      </c>
      <c r="K188" s="57">
        <v>-153.77503837497153</v>
      </c>
      <c r="L188" s="57">
        <v>4308.2696158208273</v>
      </c>
      <c r="M188" s="57">
        <v>62.67</v>
      </c>
      <c r="N188" s="58">
        <v>22.042094139091056</v>
      </c>
      <c r="O188" s="59">
        <v>461.88098458510018</v>
      </c>
      <c r="P188" s="58">
        <v>15.39603281950334</v>
      </c>
    </row>
    <row r="189" spans="1:16">
      <c r="A189" s="55" t="s">
        <v>33</v>
      </c>
      <c r="B189" s="55" t="s">
        <v>233</v>
      </c>
      <c r="C189" s="56">
        <v>519583617</v>
      </c>
      <c r="D189" s="56">
        <v>25000000</v>
      </c>
      <c r="E189" s="57">
        <v>19.407030318026646</v>
      </c>
      <c r="F189" s="57">
        <v>8.7222608170906266</v>
      </c>
      <c r="G189" s="56">
        <v>22.966707</v>
      </c>
      <c r="H189" s="57">
        <v>89.75</v>
      </c>
      <c r="I189" s="57">
        <v>-1.6194150874170532E-2</v>
      </c>
      <c r="J189" s="56">
        <v>1543645</v>
      </c>
      <c r="K189" s="57">
        <v>1441.3935846648678</v>
      </c>
      <c r="L189" s="57">
        <v>1600</v>
      </c>
      <c r="M189" s="57">
        <v>91.86</v>
      </c>
      <c r="N189" s="58">
        <v>19.349633158093827</v>
      </c>
      <c r="O189" s="59">
        <v>1169.7342642612716</v>
      </c>
      <c r="P189" s="58">
        <v>38.991142142042385</v>
      </c>
    </row>
    <row r="190" spans="1:16">
      <c r="A190" s="55" t="s">
        <v>29</v>
      </c>
      <c r="B190" s="55" t="s">
        <v>233</v>
      </c>
      <c r="C190" s="56">
        <v>453946752</v>
      </c>
      <c r="D190" s="56">
        <v>36000000</v>
      </c>
      <c r="E190" s="57">
        <v>74.906858564854701</v>
      </c>
      <c r="F190" s="57">
        <v>94.579366874816543</v>
      </c>
      <c r="G190" s="56">
        <v>23.567941000000001</v>
      </c>
      <c r="H190" s="57">
        <v>22.66</v>
      </c>
      <c r="I190" s="57">
        <v>-4.7752485455582416E-2</v>
      </c>
      <c r="J190" s="56">
        <v>-15955475</v>
      </c>
      <c r="K190" s="57">
        <v>-49.638133618710818</v>
      </c>
      <c r="L190" s="57">
        <v>1111.1111111111111</v>
      </c>
      <c r="M190" s="57">
        <v>65.459999999999994</v>
      </c>
      <c r="N190" s="58">
        <v>39.925299861183376</v>
      </c>
      <c r="O190" s="59">
        <v>753.92209611986141</v>
      </c>
      <c r="P190" s="58">
        <v>25.130736537328712</v>
      </c>
    </row>
    <row r="191" spans="1:16">
      <c r="A191" s="55" t="s">
        <v>550</v>
      </c>
      <c r="B191" s="55" t="s">
        <v>233</v>
      </c>
      <c r="C191" s="56">
        <v>832617284</v>
      </c>
      <c r="D191" s="56">
        <v>39000000</v>
      </c>
      <c r="E191" s="57">
        <v>2.8083519544620112</v>
      </c>
      <c r="F191" s="57">
        <v>5.161937238235477E-2</v>
      </c>
      <c r="G191" s="56">
        <v>10.211128</v>
      </c>
      <c r="H191" s="57">
        <v>1395</v>
      </c>
      <c r="I191" s="57">
        <v>-91.030656991017167</v>
      </c>
      <c r="J191" s="56">
        <v>-34585163</v>
      </c>
      <c r="K191" s="57">
        <v>-1573.0734014467419</v>
      </c>
      <c r="L191" s="57">
        <v>1025.6410256410256</v>
      </c>
      <c r="M191" s="57">
        <v>26.18</v>
      </c>
      <c r="N191" s="58">
        <v>15.489860437091497</v>
      </c>
      <c r="O191" s="59">
        <v>1261.9134409019136</v>
      </c>
      <c r="P191" s="58">
        <v>42.063781363397119</v>
      </c>
    </row>
    <row r="192" spans="1:16">
      <c r="A192" s="55" t="s">
        <v>79</v>
      </c>
      <c r="B192" s="55" t="s">
        <v>233</v>
      </c>
      <c r="C192" s="56">
        <v>6239033292</v>
      </c>
      <c r="D192" s="56">
        <v>46000000</v>
      </c>
      <c r="E192" s="57">
        <v>36.159023625365904</v>
      </c>
      <c r="F192" s="57">
        <v>10.480876413149538</v>
      </c>
      <c r="G192" s="56">
        <v>14.636780999999999</v>
      </c>
      <c r="H192" s="57">
        <v>75.599999999999994</v>
      </c>
      <c r="I192" s="57">
        <v>-3.771055380480334</v>
      </c>
      <c r="J192" s="56">
        <v>-47850125</v>
      </c>
      <c r="K192" s="57">
        <v>-72.100125130289626</v>
      </c>
      <c r="L192" s="57">
        <v>869.56521739130437</v>
      </c>
      <c r="M192" s="57">
        <v>31.81</v>
      </c>
      <c r="N192" s="58">
        <v>18.951677649315446</v>
      </c>
      <c r="O192" s="59">
        <v>380.66661452574175</v>
      </c>
      <c r="P192" s="58">
        <v>12.688887150858058</v>
      </c>
    </row>
    <row r="193" spans="1:16">
      <c r="A193" s="55" t="s">
        <v>30</v>
      </c>
      <c r="B193" s="55" t="s">
        <v>233</v>
      </c>
      <c r="C193" s="56">
        <v>2031267319</v>
      </c>
      <c r="D193" s="56">
        <v>83895000</v>
      </c>
      <c r="E193" s="57">
        <v>62.241136066741525</v>
      </c>
      <c r="F193" s="57">
        <v>49.459551476442002</v>
      </c>
      <c r="G193" s="56">
        <v>41.711512999999997</v>
      </c>
      <c r="H193" s="57">
        <v>15.41</v>
      </c>
      <c r="I193" s="57">
        <v>-9.3117835267706894E-2</v>
      </c>
      <c r="J193" s="56">
        <v>41940809</v>
      </c>
      <c r="K193" s="57">
        <v>30.00478603071295</v>
      </c>
      <c r="L193" s="57">
        <v>476.78645926455687</v>
      </c>
      <c r="M193" s="57">
        <v>49.71</v>
      </c>
      <c r="N193" s="58">
        <v>22.517969335342844</v>
      </c>
      <c r="O193" s="59">
        <v>968.4080776008941</v>
      </c>
      <c r="P193" s="58">
        <v>32.280269253363137</v>
      </c>
    </row>
    <row r="194" spans="1:16">
      <c r="A194" s="55" t="s">
        <v>301</v>
      </c>
      <c r="B194" s="55" t="s">
        <v>233</v>
      </c>
      <c r="C194" s="56">
        <v>1140720033</v>
      </c>
      <c r="D194" s="56">
        <v>85000000</v>
      </c>
      <c r="E194" s="57">
        <v>84.844484302497719</v>
      </c>
      <c r="F194" s="57">
        <v>142.59577193697095</v>
      </c>
      <c r="G194" s="56">
        <v>66.222807000000003</v>
      </c>
      <c r="H194" s="57">
        <v>7.12</v>
      </c>
      <c r="I194" s="57">
        <v>-0.17860598073321921</v>
      </c>
      <c r="J194" s="56">
        <v>-28264429</v>
      </c>
      <c r="K194" s="57">
        <v>-21.051194772057841</v>
      </c>
      <c r="L194" s="57">
        <v>470.58823529411762</v>
      </c>
      <c r="M194" s="57">
        <v>77.900000000000006</v>
      </c>
      <c r="N194" s="58">
        <v>29.477841937279432</v>
      </c>
      <c r="O194" s="59">
        <v>526.22631096525663</v>
      </c>
      <c r="P194" s="58">
        <v>17.540877032175221</v>
      </c>
    </row>
    <row r="195" spans="1:16">
      <c r="A195" s="55" t="s">
        <v>161</v>
      </c>
      <c r="B195" s="55" t="s">
        <v>233</v>
      </c>
      <c r="C195" s="56">
        <v>11386108733</v>
      </c>
      <c r="D195" s="56">
        <v>100023579</v>
      </c>
      <c r="E195" s="57">
        <v>32.484532192331621</v>
      </c>
      <c r="F195" s="57">
        <v>2.1943834101419131</v>
      </c>
      <c r="G195" s="56">
        <v>8.2922969999999996</v>
      </c>
      <c r="H195" s="57">
        <v>148.5</v>
      </c>
      <c r="I195" s="57">
        <v>-2.3143159411011709</v>
      </c>
      <c r="J195" s="56">
        <v>-796663172</v>
      </c>
      <c r="K195" s="57">
        <v>-18.581867735690938</v>
      </c>
      <c r="L195" s="57">
        <v>399.90570623352721</v>
      </c>
      <c r="M195" s="57">
        <v>8.2899999999999991</v>
      </c>
      <c r="N195" s="58">
        <v>54.512083255061555</v>
      </c>
      <c r="O195" s="59">
        <v>207.12779956697793</v>
      </c>
      <c r="P195" s="58">
        <v>6.9042599855659308</v>
      </c>
    </row>
    <row r="196" spans="1:16">
      <c r="A196" s="55" t="s">
        <v>540</v>
      </c>
      <c r="B196" s="55" t="s">
        <v>233</v>
      </c>
      <c r="C196" s="56">
        <v>2863294706</v>
      </c>
      <c r="D196" s="56">
        <v>112000000</v>
      </c>
      <c r="E196" s="57">
        <v>2.0495947408054822</v>
      </c>
      <c r="F196" s="57">
        <v>4.168554223896604E-2</v>
      </c>
      <c r="G196" s="56">
        <v>44.440303</v>
      </c>
      <c r="H196" s="57">
        <v>439.25</v>
      </c>
      <c r="I196" s="57">
        <v>8.3161823672152195</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37.550517838163216</v>
      </c>
      <c r="F197" s="57">
        <v>11.143909614839512</v>
      </c>
      <c r="G197" s="56">
        <v>40.565173999999999</v>
      </c>
      <c r="H197" s="57">
        <v>26.26</v>
      </c>
      <c r="I197" s="57">
        <v>-0.89042944569863991</v>
      </c>
      <c r="J197" s="56">
        <v>21111327</v>
      </c>
      <c r="K197" s="57">
        <v>159.61099934646458</v>
      </c>
      <c r="L197" s="57">
        <v>308.64197530864197</v>
      </c>
      <c r="M197" s="57">
        <v>31.3</v>
      </c>
      <c r="N197" s="58">
        <v>20.592447511611123</v>
      </c>
      <c r="O197" s="59">
        <v>305.51535196388329</v>
      </c>
      <c r="P197" s="58">
        <v>10.183845065462776</v>
      </c>
    </row>
    <row r="198" spans="1:16">
      <c r="A198" s="55" t="s">
        <v>552</v>
      </c>
      <c r="B198" s="55" t="s">
        <v>233</v>
      </c>
      <c r="C198" s="56">
        <v>2574862803</v>
      </c>
      <c r="D198" s="56">
        <v>132500000</v>
      </c>
      <c r="E198" s="57">
        <v>42.82931458647122</v>
      </c>
      <c r="F198" s="57">
        <v>14.692732276662511</v>
      </c>
      <c r="G198" s="56">
        <v>42.424709</v>
      </c>
      <c r="H198" s="57">
        <v>22.02</v>
      </c>
      <c r="I198" s="57">
        <v>0.61501128250843351</v>
      </c>
      <c r="J198" s="56">
        <v>-36817958</v>
      </c>
      <c r="K198" s="57">
        <v>-79.173320801767446</v>
      </c>
      <c r="L198" s="57">
        <v>301.88679245283021</v>
      </c>
      <c r="M198" s="57">
        <v>32.01</v>
      </c>
      <c r="N198" s="58">
        <v>38.835087006455971</v>
      </c>
      <c r="O198" s="59">
        <v>1860.4768069810764</v>
      </c>
      <c r="P198" s="58">
        <v>62.015893566035878</v>
      </c>
    </row>
    <row r="199" spans="1:16">
      <c r="A199" s="55" t="s">
        <v>470</v>
      </c>
      <c r="B199" s="55" t="s">
        <v>233</v>
      </c>
      <c r="C199" s="56">
        <v>6806959890</v>
      </c>
      <c r="D199" s="56">
        <v>138768000</v>
      </c>
      <c r="E199" s="57">
        <v>34.830931073247328</v>
      </c>
      <c r="F199" s="57">
        <v>6.1219798817129636</v>
      </c>
      <c r="G199" s="56">
        <v>27.728836000000001</v>
      </c>
      <c r="H199" s="57">
        <v>41.42</v>
      </c>
      <c r="I199" s="57">
        <v>-1.9511840250015808</v>
      </c>
      <c r="J199" s="56">
        <v>-104220162</v>
      </c>
      <c r="K199" s="57">
        <v>-54.591049282767379</v>
      </c>
      <c r="L199" s="57">
        <v>288.25089357777011</v>
      </c>
      <c r="M199" s="57">
        <v>19.98</v>
      </c>
      <c r="N199" s="58">
        <v>10.508051024319821</v>
      </c>
      <c r="O199" s="59">
        <v>286.76533274285021</v>
      </c>
      <c r="P199" s="58">
        <v>9.5588444247616735</v>
      </c>
    </row>
    <row r="200" spans="1:16">
      <c r="A200" s="55" t="s">
        <v>481</v>
      </c>
      <c r="B200" s="55" t="s">
        <v>233</v>
      </c>
      <c r="C200" s="56">
        <v>4515514494</v>
      </c>
      <c r="D200" s="56">
        <v>146250000</v>
      </c>
      <c r="E200" s="57">
        <v>25.768693411445977</v>
      </c>
      <c r="F200" s="57">
        <v>2.5911205039161365</v>
      </c>
      <c r="G200" s="56">
        <v>22.737297000000002</v>
      </c>
      <c r="H200" s="57">
        <v>68.3</v>
      </c>
      <c r="I200" s="57">
        <v>3.318173560123292</v>
      </c>
      <c r="J200" s="56">
        <v>12888411</v>
      </c>
      <c r="K200" s="57">
        <v>771.62343752073082</v>
      </c>
      <c r="L200" s="57">
        <v>273.5042735042735</v>
      </c>
      <c r="M200" s="57">
        <v>15.54</v>
      </c>
      <c r="N200" s="58">
        <v>56.264483134210856</v>
      </c>
      <c r="O200" s="59">
        <v>2267.2782171488989</v>
      </c>
      <c r="P200" s="58">
        <v>75.575940571629957</v>
      </c>
    </row>
    <row r="201" spans="1:16">
      <c r="A201" s="55" t="s">
        <v>101</v>
      </c>
      <c r="B201" s="55" t="s">
        <v>233</v>
      </c>
      <c r="C201" s="56">
        <v>4675184543</v>
      </c>
      <c r="D201" s="56">
        <v>175000000</v>
      </c>
      <c r="E201" s="57">
        <v>33.469242163898627</v>
      </c>
      <c r="F201" s="57">
        <v>23.906601545641877</v>
      </c>
      <c r="G201" s="56">
        <v>134.44486900000001</v>
      </c>
      <c r="H201" s="57">
        <v>8.89</v>
      </c>
      <c r="I201" s="57">
        <v>-0.32379130248757981</v>
      </c>
      <c r="J201" s="56">
        <v>-19232100</v>
      </c>
      <c r="K201" s="57">
        <v>-72.794962588588874</v>
      </c>
      <c r="L201" s="57">
        <v>228.57142857142858</v>
      </c>
      <c r="M201" s="57">
        <v>76.819999999999993</v>
      </c>
      <c r="N201" s="58">
        <v>31.497146926563769</v>
      </c>
      <c r="O201" s="59">
        <v>462.02733912354756</v>
      </c>
      <c r="P201" s="58">
        <v>15.400911304118251</v>
      </c>
    </row>
    <row r="202" spans="1:16">
      <c r="A202" s="55" t="s">
        <v>544</v>
      </c>
      <c r="B202" s="55" t="s">
        <v>233</v>
      </c>
      <c r="C202" s="56">
        <v>5548282822</v>
      </c>
      <c r="D202" s="56">
        <v>179000000</v>
      </c>
      <c r="E202" s="57">
        <v>18.016470386980721</v>
      </c>
      <c r="F202" s="57">
        <v>2.1415036713396791</v>
      </c>
      <c r="G202" s="56">
        <v>47.254246999999999</v>
      </c>
      <c r="H202" s="57">
        <v>47</v>
      </c>
      <c r="I202" s="57">
        <v>-0.69559737584843617</v>
      </c>
      <c r="J202" s="56">
        <v>16821625</v>
      </c>
      <c r="K202" s="57">
        <v>500.13004094432017</v>
      </c>
      <c r="L202" s="57">
        <v>223.46368715083798</v>
      </c>
      <c r="M202" s="57">
        <v>26.39</v>
      </c>
      <c r="N202" s="58">
        <v>11.760795198153888</v>
      </c>
      <c r="O202" s="59">
        <v>370.32553891976096</v>
      </c>
      <c r="P202" s="58">
        <v>12.344184630658699</v>
      </c>
    </row>
    <row r="203" spans="1:16">
      <c r="A203" s="55" t="s">
        <v>31</v>
      </c>
      <c r="B203" s="55" t="s">
        <v>233</v>
      </c>
      <c r="C203" s="56">
        <v>1994719643</v>
      </c>
      <c r="D203" s="56">
        <v>192000000</v>
      </c>
      <c r="E203" s="57">
        <v>26.541577274634406</v>
      </c>
      <c r="F203" s="57">
        <v>17.27967270484011</v>
      </c>
      <c r="G203" s="56">
        <v>171.666124</v>
      </c>
      <c r="H203" s="57">
        <v>8.7799999999999994</v>
      </c>
      <c r="I203" s="57">
        <v>-0.33517280024729779</v>
      </c>
      <c r="J203" s="56">
        <v>73983991</v>
      </c>
      <c r="K203" s="57">
        <v>20.761248200303225</v>
      </c>
      <c r="L203" s="57">
        <v>208.33333333333334</v>
      </c>
      <c r="M203" s="57">
        <v>89.4</v>
      </c>
      <c r="N203" s="58">
        <v>29.720679517052563</v>
      </c>
      <c r="O203" s="59">
        <v>587.88649504674788</v>
      </c>
      <c r="P203" s="58">
        <v>19.596216501558263</v>
      </c>
    </row>
    <row r="204" spans="1:16">
      <c r="A204" s="55" t="s">
        <v>139</v>
      </c>
      <c r="B204" s="55" t="s">
        <v>233</v>
      </c>
      <c r="C204" s="56">
        <v>791994006</v>
      </c>
      <c r="D204" s="56">
        <v>240000000</v>
      </c>
      <c r="E204" s="57">
        <v>80.409250923500238</v>
      </c>
      <c r="F204" s="57">
        <v>111.67951517152811</v>
      </c>
      <c r="G204" s="56">
        <v>150.75718000000001</v>
      </c>
      <c r="H204" s="57">
        <v>3.3</v>
      </c>
      <c r="I204" s="57">
        <v>-0.13069162883919949</v>
      </c>
      <c r="J204" s="56">
        <v>8495887</v>
      </c>
      <c r="K204" s="57">
        <v>84.746889877419505</v>
      </c>
      <c r="L204" s="57">
        <v>166.66666666666666</v>
      </c>
      <c r="M204" s="57">
        <v>62.81</v>
      </c>
      <c r="N204" s="58">
        <v>64.998975507398299</v>
      </c>
      <c r="O204" s="59">
        <v>73.756102879653028</v>
      </c>
      <c r="P204" s="58">
        <v>2.4585367626551009</v>
      </c>
    </row>
    <row r="205" spans="1:16">
      <c r="A205" s="55" t="s">
        <v>234</v>
      </c>
      <c r="B205" s="55" t="s">
        <v>233</v>
      </c>
      <c r="C205" s="56">
        <v>7583767231</v>
      </c>
      <c r="D205" s="56">
        <v>244800000</v>
      </c>
      <c r="E205" s="57">
        <v>21.835041862474149</v>
      </c>
      <c r="F205" s="57">
        <v>5.246790143808667</v>
      </c>
      <c r="G205" s="56">
        <v>106.89830000000001</v>
      </c>
      <c r="H205" s="57">
        <v>17.14</v>
      </c>
      <c r="I205" s="57">
        <v>-0.2286354110099964</v>
      </c>
      <c r="J205" s="56">
        <v>116949644</v>
      </c>
      <c r="K205" s="57">
        <v>35.584546114565342</v>
      </c>
      <c r="L205" s="57">
        <v>163.3986928104575</v>
      </c>
      <c r="M205" s="57">
        <v>43.66</v>
      </c>
      <c r="N205" s="58">
        <v>44.477585415830973</v>
      </c>
      <c r="O205" s="59">
        <v>487.15964841724343</v>
      </c>
      <c r="P205" s="58">
        <v>16.238654947241447</v>
      </c>
    </row>
    <row r="206" spans="1:16">
      <c r="A206" s="55" t="s">
        <v>629</v>
      </c>
      <c r="B206" s="55" t="s">
        <v>233</v>
      </c>
      <c r="C206" s="56">
        <v>7118953178</v>
      </c>
      <c r="D206" s="56">
        <v>263980843</v>
      </c>
      <c r="E206" s="57">
        <v>4.3150787235884032</v>
      </c>
      <c r="F206" s="57">
        <v>8.2975539674355309E-2</v>
      </c>
      <c r="G206" s="56">
        <v>46.937992000000001</v>
      </c>
      <c r="H206" s="57">
        <v>197.5</v>
      </c>
      <c r="I206" s="57">
        <v>0.93290760887080637</v>
      </c>
      <c r="J206" s="56">
        <v>576150738</v>
      </c>
      <c r="K206" s="57">
        <v>90.261493461803042</v>
      </c>
      <c r="L206" s="57">
        <v>151.52614691816859</v>
      </c>
      <c r="M206" s="57">
        <v>17.78</v>
      </c>
      <c r="N206" s="58">
        <v>57.822747615117571</v>
      </c>
      <c r="O206" s="59">
        <v>1829.7821362553987</v>
      </c>
      <c r="P206" s="58">
        <v>60.992737875179955</v>
      </c>
    </row>
    <row r="207" spans="1:16">
      <c r="A207" s="55" t="s">
        <v>138</v>
      </c>
      <c r="B207" s="55" t="s">
        <v>233</v>
      </c>
      <c r="C207" s="56">
        <v>1535118620</v>
      </c>
      <c r="D207" s="56">
        <v>264000000</v>
      </c>
      <c r="E207" s="57">
        <v>57.20557799234598</v>
      </c>
      <c r="F207" s="57">
        <v>19.698890493232085</v>
      </c>
      <c r="G207" s="56">
        <v>59.070202000000002</v>
      </c>
      <c r="H207" s="57">
        <v>11.84</v>
      </c>
      <c r="I207" s="57">
        <v>0.14282561455993736</v>
      </c>
      <c r="J207" s="56">
        <v>-72765098</v>
      </c>
      <c r="K207" s="57">
        <v>-39.909243302331568</v>
      </c>
      <c r="L207" s="57">
        <v>151.5151515151515</v>
      </c>
      <c r="M207" s="57">
        <v>22.37</v>
      </c>
      <c r="N207" s="58">
        <v>52.184217437209142</v>
      </c>
      <c r="O207" s="59">
        <v>505.37093894378211</v>
      </c>
      <c r="P207" s="58">
        <v>16.845697964792738</v>
      </c>
    </row>
    <row r="208" spans="1:16">
      <c r="A208" s="55" t="s">
        <v>160</v>
      </c>
      <c r="B208" s="55" t="s">
        <v>233</v>
      </c>
      <c r="C208" s="56">
        <v>1300173375</v>
      </c>
      <c r="D208" s="56">
        <v>270000000</v>
      </c>
      <c r="E208" s="57">
        <v>36.153543847646148</v>
      </c>
      <c r="F208" s="57">
        <v>33.475503562635325</v>
      </c>
      <c r="G208" s="56">
        <v>253.18759900000001</v>
      </c>
      <c r="H208" s="57">
        <v>4.37</v>
      </c>
      <c r="I208" s="57">
        <v>2.4761118369935442E-2</v>
      </c>
      <c r="J208" s="56">
        <v>-34355927</v>
      </c>
      <c r="K208" s="57">
        <v>-31.43562390268206</v>
      </c>
      <c r="L208" s="57">
        <v>148.14814814814815</v>
      </c>
      <c r="M208" s="57">
        <v>93.77</v>
      </c>
      <c r="N208" s="58">
        <v>48.800290493695904</v>
      </c>
      <c r="O208" s="59">
        <v>2284.3086793072343</v>
      </c>
      <c r="P208" s="58">
        <v>76.143622643574474</v>
      </c>
    </row>
    <row r="209" spans="1:16">
      <c r="A209" s="55" t="s">
        <v>766</v>
      </c>
      <c r="B209" s="55" t="s">
        <v>233</v>
      </c>
      <c r="C209" s="56">
        <v>5199468670</v>
      </c>
      <c r="D209" s="56">
        <v>273350000</v>
      </c>
      <c r="E209" s="57">
        <v>19.220746526289378</v>
      </c>
      <c r="F209" s="57">
        <v>1.8504083377094509</v>
      </c>
      <c r="G209" s="56">
        <v>54.497838000000002</v>
      </c>
      <c r="H209" s="57">
        <v>38.200000000000003</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40.595976144377708</v>
      </c>
      <c r="F210" s="57">
        <v>14.279870516708254</v>
      </c>
      <c r="G210" s="56">
        <v>98.355564999999999</v>
      </c>
      <c r="H210" s="57">
        <v>10.02</v>
      </c>
      <c r="I210" s="57">
        <v>-0.12456396050197327</v>
      </c>
      <c r="J210" s="56">
        <v>10367317</v>
      </c>
      <c r="K210" s="57">
        <v>274.21571559932045</v>
      </c>
      <c r="L210" s="57">
        <v>140.70232444636932</v>
      </c>
      <c r="M210" s="57">
        <v>34.590000000000003</v>
      </c>
      <c r="N210" s="58">
        <v>39.457952659903924</v>
      </c>
      <c r="O210" s="59">
        <v>666.90511161153142</v>
      </c>
      <c r="P210" s="58">
        <v>22.230170387051047</v>
      </c>
    </row>
    <row r="211" spans="1:16">
      <c r="A211" s="55" t="s">
        <v>114</v>
      </c>
      <c r="B211" s="55" t="s">
        <v>233</v>
      </c>
      <c r="C211" s="56">
        <v>1413319947</v>
      </c>
      <c r="D211" s="56">
        <v>294204950</v>
      </c>
      <c r="E211" s="57">
        <v>69.986689881933884</v>
      </c>
      <c r="F211" s="57">
        <v>118.94206722547307</v>
      </c>
      <c r="G211" s="56">
        <v>733.94965300000001</v>
      </c>
      <c r="H211" s="57">
        <v>2.25</v>
      </c>
      <c r="I211" s="57">
        <v>6.2561102532901813E-2</v>
      </c>
      <c r="J211" s="56">
        <v>-101180902</v>
      </c>
      <c r="K211" s="57">
        <v>-5.8154245353535199</v>
      </c>
      <c r="L211" s="57">
        <v>135.95964309913887</v>
      </c>
      <c r="M211" s="57">
        <v>86.34</v>
      </c>
      <c r="N211" s="58">
        <v>50.151909444614752</v>
      </c>
      <c r="O211" s="59">
        <v>551.95890749623584</v>
      </c>
      <c r="P211" s="58">
        <v>18.398630249874529</v>
      </c>
    </row>
    <row r="212" spans="1:16">
      <c r="A212" s="55" t="s">
        <v>159</v>
      </c>
      <c r="B212" s="55" t="s">
        <v>233</v>
      </c>
      <c r="C212" s="56">
        <v>10497610768</v>
      </c>
      <c r="D212" s="56">
        <v>303345000</v>
      </c>
      <c r="E212" s="57">
        <v>35.13120885265932</v>
      </c>
      <c r="F212" s="57">
        <v>10.52842888240342</v>
      </c>
      <c r="G212" s="56">
        <v>100.333235</v>
      </c>
      <c r="H212" s="57">
        <v>11.35</v>
      </c>
      <c r="I212" s="57">
        <v>8.1421966637311272E-2</v>
      </c>
      <c r="J212" s="56">
        <v>128453668</v>
      </c>
      <c r="K212" s="57">
        <v>25.976642410865214</v>
      </c>
      <c r="L212" s="57">
        <v>131.86306021196987</v>
      </c>
      <c r="M212" s="57">
        <v>33.07</v>
      </c>
      <c r="N212" s="58">
        <v>42.655630642885299</v>
      </c>
      <c r="O212" s="59">
        <v>1360.1985627968297</v>
      </c>
      <c r="P212" s="58">
        <v>45.339952093227659</v>
      </c>
    </row>
    <row r="213" spans="1:16">
      <c r="A213" s="55" t="s">
        <v>162</v>
      </c>
      <c r="B213" s="55" t="s">
        <v>233</v>
      </c>
      <c r="C213" s="56">
        <v>11759814183</v>
      </c>
      <c r="D213" s="56">
        <v>314657359</v>
      </c>
      <c r="E213" s="57">
        <v>30.733332046795905</v>
      </c>
      <c r="F213" s="57">
        <v>9.7672376531946625</v>
      </c>
      <c r="G213" s="56">
        <v>118.75529</v>
      </c>
      <c r="H213" s="57">
        <v>10.96</v>
      </c>
      <c r="I213" s="57">
        <v>4.3967989859524437E-2</v>
      </c>
      <c r="J213" s="56">
        <v>49521257</v>
      </c>
      <c r="K213" s="57">
        <v>63.539857035535263</v>
      </c>
      <c r="L213" s="57">
        <v>127.12240427849011</v>
      </c>
      <c r="M213" s="57">
        <v>37.74</v>
      </c>
      <c r="N213" s="58">
        <v>46.025382095931761</v>
      </c>
      <c r="O213" s="59">
        <v>1217.4587374658909</v>
      </c>
      <c r="P213" s="58">
        <v>40.581957915529692</v>
      </c>
    </row>
    <row r="214" spans="1:16">
      <c r="A214" s="55" t="s">
        <v>744</v>
      </c>
      <c r="B214" s="55" t="s">
        <v>233</v>
      </c>
      <c r="C214" s="56">
        <v>25145763000</v>
      </c>
      <c r="D214" s="56">
        <v>322508000</v>
      </c>
      <c r="E214" s="57">
        <v>16.863810674302822</v>
      </c>
      <c r="F214" s="57">
        <v>0.35814786784736491</v>
      </c>
      <c r="G214" s="56">
        <v>16.157962000000001</v>
      </c>
      <c r="H214" s="57">
        <v>146.80000000000001</v>
      </c>
      <c r="I214" s="57">
        <v>5.7777883905277463</v>
      </c>
      <c r="J214" s="56">
        <v>-820079000</v>
      </c>
      <c r="K214" s="57">
        <v>-57.416624495932709</v>
      </c>
      <c r="L214" s="57">
        <v>124.02793109008148</v>
      </c>
      <c r="M214" s="57">
        <v>5.01</v>
      </c>
      <c r="N214" s="58">
        <v>43.228944814451651</v>
      </c>
      <c r="O214" s="59">
        <v>1634.0471456336702</v>
      </c>
      <c r="P214" s="58">
        <v>54.468238187789005</v>
      </c>
    </row>
    <row r="215" spans="1:16">
      <c r="A215" s="55" t="s">
        <v>406</v>
      </c>
      <c r="B215" s="55" t="s">
        <v>233</v>
      </c>
      <c r="C215" s="56">
        <v>7271413193</v>
      </c>
      <c r="D215" s="56">
        <v>330000000</v>
      </c>
      <c r="E215" s="57">
        <v>62.787128481693429</v>
      </c>
      <c r="F215" s="57">
        <v>0.52270336731346512</v>
      </c>
      <c r="G215" s="56">
        <v>1.7811269999999999</v>
      </c>
      <c r="H215" s="57">
        <v>364.25</v>
      </c>
      <c r="I215" s="57">
        <v>2.3628819052368044</v>
      </c>
      <c r="J215" s="56">
        <v>-339048262</v>
      </c>
      <c r="K215" s="57">
        <v>-354.28584500456753</v>
      </c>
      <c r="L215" s="57">
        <v>121.21212121212122</v>
      </c>
      <c r="M215" s="57">
        <v>0.53</v>
      </c>
      <c r="N215" s="58">
        <v>45.498581235768057</v>
      </c>
      <c r="O215" s="59">
        <v>400.59401986543583</v>
      </c>
      <c r="P215" s="58">
        <v>13.353133995514527</v>
      </c>
    </row>
    <row r="216" spans="1:16">
      <c r="A216" s="55" t="s">
        <v>456</v>
      </c>
      <c r="B216" s="55" t="s">
        <v>233</v>
      </c>
      <c r="C216" s="56">
        <v>10885731681</v>
      </c>
      <c r="D216" s="56">
        <v>350000000</v>
      </c>
      <c r="E216" s="57">
        <v>12.768082449637058</v>
      </c>
      <c r="F216" s="57">
        <v>2.2800147231494745</v>
      </c>
      <c r="G216" s="56">
        <v>185.064885</v>
      </c>
      <c r="H216" s="57">
        <v>16.93</v>
      </c>
      <c r="I216" s="57">
        <v>-1.4478270887579292</v>
      </c>
      <c r="J216" s="56">
        <v>260197818</v>
      </c>
      <c r="K216" s="57">
        <v>21.522086707122195</v>
      </c>
      <c r="L216" s="57">
        <v>114.28571428571429</v>
      </c>
      <c r="M216" s="57">
        <v>52.87</v>
      </c>
      <c r="N216" s="58">
        <v>39.128424600098072</v>
      </c>
      <c r="O216" s="59">
        <v>129.08381613335038</v>
      </c>
      <c r="P216" s="58">
        <v>4.3027938711116791</v>
      </c>
    </row>
    <row r="217" spans="1:16">
      <c r="A217" s="55" t="s">
        <v>237</v>
      </c>
      <c r="B217" s="55" t="s">
        <v>233</v>
      </c>
      <c r="C217" s="56">
        <v>49023532000</v>
      </c>
      <c r="D217" s="56">
        <v>369276000</v>
      </c>
      <c r="E217" s="57">
        <v>2.7482783088223171</v>
      </c>
      <c r="F217" s="57">
        <v>8.4572068933606109E-2</v>
      </c>
      <c r="G217" s="56">
        <v>164.20942500000001</v>
      </c>
      <c r="H217" s="57">
        <v>88.65</v>
      </c>
      <c r="I217" s="57">
        <v>-0.92317362246912182</v>
      </c>
      <c r="J217" s="56">
        <v>1835127000</v>
      </c>
      <c r="K217" s="57">
        <v>17.707923211854002</v>
      </c>
      <c r="L217" s="57">
        <v>108.32006412547796</v>
      </c>
      <c r="M217" s="57">
        <v>44.46</v>
      </c>
      <c r="N217" s="58">
        <v>61.504934906907543</v>
      </c>
      <c r="O217" s="59">
        <v>420.17205531237585</v>
      </c>
      <c r="P217" s="58">
        <v>14.005735177079195</v>
      </c>
    </row>
    <row r="218" spans="1:16">
      <c r="A218" s="55" t="s">
        <v>451</v>
      </c>
      <c r="B218" s="55" t="s">
        <v>233</v>
      </c>
      <c r="C218" s="56">
        <v>4310209139</v>
      </c>
      <c r="D218" s="56">
        <v>386500000</v>
      </c>
      <c r="E218" s="57">
        <v>37.42812577588797</v>
      </c>
      <c r="F218" s="57">
        <v>8.8035107081942776</v>
      </c>
      <c r="G218" s="56">
        <v>94.595506999999998</v>
      </c>
      <c r="H218" s="57">
        <v>11.3</v>
      </c>
      <c r="I218" s="57">
        <v>-1.0607423539748613</v>
      </c>
      <c r="J218" s="56">
        <v>-57974808</v>
      </c>
      <c r="K218" s="57">
        <v>-73.333576197440792</v>
      </c>
      <c r="L218" s="57">
        <v>103.49288486416559</v>
      </c>
      <c r="M218" s="57">
        <v>24.47</v>
      </c>
      <c r="N218" s="58">
        <v>43.902153588705914</v>
      </c>
      <c r="O218" s="59">
        <v>477.49375039846092</v>
      </c>
      <c r="P218" s="58">
        <v>15.916458346615364</v>
      </c>
    </row>
    <row r="219" spans="1:16">
      <c r="A219" s="55" t="s">
        <v>549</v>
      </c>
      <c r="B219" s="55" t="s">
        <v>233</v>
      </c>
      <c r="C219" s="56">
        <v>4405616240</v>
      </c>
      <c r="D219" s="56">
        <v>402000000</v>
      </c>
      <c r="E219" s="57">
        <v>39.198405772614386</v>
      </c>
      <c r="F219" s="57">
        <v>6.964890862227147</v>
      </c>
      <c r="G219" s="56">
        <v>416.05720400000001</v>
      </c>
      <c r="H219" s="57">
        <v>14.04</v>
      </c>
      <c r="I219" s="57">
        <v>0.47072157878847776</v>
      </c>
      <c r="J219" s="56">
        <v>82863015</v>
      </c>
      <c r="K219" s="57">
        <v>67.919324441670383</v>
      </c>
      <c r="L219" s="57">
        <v>99.50248756218906</v>
      </c>
      <c r="M219" s="57">
        <v>18.079999999999998</v>
      </c>
      <c r="N219" s="58">
        <v>26.173369447757011</v>
      </c>
      <c r="O219" s="59">
        <v>1641.1910951363266</v>
      </c>
      <c r="P219" s="58">
        <v>54.706369837877553</v>
      </c>
    </row>
    <row r="220" spans="1:16" ht="12" customHeight="1">
      <c r="A220" s="55" t="s">
        <v>455</v>
      </c>
      <c r="B220" s="55" t="s">
        <v>233</v>
      </c>
      <c r="C220" s="56">
        <v>2527222364</v>
      </c>
      <c r="D220" s="56">
        <v>600000000</v>
      </c>
      <c r="E220" s="57">
        <v>44.080778025732158</v>
      </c>
      <c r="F220" s="57">
        <v>14.693592675244053</v>
      </c>
      <c r="G220" s="56">
        <v>163.504896</v>
      </c>
      <c r="H220" s="57">
        <v>5.55</v>
      </c>
      <c r="I220" s="57">
        <v>-0.13488076292386442</v>
      </c>
      <c r="J220" s="56">
        <v>-2865114</v>
      </c>
      <c r="K220" s="57">
        <v>-1047.0787549814772</v>
      </c>
      <c r="L220" s="57">
        <v>66.666666666666671</v>
      </c>
      <c r="M220" s="57">
        <v>27.25</v>
      </c>
      <c r="N220" s="58">
        <v>58.888931555108307</v>
      </c>
      <c r="O220" s="59">
        <v>352.50706134832819</v>
      </c>
      <c r="P220" s="58">
        <v>11.750235378277607</v>
      </c>
    </row>
    <row r="221" spans="1:16">
      <c r="A221" s="55" t="s">
        <v>667</v>
      </c>
      <c r="B221" s="55" t="s">
        <v>233</v>
      </c>
      <c r="C221" s="56">
        <v>18538498598</v>
      </c>
      <c r="D221" s="56">
        <v>662000000</v>
      </c>
      <c r="E221" s="57">
        <v>19.772810584341215</v>
      </c>
      <c r="F221" s="57">
        <v>2.4890244945041813</v>
      </c>
      <c r="G221" s="56">
        <v>158.43219300000001</v>
      </c>
      <c r="H221" s="57">
        <v>12.77</v>
      </c>
      <c r="I221" s="57">
        <v>-3.6761932383546636E-2</v>
      </c>
      <c r="J221" s="56">
        <v>30638765</v>
      </c>
      <c r="K221" s="57">
        <v>259.27938022306057</v>
      </c>
      <c r="L221" s="57">
        <v>60.422960725075527</v>
      </c>
      <c r="M221" s="57">
        <v>23.93</v>
      </c>
      <c r="N221" s="58">
        <v>54.874947621289614</v>
      </c>
      <c r="O221" s="59">
        <v>321.65401776915149</v>
      </c>
      <c r="P221" s="58">
        <v>10.721800592305049</v>
      </c>
    </row>
    <row r="222" spans="1:16">
      <c r="A222" s="55" t="s">
        <v>108</v>
      </c>
      <c r="B222" s="55" t="s">
        <v>233</v>
      </c>
      <c r="C222" s="56">
        <v>15078182984</v>
      </c>
      <c r="D222" s="56">
        <v>750000000</v>
      </c>
      <c r="E222" s="57">
        <v>16.847460982333331</v>
      </c>
      <c r="F222" s="57">
        <v>2.8079101637222217</v>
      </c>
      <c r="G222" s="56">
        <v>290.32257499999997</v>
      </c>
      <c r="H222" s="57">
        <v>8.18</v>
      </c>
      <c r="I222" s="57">
        <v>-4.0364299191004704E-3</v>
      </c>
      <c r="J222" s="56">
        <v>110116171</v>
      </c>
      <c r="K222" s="57">
        <v>54.487909863847335</v>
      </c>
      <c r="L222" s="57">
        <v>53.333333333333336</v>
      </c>
      <c r="M222" s="57">
        <v>38.700000000000003</v>
      </c>
      <c r="N222" s="58">
        <v>65.349826723510702</v>
      </c>
      <c r="O222" s="59">
        <v>913.82760738829131</v>
      </c>
      <c r="P222" s="58">
        <v>30.460920246276377</v>
      </c>
    </row>
    <row r="223" spans="1:16">
      <c r="A223" s="55" t="s">
        <v>176</v>
      </c>
      <c r="B223" s="55" t="s">
        <v>233</v>
      </c>
      <c r="C223" s="56">
        <v>2007242303</v>
      </c>
      <c r="D223" s="56">
        <v>850000000</v>
      </c>
      <c r="E223" s="57">
        <v>48.474172415602531</v>
      </c>
      <c r="F223" s="57">
        <v>33.744637950297623</v>
      </c>
      <c r="G223" s="56">
        <v>693.49307699999997</v>
      </c>
      <c r="H223" s="57">
        <v>1.19</v>
      </c>
      <c r="I223" s="57">
        <v>-7.2183636125230377E-2</v>
      </c>
      <c r="J223" s="56">
        <v>254788867</v>
      </c>
      <c r="K223" s="57">
        <v>5.6380014437600998</v>
      </c>
      <c r="L223" s="57">
        <v>47.058823529411768</v>
      </c>
      <c r="M223" s="57">
        <v>81.58</v>
      </c>
      <c r="N223" s="58">
        <v>0.1546630731356351</v>
      </c>
      <c r="O223" s="59">
        <v>403.75811152631223</v>
      </c>
      <c r="P223" s="58">
        <v>13.458603717543742</v>
      </c>
    </row>
    <row r="224" spans="1:16">
      <c r="A224" s="55" t="s">
        <v>762</v>
      </c>
      <c r="B224" s="55" t="s">
        <v>233</v>
      </c>
      <c r="C224" s="56">
        <v>4581844648</v>
      </c>
      <c r="D224" s="56">
        <v>870000000</v>
      </c>
      <c r="E224" s="57">
        <v>20.242597408643888</v>
      </c>
      <c r="F224" s="57">
        <v>2.115213940297167</v>
      </c>
      <c r="G224" s="56">
        <v>174.93409199999999</v>
      </c>
      <c r="H224" s="57">
        <v>11.3</v>
      </c>
      <c r="I224" s="57">
        <v>-0.17811642778048942</v>
      </c>
      <c r="J224" s="56">
        <v>4586945</v>
      </c>
      <c r="K224" s="57">
        <v>2086.3559515102102</v>
      </c>
      <c r="L224" s="57">
        <v>45.977011494252871</v>
      </c>
      <c r="M224" s="57">
        <v>20.100000000000001</v>
      </c>
      <c r="N224" s="58">
        <v>31.112677480950666</v>
      </c>
      <c r="O224" s="59">
        <v>320.30420725889553</v>
      </c>
      <c r="P224" s="58">
        <v>10.676806908629851</v>
      </c>
    </row>
    <row r="225" spans="1:16">
      <c r="A225" s="55" t="s">
        <v>524</v>
      </c>
      <c r="B225" s="55" t="s">
        <v>233</v>
      </c>
      <c r="C225" s="56">
        <v>7797972597</v>
      </c>
      <c r="D225" s="56">
        <v>960000000</v>
      </c>
      <c r="E225" s="57">
        <v>22.482370224564704</v>
      </c>
      <c r="F225" s="57">
        <v>3.9031892750980388</v>
      </c>
      <c r="G225" s="56">
        <v>279.81076200000001</v>
      </c>
      <c r="H225" s="57">
        <v>6.36</v>
      </c>
      <c r="I225" s="57">
        <v>0.10032963820767815</v>
      </c>
      <c r="J225" s="56">
        <v>-282199228</v>
      </c>
      <c r="K225" s="57">
        <v>-20.411111826287492</v>
      </c>
      <c r="L225" s="57">
        <v>41.666666666666664</v>
      </c>
      <c r="M225" s="57">
        <v>29.14</v>
      </c>
      <c r="N225" s="58">
        <v>17.080467598135666</v>
      </c>
      <c r="O225" s="59">
        <v>2146.0363519622379</v>
      </c>
      <c r="P225" s="58">
        <v>71.534545065407926</v>
      </c>
    </row>
    <row r="226" spans="1:16">
      <c r="A226" s="55" t="s">
        <v>80</v>
      </c>
      <c r="B226" s="55" t="s">
        <v>233</v>
      </c>
      <c r="C226" s="56">
        <v>2545549000</v>
      </c>
      <c r="D226" s="56">
        <v>1053000000</v>
      </c>
      <c r="E226" s="57">
        <v>33.75650786968211</v>
      </c>
      <c r="F226" s="57">
        <v>32.057462364370473</v>
      </c>
      <c r="G226" s="56">
        <v>774.54246000000001</v>
      </c>
      <c r="H226" s="57">
        <v>1.53</v>
      </c>
      <c r="I226" s="57">
        <v>-6.1459854861798842E-2</v>
      </c>
      <c r="J226" s="56">
        <v>-222180000</v>
      </c>
      <c r="K226" s="57">
        <v>-4.7394004860923573</v>
      </c>
      <c r="L226" s="57">
        <v>37.986704653371319</v>
      </c>
      <c r="M226" s="57">
        <v>73.55</v>
      </c>
      <c r="N226" s="58">
        <v>46.504648888745052</v>
      </c>
      <c r="O226" s="59">
        <v>82.18749108304263</v>
      </c>
      <c r="P226" s="58">
        <v>2.7395830361014211</v>
      </c>
    </row>
    <row r="227" spans="1:16">
      <c r="A227" s="55" t="s">
        <v>340</v>
      </c>
      <c r="B227" s="55" t="s">
        <v>233</v>
      </c>
      <c r="C227" s="56">
        <v>15777601159</v>
      </c>
      <c r="D227" s="56">
        <v>1086980000</v>
      </c>
      <c r="E227" s="57">
        <v>15.304745753639441</v>
      </c>
      <c r="F227" s="57">
        <v>1.5644513293344293</v>
      </c>
      <c r="G227" s="56">
        <v>266.47241100000002</v>
      </c>
      <c r="H227" s="57">
        <v>9.81</v>
      </c>
      <c r="I227" s="57">
        <v>-0.1232625884878864</v>
      </c>
      <c r="J227" s="56">
        <v>896857779</v>
      </c>
      <c r="K227" s="57">
        <v>10.907883311117493</v>
      </c>
      <c r="L227" s="57">
        <v>36.799205137169039</v>
      </c>
      <c r="M227" s="57">
        <v>24.51</v>
      </c>
      <c r="N227" s="58">
        <v>59.472122772864125</v>
      </c>
      <c r="O227" s="59">
        <v>265.99678630819852</v>
      </c>
      <c r="P227" s="58">
        <v>8.866559543606618</v>
      </c>
    </row>
    <row r="228" spans="1:16">
      <c r="A228" s="55" t="s">
        <v>648</v>
      </c>
      <c r="B228" s="55" t="s">
        <v>233</v>
      </c>
      <c r="C228" s="56">
        <v>4399219392</v>
      </c>
      <c r="D228" s="56">
        <v>1112000000</v>
      </c>
      <c r="E228" s="57">
        <v>15.47768484666242</v>
      </c>
      <c r="F228" s="57">
        <v>0.74551587235814876</v>
      </c>
      <c r="G228" s="56">
        <v>277.98263300000002</v>
      </c>
      <c r="H228" s="57">
        <v>9.3000000000000007</v>
      </c>
      <c r="I228" s="57">
        <v>-1.1302878449577918</v>
      </c>
      <c r="J228" s="56">
        <v>-160816500</v>
      </c>
      <c r="K228" s="57">
        <v>-129.09769830832036</v>
      </c>
      <c r="L228" s="57">
        <v>35.97122302158273</v>
      </c>
      <c r="M228" s="57">
        <v>24.99</v>
      </c>
      <c r="N228" s="58">
        <v>52.822499176123891</v>
      </c>
      <c r="O228" s="59">
        <v>150.26226585326037</v>
      </c>
      <c r="P228" s="58">
        <v>5.0087421951086792</v>
      </c>
    </row>
    <row r="229" spans="1:16">
      <c r="A229" s="55" t="s">
        <v>485</v>
      </c>
      <c r="B229" s="55" t="s">
        <v>233</v>
      </c>
      <c r="C229" s="56">
        <v>1973820337</v>
      </c>
      <c r="D229" s="56">
        <v>1482400000</v>
      </c>
      <c r="E229" s="57">
        <v>5.0310468907161088</v>
      </c>
      <c r="F229" s="57">
        <v>0.33938524627064953</v>
      </c>
      <c r="G229" s="56">
        <v>727.55648099999996</v>
      </c>
      <c r="H229" s="57">
        <v>10.93</v>
      </c>
      <c r="I229" s="57">
        <v>-7.774529029756394E-3</v>
      </c>
      <c r="J229" s="56">
        <v>80169598</v>
      </c>
      <c r="K229" s="57">
        <v>184.90799966341356</v>
      </c>
      <c r="L229" s="57">
        <v>26.98327037236913</v>
      </c>
      <c r="M229" s="57">
        <v>49.07</v>
      </c>
      <c r="N229" s="58">
        <v>27.257322878498496</v>
      </c>
      <c r="O229" s="59">
        <v>1469.5569101110823</v>
      </c>
      <c r="P229" s="58">
        <v>48.985230337036079</v>
      </c>
    </row>
    <row r="230" spans="1:16">
      <c r="A230" s="55" t="s">
        <v>8</v>
      </c>
      <c r="B230" s="55" t="s">
        <v>233</v>
      </c>
      <c r="C230" s="56">
        <v>7531082000</v>
      </c>
      <c r="D230" s="56">
        <v>2160000000</v>
      </c>
      <c r="E230" s="57">
        <v>30.256347509400342</v>
      </c>
      <c r="F230" s="57">
        <v>7.0037841456945236</v>
      </c>
      <c r="G230" s="56">
        <v>595.52635199999997</v>
      </c>
      <c r="H230" s="57">
        <v>2.2200000000000002</v>
      </c>
      <c r="I230" s="57">
        <v>-8.6645445689256029E-2</v>
      </c>
      <c r="J230" s="56">
        <v>255518000</v>
      </c>
      <c r="K230" s="57">
        <v>16.906832395369406</v>
      </c>
      <c r="L230" s="57">
        <v>18.518518518518519</v>
      </c>
      <c r="M230" s="57">
        <v>27.57</v>
      </c>
      <c r="N230" s="58">
        <v>53.472121406965769</v>
      </c>
      <c r="O230" s="59">
        <v>719.58263416205045</v>
      </c>
      <c r="P230" s="58">
        <v>23.986087805401681</v>
      </c>
    </row>
    <row r="231" spans="1:16">
      <c r="A231" s="55" t="s">
        <v>674</v>
      </c>
      <c r="B231" s="55" t="s">
        <v>233</v>
      </c>
      <c r="C231" s="56">
        <v>5220479890</v>
      </c>
      <c r="D231" s="56">
        <v>2178000000</v>
      </c>
      <c r="E231" s="57">
        <v>3.5245286505092257</v>
      </c>
      <c r="F231" s="57">
        <v>9.5190640374580721E-2</v>
      </c>
      <c r="G231" s="56">
        <v>656.11429699999997</v>
      </c>
      <c r="H231" s="57">
        <v>17.3</v>
      </c>
      <c r="I231" s="57">
        <v>-0.16214625782683711</v>
      </c>
      <c r="J231" s="56">
        <v>116330745</v>
      </c>
      <c r="K231" s="57">
        <v>318.28215318315034</v>
      </c>
      <c r="L231" s="57">
        <v>18.365472910927455</v>
      </c>
      <c r="M231" s="57">
        <v>30.12</v>
      </c>
      <c r="N231" s="58">
        <v>60.536588139495571</v>
      </c>
      <c r="O231" s="59">
        <v>1091.4894189409692</v>
      </c>
      <c r="P231" s="58">
        <v>36.382980631365641</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298.62618615596659</v>
      </c>
      <c r="P232" s="58">
        <v>9.9542062051988864</v>
      </c>
    </row>
    <row r="233" spans="1:16">
      <c r="A233" s="55" t="s">
        <v>235</v>
      </c>
      <c r="B233" s="55" t="s">
        <v>233</v>
      </c>
      <c r="C233" s="56">
        <v>83438856000</v>
      </c>
      <c r="D233" s="56">
        <v>2798079000</v>
      </c>
      <c r="E233" s="57">
        <v>0.61810989523166793</v>
      </c>
      <c r="F233" s="57">
        <v>2.8321165472109384E-3</v>
      </c>
      <c r="G233" s="56">
        <v>821.38268200000005</v>
      </c>
      <c r="H233" s="57">
        <v>78.8</v>
      </c>
      <c r="I233" s="57">
        <v>-2.353657400113832</v>
      </c>
      <c r="J233" s="56">
        <v>5300546000</v>
      </c>
      <c r="K233" s="57">
        <v>41.17503404366267</v>
      </c>
      <c r="L233" s="57">
        <v>14.295522034938971</v>
      </c>
      <c r="M233" s="57">
        <v>29.35</v>
      </c>
      <c r="N233" s="58">
        <v>55.277235208106767</v>
      </c>
      <c r="O233" s="59">
        <v>1333.8569487009352</v>
      </c>
      <c r="P233" s="58">
        <v>44.461898290031172</v>
      </c>
    </row>
    <row r="234" spans="1:16">
      <c r="A234" s="55" t="s">
        <v>529</v>
      </c>
      <c r="B234" s="55" t="s">
        <v>233</v>
      </c>
      <c r="C234" s="56">
        <v>11202226165</v>
      </c>
      <c r="D234" s="56">
        <v>2876530554</v>
      </c>
      <c r="E234" s="57">
        <v>10.109737456683023</v>
      </c>
      <c r="F234" s="57">
        <v>0.70291187713092673</v>
      </c>
      <c r="G234" s="56">
        <v>750.95738100000005</v>
      </c>
      <c r="H234" s="57">
        <v>5.27</v>
      </c>
      <c r="I234" s="57">
        <v>5.184526691899994E-2</v>
      </c>
      <c r="J234" s="56">
        <v>-880002369</v>
      </c>
      <c r="K234" s="57">
        <v>-16.343879603805931</v>
      </c>
      <c r="L234" s="57">
        <v>13.905640579543798</v>
      </c>
      <c r="M234" s="57">
        <v>26.1</v>
      </c>
      <c r="N234" s="58">
        <v>16.513505940247303</v>
      </c>
      <c r="O234" s="59">
        <v>854.58029861959858</v>
      </c>
      <c r="P234" s="58">
        <v>28.486009953986621</v>
      </c>
    </row>
    <row r="235" spans="1:16">
      <c r="A235" s="55" t="s">
        <v>463</v>
      </c>
      <c r="B235" s="55" t="s">
        <v>233</v>
      </c>
      <c r="C235" s="56">
        <v>40334782642</v>
      </c>
      <c r="D235" s="56">
        <v>3000000000</v>
      </c>
      <c r="E235" s="57">
        <v>12.281066954534875</v>
      </c>
      <c r="F235" s="57">
        <v>0.93677093474713002</v>
      </c>
      <c r="G235" s="56">
        <v>808.37745500000005</v>
      </c>
      <c r="H235" s="57">
        <v>4.03</v>
      </c>
      <c r="I235" s="57">
        <v>2.4119834557898123E-2</v>
      </c>
      <c r="J235" s="56">
        <v>-4574215000</v>
      </c>
      <c r="K235" s="57">
        <v>-2.8660655434866968</v>
      </c>
      <c r="L235" s="57">
        <v>13.333333333333334</v>
      </c>
      <c r="M235" s="57">
        <v>26.94</v>
      </c>
      <c r="N235" s="58">
        <v>34.170746035762861</v>
      </c>
      <c r="O235" s="59">
        <v>1053.6533680209864</v>
      </c>
      <c r="P235" s="58">
        <v>35.121778934032882</v>
      </c>
    </row>
    <row r="236" spans="1:16">
      <c r="A236" s="55" t="s">
        <v>236</v>
      </c>
      <c r="B236" s="55" t="s">
        <v>233</v>
      </c>
      <c r="C236" s="56">
        <v>19322859634</v>
      </c>
      <c r="D236" s="56">
        <v>4500000000</v>
      </c>
      <c r="E236" s="57">
        <v>8.1587987800556121</v>
      </c>
      <c r="F236" s="57">
        <v>1.8130663955679138</v>
      </c>
      <c r="G236" s="56">
        <v>2540.2949250000001</v>
      </c>
      <c r="H236" s="57">
        <v>1.93</v>
      </c>
      <c r="I236" s="57">
        <v>-2.4725645005827745E-2</v>
      </c>
      <c r="J236" s="56">
        <v>132915830</v>
      </c>
      <c r="K236" s="57">
        <v>33.856012485495519</v>
      </c>
      <c r="L236" s="57">
        <v>8.8888888888888893</v>
      </c>
      <c r="M236" s="57">
        <v>56.45</v>
      </c>
      <c r="N236" s="58">
        <v>33.770406908755142</v>
      </c>
      <c r="O236" s="59">
        <v>578.20122290699851</v>
      </c>
      <c r="P236" s="58">
        <v>19.27337409689995</v>
      </c>
    </row>
    <row r="237" spans="1:16">
      <c r="A237" s="55" t="s">
        <v>681</v>
      </c>
      <c r="B237" s="55" t="s">
        <v>233</v>
      </c>
      <c r="C237" s="56">
        <v>119321530000</v>
      </c>
      <c r="D237" s="56">
        <v>5921052000</v>
      </c>
      <c r="E237" s="57">
        <v>1.1372795073465447</v>
      </c>
      <c r="F237" s="57">
        <v>1.0670771824430155E-2</v>
      </c>
      <c r="G237" s="56">
        <v>1931.812445</v>
      </c>
      <c r="H237" s="57">
        <v>18.21</v>
      </c>
      <c r="I237" s="57">
        <v>-0.71575275883347089</v>
      </c>
      <c r="J237" s="56">
        <v>4524638000</v>
      </c>
      <c r="K237" s="57">
        <v>23.555240441334753</v>
      </c>
      <c r="L237" s="57">
        <v>6.7555562761482246</v>
      </c>
      <c r="M237" s="57">
        <v>32.619999999999997</v>
      </c>
      <c r="N237" s="58">
        <v>47.07702098723442</v>
      </c>
      <c r="O237" s="59">
        <v>959.05174979341996</v>
      </c>
      <c r="P237" s="58">
        <v>31.968391659780664</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295.60055532781507</v>
      </c>
      <c r="P238" s="104">
        <v>9.8533518442605033</v>
      </c>
    </row>
    <row r="239" spans="1:16">
      <c r="A239" s="101" t="s">
        <v>338</v>
      </c>
      <c r="B239" s="101" t="s">
        <v>696</v>
      </c>
      <c r="C239" s="102">
        <v>11840467894</v>
      </c>
      <c r="D239" s="102">
        <v>85048841</v>
      </c>
      <c r="E239" s="103">
        <v>83.040766738480542</v>
      </c>
      <c r="F239" s="103">
        <v>65.09261091398885</v>
      </c>
      <c r="G239" s="102">
        <v>31.079121000000001</v>
      </c>
      <c r="H239" s="103">
        <v>15.5</v>
      </c>
      <c r="I239" s="103">
        <v>-0.65005125240200812</v>
      </c>
      <c r="J239" s="102">
        <v>31544883</v>
      </c>
      <c r="K239" s="103">
        <v>40.441824273052461</v>
      </c>
      <c r="L239" s="103">
        <v>470.31799057673226</v>
      </c>
      <c r="M239" s="103">
        <v>36.54</v>
      </c>
      <c r="N239" s="104">
        <v>23.687258279991955</v>
      </c>
      <c r="O239" s="105">
        <v>367.95206128248356</v>
      </c>
      <c r="P239" s="104">
        <v>12.265068709416118</v>
      </c>
    </row>
    <row r="240" spans="1:16">
      <c r="A240" s="101" t="s">
        <v>418</v>
      </c>
      <c r="B240" s="101" t="s">
        <v>696</v>
      </c>
      <c r="C240" s="102">
        <v>2439015994</v>
      </c>
      <c r="D240" s="102">
        <v>196000000</v>
      </c>
      <c r="E240" s="103">
        <v>51.344081251474606</v>
      </c>
      <c r="F240" s="103">
        <v>37.422799745972746</v>
      </c>
      <c r="G240" s="102">
        <v>110.663554</v>
      </c>
      <c r="H240" s="103">
        <v>7.04</v>
      </c>
      <c r="I240" s="103">
        <v>5.3451328016418387E-4</v>
      </c>
      <c r="J240" s="102">
        <v>-61738437</v>
      </c>
      <c r="K240" s="103">
        <v>-22.222784810700666</v>
      </c>
      <c r="L240" s="103">
        <v>204.08163265306123</v>
      </c>
      <c r="M240" s="103">
        <v>56.46</v>
      </c>
      <c r="N240" s="104">
        <v>5.9223515962456015E-2</v>
      </c>
      <c r="O240" s="105">
        <v>1301.5278846661167</v>
      </c>
      <c r="P240" s="104">
        <v>43.384262822203894</v>
      </c>
    </row>
    <row r="241" spans="1:16">
      <c r="A241" s="101" t="s">
        <v>650</v>
      </c>
      <c r="B241" s="101" t="s">
        <v>696</v>
      </c>
      <c r="C241" s="102">
        <v>8057302670</v>
      </c>
      <c r="D241" s="102">
        <v>268000000</v>
      </c>
      <c r="E241" s="103">
        <v>17.434423831903366</v>
      </c>
      <c r="F241" s="103">
        <v>2.0985103312353597</v>
      </c>
      <c r="G241" s="102">
        <v>72.488142999999994</v>
      </c>
      <c r="H241" s="103">
        <v>31.66</v>
      </c>
      <c r="I241" s="103">
        <v>-1.6073494568869862</v>
      </c>
      <c r="J241" s="102">
        <v>-178534898</v>
      </c>
      <c r="K241" s="103">
        <v>-46.534319581597991</v>
      </c>
      <c r="L241" s="103">
        <v>149.25373134328359</v>
      </c>
      <c r="M241" s="103">
        <v>27.04</v>
      </c>
      <c r="N241" s="104">
        <v>0.22537048400226301</v>
      </c>
      <c r="O241" s="105">
        <v>869.64863739531461</v>
      </c>
      <c r="P241" s="104">
        <v>28.988287913177153</v>
      </c>
    </row>
    <row r="242" spans="1:16">
      <c r="A242" s="101" t="s">
        <v>90</v>
      </c>
      <c r="B242" s="101" t="s">
        <v>696</v>
      </c>
      <c r="C242" s="102">
        <v>580181807</v>
      </c>
      <c r="D242" s="102">
        <v>280000000</v>
      </c>
      <c r="E242" s="103">
        <v>63.127550984335279</v>
      </c>
      <c r="F242" s="103">
        <v>112.72776961488442</v>
      </c>
      <c r="G242" s="102">
        <v>236.45923999999999</v>
      </c>
      <c r="H242" s="103">
        <v>2.68</v>
      </c>
      <c r="I242" s="103">
        <v>-6.9338997670175484E-2</v>
      </c>
      <c r="J242" s="102">
        <v>1475420</v>
      </c>
      <c r="K242" s="103">
        <v>379.55294085751854</v>
      </c>
      <c r="L242" s="103">
        <v>142.85714285714286</v>
      </c>
      <c r="M242" s="103">
        <v>84.44</v>
      </c>
      <c r="N242" s="104">
        <v>5.6473695175796479</v>
      </c>
      <c r="O242" s="105">
        <v>546.70685022858913</v>
      </c>
      <c r="P242" s="104">
        <v>18.223561674286305</v>
      </c>
    </row>
    <row r="243" spans="1:16">
      <c r="A243" s="101" t="s">
        <v>469</v>
      </c>
      <c r="B243" s="101" t="s">
        <v>696</v>
      </c>
      <c r="C243" s="102">
        <v>443218015</v>
      </c>
      <c r="D243" s="102">
        <v>347500000</v>
      </c>
      <c r="E243" s="103">
        <v>32.458402290448255</v>
      </c>
      <c r="F243" s="103">
        <v>31.135158072372427</v>
      </c>
      <c r="G243" s="102">
        <v>335.80419000000001</v>
      </c>
      <c r="H243" s="103">
        <v>3.67</v>
      </c>
      <c r="I243" s="103">
        <v>-0.34816177026074691</v>
      </c>
      <c r="J243" s="102">
        <v>-20352695</v>
      </c>
      <c r="K243" s="103">
        <v>-51.221717811818039</v>
      </c>
      <c r="L243" s="103">
        <v>115.10791366906474</v>
      </c>
      <c r="M243" s="103">
        <v>96.63</v>
      </c>
      <c r="N243" s="104">
        <v>15.606924946468032</v>
      </c>
      <c r="O243" s="105">
        <v>747.8003198991471</v>
      </c>
      <c r="P243" s="104">
        <v>24.926677329971572</v>
      </c>
    </row>
    <row r="244" spans="1:16">
      <c r="A244" s="101" t="s">
        <v>437</v>
      </c>
      <c r="B244" s="101" t="s">
        <v>696</v>
      </c>
      <c r="C244" s="102">
        <v>26585946865</v>
      </c>
      <c r="D244" s="102">
        <v>385000000</v>
      </c>
      <c r="E244" s="103">
        <v>15.734967755904076</v>
      </c>
      <c r="F244" s="103">
        <v>1.9461926723443508</v>
      </c>
      <c r="G244" s="102">
        <v>117.04502599999999</v>
      </c>
      <c r="H244" s="103">
        <v>21.72</v>
      </c>
      <c r="I244" s="103">
        <v>-0.44456576309226392</v>
      </c>
      <c r="J244" s="102">
        <v>-1360985632</v>
      </c>
      <c r="K244" s="103">
        <v>-5.9405476515713866</v>
      </c>
      <c r="L244" s="103">
        <v>103.8961038961039</v>
      </c>
      <c r="M244" s="103">
        <v>30.4</v>
      </c>
      <c r="N244" s="104">
        <v>4.7881423273020793</v>
      </c>
      <c r="O244" s="105">
        <v>848.56482492615783</v>
      </c>
      <c r="P244" s="104">
        <v>28.285494164205261</v>
      </c>
    </row>
    <row r="245" spans="1:16">
      <c r="A245" s="101" t="s">
        <v>186</v>
      </c>
      <c r="B245" s="101" t="s">
        <v>696</v>
      </c>
      <c r="C245" s="102">
        <v>4100200245</v>
      </c>
      <c r="D245" s="102">
        <v>1130000000</v>
      </c>
      <c r="E245" s="103">
        <v>18.819536127604731</v>
      </c>
      <c r="F245" s="103">
        <v>8.3272283750463405</v>
      </c>
      <c r="G245" s="102">
        <v>889.34080200000005</v>
      </c>
      <c r="H245" s="103">
        <v>2.39</v>
      </c>
      <c r="I245" s="103">
        <v>-4.4116995893507038E-2</v>
      </c>
      <c r="J245" s="102">
        <v>-21599676</v>
      </c>
      <c r="K245" s="103">
        <v>-104.63119909761609</v>
      </c>
      <c r="L245" s="103">
        <v>35.398230088495573</v>
      </c>
      <c r="M245" s="103">
        <v>78.7</v>
      </c>
      <c r="N245" s="104">
        <v>0.13580124881339725</v>
      </c>
      <c r="O245" s="105">
        <v>287.67487393922761</v>
      </c>
      <c r="P245" s="104">
        <v>9.5891624646409195</v>
      </c>
    </row>
    <row r="246" spans="1:16">
      <c r="A246" s="65" t="s">
        <v>765</v>
      </c>
      <c r="B246" s="65" t="s">
        <v>743</v>
      </c>
      <c r="C246" s="66">
        <v>311457358</v>
      </c>
      <c r="D246" s="66">
        <v>11320341</v>
      </c>
      <c r="E246" s="67">
        <v>17.763220386265896</v>
      </c>
      <c r="F246" s="67">
        <v>5.6241641997885221</v>
      </c>
      <c r="G246" s="66">
        <v>8.0576760000000007</v>
      </c>
      <c r="H246" s="67">
        <v>279.5</v>
      </c>
      <c r="I246" s="67">
        <v>-2.0273377132216979</v>
      </c>
      <c r="J246" s="66">
        <v>16005244</v>
      </c>
      <c r="K246" s="67">
        <v>197.33377004436795</v>
      </c>
      <c r="L246" s="67">
        <v>3533.46246371907</v>
      </c>
      <c r="M246" s="67">
        <v>71.17</v>
      </c>
      <c r="N246" s="68">
        <v>63.902350149513119</v>
      </c>
      <c r="O246" s="69">
        <v>480.0865477948953</v>
      </c>
      <c r="P246" s="68">
        <v>16.00288492649651</v>
      </c>
    </row>
    <row r="247" spans="1:16">
      <c r="A247" s="30" t="s">
        <v>388</v>
      </c>
      <c r="B247" s="30" t="s">
        <v>349</v>
      </c>
      <c r="C247" s="31">
        <v>162494773</v>
      </c>
      <c r="D247" s="31">
        <v>6917538</v>
      </c>
      <c r="E247" s="32">
        <v>75.696766572442215</v>
      </c>
      <c r="F247" s="32">
        <v>94.333899216896754</v>
      </c>
      <c r="G247" s="31">
        <v>4.5362669999999996</v>
      </c>
      <c r="H247" s="32">
        <v>116.5</v>
      </c>
      <c r="I247" s="32">
        <v>-0.61377873229348268</v>
      </c>
      <c r="J247" s="31">
        <v>-22534642</v>
      </c>
      <c r="K247" s="32">
        <v>-35.608926380991541</v>
      </c>
      <c r="L247" s="32">
        <v>5782.4040865406159</v>
      </c>
      <c r="M247" s="32">
        <v>65.569999999999993</v>
      </c>
      <c r="N247" s="33">
        <v>55.537223898139715</v>
      </c>
      <c r="O247" s="34">
        <v>268.25055878149107</v>
      </c>
      <c r="P247" s="33">
        <v>8.9416852927163681</v>
      </c>
    </row>
    <row r="248" spans="1:16">
      <c r="A248" s="30" t="s">
        <v>417</v>
      </c>
      <c r="B248" s="30" t="s">
        <v>349</v>
      </c>
      <c r="C248" s="31">
        <v>651050782</v>
      </c>
      <c r="D248" s="31">
        <v>7635461</v>
      </c>
      <c r="E248" s="32">
        <v>53.818457301816494</v>
      </c>
      <c r="F248" s="32">
        <v>53.397638416308055</v>
      </c>
      <c r="G248" s="31">
        <v>5.6142630000000002</v>
      </c>
      <c r="H248" s="32">
        <v>132.4</v>
      </c>
      <c r="I248" s="32">
        <v>-10.471583258575549</v>
      </c>
      <c r="J248" s="31">
        <v>5770573</v>
      </c>
      <c r="K248" s="32">
        <v>174.65871274828339</v>
      </c>
      <c r="L248" s="32">
        <v>5238.7144666183221</v>
      </c>
      <c r="M248" s="32">
        <v>73.52</v>
      </c>
      <c r="N248" s="33">
        <v>30.090616389035471</v>
      </c>
      <c r="O248" s="34">
        <v>239.04679611441281</v>
      </c>
      <c r="P248" s="33">
        <v>7.9682265371470935</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1957.4767457048708</v>
      </c>
      <c r="P249" s="33">
        <v>65.249224856829031</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436.82621441595757</v>
      </c>
      <c r="P250" s="33">
        <v>14.560873813865252</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5.6803161557466364</v>
      </c>
      <c r="F252" s="32">
        <v>0.12398207283534027</v>
      </c>
      <c r="G252" s="31">
        <v>4.3228220000000004</v>
      </c>
      <c r="H252" s="32">
        <v>1629</v>
      </c>
      <c r="I252" s="32">
        <v>-34.81424657706475</v>
      </c>
      <c r="J252" s="31">
        <v>162266865</v>
      </c>
      <c r="K252" s="32">
        <v>282.34738496981498</v>
      </c>
      <c r="L252" s="32">
        <v>1422.2222222222222</v>
      </c>
      <c r="M252" s="32">
        <v>15.37</v>
      </c>
      <c r="N252" s="33">
        <v>5.1148354266213447</v>
      </c>
      <c r="O252" s="34">
        <v>184.11334794614896</v>
      </c>
      <c r="P252" s="33">
        <v>6.1371115982049655</v>
      </c>
    </row>
    <row r="253" spans="1:16">
      <c r="A253" s="30" t="s">
        <v>669</v>
      </c>
      <c r="B253" s="30" t="s">
        <v>349</v>
      </c>
      <c r="C253" s="31">
        <v>204500139</v>
      </c>
      <c r="D253" s="31">
        <v>30000000</v>
      </c>
      <c r="E253" s="32">
        <v>1.1988089832751161</v>
      </c>
      <c r="F253" s="32">
        <v>1.1256422378170105E-2</v>
      </c>
      <c r="G253" s="31">
        <v>9.3998380000000008</v>
      </c>
      <c r="H253" s="32">
        <v>3550</v>
      </c>
      <c r="I253" s="32">
        <v>399.75006417990016</v>
      </c>
      <c r="J253" s="31">
        <v>30988843</v>
      </c>
      <c r="K253" s="32">
        <v>3436.72075785469</v>
      </c>
      <c r="L253" s="32">
        <v>1333.3333333333333</v>
      </c>
      <c r="M253" s="32">
        <v>31.33</v>
      </c>
      <c r="N253" s="33">
        <v>66.191165879989086</v>
      </c>
      <c r="O253" s="34">
        <v>2675.9800486709023</v>
      </c>
      <c r="P253" s="33">
        <v>89.199334955696742</v>
      </c>
    </row>
    <row r="254" spans="1:16">
      <c r="A254" s="30" t="s">
        <v>405</v>
      </c>
      <c r="B254" s="30" t="s">
        <v>349</v>
      </c>
      <c r="C254" s="31">
        <v>7204572126</v>
      </c>
      <c r="D254" s="31">
        <v>32387040</v>
      </c>
      <c r="E254" s="32">
        <v>37.881558617774907</v>
      </c>
      <c r="F254" s="32">
        <v>16.358765995293442</v>
      </c>
      <c r="G254" s="31">
        <v>14.567467000000001</v>
      </c>
      <c r="H254" s="32">
        <v>72.5</v>
      </c>
      <c r="I254" s="32">
        <v>0.58847358865926935</v>
      </c>
      <c r="J254" s="31">
        <v>-327345700</v>
      </c>
      <c r="K254" s="32">
        <v>-7.0740912741484001</v>
      </c>
      <c r="L254" s="32">
        <v>1235.0619260049698</v>
      </c>
      <c r="M254" s="32">
        <v>44.97</v>
      </c>
      <c r="N254" s="33">
        <v>368.74689757873256</v>
      </c>
      <c r="O254" s="34">
        <v>956.70908888195072</v>
      </c>
      <c r="P254" s="33">
        <v>31.890302962731692</v>
      </c>
    </row>
    <row r="255" spans="1:16">
      <c r="A255" s="30" t="s">
        <v>673</v>
      </c>
      <c r="B255" s="30" t="s">
        <v>349</v>
      </c>
      <c r="C255" s="31">
        <v>1474864054</v>
      </c>
      <c r="D255" s="31">
        <v>36732300</v>
      </c>
      <c r="E255" s="32">
        <v>15.093230855978906</v>
      </c>
      <c r="F255" s="32">
        <v>3.3680168956537035</v>
      </c>
      <c r="G255" s="31">
        <v>21.706330999999999</v>
      </c>
      <c r="H255" s="32">
        <v>122.1</v>
      </c>
      <c r="I255" s="32">
        <v>1.0370373649046627</v>
      </c>
      <c r="J255" s="31">
        <v>-253569202</v>
      </c>
      <c r="K255" s="32">
        <v>-17.673047691335952</v>
      </c>
      <c r="L255" s="32">
        <v>1088.959852772628</v>
      </c>
      <c r="M255" s="32">
        <v>59.09</v>
      </c>
      <c r="N255" s="33">
        <v>15.272355791452421</v>
      </c>
      <c r="O255" s="34">
        <v>2614.5972571131069</v>
      </c>
      <c r="P255" s="33">
        <v>87.153241903770237</v>
      </c>
    </row>
    <row r="256" spans="1:16">
      <c r="A256" s="30" t="s">
        <v>81</v>
      </c>
      <c r="B256" s="30" t="s">
        <v>349</v>
      </c>
      <c r="C256" s="31">
        <v>886453369</v>
      </c>
      <c r="D256" s="31">
        <v>37250000</v>
      </c>
      <c r="E256" s="32">
        <v>44.913118449605889</v>
      </c>
      <c r="F256" s="32">
        <v>36.537009110926085</v>
      </c>
      <c r="G256" s="31">
        <v>26.585895000000001</v>
      </c>
      <c r="H256" s="32">
        <v>33.5</v>
      </c>
      <c r="I256" s="32">
        <v>-1.2329229979360221</v>
      </c>
      <c r="J256" s="31">
        <v>-336099310</v>
      </c>
      <c r="K256" s="32">
        <v>-3.6574011413471812</v>
      </c>
      <c r="L256" s="32">
        <v>1073.8255033557048</v>
      </c>
      <c r="M256" s="32">
        <v>71.37</v>
      </c>
      <c r="N256" s="33">
        <v>38.787078004221968</v>
      </c>
      <c r="O256" s="34">
        <v>77.270837636439893</v>
      </c>
      <c r="P256" s="33">
        <v>2.5756945878813298</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1.5746344515627873</v>
      </c>
      <c r="F258" s="32">
        <v>2.2408243166537771E-2</v>
      </c>
      <c r="G258" s="31">
        <v>16.937048000000001</v>
      </c>
      <c r="H258" s="32">
        <v>1500</v>
      </c>
      <c r="I258" s="32">
        <v>-41.325045661614013</v>
      </c>
      <c r="J258" s="31">
        <v>-10386136</v>
      </c>
      <c r="K258" s="32">
        <v>-6765.7809891955967</v>
      </c>
      <c r="L258" s="32">
        <v>853.84553135992132</v>
      </c>
      <c r="M258" s="32">
        <v>36.15</v>
      </c>
      <c r="N258" s="33">
        <v>12.119447882095669</v>
      </c>
      <c r="O258" s="34">
        <v>1009.9854855286653</v>
      </c>
      <c r="P258" s="33">
        <v>33.666182850955508</v>
      </c>
    </row>
    <row r="259" spans="1:16">
      <c r="A259" s="30" t="s">
        <v>240</v>
      </c>
      <c r="B259" s="30" t="s">
        <v>349</v>
      </c>
      <c r="C259" s="31">
        <v>4697773484</v>
      </c>
      <c r="D259" s="31">
        <v>70000000</v>
      </c>
      <c r="E259" s="32">
        <v>3.9588407247528892</v>
      </c>
      <c r="F259" s="32">
        <v>8.2201842291380584E-2</v>
      </c>
      <c r="G259" s="31">
        <v>14.69279</v>
      </c>
      <c r="H259" s="32">
        <v>688</v>
      </c>
      <c r="I259" s="32">
        <v>38.156955700742856</v>
      </c>
      <c r="J259" s="31">
        <v>-580466284</v>
      </c>
      <c r="K259" s="32">
        <v>-82.967781811768418</v>
      </c>
      <c r="L259" s="32">
        <v>571.42857142857144</v>
      </c>
      <c r="M259" s="32">
        <v>20.98</v>
      </c>
      <c r="N259" s="33">
        <v>17.415546928552576</v>
      </c>
      <c r="O259" s="34">
        <v>2626.6012468083713</v>
      </c>
      <c r="P259" s="33">
        <v>87.553374893612371</v>
      </c>
    </row>
    <row r="260" spans="1:16">
      <c r="A260" s="30" t="s">
        <v>141</v>
      </c>
      <c r="B260" s="30" t="s">
        <v>349</v>
      </c>
      <c r="C260" s="31">
        <v>30199553337</v>
      </c>
      <c r="D260" s="31">
        <v>105000000</v>
      </c>
      <c r="E260" s="32">
        <v>6.9354482289162593</v>
      </c>
      <c r="F260" s="32">
        <v>0.22090932406167413</v>
      </c>
      <c r="G260" s="31">
        <v>19.260493</v>
      </c>
      <c r="H260" s="32">
        <v>299.5</v>
      </c>
      <c r="I260" s="32">
        <v>-3.8485424944328201</v>
      </c>
      <c r="J260" s="31">
        <v>-367159109</v>
      </c>
      <c r="K260" s="32">
        <v>-85.507888080205575</v>
      </c>
      <c r="L260" s="32">
        <v>380.95238095238096</v>
      </c>
      <c r="M260" s="32">
        <v>18.34</v>
      </c>
      <c r="N260" s="33">
        <v>2.3430278880361248</v>
      </c>
      <c r="O260" s="34">
        <v>488.76579769781995</v>
      </c>
      <c r="P260" s="33">
        <v>16.292193256593997</v>
      </c>
    </row>
    <row r="261" spans="1:16">
      <c r="A261" s="30" t="s">
        <v>168</v>
      </c>
      <c r="B261" s="30" t="s">
        <v>349</v>
      </c>
      <c r="C261" s="31">
        <v>44654191</v>
      </c>
      <c r="D261" s="31">
        <v>108559000</v>
      </c>
      <c r="E261" s="32">
        <v>104.66932328158695</v>
      </c>
      <c r="F261" s="32">
        <v>192.83398572497345</v>
      </c>
      <c r="G261" s="31">
        <v>72.105159999999998</v>
      </c>
      <c r="H261" s="32">
        <v>5.3</v>
      </c>
      <c r="I261" s="32">
        <v>-3.0431963889473224E-2</v>
      </c>
      <c r="J261" s="31">
        <v>-63594848</v>
      </c>
      <c r="K261" s="32">
        <v>-8.535203983819569</v>
      </c>
      <c r="L261" s="32">
        <v>368.4632319752393</v>
      </c>
      <c r="M261" s="32">
        <v>66.42</v>
      </c>
      <c r="N261" s="33">
        <v>30.627989662274974</v>
      </c>
      <c r="O261" s="34">
        <v>551.78450481851178</v>
      </c>
      <c r="P261" s="33">
        <v>18.392816827283728</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177.22182470353835</v>
      </c>
      <c r="P262" s="33">
        <v>5.9073941567846111</v>
      </c>
    </row>
    <row r="263" spans="1:16">
      <c r="A263" s="30" t="s">
        <v>672</v>
      </c>
      <c r="B263" s="30" t="s">
        <v>349</v>
      </c>
      <c r="C263" s="31">
        <v>620166725</v>
      </c>
      <c r="D263" s="31">
        <v>174710256</v>
      </c>
      <c r="E263" s="32">
        <v>7.5718970595587809</v>
      </c>
      <c r="F263" s="32">
        <v>1.1112753830281914</v>
      </c>
      <c r="G263" s="31">
        <v>132.143317</v>
      </c>
      <c r="H263" s="32">
        <v>39.979999999999997</v>
      </c>
      <c r="I263" s="32">
        <v>1.5437382620972926</v>
      </c>
      <c r="J263" s="31">
        <v>1111214</v>
      </c>
      <c r="K263" s="32">
        <v>6131.7621844217228</v>
      </c>
      <c r="L263" s="32">
        <v>228.95049733084932</v>
      </c>
      <c r="M263" s="32">
        <v>75.63</v>
      </c>
      <c r="N263" s="33">
        <v>19.043078759373124</v>
      </c>
      <c r="O263" s="34">
        <v>1440.0602335755254</v>
      </c>
      <c r="P263" s="33">
        <v>48.00200778585085</v>
      </c>
    </row>
    <row r="264" spans="1:16">
      <c r="A264" s="30" t="s">
        <v>752</v>
      </c>
      <c r="B264" s="30" t="s">
        <v>349</v>
      </c>
      <c r="C264" s="31">
        <v>2885537108</v>
      </c>
      <c r="D264" s="31">
        <v>175740000</v>
      </c>
      <c r="E264" s="32">
        <v>62.280812955138522</v>
      </c>
      <c r="F264" s="32">
        <v>35.439178875121499</v>
      </c>
      <c r="G264" s="31">
        <v>61.770183000000003</v>
      </c>
      <c r="H264" s="32">
        <v>10.4</v>
      </c>
      <c r="I264" s="32">
        <v>-0.23642032231137655</v>
      </c>
      <c r="J264" s="31">
        <v>-201250415</v>
      </c>
      <c r="K264" s="32">
        <v>-8.7324043530543776</v>
      </c>
      <c r="L264" s="32">
        <v>227.60896779333106</v>
      </c>
      <c r="M264" s="32">
        <v>35.14</v>
      </c>
      <c r="N264" s="33">
        <v>54.136818793897994</v>
      </c>
      <c r="O264" s="34">
        <v>528.87876075863016</v>
      </c>
      <c r="P264" s="33">
        <v>17.629292025287672</v>
      </c>
    </row>
    <row r="265" spans="1:16">
      <c r="A265" s="30" t="s">
        <v>242</v>
      </c>
      <c r="B265" s="30" t="s">
        <v>349</v>
      </c>
      <c r="C265" s="31">
        <v>26961819075</v>
      </c>
      <c r="D265" s="31">
        <v>187500000</v>
      </c>
      <c r="E265" s="32">
        <v>1.3593054119258237</v>
      </c>
      <c r="F265" s="32">
        <v>9.2351960045915834E-3</v>
      </c>
      <c r="G265" s="31">
        <v>37.479664</v>
      </c>
      <c r="H265" s="32">
        <v>785.5</v>
      </c>
      <c r="I265" s="32">
        <v>22.943573567014937</v>
      </c>
      <c r="J265" s="31">
        <v>1083260368</v>
      </c>
      <c r="K265" s="32">
        <v>135.87453612075652</v>
      </c>
      <c r="L265" s="32">
        <v>213.33333333333334</v>
      </c>
      <c r="M265" s="32">
        <v>19.98</v>
      </c>
      <c r="N265" s="33">
        <v>12.479133752746055</v>
      </c>
      <c r="O265" s="34">
        <v>1968.1776705985553</v>
      </c>
      <c r="P265" s="33">
        <v>65.60592235328518</v>
      </c>
    </row>
    <row r="266" spans="1:16">
      <c r="A266" s="30" t="s">
        <v>15</v>
      </c>
      <c r="B266" s="30" t="s">
        <v>349</v>
      </c>
      <c r="C266" s="31">
        <v>1874835039</v>
      </c>
      <c r="D266" s="31">
        <v>197281323</v>
      </c>
      <c r="E266" s="32">
        <v>170.56764057918519</v>
      </c>
      <c r="F266" s="32">
        <v>432.2954600704528</v>
      </c>
      <c r="G266" s="31">
        <v>116.67577300000001</v>
      </c>
      <c r="H266" s="32">
        <v>2.0099999999999998</v>
      </c>
      <c r="I266" s="32">
        <v>-5.460788631130687E-2</v>
      </c>
      <c r="J266" s="31">
        <v>3624504</v>
      </c>
      <c r="K266" s="32">
        <v>108.85976288065898</v>
      </c>
      <c r="L266" s="32">
        <v>202.75614230344553</v>
      </c>
      <c r="M266" s="32">
        <v>59.14</v>
      </c>
      <c r="N266" s="33">
        <v>53.819584052075228</v>
      </c>
      <c r="O266" s="34">
        <v>122.1277110956671</v>
      </c>
      <c r="P266" s="33">
        <v>4.0709237031889032</v>
      </c>
    </row>
    <row r="267" spans="1:16">
      <c r="A267" s="30" t="s">
        <v>99</v>
      </c>
      <c r="B267" s="30" t="s">
        <v>349</v>
      </c>
      <c r="C267" s="31">
        <v>659872586</v>
      </c>
      <c r="D267" s="31">
        <v>252208000</v>
      </c>
      <c r="E267" s="32">
        <v>103.0763505675292</v>
      </c>
      <c r="F267" s="32">
        <v>408.69580095607279</v>
      </c>
      <c r="G267" s="31">
        <v>192.870518</v>
      </c>
      <c r="H267" s="32">
        <v>1.98</v>
      </c>
      <c r="I267" s="32">
        <v>-7.8185954223339849E-2</v>
      </c>
      <c r="J267" s="31">
        <v>-24015799</v>
      </c>
      <c r="K267" s="32">
        <v>-10.50175344988522</v>
      </c>
      <c r="L267" s="32">
        <v>158.59925141153334</v>
      </c>
      <c r="M267" s="32">
        <v>77.709999999999994</v>
      </c>
      <c r="N267" s="33">
        <v>14.838191439146849</v>
      </c>
      <c r="O267" s="34">
        <v>326.08064348564119</v>
      </c>
      <c r="P267" s="33">
        <v>10.869354782854707</v>
      </c>
    </row>
    <row r="268" spans="1:16">
      <c r="A268" s="30" t="s">
        <v>112</v>
      </c>
      <c r="B268" s="30" t="s">
        <v>349</v>
      </c>
      <c r="C268" s="31">
        <v>16362685066</v>
      </c>
      <c r="D268" s="31">
        <v>255600000</v>
      </c>
      <c r="E268" s="32">
        <v>11.668942577226927</v>
      </c>
      <c r="F268" s="32">
        <v>0.95110708278127665</v>
      </c>
      <c r="G268" s="31">
        <v>71.434415000000001</v>
      </c>
      <c r="H268" s="32">
        <v>48</v>
      </c>
      <c r="I268" s="32">
        <v>0.847507229282492</v>
      </c>
      <c r="J268" s="31">
        <v>772128556</v>
      </c>
      <c r="K268" s="32">
        <v>15.88958199339023</v>
      </c>
      <c r="L268" s="32">
        <v>156.49452269170578</v>
      </c>
      <c r="M268" s="32">
        <v>27.94</v>
      </c>
      <c r="N268" s="33">
        <v>0.29037932706189135</v>
      </c>
      <c r="O268" s="34">
        <v>2337.7044287000845</v>
      </c>
      <c r="P268" s="33">
        <v>77.923480956669479</v>
      </c>
    </row>
    <row r="269" spans="1:16">
      <c r="A269" s="30" t="s">
        <v>14</v>
      </c>
      <c r="B269" s="30" t="s">
        <v>349</v>
      </c>
      <c r="C269" s="31">
        <v>8079434926</v>
      </c>
      <c r="D269" s="31">
        <v>333000000</v>
      </c>
      <c r="E269" s="32">
        <v>1.3493420966355798</v>
      </c>
      <c r="F269" s="32">
        <v>1.5828431126074276E-2</v>
      </c>
      <c r="G269" s="31">
        <v>115.707533</v>
      </c>
      <c r="H269" s="32">
        <v>256.25</v>
      </c>
      <c r="I269" s="32">
        <v>5.7667169360769321</v>
      </c>
      <c r="J269" s="31">
        <v>1490626344</v>
      </c>
      <c r="K269" s="32">
        <v>57.189382398302762</v>
      </c>
      <c r="L269" s="32">
        <v>120.12012012012012</v>
      </c>
      <c r="M269" s="32">
        <v>34.74</v>
      </c>
      <c r="N269" s="33">
        <v>47.912031014503867</v>
      </c>
      <c r="O269" s="34">
        <v>1604.0480249186428</v>
      </c>
      <c r="P269" s="33">
        <v>53.468267497288096</v>
      </c>
    </row>
    <row r="270" spans="1:16">
      <c r="A270" s="30" t="s">
        <v>729</v>
      </c>
      <c r="B270" s="30" t="s">
        <v>349</v>
      </c>
      <c r="C270" s="31">
        <v>6782904588</v>
      </c>
      <c r="D270" s="31">
        <v>351991314</v>
      </c>
      <c r="E270" s="32">
        <v>5.6202758630017957</v>
      </c>
      <c r="F270" s="32">
        <v>0.12096277877749932</v>
      </c>
      <c r="G270" s="31">
        <v>53.715555000000002</v>
      </c>
      <c r="H270" s="32">
        <v>132.5</v>
      </c>
      <c r="I270" s="32">
        <v>-10.294349781350405</v>
      </c>
      <c r="J270" s="31">
        <v>-557334135</v>
      </c>
      <c r="K270" s="32">
        <v>-83.36624392833933</v>
      </c>
      <c r="L270" s="32">
        <v>113.63916781196481</v>
      </c>
      <c r="M270" s="32">
        <v>15.26</v>
      </c>
      <c r="N270" s="33">
        <v>10.992719225929671</v>
      </c>
      <c r="O270" s="34">
        <v>919.93685256531546</v>
      </c>
      <c r="P270" s="33">
        <v>30.664561752177182</v>
      </c>
    </row>
    <row r="271" spans="1:16">
      <c r="A271" s="30" t="s">
        <v>246</v>
      </c>
      <c r="B271" s="30" t="s">
        <v>349</v>
      </c>
      <c r="C271" s="31">
        <v>77122493000</v>
      </c>
      <c r="D271" s="31">
        <v>363281000</v>
      </c>
      <c r="E271" s="32">
        <v>0.8329298717667375</v>
      </c>
      <c r="F271" s="32">
        <v>8.6195405413268238E-3</v>
      </c>
      <c r="G271" s="31">
        <v>180.39090300000001</v>
      </c>
      <c r="H271" s="32">
        <v>266.25</v>
      </c>
      <c r="I271" s="32">
        <v>-1.8895441673914775</v>
      </c>
      <c r="J271" s="31">
        <v>-2888679000</v>
      </c>
      <c r="K271" s="32">
        <v>-33.452227125270753</v>
      </c>
      <c r="L271" s="32">
        <v>110.1076026546943</v>
      </c>
      <c r="M271" s="32">
        <v>49.65</v>
      </c>
      <c r="N271" s="33">
        <v>68.397809674502398</v>
      </c>
      <c r="O271" s="34">
        <v>219.09190429035891</v>
      </c>
      <c r="P271" s="33">
        <v>7.3030634763452973</v>
      </c>
    </row>
    <row r="272" spans="1:16">
      <c r="A272" s="30" t="s">
        <v>247</v>
      </c>
      <c r="B272" s="30" t="s">
        <v>349</v>
      </c>
      <c r="C272" s="31">
        <v>35055157000</v>
      </c>
      <c r="D272" s="31">
        <v>370000000</v>
      </c>
      <c r="E272" s="32">
        <v>2.4229164281608311</v>
      </c>
      <c r="F272" s="32">
        <v>3.148280182121662E-2</v>
      </c>
      <c r="G272" s="31">
        <v>79.204424000000003</v>
      </c>
      <c r="H272" s="32">
        <v>208.5</v>
      </c>
      <c r="I272" s="32">
        <v>9.3105288358661369</v>
      </c>
      <c r="J272" s="31">
        <v>-539398000</v>
      </c>
      <c r="K272" s="32">
        <v>-142.67757759576418</v>
      </c>
      <c r="L272" s="32">
        <v>108.10810810810811</v>
      </c>
      <c r="M272" s="32">
        <v>21.4</v>
      </c>
      <c r="N272" s="33">
        <v>54.907104870057175</v>
      </c>
      <c r="O272" s="34">
        <v>1940.5584447003478</v>
      </c>
      <c r="P272" s="33">
        <v>64.68528149001159</v>
      </c>
    </row>
    <row r="273" spans="1:16">
      <c r="A273" s="30" t="s">
        <v>348</v>
      </c>
      <c r="B273" s="30" t="s">
        <v>349</v>
      </c>
      <c r="C273" s="31">
        <v>82316348000</v>
      </c>
      <c r="D273" s="31">
        <v>435000000</v>
      </c>
      <c r="E273" s="32">
        <v>2.4007673500657991</v>
      </c>
      <c r="F273" s="32">
        <v>4.972076939144246E-2</v>
      </c>
      <c r="G273" s="31">
        <v>143.01765399999999</v>
      </c>
      <c r="H273" s="32">
        <v>111.7</v>
      </c>
      <c r="I273" s="32">
        <v>1.722449148000649</v>
      </c>
      <c r="J273" s="31">
        <v>116650000</v>
      </c>
      <c r="K273" s="32">
        <v>413.93056150878698</v>
      </c>
      <c r="L273" s="32">
        <v>91.954022988505741</v>
      </c>
      <c r="M273" s="32">
        <v>34.29</v>
      </c>
      <c r="N273" s="33">
        <v>35.71142611858204</v>
      </c>
      <c r="O273" s="34">
        <v>2330.7208741415516</v>
      </c>
      <c r="P273" s="33">
        <v>77.690695804718388</v>
      </c>
    </row>
    <row r="274" spans="1:16">
      <c r="A274" s="30" t="s">
        <v>111</v>
      </c>
      <c r="B274" s="30" t="s">
        <v>349</v>
      </c>
      <c r="C274" s="31">
        <v>640246857</v>
      </c>
      <c r="D274" s="31">
        <v>450000000</v>
      </c>
      <c r="E274" s="32">
        <v>99.487935595490001</v>
      </c>
      <c r="F274" s="32">
        <v>221.08430132331111</v>
      </c>
      <c r="G274" s="31">
        <v>332.285709</v>
      </c>
      <c r="H274" s="32">
        <v>1.21</v>
      </c>
      <c r="I274" s="32">
        <v>-3.3531194736372116E-2</v>
      </c>
      <c r="J274" s="31">
        <v>-234342255</v>
      </c>
      <c r="K274" s="32">
        <v>-1.9202682845225671</v>
      </c>
      <c r="L274" s="32">
        <v>88.888888888888886</v>
      </c>
      <c r="M274" s="32">
        <v>73.84</v>
      </c>
      <c r="N274" s="33">
        <v>37.534695210672801</v>
      </c>
      <c r="O274" s="34">
        <v>583.26611779348593</v>
      </c>
      <c r="P274" s="33">
        <v>19.44220392644953</v>
      </c>
    </row>
    <row r="275" spans="1:16">
      <c r="A275" s="30" t="s">
        <v>7</v>
      </c>
      <c r="B275" s="30" t="s">
        <v>349</v>
      </c>
      <c r="C275" s="31">
        <v>83965464000</v>
      </c>
      <c r="D275" s="31">
        <v>500000000</v>
      </c>
      <c r="E275" s="32">
        <v>8.2738443921537481</v>
      </c>
      <c r="F275" s="32">
        <v>0.38482997172808131</v>
      </c>
      <c r="G275" s="31">
        <v>111.62364100000001</v>
      </c>
      <c r="H275" s="32">
        <v>43.32</v>
      </c>
      <c r="I275" s="32">
        <v>-0.30104424420994036</v>
      </c>
      <c r="J275" s="31">
        <v>418795000</v>
      </c>
      <c r="K275" s="32">
        <v>51.337766687758929</v>
      </c>
      <c r="L275" s="32">
        <v>80</v>
      </c>
      <c r="M275" s="32">
        <v>22.32</v>
      </c>
      <c r="N275" s="33">
        <v>31.03054777559398</v>
      </c>
      <c r="O275" s="34">
        <v>595.13574617918664</v>
      </c>
      <c r="P275" s="33">
        <v>19.837858205972889</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1618.5669618285053</v>
      </c>
      <c r="P276" s="33">
        <v>53.95223206095018</v>
      </c>
    </row>
    <row r="277" spans="1:16">
      <c r="A277" s="30" t="s">
        <v>133</v>
      </c>
      <c r="B277" s="30" t="s">
        <v>349</v>
      </c>
      <c r="C277" s="31">
        <v>2247762700</v>
      </c>
      <c r="D277" s="31">
        <v>543595733</v>
      </c>
      <c r="E277" s="32">
        <v>0.95604111985028384</v>
      </c>
      <c r="F277" s="32">
        <v>8.2959222268620958E-3</v>
      </c>
      <c r="G277" s="31">
        <v>196.92824899999999</v>
      </c>
      <c r="H277" s="32">
        <v>212.5</v>
      </c>
      <c r="I277" s="32">
        <v>11.455552288682327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22.760747514102246</v>
      </c>
      <c r="F278" s="32">
        <v>4.8344415977900832</v>
      </c>
      <c r="G278" s="31">
        <v>218.04563899999999</v>
      </c>
      <c r="H278" s="32">
        <v>8.06</v>
      </c>
      <c r="I278" s="32">
        <v>0.16148046234803459</v>
      </c>
      <c r="J278" s="31">
        <v>1465040722</v>
      </c>
      <c r="K278" s="32">
        <v>3.2135902909052381</v>
      </c>
      <c r="L278" s="32">
        <v>67.968827049037543</v>
      </c>
      <c r="M278" s="32">
        <v>37.049999999999997</v>
      </c>
      <c r="N278" s="33">
        <v>43.626082350695022</v>
      </c>
      <c r="O278" s="34">
        <v>1422.0897296427943</v>
      </c>
      <c r="P278" s="33">
        <v>47.402990988093144</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300.62947853859941</v>
      </c>
      <c r="P279" s="33">
        <v>10.020982617953313</v>
      </c>
    </row>
    <row r="280" spans="1:16">
      <c r="A280" s="30" t="s">
        <v>305</v>
      </c>
      <c r="B280" s="30" t="s">
        <v>349</v>
      </c>
      <c r="C280" s="31">
        <v>1496832828</v>
      </c>
      <c r="D280" s="31">
        <v>600000000</v>
      </c>
      <c r="E280" s="32">
        <v>33.971141515282767</v>
      </c>
      <c r="F280" s="32">
        <v>28.309284596068974</v>
      </c>
      <c r="G280" s="31">
        <v>523.35924</v>
      </c>
      <c r="H280" s="32">
        <v>2.25</v>
      </c>
      <c r="I280" s="32">
        <v>-1.0470040991681806E-2</v>
      </c>
      <c r="J280" s="31">
        <v>-18291894</v>
      </c>
      <c r="K280" s="32">
        <v>-65.602829318822856</v>
      </c>
      <c r="L280" s="32">
        <v>66.666666666666671</v>
      </c>
      <c r="M280" s="32">
        <v>87.22</v>
      </c>
      <c r="N280" s="33">
        <v>27.829858360971983</v>
      </c>
      <c r="O280" s="34">
        <v>656.2404518599925</v>
      </c>
      <c r="P280" s="33">
        <v>21.874681728666417</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552.52672930909011</v>
      </c>
      <c r="P281" s="33">
        <v>18.417557643636336</v>
      </c>
    </row>
    <row r="282" spans="1:16">
      <c r="A282" s="30" t="s">
        <v>82</v>
      </c>
      <c r="B282" s="30" t="s">
        <v>349</v>
      </c>
      <c r="C282" s="31">
        <v>1381899413</v>
      </c>
      <c r="D282" s="31">
        <v>645000000</v>
      </c>
      <c r="E282" s="32">
        <v>60.27758067008898</v>
      </c>
      <c r="F282" s="32">
        <v>93.453613441998414</v>
      </c>
      <c r="G282" s="31">
        <v>592.54522899999995</v>
      </c>
      <c r="H282" s="32">
        <v>1.1200000000000001</v>
      </c>
      <c r="I282" s="32">
        <v>-2.960173373872443E-2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6.5776623493806232</v>
      </c>
      <c r="F283" s="32">
        <v>0.74059430163265894</v>
      </c>
      <c r="G283" s="31">
        <v>462.86641400000002</v>
      </c>
      <c r="H283" s="32">
        <v>13.14</v>
      </c>
      <c r="I283" s="32">
        <v>-0.10730227024111016</v>
      </c>
      <c r="J283" s="31">
        <v>103749729</v>
      </c>
      <c r="K283" s="32">
        <v>85.606006739545322</v>
      </c>
      <c r="L283" s="32">
        <v>58.548009367681502</v>
      </c>
      <c r="M283" s="32">
        <v>67.739999999999995</v>
      </c>
      <c r="N283" s="33">
        <v>19.968197369594773</v>
      </c>
      <c r="O283" s="34">
        <v>616.83773351126933</v>
      </c>
      <c r="P283" s="33">
        <v>20.561257783708978</v>
      </c>
    </row>
    <row r="284" spans="1:16">
      <c r="A284" s="30" t="s">
        <v>249</v>
      </c>
      <c r="B284" s="30" t="s">
        <v>349</v>
      </c>
      <c r="C284" s="31">
        <v>66241618000</v>
      </c>
      <c r="D284" s="31">
        <v>685260000</v>
      </c>
      <c r="E284" s="32">
        <v>3.7886677994745495</v>
      </c>
      <c r="F284" s="32">
        <v>7.8982905330501244E-2</v>
      </c>
      <c r="G284" s="31">
        <v>150.89256599999999</v>
      </c>
      <c r="H284" s="32">
        <v>70</v>
      </c>
      <c r="I284" s="32">
        <v>0.18986904982487829</v>
      </c>
      <c r="J284" s="31">
        <v>-924269000</v>
      </c>
      <c r="K284" s="32">
        <v>-51.898527376770183</v>
      </c>
      <c r="L284" s="32">
        <v>58.372004786504391</v>
      </c>
      <c r="M284" s="32">
        <v>22.01</v>
      </c>
      <c r="N284" s="33">
        <v>19.039314033005702</v>
      </c>
      <c r="O284" s="34">
        <v>642.48187854725666</v>
      </c>
      <c r="P284" s="33">
        <v>21.416062618241888</v>
      </c>
    </row>
    <row r="285" spans="1:16">
      <c r="A285" s="30" t="s">
        <v>250</v>
      </c>
      <c r="B285" s="30" t="s">
        <v>349</v>
      </c>
      <c r="C285" s="31">
        <v>14579845739</v>
      </c>
      <c r="D285" s="31">
        <v>758500000</v>
      </c>
      <c r="E285" s="32">
        <v>10.670198297435309</v>
      </c>
      <c r="F285" s="32">
        <v>0.6394317910610241</v>
      </c>
      <c r="G285" s="31">
        <v>164.048046</v>
      </c>
      <c r="H285" s="32">
        <v>22.86</v>
      </c>
      <c r="I285" s="32">
        <v>0.25587280994535888</v>
      </c>
      <c r="J285" s="31">
        <v>-336082138</v>
      </c>
      <c r="K285" s="32">
        <v>-49.651552740360152</v>
      </c>
      <c r="L285" s="32">
        <v>52.735662491760053</v>
      </c>
      <c r="M285" s="32">
        <v>21.62</v>
      </c>
      <c r="N285" s="33">
        <v>25.330726931658571</v>
      </c>
      <c r="O285" s="34">
        <v>2522.3774782432956</v>
      </c>
      <c r="P285" s="33">
        <v>84.079249274776515</v>
      </c>
    </row>
    <row r="286" spans="1:16">
      <c r="A286" s="30" t="s">
        <v>510</v>
      </c>
      <c r="B286" s="30" t="s">
        <v>349</v>
      </c>
      <c r="C286" s="31">
        <v>7188334000</v>
      </c>
      <c r="D286" s="31">
        <v>768000000</v>
      </c>
      <c r="E286" s="32">
        <v>25.844704176140301</v>
      </c>
      <c r="F286" s="32">
        <v>16.825979281341343</v>
      </c>
      <c r="G286" s="31">
        <v>642.21395900000005</v>
      </c>
      <c r="H286" s="32">
        <v>2.41</v>
      </c>
      <c r="I286" s="32">
        <v>-0.12811610218759162</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16.250016250016248</v>
      </c>
      <c r="F287" s="32">
        <v>4.062504062504062</v>
      </c>
      <c r="G287" s="31">
        <v>554.46052299999997</v>
      </c>
      <c r="H287" s="32">
        <v>4.4400000000000004</v>
      </c>
      <c r="I287" s="32">
        <v>-0.15079364049498611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34.514774049031686</v>
      </c>
      <c r="F288" s="32">
        <v>5.7524623415052814</v>
      </c>
      <c r="G288" s="31">
        <v>174.82693900000001</v>
      </c>
      <c r="H288" s="32">
        <v>6.63</v>
      </c>
      <c r="I288" s="32">
        <v>-0.18423649419447852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8.7188435985771395</v>
      </c>
      <c r="F289" s="32">
        <v>0.75088974138038556</v>
      </c>
      <c r="G289" s="31">
        <v>488.67153000000002</v>
      </c>
      <c r="H289" s="32">
        <v>9.39</v>
      </c>
      <c r="I289" s="32">
        <v>-5.8648316610220512E-2</v>
      </c>
      <c r="J289" s="31">
        <v>-1119626416</v>
      </c>
      <c r="K289" s="32">
        <v>-10.370736018790039</v>
      </c>
      <c r="L289" s="32">
        <v>31.00414680463512</v>
      </c>
      <c r="M289" s="32">
        <v>37.869999999999997</v>
      </c>
      <c r="N289" s="33">
        <v>26.299787460961486</v>
      </c>
      <c r="O289" s="34">
        <v>917.51154637861191</v>
      </c>
      <c r="P289" s="33">
        <v>30.583718212620397</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687.03246127853845</v>
      </c>
      <c r="P290" s="33">
        <v>22.901082042617947</v>
      </c>
    </row>
    <row r="291" spans="1:16">
      <c r="A291" s="30" t="s">
        <v>342</v>
      </c>
      <c r="B291" s="30" t="s">
        <v>349</v>
      </c>
      <c r="C291" s="31">
        <v>34867255000</v>
      </c>
      <c r="D291" s="31">
        <v>1625000000</v>
      </c>
      <c r="E291" s="32">
        <v>4.1687252461583411</v>
      </c>
      <c r="F291" s="32">
        <v>4.1376925520182045E-2</v>
      </c>
      <c r="G291" s="31">
        <v>152.95793800000001</v>
      </c>
      <c r="H291" s="32">
        <v>62.75</v>
      </c>
      <c r="I291" s="32">
        <v>-4.1641031527686607</v>
      </c>
      <c r="J291" s="31">
        <v>-1935096000</v>
      </c>
      <c r="K291" s="32">
        <v>-52.06460041258935</v>
      </c>
      <c r="L291" s="32">
        <v>24.615384615384617</v>
      </c>
      <c r="M291" s="32">
        <v>9.41</v>
      </c>
      <c r="N291" s="33">
        <v>32.953772312255239</v>
      </c>
      <c r="O291" s="34">
        <v>0</v>
      </c>
      <c r="P291" s="33">
        <v>0</v>
      </c>
    </row>
    <row r="292" spans="1:16">
      <c r="A292" s="30" t="s">
        <v>169</v>
      </c>
      <c r="B292" s="30" t="s">
        <v>349</v>
      </c>
      <c r="C292" s="31">
        <v>6092873180</v>
      </c>
      <c r="D292" s="31">
        <v>1949455899</v>
      </c>
      <c r="E292" s="32">
        <v>4.2019507533567442</v>
      </c>
      <c r="F292" s="32">
        <v>3.5335212566210895E-2</v>
      </c>
      <c r="G292" s="31">
        <v>238.33388400000001</v>
      </c>
      <c r="H292" s="32">
        <v>61.5</v>
      </c>
      <c r="I292" s="32">
        <v>-39.47006959873552</v>
      </c>
      <c r="J292" s="31">
        <v>-246395102</v>
      </c>
      <c r="K292" s="32">
        <v>-482.62651681688055</v>
      </c>
      <c r="L292" s="32">
        <v>20.518545723716318</v>
      </c>
      <c r="M292" s="32">
        <v>7.94</v>
      </c>
      <c r="N292" s="33">
        <v>18.367108928461228</v>
      </c>
      <c r="O292" s="34">
        <v>1047.757495769788</v>
      </c>
      <c r="P292" s="33">
        <v>34.925249858992935</v>
      </c>
    </row>
    <row r="293" spans="1:16">
      <c r="A293" s="30" t="s">
        <v>248</v>
      </c>
      <c r="B293" s="30" t="s">
        <v>349</v>
      </c>
      <c r="C293" s="31">
        <v>15944511283</v>
      </c>
      <c r="D293" s="31">
        <v>1950000000</v>
      </c>
      <c r="E293" s="32">
        <v>1.989242935092443</v>
      </c>
      <c r="F293" s="32">
        <v>6.3757786381168038E-2</v>
      </c>
      <c r="G293" s="31">
        <v>1199.2076440000001</v>
      </c>
      <c r="H293" s="32">
        <v>16.77</v>
      </c>
      <c r="I293" s="32">
        <v>-0.11974582693604675</v>
      </c>
      <c r="J293" s="31">
        <v>1209286139</v>
      </c>
      <c r="K293" s="32">
        <v>25.800345339110844</v>
      </c>
      <c r="L293" s="32">
        <v>20.512820512820515</v>
      </c>
      <c r="M293" s="32">
        <v>61.49</v>
      </c>
      <c r="N293" s="33">
        <v>77.954537839149765</v>
      </c>
      <c r="O293" s="34">
        <v>1441.2134372811208</v>
      </c>
      <c r="P293" s="33">
        <v>48.040447909370691</v>
      </c>
    </row>
    <row r="294" spans="1:16">
      <c r="A294" s="30" t="s">
        <v>668</v>
      </c>
      <c r="B294" s="30" t="s">
        <v>349</v>
      </c>
      <c r="C294" s="31">
        <v>9236034572</v>
      </c>
      <c r="D294" s="31">
        <v>1995840000</v>
      </c>
      <c r="E294" s="32">
        <v>0.73517991421104123</v>
      </c>
      <c r="F294" s="32">
        <v>8.5664218109836043E-3</v>
      </c>
      <c r="G294" s="31">
        <v>1250.3727839999999</v>
      </c>
      <c r="H294" s="32">
        <v>43.52</v>
      </c>
      <c r="I294" s="32">
        <v>-1.776224874692403</v>
      </c>
      <c r="J294" s="31">
        <v>775924109</v>
      </c>
      <c r="K294" s="32">
        <v>110.60504372084152</v>
      </c>
      <c r="L294" s="32">
        <v>20.041686708353375</v>
      </c>
      <c r="M294" s="32">
        <v>62.64</v>
      </c>
      <c r="N294" s="33">
        <v>49.128707498160907</v>
      </c>
      <c r="O294" s="34">
        <v>2005.3608393272907</v>
      </c>
      <c r="P294" s="33">
        <v>66.845361310909695</v>
      </c>
    </row>
    <row r="295" spans="1:16">
      <c r="A295" s="30" t="s">
        <v>251</v>
      </c>
      <c r="B295" s="30" t="s">
        <v>349</v>
      </c>
      <c r="C295" s="31">
        <v>382411470000</v>
      </c>
      <c r="D295" s="31">
        <v>2100376000</v>
      </c>
      <c r="E295" s="32">
        <v>0.39281880549454018</v>
      </c>
      <c r="F295" s="32">
        <v>2.0110009463054266E-3</v>
      </c>
      <c r="G295" s="31">
        <v>1095.0032759999999</v>
      </c>
      <c r="H295" s="32">
        <v>93</v>
      </c>
      <c r="I295" s="32">
        <v>1.0480659516620818</v>
      </c>
      <c r="J295" s="31">
        <v>30614000</v>
      </c>
      <c r="K295" s="32">
        <v>6380.5764682824847</v>
      </c>
      <c r="L295" s="32">
        <v>19.044209227300254</v>
      </c>
      <c r="M295" s="32">
        <v>52.13</v>
      </c>
      <c r="N295" s="33">
        <v>85.220524625920405</v>
      </c>
      <c r="O295" s="34">
        <v>1124.1397694379539</v>
      </c>
      <c r="P295" s="33">
        <v>37.471325647931799</v>
      </c>
    </row>
    <row r="296" spans="1:16">
      <c r="A296" s="30" t="s">
        <v>243</v>
      </c>
      <c r="B296" s="30" t="s">
        <v>349</v>
      </c>
      <c r="C296" s="31">
        <v>126462671000</v>
      </c>
      <c r="D296" s="31">
        <v>2435345000</v>
      </c>
      <c r="E296" s="32">
        <v>1.3648187586093461</v>
      </c>
      <c r="F296" s="32">
        <v>1.751315982193162E-2</v>
      </c>
      <c r="G296" s="31">
        <v>888.70126800000003</v>
      </c>
      <c r="H296" s="32">
        <v>32.979999999999997</v>
      </c>
      <c r="I296" s="32">
        <v>-0.43717787897066174</v>
      </c>
      <c r="J296" s="31">
        <v>6206650000</v>
      </c>
      <c r="K296" s="32">
        <v>12.556055198859289</v>
      </c>
      <c r="L296" s="32">
        <v>16.424777598245832</v>
      </c>
      <c r="M296" s="32">
        <v>36.49</v>
      </c>
      <c r="N296" s="33">
        <v>53.061316617320827</v>
      </c>
      <c r="O296" s="34">
        <v>1649.1001374784478</v>
      </c>
      <c r="P296" s="33">
        <v>54.970004582614926</v>
      </c>
    </row>
    <row r="297" spans="1:16">
      <c r="A297" s="30" t="s">
        <v>252</v>
      </c>
      <c r="B297" s="30" t="s">
        <v>349</v>
      </c>
      <c r="C297" s="31">
        <v>714571000000</v>
      </c>
      <c r="D297" s="31">
        <v>2536000000</v>
      </c>
      <c r="E297" s="32">
        <v>0.27692846647932889</v>
      </c>
      <c r="F297" s="32">
        <v>5.0555056533935206E-4</v>
      </c>
      <c r="G297" s="31">
        <v>667.62948400000005</v>
      </c>
      <c r="H297" s="32">
        <v>216.4</v>
      </c>
      <c r="I297" s="32">
        <v>4.2712037285033659</v>
      </c>
      <c r="J297" s="31">
        <v>2084000000</v>
      </c>
      <c r="K297" s="32">
        <v>262.84836852207292</v>
      </c>
      <c r="L297" s="32">
        <v>15.772870662460567</v>
      </c>
      <c r="M297" s="32">
        <v>26.32</v>
      </c>
      <c r="N297" s="33">
        <v>80.097979008971549</v>
      </c>
      <c r="O297" s="34">
        <v>2448.0425933677188</v>
      </c>
      <c r="P297" s="33">
        <v>81.601419778923955</v>
      </c>
    </row>
    <row r="298" spans="1:16">
      <c r="A298" s="30" t="s">
        <v>253</v>
      </c>
      <c r="B298" s="30" t="s">
        <v>349</v>
      </c>
      <c r="C298" s="31">
        <v>90551503000</v>
      </c>
      <c r="D298" s="31">
        <v>2616996000</v>
      </c>
      <c r="E298" s="32">
        <v>1.9993596264240303</v>
      </c>
      <c r="F298" s="32">
        <v>3.6380491700517374E-2</v>
      </c>
      <c r="G298" s="31">
        <v>934.14203199999997</v>
      </c>
      <c r="H298" s="32">
        <v>21.42</v>
      </c>
      <c r="I298" s="32">
        <v>0.18391884299201777</v>
      </c>
      <c r="J298" s="31">
        <v>545713000</v>
      </c>
      <c r="K298" s="32">
        <v>100.70662784284046</v>
      </c>
      <c r="L298" s="32">
        <v>15.284700473367174</v>
      </c>
      <c r="M298" s="32">
        <v>35.69</v>
      </c>
      <c r="N298" s="33">
        <v>47.458381006113314</v>
      </c>
      <c r="O298" s="34">
        <v>1666.933704302166</v>
      </c>
      <c r="P298" s="33">
        <v>55.564456810072201</v>
      </c>
    </row>
    <row r="299" spans="1:16">
      <c r="A299" s="30" t="s">
        <v>254</v>
      </c>
      <c r="B299" s="30" t="s">
        <v>349</v>
      </c>
      <c r="C299" s="31">
        <v>257153289000</v>
      </c>
      <c r="D299" s="31">
        <v>3063214000</v>
      </c>
      <c r="E299" s="32">
        <v>0.71312873125267806</v>
      </c>
      <c r="F299" s="32">
        <v>6.1264232793663788E-3</v>
      </c>
      <c r="G299" s="31">
        <v>1450.4123199999999</v>
      </c>
      <c r="H299" s="32">
        <v>38.68</v>
      </c>
      <c r="I299" s="32">
        <v>-0.82039111022658784</v>
      </c>
      <c r="J299" s="31">
        <v>1446830000</v>
      </c>
      <c r="K299" s="32">
        <v>80.453219797764774</v>
      </c>
      <c r="L299" s="32">
        <v>13.058180068385688</v>
      </c>
      <c r="M299" s="32">
        <v>47.34</v>
      </c>
      <c r="N299" s="33">
        <v>46.868671924932023</v>
      </c>
      <c r="O299" s="34">
        <v>274.62221903033549</v>
      </c>
      <c r="P299" s="33">
        <v>9.1540739676778493</v>
      </c>
    </row>
    <row r="300" spans="1:16">
      <c r="A300" s="30" t="s">
        <v>677</v>
      </c>
      <c r="B300" s="30" t="s">
        <v>349</v>
      </c>
      <c r="C300" s="31">
        <v>43272614597</v>
      </c>
      <c r="D300" s="31">
        <v>20000000000</v>
      </c>
      <c r="E300" s="32">
        <v>7.7558158924423459</v>
      </c>
      <c r="F300" s="32">
        <v>0.3877907946221173</v>
      </c>
      <c r="G300" s="31">
        <v>3998.646272</v>
      </c>
      <c r="H300" s="32">
        <v>1.29</v>
      </c>
      <c r="I300" s="32">
        <v>-1.6189363808177593E-2</v>
      </c>
      <c r="J300" s="31">
        <v>-504124534</v>
      </c>
      <c r="K300" s="32">
        <v>-39.672736895602071</v>
      </c>
      <c r="L300" s="32">
        <v>2</v>
      </c>
      <c r="M300" s="32">
        <v>19.989999999999998</v>
      </c>
      <c r="N300" s="33">
        <v>12.16233413819895</v>
      </c>
      <c r="O300" s="34">
        <v>514.65592237244346</v>
      </c>
      <c r="P300" s="33">
        <v>17.155197412414783</v>
      </c>
    </row>
    <row r="301" spans="1:16">
      <c r="A301" s="25" t="s">
        <v>314</v>
      </c>
      <c r="B301" s="25" t="s">
        <v>376</v>
      </c>
      <c r="C301" s="26">
        <v>202339880</v>
      </c>
      <c r="D301" s="26">
        <v>18255333</v>
      </c>
      <c r="E301" s="27">
        <v>49.680910266260319</v>
      </c>
      <c r="F301" s="27">
        <v>52.335507684521893</v>
      </c>
      <c r="G301" s="26">
        <v>15.26498</v>
      </c>
      <c r="H301" s="27">
        <v>52.75</v>
      </c>
      <c r="I301" s="27">
        <v>-3.4244403133095029</v>
      </c>
      <c r="J301" s="26">
        <v>81750563</v>
      </c>
      <c r="K301" s="27">
        <v>11.611874966536927</v>
      </c>
      <c r="L301" s="27">
        <v>2191.1405286334684</v>
      </c>
      <c r="M301" s="27">
        <v>83.61</v>
      </c>
      <c r="N301" s="28">
        <v>44.748796694607449</v>
      </c>
      <c r="O301" s="29">
        <v>905.53673723760971</v>
      </c>
      <c r="P301" s="28">
        <v>30.184557907920325</v>
      </c>
    </row>
    <row r="302" spans="1:16">
      <c r="A302" s="25" t="s">
        <v>757</v>
      </c>
      <c r="B302" s="25" t="s">
        <v>376</v>
      </c>
      <c r="C302" s="26">
        <v>903452863</v>
      </c>
      <c r="D302" s="26">
        <v>49875000</v>
      </c>
      <c r="E302" s="27">
        <v>52.661456095350019</v>
      </c>
      <c r="F302" s="27">
        <v>52.793439694586482</v>
      </c>
      <c r="G302" s="26">
        <v>37.056989999999999</v>
      </c>
      <c r="H302" s="27">
        <v>20.5</v>
      </c>
      <c r="I302" s="27">
        <v>-0.51586111783559474</v>
      </c>
      <c r="J302" s="26">
        <v>-3766086</v>
      </c>
      <c r="K302" s="27">
        <v>-264.86384007162872</v>
      </c>
      <c r="L302" s="27">
        <v>802.00501253132836</v>
      </c>
      <c r="M302" s="27">
        <v>74.290000000000006</v>
      </c>
      <c r="N302" s="28">
        <v>9.0611392962528559</v>
      </c>
      <c r="O302" s="29">
        <v>585.51509165420055</v>
      </c>
      <c r="P302" s="28">
        <v>19.517169721806685</v>
      </c>
    </row>
    <row r="303" spans="1:16">
      <c r="A303" s="25" t="s">
        <v>98</v>
      </c>
      <c r="B303" s="25" t="s">
        <v>376</v>
      </c>
      <c r="C303" s="26">
        <v>7603602013</v>
      </c>
      <c r="D303" s="26">
        <v>65000000</v>
      </c>
      <c r="E303" s="27">
        <v>36.543723834693729</v>
      </c>
      <c r="F303" s="27">
        <v>16.063175311953287</v>
      </c>
      <c r="G303" s="26">
        <v>31.101011</v>
      </c>
      <c r="H303" s="27">
        <v>35.200000000000003</v>
      </c>
      <c r="I303" s="27">
        <v>-5.1759092384727978E-2</v>
      </c>
      <c r="J303" s="26">
        <v>100241054</v>
      </c>
      <c r="K303" s="27">
        <v>22.695292090603914</v>
      </c>
      <c r="L303" s="27">
        <v>615.38461538461536</v>
      </c>
      <c r="M303" s="27">
        <v>47.84</v>
      </c>
      <c r="N303" s="28">
        <v>15.291719785102396</v>
      </c>
      <c r="O303" s="29">
        <v>1160.5757126854519</v>
      </c>
      <c r="P303" s="28">
        <v>38.685857089515061</v>
      </c>
    </row>
    <row r="304" spans="1:16">
      <c r="A304" s="25" t="s">
        <v>92</v>
      </c>
      <c r="B304" s="25" t="s">
        <v>376</v>
      </c>
      <c r="C304" s="26">
        <v>4540468594</v>
      </c>
      <c r="D304" s="26">
        <v>80000000</v>
      </c>
      <c r="E304" s="27">
        <v>44.253223316279907</v>
      </c>
      <c r="F304" s="27">
        <v>26.341204354928518</v>
      </c>
      <c r="G304" s="26">
        <v>41.814453999999998</v>
      </c>
      <c r="H304" s="27">
        <v>21.62</v>
      </c>
      <c r="I304" s="27">
        <v>0.52603759726025245</v>
      </c>
      <c r="J304" s="26">
        <v>269179938</v>
      </c>
      <c r="K304" s="27">
        <v>6.2411783451707308</v>
      </c>
      <c r="L304" s="27">
        <v>500</v>
      </c>
      <c r="M304" s="27">
        <v>52.26</v>
      </c>
      <c r="N304" s="28">
        <v>36.326065491562922</v>
      </c>
      <c r="O304" s="29">
        <v>1551.1727933317941</v>
      </c>
      <c r="P304" s="28">
        <v>51.70575977772647</v>
      </c>
    </row>
    <row r="305" spans="1:16">
      <c r="A305" s="25" t="s">
        <v>70</v>
      </c>
      <c r="B305" s="25" t="s">
        <v>376</v>
      </c>
      <c r="C305" s="26">
        <v>2433900313</v>
      </c>
      <c r="D305" s="26">
        <v>128172525</v>
      </c>
      <c r="E305" s="27">
        <v>47.637965885006594</v>
      </c>
      <c r="F305" s="27">
        <v>13.273951843146737</v>
      </c>
      <c r="G305" s="26">
        <v>29.906797999999998</v>
      </c>
      <c r="H305" s="27">
        <v>28.08</v>
      </c>
      <c r="I305" s="27">
        <v>0.30520475336980368</v>
      </c>
      <c r="J305" s="26">
        <v>-9819135</v>
      </c>
      <c r="K305" s="27">
        <v>-365.49356944374426</v>
      </c>
      <c r="L305" s="27">
        <v>312.07936334249479</v>
      </c>
      <c r="M305" s="27">
        <v>23.33</v>
      </c>
      <c r="N305" s="28">
        <v>24.135031883223597</v>
      </c>
      <c r="O305" s="29">
        <v>2085.8997823341315</v>
      </c>
      <c r="P305" s="28">
        <v>69.529992744471045</v>
      </c>
    </row>
    <row r="306" spans="1:16">
      <c r="A306" s="25" t="s">
        <v>764</v>
      </c>
      <c r="B306" s="25" t="s">
        <v>376</v>
      </c>
      <c r="C306" s="26">
        <v>2150114200</v>
      </c>
      <c r="D306" s="26">
        <v>225000000</v>
      </c>
      <c r="E306" s="27">
        <v>30.826413766768123</v>
      </c>
      <c r="F306" s="27">
        <v>6.5241087337075392</v>
      </c>
      <c r="G306" s="26">
        <v>59.967219999999998</v>
      </c>
      <c r="H306" s="27">
        <v>21.64</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1.8042265359775176</v>
      </c>
      <c r="F307" s="27">
        <v>3.4560416358155689E-2</v>
      </c>
      <c r="G307" s="26">
        <v>112.25637500000001</v>
      </c>
      <c r="H307" s="27">
        <v>197.5</v>
      </c>
      <c r="I307" s="27">
        <v>19.580934847012003</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395.15419075974739</v>
      </c>
      <c r="P308" s="28">
        <v>13.171806358658246</v>
      </c>
    </row>
    <row r="309" spans="1:16">
      <c r="A309" s="25" t="s">
        <v>69</v>
      </c>
      <c r="B309" s="25" t="s">
        <v>376</v>
      </c>
      <c r="C309" s="26">
        <v>1771741339</v>
      </c>
      <c r="D309" s="26">
        <v>400000000</v>
      </c>
      <c r="E309" s="27">
        <v>1.4254553831039634</v>
      </c>
      <c r="F309" s="27">
        <v>5.0909120825141548E-2</v>
      </c>
      <c r="G309" s="26">
        <v>398.89761299999998</v>
      </c>
      <c r="H309" s="27">
        <v>70.349999999999994</v>
      </c>
      <c r="I309" s="27">
        <v>-0.17469457321990944</v>
      </c>
      <c r="J309" s="26">
        <v>207480419</v>
      </c>
      <c r="K309" s="27">
        <v>134.95249399896383</v>
      </c>
      <c r="L309" s="27">
        <v>100</v>
      </c>
      <c r="M309" s="27">
        <v>99.72</v>
      </c>
      <c r="N309" s="28">
        <v>66.533330743728257</v>
      </c>
      <c r="O309" s="29">
        <v>1892.8432214917791</v>
      </c>
      <c r="P309" s="28">
        <v>63.09477404972597</v>
      </c>
    </row>
    <row r="310" spans="1:16">
      <c r="A310" s="25" t="s">
        <v>636</v>
      </c>
      <c r="B310" s="25" t="s">
        <v>376</v>
      </c>
      <c r="C310" s="26">
        <v>35674236000</v>
      </c>
      <c r="D310" s="26">
        <v>636584000</v>
      </c>
      <c r="E310" s="27">
        <v>35.612527111693488</v>
      </c>
      <c r="F310" s="27">
        <v>3.496448142713048</v>
      </c>
      <c r="G310" s="26">
        <v>66.826561999999996</v>
      </c>
      <c r="H310" s="27">
        <v>16.82</v>
      </c>
      <c r="I310" s="27">
        <v>0.70200419424108063</v>
      </c>
      <c r="J310" s="26">
        <v>810045000</v>
      </c>
      <c r="K310" s="27">
        <v>12.573800220975379</v>
      </c>
      <c r="L310" s="27">
        <v>62.835383861360008</v>
      </c>
      <c r="M310" s="27">
        <v>10.49</v>
      </c>
      <c r="N310" s="28">
        <v>43.312089740225908</v>
      </c>
      <c r="O310" s="29">
        <v>2011.6424803987829</v>
      </c>
      <c r="P310" s="28">
        <v>67.054749346626096</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644.73716927803468</v>
      </c>
      <c r="P311" s="28">
        <v>21.49123897593449</v>
      </c>
    </row>
    <row r="312" spans="1:16">
      <c r="A312" s="25" t="s">
        <v>359</v>
      </c>
      <c r="B312" s="25" t="s">
        <v>376</v>
      </c>
      <c r="C312" s="26">
        <v>10008596677</v>
      </c>
      <c r="D312" s="26">
        <v>2640000000</v>
      </c>
      <c r="E312" s="27">
        <v>10.556119604213075</v>
      </c>
      <c r="F312" s="27">
        <v>1.3328433843703378</v>
      </c>
      <c r="G312" s="26">
        <v>1242.5161049999999</v>
      </c>
      <c r="H312" s="27">
        <v>3.05</v>
      </c>
      <c r="I312" s="27">
        <v>-8.8233844282111562E-2</v>
      </c>
      <c r="J312" s="26">
        <v>-490022606</v>
      </c>
      <c r="K312" s="27">
        <v>-16.162519653225957</v>
      </c>
      <c r="L312" s="27">
        <v>15.151515151515152</v>
      </c>
      <c r="M312" s="27">
        <v>47.06</v>
      </c>
      <c r="N312" s="28">
        <v>52.74028793581472</v>
      </c>
      <c r="O312" s="29">
        <v>238.019752679954</v>
      </c>
      <c r="P312" s="28">
        <v>7.9339917559984663</v>
      </c>
    </row>
    <row r="313" spans="1:16">
      <c r="A313" s="25" t="s">
        <v>345</v>
      </c>
      <c r="B313" s="25" t="s">
        <v>376</v>
      </c>
      <c r="C313" s="26">
        <v>16202777314</v>
      </c>
      <c r="D313" s="26">
        <v>2650000000</v>
      </c>
      <c r="E313" s="27">
        <v>6.3050708532337127</v>
      </c>
      <c r="F313" s="27">
        <v>0.33989600286974192</v>
      </c>
      <c r="G313" s="26">
        <v>846.06924800000002</v>
      </c>
      <c r="H313" s="27">
        <v>7.5</v>
      </c>
      <c r="I313" s="27">
        <v>-0.312148614413152</v>
      </c>
      <c r="J313" s="26">
        <v>51151779</v>
      </c>
      <c r="K313" s="27">
        <v>362.64623367253756</v>
      </c>
      <c r="L313" s="27">
        <v>15.09433962264151</v>
      </c>
      <c r="M313" s="27">
        <v>31.92</v>
      </c>
      <c r="N313" s="28">
        <v>51.941410134350868</v>
      </c>
      <c r="O313" s="29">
        <v>156.93605022573263</v>
      </c>
      <c r="P313" s="28">
        <v>5.2312016741910874</v>
      </c>
    </row>
    <row r="314" spans="1:16">
      <c r="A314" s="25" t="s">
        <v>395</v>
      </c>
      <c r="B314" s="25" t="s">
        <v>376</v>
      </c>
      <c r="C314" s="26">
        <v>386633607000</v>
      </c>
      <c r="D314" s="26">
        <v>6021689000</v>
      </c>
      <c r="E314" s="27">
        <v>0.92542631694862021</v>
      </c>
      <c r="F314" s="27">
        <v>1.7870021396504431E-3</v>
      </c>
      <c r="G314" s="26">
        <v>495.63727299999999</v>
      </c>
      <c r="H314" s="27">
        <v>86.9</v>
      </c>
      <c r="I314" s="27">
        <v>-0.10762281899877735</v>
      </c>
      <c r="J314" s="26">
        <v>4518370000</v>
      </c>
      <c r="K314" s="27">
        <v>114.61329063356918</v>
      </c>
      <c r="L314" s="27">
        <v>6.6426545774781793</v>
      </c>
      <c r="M314" s="27">
        <v>8.26</v>
      </c>
      <c r="N314" s="28">
        <v>22.788018269674151</v>
      </c>
      <c r="O314" s="29">
        <v>912.1565637862393</v>
      </c>
      <c r="P314" s="28">
        <v>30.405218792874642</v>
      </c>
    </row>
    <row r="315" spans="1:16">
      <c r="A315" s="65" t="s">
        <v>441</v>
      </c>
      <c r="B315" s="65" t="s">
        <v>393</v>
      </c>
      <c r="C315" s="66">
        <v>40007605000</v>
      </c>
      <c r="D315" s="66">
        <v>191012000</v>
      </c>
      <c r="E315" s="67">
        <v>1.2063063781254846</v>
      </c>
      <c r="F315" s="67">
        <v>1.5181114000256686E-2</v>
      </c>
      <c r="G315" s="66">
        <v>79.717928999999998</v>
      </c>
      <c r="H315" s="67">
        <v>416</v>
      </c>
      <c r="I315" s="67">
        <v>-0.63863970898660227</v>
      </c>
      <c r="J315" s="66">
        <v>1862105000</v>
      </c>
      <c r="K315" s="67">
        <v>42.672669908517513</v>
      </c>
      <c r="L315" s="67">
        <v>209.4109270621741</v>
      </c>
      <c r="M315" s="67">
        <v>41.73</v>
      </c>
      <c r="N315" s="68">
        <v>53.053771455378353</v>
      </c>
      <c r="O315" s="69">
        <v>757.58890471400127</v>
      </c>
      <c r="P315" s="68">
        <v>25.252963490466708</v>
      </c>
    </row>
    <row r="316" spans="1:16">
      <c r="A316" s="65" t="s">
        <v>412</v>
      </c>
      <c r="B316" s="65" t="s">
        <v>393</v>
      </c>
      <c r="C316" s="66">
        <v>2598430651</v>
      </c>
      <c r="D316" s="66">
        <v>216000000</v>
      </c>
      <c r="E316" s="67">
        <v>19.492126864866353</v>
      </c>
      <c r="F316" s="67">
        <v>6.9416406213911515</v>
      </c>
      <c r="G316" s="66">
        <v>154.526747</v>
      </c>
      <c r="H316" s="67">
        <v>13.28</v>
      </c>
      <c r="I316" s="67">
        <v>-0.21377380716163685</v>
      </c>
      <c r="J316" s="66">
        <v>20464961</v>
      </c>
      <c r="K316" s="67">
        <v>137.2101319909674</v>
      </c>
      <c r="L316" s="67">
        <v>185.18518518518519</v>
      </c>
      <c r="M316" s="67">
        <v>71.540000000000006</v>
      </c>
      <c r="N316" s="68">
        <v>58.401626917072825</v>
      </c>
      <c r="O316" s="69">
        <v>606.14886349975018</v>
      </c>
      <c r="P316" s="68">
        <v>20.20496211665834</v>
      </c>
    </row>
    <row r="317" spans="1:16">
      <c r="A317" s="65" t="s">
        <v>444</v>
      </c>
      <c r="B317" s="65" t="s">
        <v>393</v>
      </c>
      <c r="C317" s="66">
        <v>8884541574</v>
      </c>
      <c r="D317" s="66">
        <v>400000000</v>
      </c>
      <c r="E317" s="67">
        <v>16.76180668139024</v>
      </c>
      <c r="F317" s="67">
        <v>1.3968172234491867</v>
      </c>
      <c r="G317" s="66">
        <v>79.448606999999996</v>
      </c>
      <c r="H317" s="67">
        <v>30.04</v>
      </c>
      <c r="I317" s="67">
        <v>1.1279380736682576</v>
      </c>
      <c r="J317" s="66">
        <v>72826471</v>
      </c>
      <c r="K317" s="67">
        <v>164.77525047176871</v>
      </c>
      <c r="L317" s="67">
        <v>100</v>
      </c>
      <c r="M317" s="67">
        <v>19.86</v>
      </c>
      <c r="N317" s="68">
        <v>20.278681507637572</v>
      </c>
      <c r="O317" s="69">
        <v>1957.7987092305461</v>
      </c>
      <c r="P317" s="68">
        <v>65.259956974351539</v>
      </c>
    </row>
    <row r="318" spans="1:16">
      <c r="A318" s="65" t="s">
        <v>392</v>
      </c>
      <c r="B318" s="65" t="s">
        <v>393</v>
      </c>
      <c r="C318" s="66">
        <v>2102739086</v>
      </c>
      <c r="D318" s="66">
        <v>500000000</v>
      </c>
      <c r="E318" s="67">
        <v>23.662814360488778</v>
      </c>
      <c r="F318" s="67">
        <v>3.1550419147318371</v>
      </c>
      <c r="G318" s="66">
        <v>109.220557</v>
      </c>
      <c r="H318" s="67">
        <v>15.48</v>
      </c>
      <c r="I318" s="67">
        <v>-0.58447049223899583</v>
      </c>
      <c r="J318" s="66">
        <v>36441663</v>
      </c>
      <c r="K318" s="67">
        <v>205.80839024827159</v>
      </c>
      <c r="L318" s="67">
        <v>80</v>
      </c>
      <c r="M318" s="67">
        <v>21.84</v>
      </c>
      <c r="N318" s="68">
        <v>17.293000450887352</v>
      </c>
      <c r="O318" s="69">
        <v>1312.1197046198672</v>
      </c>
      <c r="P318" s="68">
        <v>43.737323487328908</v>
      </c>
    </row>
    <row r="319" spans="1:16">
      <c r="A319" s="30" t="s">
        <v>84</v>
      </c>
      <c r="B319" s="30" t="s">
        <v>605</v>
      </c>
      <c r="C319" s="31">
        <v>1981884130</v>
      </c>
      <c r="D319" s="31">
        <v>20000000</v>
      </c>
      <c r="E319" s="32">
        <v>26.80592343893192</v>
      </c>
      <c r="F319" s="32">
        <v>3.5646174785813725</v>
      </c>
      <c r="G319" s="31">
        <v>3.9666589999999999</v>
      </c>
      <c r="H319" s="32">
        <v>376.25</v>
      </c>
      <c r="I319" s="32">
        <v>-15.942302043806988</v>
      </c>
      <c r="J319" s="31">
        <v>-83036840</v>
      </c>
      <c r="K319" s="32">
        <v>-90.562213109265713</v>
      </c>
      <c r="L319" s="32">
        <v>2000</v>
      </c>
      <c r="M319" s="32">
        <v>19.829999999999998</v>
      </c>
      <c r="N319" s="33">
        <v>32.715736228460969</v>
      </c>
      <c r="O319" s="34">
        <v>510.8946233587447</v>
      </c>
      <c r="P319" s="33">
        <v>17.029820778624824</v>
      </c>
    </row>
    <row r="320" spans="1:16">
      <c r="A320" s="30" t="s">
        <v>38</v>
      </c>
      <c r="B320" s="30" t="s">
        <v>605</v>
      </c>
      <c r="C320" s="31">
        <v>-97528469</v>
      </c>
      <c r="D320" s="31">
        <v>42000000</v>
      </c>
      <c r="E320" s="32">
        <v>116.32673667674986</v>
      </c>
      <c r="F320" s="32">
        <v>145.77285297838327</v>
      </c>
      <c r="G320" s="31">
        <v>17.263808999999998</v>
      </c>
      <c r="H320" s="32">
        <v>19.920000000000002</v>
      </c>
      <c r="I320" s="32">
        <v>-0.65792265786761206</v>
      </c>
      <c r="J320" s="31">
        <v>-153589240</v>
      </c>
      <c r="K320" s="32">
        <v>-5.1956764679609062</v>
      </c>
      <c r="L320" s="32">
        <v>952.38095238095241</v>
      </c>
      <c r="M320" s="32">
        <v>41.1</v>
      </c>
      <c r="N320" s="33">
        <v>102.06882631398656</v>
      </c>
      <c r="O320" s="34">
        <v>458.79403833398635</v>
      </c>
      <c r="P320" s="33">
        <v>15.293134611132878</v>
      </c>
    </row>
    <row r="321" spans="1:16">
      <c r="A321" s="30" t="s">
        <v>94</v>
      </c>
      <c r="B321" s="30" t="s">
        <v>605</v>
      </c>
      <c r="C321" s="31">
        <v>3080653025</v>
      </c>
      <c r="D321" s="31">
        <v>72000000</v>
      </c>
      <c r="E321" s="32">
        <v>85.522714833059666</v>
      </c>
      <c r="F321" s="32">
        <v>32.103121183580953</v>
      </c>
      <c r="G321" s="31">
        <v>12.606714999999999</v>
      </c>
      <c r="H321" s="32">
        <v>37.119999999999997</v>
      </c>
      <c r="I321" s="32">
        <v>-2.4478101322290726</v>
      </c>
      <c r="J321" s="31">
        <v>46315316</v>
      </c>
      <c r="K321" s="32">
        <v>57.518769816878716</v>
      </c>
      <c r="L321" s="32">
        <v>555.55555555555554</v>
      </c>
      <c r="M321" s="32">
        <v>17.5</v>
      </c>
      <c r="N321" s="33">
        <v>52.822499176123891</v>
      </c>
      <c r="O321" s="34">
        <v>337.36556698024378</v>
      </c>
      <c r="P321" s="33">
        <v>11.245518899341459</v>
      </c>
    </row>
    <row r="322" spans="1:16">
      <c r="A322" s="30" t="s">
        <v>440</v>
      </c>
      <c r="B322" s="30" t="s">
        <v>605</v>
      </c>
      <c r="C322" s="31">
        <v>2531212102</v>
      </c>
      <c r="D322" s="31">
        <v>75000000</v>
      </c>
      <c r="E322" s="32">
        <v>14.426735626462962</v>
      </c>
      <c r="F322" s="32">
        <v>1.1801010737393016</v>
      </c>
      <c r="G322" s="31">
        <v>17.011634999999998</v>
      </c>
      <c r="H322" s="32">
        <v>163</v>
      </c>
      <c r="I322" s="32">
        <v>-7.6761378443560195</v>
      </c>
      <c r="J322" s="31">
        <v>-204398626</v>
      </c>
      <c r="K322" s="32">
        <v>-59.809599698581145</v>
      </c>
      <c r="L322" s="32">
        <v>533.33333333333337</v>
      </c>
      <c r="M322" s="32">
        <v>22.68</v>
      </c>
      <c r="N322" s="33">
        <v>42.61632195758196</v>
      </c>
      <c r="O322" s="34">
        <v>1580.5311551419281</v>
      </c>
      <c r="P322" s="33">
        <v>52.684371838064273</v>
      </c>
    </row>
    <row r="323" spans="1:16">
      <c r="A323" s="30" t="s">
        <v>306</v>
      </c>
      <c r="B323" s="30" t="s">
        <v>605</v>
      </c>
      <c r="C323" s="31">
        <v>576980288</v>
      </c>
      <c r="D323" s="31">
        <v>77449591</v>
      </c>
      <c r="E323" s="32">
        <v>9.7658118759748618</v>
      </c>
      <c r="F323" s="32">
        <v>1.6812332167512436</v>
      </c>
      <c r="G323" s="31">
        <v>54.217528999999999</v>
      </c>
      <c r="H323" s="32">
        <v>75.55</v>
      </c>
      <c r="I323" s="32">
        <v>3.794527579845024</v>
      </c>
      <c r="J323" s="31">
        <v>-12886865</v>
      </c>
      <c r="K323" s="32">
        <v>-450.74727833340381</v>
      </c>
      <c r="L323" s="32">
        <v>516.46496106093059</v>
      </c>
      <c r="M323" s="32">
        <v>70</v>
      </c>
      <c r="N323" s="33">
        <v>22.057903006089337</v>
      </c>
      <c r="O323" s="34">
        <v>1920.3609197334742</v>
      </c>
      <c r="P323" s="33">
        <v>64.012030657782475</v>
      </c>
    </row>
    <row r="324" spans="1:16">
      <c r="A324" s="30" t="s">
        <v>37</v>
      </c>
      <c r="B324" s="30" t="s">
        <v>605</v>
      </c>
      <c r="C324" s="31">
        <v>674554994</v>
      </c>
      <c r="D324" s="31">
        <v>112400000</v>
      </c>
      <c r="E324" s="32">
        <v>76.3341374442617</v>
      </c>
      <c r="F324" s="32">
        <v>135.82586733854396</v>
      </c>
      <c r="G324" s="31">
        <v>100.007176</v>
      </c>
      <c r="H324" s="32">
        <v>5.24</v>
      </c>
      <c r="I324" s="32">
        <v>-0.1054007300079647</v>
      </c>
      <c r="J324" s="31">
        <v>11423592</v>
      </c>
      <c r="K324" s="32">
        <v>49.196434886680123</v>
      </c>
      <c r="L324" s="32">
        <v>355.87188612099646</v>
      </c>
      <c r="M324" s="32">
        <v>88.97</v>
      </c>
      <c r="N324" s="33">
        <v>27.497852149847908</v>
      </c>
      <c r="O324" s="34">
        <v>194.40653313250525</v>
      </c>
      <c r="P324" s="33">
        <v>6.4802177710835078</v>
      </c>
    </row>
    <row r="325" spans="1:16">
      <c r="A325" s="30" t="s">
        <v>487</v>
      </c>
      <c r="B325" s="30" t="s">
        <v>605</v>
      </c>
      <c r="C325" s="31">
        <v>3548163984</v>
      </c>
      <c r="D325" s="31">
        <v>132000000</v>
      </c>
      <c r="E325" s="32">
        <v>11.353838001441117</v>
      </c>
      <c r="F325" s="32">
        <v>1.2649106507844381</v>
      </c>
      <c r="G325" s="31">
        <v>51.506743</v>
      </c>
      <c r="H325" s="32">
        <v>68.400000000000006</v>
      </c>
      <c r="I325" s="32">
        <v>2.7976093785762828</v>
      </c>
      <c r="J325" s="31">
        <v>-103901230</v>
      </c>
      <c r="K325" s="32">
        <v>-86.389737638332093</v>
      </c>
      <c r="L325" s="32">
        <v>303.030303030303</v>
      </c>
      <c r="M325" s="32">
        <v>39.020000000000003</v>
      </c>
      <c r="N325" s="33">
        <v>16.988510926249347</v>
      </c>
      <c r="O325" s="34">
        <v>1319.8035315387917</v>
      </c>
      <c r="P325" s="33">
        <v>43.993451051293057</v>
      </c>
    </row>
    <row r="326" spans="1:16">
      <c r="A326" s="30" t="s">
        <v>380</v>
      </c>
      <c r="B326" s="30" t="s">
        <v>605</v>
      </c>
      <c r="C326" s="31">
        <v>4751651642</v>
      </c>
      <c r="D326" s="31">
        <v>262500000</v>
      </c>
      <c r="E326" s="32">
        <v>67.208112019120705</v>
      </c>
      <c r="F326" s="32">
        <v>36.575843275711946</v>
      </c>
      <c r="G326" s="31">
        <v>75.351630999999998</v>
      </c>
      <c r="H326" s="32">
        <v>7.9</v>
      </c>
      <c r="I326" s="32">
        <v>-6.8612469420708262</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57.923763812030103</v>
      </c>
      <c r="F327" s="32">
        <v>16.502496812544187</v>
      </c>
      <c r="G327" s="31">
        <v>74.35284</v>
      </c>
      <c r="H327" s="32">
        <v>9.2899999999999991</v>
      </c>
      <c r="I327" s="32">
        <v>-0.74487185035639847</v>
      </c>
      <c r="J327" s="31">
        <v>-173746692</v>
      </c>
      <c r="K327" s="32">
        <v>-20.201823468385804</v>
      </c>
      <c r="L327" s="32">
        <v>102.56410256410257</v>
      </c>
      <c r="M327" s="32">
        <v>19.059999999999999</v>
      </c>
      <c r="N327" s="33">
        <v>15.224085130305236</v>
      </c>
      <c r="O327" s="34">
        <v>254.82659599730422</v>
      </c>
      <c r="P327" s="33">
        <v>8.4942198665768078</v>
      </c>
    </row>
    <row r="328" spans="1:16">
      <c r="A328" s="30" t="s">
        <v>109</v>
      </c>
      <c r="B328" s="30" t="s">
        <v>605</v>
      </c>
      <c r="C328" s="31">
        <v>1566155489</v>
      </c>
      <c r="D328" s="31">
        <v>500000000</v>
      </c>
      <c r="E328" s="32">
        <v>48.359114786403829</v>
      </c>
      <c r="F328" s="32">
        <v>24.179557393201915</v>
      </c>
      <c r="G328" s="31">
        <v>167.149394</v>
      </c>
      <c r="H328" s="32">
        <v>4.95</v>
      </c>
      <c r="I328" s="32">
        <v>-1.6817814287402477E-2</v>
      </c>
      <c r="J328" s="31">
        <v>-66095130</v>
      </c>
      <c r="K328" s="32">
        <v>-30.259415481897079</v>
      </c>
      <c r="L328" s="32">
        <v>80</v>
      </c>
      <c r="M328" s="32">
        <v>33.42</v>
      </c>
      <c r="N328" s="33">
        <v>51.975341031264463</v>
      </c>
      <c r="O328" s="34">
        <v>1121.2877552522204</v>
      </c>
      <c r="P328" s="33">
        <v>37.376258508407346</v>
      </c>
    </row>
    <row r="329" spans="1:16">
      <c r="A329" s="30" t="s">
        <v>198</v>
      </c>
      <c r="B329" s="30" t="s">
        <v>605</v>
      </c>
      <c r="C329" s="31">
        <v>6529421000</v>
      </c>
      <c r="D329" s="31">
        <v>500000000</v>
      </c>
      <c r="E329" s="32">
        <v>36.925440151246605</v>
      </c>
      <c r="F329" s="32">
        <v>9.2313600378116512</v>
      </c>
      <c r="G329" s="31">
        <v>124.820319</v>
      </c>
      <c r="H329" s="32">
        <v>8.68</v>
      </c>
      <c r="I329" s="32">
        <v>-0.91038028559992945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14.377426347949319</v>
      </c>
      <c r="F330" s="32">
        <v>0.9025377494004595</v>
      </c>
      <c r="G330" s="31">
        <v>100.037674</v>
      </c>
      <c r="H330" s="32">
        <v>27.82</v>
      </c>
      <c r="I330" s="32">
        <v>-0.52808078739262498</v>
      </c>
      <c r="J330" s="31">
        <v>-142397000</v>
      </c>
      <c r="K330" s="32">
        <v>-111.87033434693147</v>
      </c>
      <c r="L330" s="32">
        <v>67.79661016949153</v>
      </c>
      <c r="M330" s="32">
        <v>16.95</v>
      </c>
      <c r="N330" s="33">
        <v>20.457188238176638</v>
      </c>
      <c r="O330" s="34">
        <v>155.38787942267371</v>
      </c>
      <c r="P330" s="33">
        <v>5.1795959807557903</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173.99983501310612</v>
      </c>
      <c r="P331" s="33">
        <v>5.7999945004368705</v>
      </c>
    </row>
    <row r="332" spans="1:16">
      <c r="A332" s="30" t="s">
        <v>415</v>
      </c>
      <c r="B332" s="30" t="s">
        <v>605</v>
      </c>
      <c r="C332" s="31">
        <v>7934593883</v>
      </c>
      <c r="D332" s="31">
        <v>1049040806</v>
      </c>
      <c r="E332" s="32">
        <v>50.931159051995905</v>
      </c>
      <c r="F332" s="32">
        <v>12.137554316451419</v>
      </c>
      <c r="G332" s="31">
        <v>160.647257</v>
      </c>
      <c r="H332" s="32">
        <v>4.8899999999999997</v>
      </c>
      <c r="I332" s="32">
        <v>-0.11439750578464737</v>
      </c>
      <c r="J332" s="31">
        <v>-63498082</v>
      </c>
      <c r="K332" s="32">
        <v>-66.083306642238426</v>
      </c>
      <c r="L332" s="32">
        <v>38.130070604708202</v>
      </c>
      <c r="M332" s="32">
        <v>15.31</v>
      </c>
      <c r="N332" s="33">
        <v>40.922094868266967</v>
      </c>
      <c r="O332" s="34">
        <v>676.53349616881405</v>
      </c>
      <c r="P332" s="33">
        <v>22.551116538960468</v>
      </c>
    </row>
    <row r="333" spans="1:16">
      <c r="A333" s="40" t="s">
        <v>71</v>
      </c>
      <c r="B333" s="40" t="s">
        <v>255</v>
      </c>
      <c r="C333" s="41">
        <v>336306420</v>
      </c>
      <c r="D333" s="41">
        <v>3750000</v>
      </c>
      <c r="E333" s="42">
        <v>13.522650439486139</v>
      </c>
      <c r="F333" s="42">
        <v>0.90151002929907587</v>
      </c>
      <c r="G333" s="41">
        <v>7.3957799999999996E-4</v>
      </c>
      <c r="H333" s="42">
        <v>4000</v>
      </c>
      <c r="I333" s="42">
        <v>-164.29620070950477</v>
      </c>
      <c r="J333" s="41">
        <v>-10342879</v>
      </c>
      <c r="K333" s="42">
        <v>-1450.2731782901067</v>
      </c>
      <c r="L333" s="42">
        <v>10666.666666666666</v>
      </c>
      <c r="M333" s="42">
        <v>19.72</v>
      </c>
      <c r="N333" s="43">
        <v>43.578571089344692</v>
      </c>
      <c r="O333" s="44">
        <v>49.374267717922763</v>
      </c>
      <c r="P333" s="43">
        <v>1.6458089239307587</v>
      </c>
    </row>
    <row r="334" spans="1:16">
      <c r="A334" s="40" t="s">
        <v>39</v>
      </c>
      <c r="B334" s="40" t="s">
        <v>255</v>
      </c>
      <c r="C334" s="41">
        <v>638570889</v>
      </c>
      <c r="D334" s="41">
        <v>10721700</v>
      </c>
      <c r="E334" s="42">
        <v>70.30354181557135</v>
      </c>
      <c r="F334" s="42">
        <v>60.157122672822879</v>
      </c>
      <c r="G334" s="41">
        <v>5.1827810000000003</v>
      </c>
      <c r="H334" s="42">
        <v>109.8</v>
      </c>
      <c r="I334" s="42">
        <v>-3.6850983032894646</v>
      </c>
      <c r="J334" s="41">
        <v>5814918</v>
      </c>
      <c r="K334" s="42">
        <v>200.97709030462681</v>
      </c>
      <c r="L334" s="42">
        <v>3730.7516531893261</v>
      </c>
      <c r="M334" s="42">
        <v>48.33</v>
      </c>
      <c r="N334" s="43">
        <v>36.620577973153658</v>
      </c>
      <c r="O334" s="44">
        <v>425.70398436898711</v>
      </c>
      <c r="P334" s="43">
        <v>14.19013281229957</v>
      </c>
    </row>
    <row r="335" spans="1:16">
      <c r="A335" s="40" t="s">
        <v>320</v>
      </c>
      <c r="B335" s="40" t="s">
        <v>255</v>
      </c>
      <c r="C335" s="41">
        <v>1138168471</v>
      </c>
      <c r="D335" s="41">
        <v>10994134</v>
      </c>
      <c r="E335" s="42">
        <v>36.612967884086878</v>
      </c>
      <c r="F335" s="42">
        <v>2.1347612470202746</v>
      </c>
      <c r="G335" s="41">
        <v>7.01302E-4</v>
      </c>
      <c r="H335" s="42">
        <v>1560</v>
      </c>
      <c r="I335" s="42">
        <v>-39.904671359072381</v>
      </c>
      <c r="J335" s="41">
        <v>164509463</v>
      </c>
      <c r="K335" s="42">
        <v>104.2544831600356</v>
      </c>
      <c r="L335" s="42">
        <v>3638.303844577481</v>
      </c>
      <c r="M335" s="42">
        <v>6.37</v>
      </c>
      <c r="N335" s="43">
        <v>73.797606369392582</v>
      </c>
      <c r="O335" s="44">
        <v>724.13105112780863</v>
      </c>
      <c r="P335" s="43">
        <v>24.137701704260287</v>
      </c>
    </row>
    <row r="336" spans="1:16">
      <c r="A336" s="40" t="s">
        <v>45</v>
      </c>
      <c r="B336" s="40" t="s">
        <v>255</v>
      </c>
      <c r="C336" s="41">
        <v>879240094</v>
      </c>
      <c r="D336" s="41">
        <v>14175000</v>
      </c>
      <c r="E336" s="42">
        <v>20.563327802665668</v>
      </c>
      <c r="F336" s="42">
        <v>4.1212377350219791</v>
      </c>
      <c r="G336" s="41">
        <v>5.5196949999999996</v>
      </c>
      <c r="H336" s="42">
        <v>352.5</v>
      </c>
      <c r="I336" s="42">
        <v>-20.211685155798875</v>
      </c>
      <c r="J336" s="41">
        <v>-27853019</v>
      </c>
      <c r="K336" s="42">
        <v>-179.14036535859901</v>
      </c>
      <c r="L336" s="42">
        <v>2821.8694885361551</v>
      </c>
      <c r="M336" s="42">
        <v>38.93</v>
      </c>
      <c r="N336" s="43">
        <v>61.984161215976336</v>
      </c>
      <c r="O336" s="44">
        <v>968.64413964299627</v>
      </c>
      <c r="P336" s="43">
        <v>32.288137988099876</v>
      </c>
    </row>
    <row r="337" spans="1:16">
      <c r="A337" s="40" t="s">
        <v>482</v>
      </c>
      <c r="B337" s="40" t="s">
        <v>255</v>
      </c>
      <c r="C337" s="41">
        <v>3023972122</v>
      </c>
      <c r="D337" s="41">
        <v>21000000</v>
      </c>
      <c r="E337" s="42">
        <v>15.699147811008951</v>
      </c>
      <c r="F337" s="42">
        <v>1.4658401317468674</v>
      </c>
      <c r="G337" s="41">
        <v>4.9969520000000003</v>
      </c>
      <c r="H337" s="42">
        <v>510</v>
      </c>
      <c r="I337" s="42">
        <v>17.317180032668489</v>
      </c>
      <c r="J337" s="41">
        <v>40710262</v>
      </c>
      <c r="K337" s="42">
        <v>263.07863113236658</v>
      </c>
      <c r="L337" s="42">
        <v>1904.7619047619048</v>
      </c>
      <c r="M337" s="42">
        <v>23.79</v>
      </c>
      <c r="N337" s="43">
        <v>39.157529117534942</v>
      </c>
      <c r="O337" s="44">
        <v>2084.838936458319</v>
      </c>
      <c r="P337" s="43">
        <v>69.494631215277295</v>
      </c>
    </row>
    <row r="338" spans="1:16">
      <c r="A338" s="40" t="s">
        <v>448</v>
      </c>
      <c r="B338" s="40" t="s">
        <v>255</v>
      </c>
      <c r="C338" s="41">
        <v>447250420</v>
      </c>
      <c r="D338" s="41">
        <v>23850000</v>
      </c>
      <c r="E338" s="42">
        <v>22.215592756109906</v>
      </c>
      <c r="F338" s="42">
        <v>5.2329853617199973</v>
      </c>
      <c r="G338" s="41">
        <v>10.082440999999999</v>
      </c>
      <c r="H338" s="42">
        <v>178.6</v>
      </c>
      <c r="I338" s="42">
        <v>-11.743013488249602</v>
      </c>
      <c r="J338" s="41">
        <v>5945065</v>
      </c>
      <c r="K338" s="42">
        <v>714.08807136675546</v>
      </c>
      <c r="L338" s="42">
        <v>1677.1488469601677</v>
      </c>
      <c r="M338" s="42">
        <v>42.27</v>
      </c>
      <c r="N338" s="43">
        <v>43.569757440233438</v>
      </c>
      <c r="O338" s="44">
        <v>735.93888275118843</v>
      </c>
      <c r="P338" s="43">
        <v>24.531296091706281</v>
      </c>
    </row>
    <row r="339" spans="1:16">
      <c r="A339" s="40" t="s">
        <v>102</v>
      </c>
      <c r="B339" s="40" t="s">
        <v>255</v>
      </c>
      <c r="C339" s="41">
        <v>1186366071</v>
      </c>
      <c r="D339" s="41">
        <v>46656000</v>
      </c>
      <c r="E339" s="42">
        <v>58.580857759147797</v>
      </c>
      <c r="F339" s="42">
        <v>46.503373595828094</v>
      </c>
      <c r="G339" s="41">
        <v>24.81212</v>
      </c>
      <c r="H339" s="42">
        <v>27.52</v>
      </c>
      <c r="I339" s="42">
        <v>-4.82466140224318E-2</v>
      </c>
      <c r="J339" s="41">
        <v>-1305327</v>
      </c>
      <c r="K339" s="42">
        <v>-965.05473341162792</v>
      </c>
      <c r="L339" s="42">
        <v>857.33882030178324</v>
      </c>
      <c r="M339" s="42">
        <v>53.18</v>
      </c>
      <c r="N339" s="43">
        <v>25.26565196327811</v>
      </c>
      <c r="O339" s="44">
        <v>731.19720230800965</v>
      </c>
      <c r="P339" s="43">
        <v>24.373240076933655</v>
      </c>
    </row>
    <row r="340" spans="1:16">
      <c r="A340" s="40" t="s">
        <v>548</v>
      </c>
      <c r="B340" s="40" t="s">
        <v>255</v>
      </c>
      <c r="C340" s="41">
        <v>1321868358</v>
      </c>
      <c r="D340" s="41">
        <v>55000000</v>
      </c>
      <c r="E340" s="42">
        <v>14.249967225075384</v>
      </c>
      <c r="F340" s="42">
        <v>1.6715504076334762</v>
      </c>
      <c r="G340" s="41">
        <v>18.044423999999999</v>
      </c>
      <c r="H340" s="42">
        <v>155.6</v>
      </c>
      <c r="I340" s="42">
        <v>10.596776971445763</v>
      </c>
      <c r="J340" s="41">
        <v>-13999310</v>
      </c>
      <c r="K340" s="42">
        <v>-608.95858438737332</v>
      </c>
      <c r="L340" s="42">
        <v>727.27272727272725</v>
      </c>
      <c r="M340" s="42">
        <v>32.799999999999997</v>
      </c>
      <c r="N340" s="43">
        <v>13.254380886264096</v>
      </c>
      <c r="O340" s="44">
        <v>2990.0999432102053</v>
      </c>
      <c r="P340" s="43">
        <v>99.669998107006847</v>
      </c>
    </row>
    <row r="341" spans="1:16">
      <c r="A341" s="40" t="s">
        <v>179</v>
      </c>
      <c r="B341" s="40" t="s">
        <v>255</v>
      </c>
      <c r="C341" s="41">
        <v>353515478</v>
      </c>
      <c r="D341" s="41">
        <v>73500000</v>
      </c>
      <c r="E341" s="42">
        <v>33.304245821336046</v>
      </c>
      <c r="F341" s="42">
        <v>15.103966358882561</v>
      </c>
      <c r="G341" s="41">
        <v>39.640771000000001</v>
      </c>
      <c r="H341" s="42">
        <v>30.3</v>
      </c>
      <c r="I341" s="42">
        <v>0.13434329604406159</v>
      </c>
      <c r="J341" s="41">
        <v>-4041987</v>
      </c>
      <c r="K341" s="42">
        <v>-545.52377333227446</v>
      </c>
      <c r="L341" s="42">
        <v>544.21768707482988</v>
      </c>
      <c r="M341" s="42">
        <v>53.93</v>
      </c>
      <c r="N341" s="43">
        <v>24.022392231959646</v>
      </c>
      <c r="O341" s="44">
        <v>1522.4635671965295</v>
      </c>
      <c r="P341" s="43">
        <v>50.748785573217653</v>
      </c>
    </row>
    <row r="342" spans="1:16">
      <c r="A342" s="40" t="s">
        <v>308</v>
      </c>
      <c r="B342" s="40" t="s">
        <v>255</v>
      </c>
      <c r="C342" s="41">
        <v>862192368</v>
      </c>
      <c r="D342" s="41">
        <v>93600000</v>
      </c>
      <c r="E342" s="42">
        <v>82.857987416771749</v>
      </c>
      <c r="F342" s="42">
        <v>126.46212975697765</v>
      </c>
      <c r="G342" s="41">
        <v>62.294471000000001</v>
      </c>
      <c r="H342" s="42">
        <v>7.75</v>
      </c>
      <c r="I342" s="42">
        <v>-2.2730455401962502E-3</v>
      </c>
      <c r="J342" s="41">
        <v>-2782893</v>
      </c>
      <c r="K342" s="42">
        <v>-235.4384448126464</v>
      </c>
      <c r="L342" s="42">
        <v>427.35042735042737</v>
      </c>
      <c r="M342" s="42">
        <v>66.55</v>
      </c>
      <c r="N342" s="43">
        <v>23.058113989368483</v>
      </c>
      <c r="O342" s="44">
        <v>423.83873065521448</v>
      </c>
      <c r="P342" s="43">
        <v>14.127957688507149</v>
      </c>
    </row>
    <row r="343" spans="1:16">
      <c r="A343" s="40" t="s">
        <v>10</v>
      </c>
      <c r="B343" s="40" t="s">
        <v>255</v>
      </c>
      <c r="C343" s="41">
        <v>9551963345</v>
      </c>
      <c r="D343" s="41">
        <v>100000000</v>
      </c>
      <c r="E343" s="42">
        <v>8.4523958950094098</v>
      </c>
      <c r="F343" s="42">
        <v>0.81273037452013552</v>
      </c>
      <c r="G343" s="41">
        <v>45.468504000000003</v>
      </c>
      <c r="H343" s="42">
        <v>104.1</v>
      </c>
      <c r="I343" s="42">
        <v>2.7123995167417831</v>
      </c>
      <c r="J343" s="41">
        <v>58835982</v>
      </c>
      <c r="K343" s="42">
        <v>176.76258042230009</v>
      </c>
      <c r="L343" s="42">
        <v>400</v>
      </c>
      <c r="M343" s="42">
        <v>45.46</v>
      </c>
      <c r="N343" s="43">
        <v>17.27077558124892</v>
      </c>
      <c r="O343" s="44">
        <v>1018.4371714846443</v>
      </c>
      <c r="P343" s="43">
        <v>33.947905716154807</v>
      </c>
    </row>
    <row r="344" spans="1:16">
      <c r="A344" s="40" t="s">
        <v>87</v>
      </c>
      <c r="B344" s="40" t="s">
        <v>255</v>
      </c>
      <c r="C344" s="41">
        <v>3143931773</v>
      </c>
      <c r="D344" s="41">
        <v>119000000</v>
      </c>
      <c r="E344" s="42">
        <v>66.179351044489508</v>
      </c>
      <c r="F344" s="42">
        <v>23.172041682244224</v>
      </c>
      <c r="G344" s="41">
        <v>24.496238000000002</v>
      </c>
      <c r="H344" s="42">
        <v>24.68</v>
      </c>
      <c r="I344" s="42">
        <v>-0.36125644782977417</v>
      </c>
      <c r="J344" s="41">
        <v>-53375203</v>
      </c>
      <c r="K344" s="42">
        <v>-53.507993215501216</v>
      </c>
      <c r="L344" s="42">
        <v>336.1344537815126</v>
      </c>
      <c r="M344" s="42">
        <v>20.58</v>
      </c>
      <c r="N344" s="43">
        <v>16.978167674945848</v>
      </c>
      <c r="O344" s="44">
        <v>250.69483326330834</v>
      </c>
      <c r="P344" s="43">
        <v>8.3564944421102787</v>
      </c>
    </row>
    <row r="345" spans="1:16">
      <c r="A345" s="40" t="s">
        <v>40</v>
      </c>
      <c r="B345" s="40" t="s">
        <v>255</v>
      </c>
      <c r="C345" s="41">
        <v>1508599655</v>
      </c>
      <c r="D345" s="41">
        <v>119728125</v>
      </c>
      <c r="E345" s="42">
        <v>173.36875357197621</v>
      </c>
      <c r="F345" s="42">
        <v>362.00507101396647</v>
      </c>
      <c r="G345" s="41">
        <v>53.051453000000002</v>
      </c>
      <c r="H345" s="42">
        <v>4.3499999999999996</v>
      </c>
      <c r="I345" s="42">
        <v>-2.9308906435418614E-2</v>
      </c>
      <c r="J345" s="41">
        <v>-17925929</v>
      </c>
      <c r="K345" s="42">
        <v>-26.716188600323029</v>
      </c>
      <c r="L345" s="42">
        <v>334.0902565708767</v>
      </c>
      <c r="M345" s="42">
        <v>44.3</v>
      </c>
      <c r="N345" s="43">
        <v>16.801412268278604</v>
      </c>
      <c r="O345" s="44">
        <v>155.60062353902987</v>
      </c>
      <c r="P345" s="43">
        <v>5.1866874513009957</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384.82055993008089</v>
      </c>
      <c r="P346" s="43">
        <v>12.827351997669362</v>
      </c>
    </row>
    <row r="347" spans="1:16">
      <c r="A347" s="40" t="s">
        <v>166</v>
      </c>
      <c r="B347" s="40" t="s">
        <v>255</v>
      </c>
      <c r="C347" s="41">
        <v>8044975103</v>
      </c>
      <c r="D347" s="41">
        <v>135000000</v>
      </c>
      <c r="E347" s="42">
        <v>18.950771401099036</v>
      </c>
      <c r="F347" s="42">
        <v>5.6150433781034179</v>
      </c>
      <c r="G347" s="41">
        <v>82.584238999999997</v>
      </c>
      <c r="H347" s="42">
        <v>25.56</v>
      </c>
      <c r="I347" s="42">
        <v>0.31261510512265289</v>
      </c>
      <c r="J347" s="41">
        <v>-3113021</v>
      </c>
      <c r="K347" s="42">
        <v>-1084.1558730249492</v>
      </c>
      <c r="L347" s="42">
        <v>296.2962962962963</v>
      </c>
      <c r="M347" s="42">
        <v>61.17</v>
      </c>
      <c r="N347" s="43">
        <v>47.132455057654646</v>
      </c>
      <c r="O347" s="44">
        <v>992.08962653364961</v>
      </c>
      <c r="P347" s="43">
        <v>33.069654217788319</v>
      </c>
    </row>
    <row r="348" spans="1:16">
      <c r="A348" s="40" t="s">
        <v>761</v>
      </c>
      <c r="B348" s="40" t="s">
        <v>255</v>
      </c>
      <c r="C348" s="41">
        <v>3597943991</v>
      </c>
      <c r="D348" s="41">
        <v>160000000</v>
      </c>
      <c r="E348" s="42">
        <v>32.125888248684191</v>
      </c>
      <c r="F348" s="42">
        <v>6.4769935985250386</v>
      </c>
      <c r="G348" s="41">
        <v>39.992564999999999</v>
      </c>
      <c r="H348" s="42">
        <v>31.14</v>
      </c>
      <c r="I348" s="42">
        <v>-0.60516867967922394</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49.017295380143445</v>
      </c>
      <c r="F349" s="42">
        <v>28.074052336851917</v>
      </c>
      <c r="G349" s="41">
        <v>78.469515999999999</v>
      </c>
      <c r="H349" s="42">
        <v>10.4</v>
      </c>
      <c r="I349" s="42">
        <v>0.30438579889273321</v>
      </c>
      <c r="J349" s="41">
        <v>-20343122</v>
      </c>
      <c r="K349" s="42">
        <v>-85.827534239828083</v>
      </c>
      <c r="L349" s="42">
        <v>229.09507445589921</v>
      </c>
      <c r="M349" s="42">
        <v>44.94</v>
      </c>
      <c r="N349" s="43">
        <v>43.58537627527808</v>
      </c>
      <c r="O349" s="44">
        <v>2312.6968455370024</v>
      </c>
      <c r="P349" s="43">
        <v>77.08989485123341</v>
      </c>
    </row>
    <row r="350" spans="1:16">
      <c r="A350" s="40" t="s">
        <v>307</v>
      </c>
      <c r="B350" s="40" t="s">
        <v>255</v>
      </c>
      <c r="C350" s="41">
        <v>402238316</v>
      </c>
      <c r="D350" s="41">
        <v>177187500</v>
      </c>
      <c r="E350" s="42">
        <v>6.4787586439692726</v>
      </c>
      <c r="F350" s="42">
        <v>0.74621270779619453</v>
      </c>
      <c r="G350" s="41">
        <v>124.842961</v>
      </c>
      <c r="H350" s="42">
        <v>49.46</v>
      </c>
      <c r="I350" s="42">
        <v>-2.2665178302848545</v>
      </c>
      <c r="J350" s="41">
        <v>-50345394</v>
      </c>
      <c r="K350" s="42">
        <v>-172.45246903818054</v>
      </c>
      <c r="L350" s="42">
        <v>225.7495590828924</v>
      </c>
      <c r="M350" s="42">
        <v>70.45</v>
      </c>
      <c r="N350" s="43">
        <v>37.623042739957093</v>
      </c>
      <c r="O350" s="44">
        <v>383.94988913569949</v>
      </c>
      <c r="P350" s="43">
        <v>12.79832963785665</v>
      </c>
    </row>
    <row r="351" spans="1:16">
      <c r="A351" s="40" t="s">
        <v>43</v>
      </c>
      <c r="B351" s="40" t="s">
        <v>255</v>
      </c>
      <c r="C351" s="41">
        <v>595998092</v>
      </c>
      <c r="D351" s="41">
        <v>187641391</v>
      </c>
      <c r="E351" s="42">
        <v>30.527364029072452</v>
      </c>
      <c r="F351" s="42">
        <v>16.268992606792416</v>
      </c>
      <c r="G351" s="41">
        <v>131.0445</v>
      </c>
      <c r="H351" s="42">
        <v>10</v>
      </c>
      <c r="I351" s="42">
        <v>-0.20040826339999107</v>
      </c>
      <c r="J351" s="41">
        <v>39009394</v>
      </c>
      <c r="K351" s="42">
        <v>48.101590862959831</v>
      </c>
      <c r="L351" s="42">
        <v>213.17258301501292</v>
      </c>
      <c r="M351" s="42">
        <v>69.83</v>
      </c>
      <c r="N351" s="43">
        <v>68.044045650097644</v>
      </c>
      <c r="O351" s="44">
        <v>991.12810630429408</v>
      </c>
      <c r="P351" s="43">
        <v>33.037603543476472</v>
      </c>
    </row>
    <row r="352" spans="1:16">
      <c r="A352" s="40" t="s">
        <v>177</v>
      </c>
      <c r="B352" s="40" t="s">
        <v>255</v>
      </c>
      <c r="C352" s="41">
        <v>2673958636</v>
      </c>
      <c r="D352" s="41">
        <v>190370946</v>
      </c>
      <c r="E352" s="42">
        <v>32.09899362347263</v>
      </c>
      <c r="F352" s="42">
        <v>10.5383050492749</v>
      </c>
      <c r="G352" s="41">
        <v>74.278114000000002</v>
      </c>
      <c r="H352" s="42">
        <v>16.78</v>
      </c>
      <c r="I352" s="42">
        <v>-1.3394320031173237</v>
      </c>
      <c r="J352" s="41">
        <v>34312463</v>
      </c>
      <c r="K352" s="42">
        <v>88.770518630504611</v>
      </c>
      <c r="L352" s="42">
        <v>210.11609618202979</v>
      </c>
      <c r="M352" s="42">
        <v>39.01</v>
      </c>
      <c r="N352" s="43">
        <v>43.052176938168252</v>
      </c>
      <c r="O352" s="44">
        <v>214.46018662946494</v>
      </c>
      <c r="P352" s="43">
        <v>7.1486728876488312</v>
      </c>
    </row>
    <row r="353" spans="1:16">
      <c r="A353" s="40" t="s">
        <v>167</v>
      </c>
      <c r="B353" s="40" t="s">
        <v>255</v>
      </c>
      <c r="C353" s="41">
        <v>3624383186</v>
      </c>
      <c r="D353" s="41">
        <v>190615223</v>
      </c>
      <c r="E353" s="42">
        <v>53.746517614985187</v>
      </c>
      <c r="F353" s="42">
        <v>56.392681307499963</v>
      </c>
      <c r="G353" s="41">
        <v>136.56980300000001</v>
      </c>
      <c r="H353" s="42">
        <v>5.45</v>
      </c>
      <c r="I353" s="42">
        <v>2.3806063853824888E-2</v>
      </c>
      <c r="J353" s="41">
        <v>-54418198</v>
      </c>
      <c r="K353" s="42">
        <v>-17.513922732244826</v>
      </c>
      <c r="L353" s="42">
        <v>209.84682844559586</v>
      </c>
      <c r="M353" s="42">
        <v>71.64</v>
      </c>
      <c r="N353" s="43">
        <v>33.014138422437327</v>
      </c>
      <c r="O353" s="44">
        <v>684.63114067566153</v>
      </c>
      <c r="P353" s="43">
        <v>22.82103802252205</v>
      </c>
    </row>
    <row r="354" spans="1:16">
      <c r="A354" s="40" t="s">
        <v>44</v>
      </c>
      <c r="B354" s="40" t="s">
        <v>255</v>
      </c>
      <c r="C354" s="41">
        <v>573457342</v>
      </c>
      <c r="D354" s="41">
        <v>200000000</v>
      </c>
      <c r="E354" s="42">
        <v>64.111708240438134</v>
      </c>
      <c r="F354" s="42">
        <v>80.139635300547667</v>
      </c>
      <c r="G354" s="41">
        <v>150.34311</v>
      </c>
      <c r="H354" s="42">
        <v>4.1500000000000004</v>
      </c>
      <c r="I354" s="42">
        <v>-0.13740838346893458</v>
      </c>
      <c r="J354" s="41">
        <v>28758269</v>
      </c>
      <c r="K354" s="42">
        <v>27.818085991197872</v>
      </c>
      <c r="L354" s="42">
        <v>200</v>
      </c>
      <c r="M354" s="42">
        <v>75.17</v>
      </c>
      <c r="N354" s="43">
        <v>11.857321447998514</v>
      </c>
      <c r="O354" s="44">
        <v>119.94501545326111</v>
      </c>
      <c r="P354" s="43">
        <v>3.9981671817753703</v>
      </c>
    </row>
    <row r="355" spans="1:16">
      <c r="A355" s="40" t="s">
        <v>258</v>
      </c>
      <c r="B355" s="40" t="s">
        <v>255</v>
      </c>
      <c r="C355" s="41">
        <v>28844632356</v>
      </c>
      <c r="D355" s="41">
        <v>200019288</v>
      </c>
      <c r="E355" s="42">
        <v>12.463383029215453</v>
      </c>
      <c r="F355" s="42">
        <v>0.69234339869237749</v>
      </c>
      <c r="G355" s="41">
        <v>35.457332999999998</v>
      </c>
      <c r="H355" s="42">
        <v>90.55</v>
      </c>
      <c r="I355" s="42">
        <v>5.4967449500331185</v>
      </c>
      <c r="J355" s="41">
        <v>-90890793</v>
      </c>
      <c r="K355" s="42">
        <v>-198.05895983325837</v>
      </c>
      <c r="L355" s="42">
        <v>199.98071385995536</v>
      </c>
      <c r="M355" s="42">
        <v>17.72</v>
      </c>
      <c r="N355" s="43">
        <v>30.081226856197521</v>
      </c>
      <c r="O355" s="44">
        <v>2810.5660862321265</v>
      </c>
      <c r="P355" s="43">
        <v>93.685536207737556</v>
      </c>
    </row>
    <row r="356" spans="1:16">
      <c r="A356" s="40" t="s">
        <v>2</v>
      </c>
      <c r="B356" s="40" t="s">
        <v>255</v>
      </c>
      <c r="C356" s="41">
        <v>71378041000</v>
      </c>
      <c r="D356" s="41">
        <v>219801000</v>
      </c>
      <c r="E356" s="42">
        <v>2.2998823856189672</v>
      </c>
      <c r="F356" s="42">
        <v>3.1234255322252717E-2</v>
      </c>
      <c r="G356" s="41">
        <v>51.918782</v>
      </c>
      <c r="H356" s="42">
        <v>335</v>
      </c>
      <c r="I356" s="42">
        <v>15.872960908963252</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58.101647204938907</v>
      </c>
      <c r="F357" s="42">
        <v>33.012299548260742</v>
      </c>
      <c r="G357" s="41">
        <v>78.150914</v>
      </c>
      <c r="H357" s="42">
        <v>8.81</v>
      </c>
      <c r="I357" s="42">
        <v>-0.19950194066021965</v>
      </c>
      <c r="J357" s="41">
        <v>-145428477</v>
      </c>
      <c r="K357" s="42">
        <v>-12.10216895828456</v>
      </c>
      <c r="L357" s="42">
        <v>181.81818181818181</v>
      </c>
      <c r="M357" s="42">
        <v>35.520000000000003</v>
      </c>
      <c r="N357" s="43">
        <v>32.802736515063131</v>
      </c>
      <c r="O357" s="44">
        <v>322.38813459833739</v>
      </c>
      <c r="P357" s="43">
        <v>10.746271153277913</v>
      </c>
    </row>
    <row r="358" spans="1:16">
      <c r="A358" s="40" t="s">
        <v>382</v>
      </c>
      <c r="B358" s="40" t="s">
        <v>255</v>
      </c>
      <c r="C358" s="41">
        <v>237921423</v>
      </c>
      <c r="D358" s="41">
        <v>249999992</v>
      </c>
      <c r="E358" s="42">
        <v>51.28254602448105</v>
      </c>
      <c r="F358" s="42">
        <v>51.282547665522578</v>
      </c>
      <c r="G358" s="41">
        <v>187.95273599999999</v>
      </c>
      <c r="H358" s="42">
        <v>4.1500000000000004</v>
      </c>
      <c r="I358" s="42">
        <v>-6.2087511416996755E-2</v>
      </c>
      <c r="J358" s="41">
        <v>5215990</v>
      </c>
      <c r="K358" s="42">
        <v>191.71815283388196</v>
      </c>
      <c r="L358" s="42">
        <v>160.00000512000017</v>
      </c>
      <c r="M358" s="42">
        <v>75.180000000000007</v>
      </c>
      <c r="N358" s="43">
        <v>64.053572469279288</v>
      </c>
      <c r="O358" s="44">
        <v>363.46879678226412</v>
      </c>
      <c r="P358" s="43">
        <v>12.115626559408804</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282.54982579545003</v>
      </c>
      <c r="P359" s="43">
        <v>9.4183275265150019</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414.44529525734549</v>
      </c>
      <c r="P360" s="43">
        <v>13.81484317524485</v>
      </c>
    </row>
    <row r="361" spans="1:16">
      <c r="A361" s="40" t="s">
        <v>257</v>
      </c>
      <c r="B361" s="40" t="s">
        <v>255</v>
      </c>
      <c r="C361" s="41">
        <v>4481586649</v>
      </c>
      <c r="D361" s="41">
        <v>300000000</v>
      </c>
      <c r="E361" s="42">
        <v>18.662342975046208</v>
      </c>
      <c r="F361" s="42">
        <v>4.1471873277880462</v>
      </c>
      <c r="G361" s="41">
        <v>140.647705</v>
      </c>
      <c r="H361" s="42">
        <v>15.24</v>
      </c>
      <c r="I361" s="42">
        <v>-0.26901255216696818</v>
      </c>
      <c r="J361" s="41">
        <v>-211813709</v>
      </c>
      <c r="K361" s="42">
        <v>-21.245083810887802</v>
      </c>
      <c r="L361" s="42">
        <v>133.33333333333334</v>
      </c>
      <c r="M361" s="42">
        <v>46.88</v>
      </c>
      <c r="N361" s="43">
        <v>30.458782691895003</v>
      </c>
      <c r="O361" s="44">
        <v>402.01440448420306</v>
      </c>
      <c r="P361" s="43">
        <v>13.400480149473434</v>
      </c>
    </row>
    <row r="362" spans="1:16">
      <c r="A362" s="40" t="s">
        <v>319</v>
      </c>
      <c r="B362" s="40" t="s">
        <v>255</v>
      </c>
      <c r="C362" s="41">
        <v>8232091507</v>
      </c>
      <c r="D362" s="41">
        <v>300000000</v>
      </c>
      <c r="E362" s="42">
        <v>40.744815222262964</v>
      </c>
      <c r="F362" s="42">
        <v>11.318004228406378</v>
      </c>
      <c r="G362" s="41">
        <v>75.779038999999997</v>
      </c>
      <c r="H362" s="42">
        <v>12.96</v>
      </c>
      <c r="I362" s="42">
        <v>-2.1379985694219172E-2</v>
      </c>
      <c r="J362" s="41">
        <v>46750790</v>
      </c>
      <c r="K362" s="42">
        <v>77.0040463487355</v>
      </c>
      <c r="L362" s="42">
        <v>133.33333333333334</v>
      </c>
      <c r="M362" s="42">
        <v>25.25</v>
      </c>
      <c r="N362" s="43">
        <v>59.146560517776486</v>
      </c>
      <c r="O362" s="44">
        <v>687.46093825241405</v>
      </c>
      <c r="P362" s="43">
        <v>22.915364608413803</v>
      </c>
    </row>
    <row r="363" spans="1:16">
      <c r="A363" s="40" t="s">
        <v>261</v>
      </c>
      <c r="B363" s="40" t="s">
        <v>255</v>
      </c>
      <c r="C363" s="41">
        <v>26090409000</v>
      </c>
      <c r="D363" s="41">
        <v>305117000</v>
      </c>
      <c r="E363" s="42">
        <v>17.322781483710177</v>
      </c>
      <c r="F363" s="42">
        <v>0.76721926890916969</v>
      </c>
      <c r="G363" s="41">
        <v>31.206356</v>
      </c>
      <c r="H363" s="42">
        <v>74.05</v>
      </c>
      <c r="I363" s="42">
        <v>-1.4187618409846436</v>
      </c>
      <c r="J363" s="41">
        <v>28632000</v>
      </c>
      <c r="K363" s="42">
        <v>788.58123777591504</v>
      </c>
      <c r="L363" s="42">
        <v>131.09725121838508</v>
      </c>
      <c r="M363" s="42">
        <v>10.220000000000001</v>
      </c>
      <c r="N363" s="43">
        <v>53.551947476257801</v>
      </c>
      <c r="O363" s="44">
        <v>122.16192490047827</v>
      </c>
      <c r="P363" s="43">
        <v>4.0720641633492756</v>
      </c>
    </row>
    <row r="364" spans="1:16">
      <c r="A364" s="40" t="s">
        <v>262</v>
      </c>
      <c r="B364" s="40" t="s">
        <v>255</v>
      </c>
      <c r="C364" s="41">
        <v>35388745864</v>
      </c>
      <c r="D364" s="41">
        <v>334000000</v>
      </c>
      <c r="E364" s="42">
        <v>1.1758376832272586</v>
      </c>
      <c r="F364" s="42">
        <v>7.303884036246544E-3</v>
      </c>
      <c r="G364" s="41">
        <v>70.556014000000005</v>
      </c>
      <c r="H364" s="42">
        <v>482.25</v>
      </c>
      <c r="I364" s="42">
        <v>12.788278956556496</v>
      </c>
      <c r="J364" s="41">
        <v>3685710974</v>
      </c>
      <c r="K364" s="42">
        <v>43.678953975407403</v>
      </c>
      <c r="L364" s="42">
        <v>119.76047904191617</v>
      </c>
      <c r="M364" s="42">
        <v>21.12</v>
      </c>
      <c r="N364" s="43">
        <v>41.265120286241007</v>
      </c>
      <c r="O364" s="44">
        <v>1876.3015214369339</v>
      </c>
      <c r="P364" s="43">
        <v>62.543384047897796</v>
      </c>
    </row>
    <row r="365" spans="1:16">
      <c r="A365" s="40" t="s">
        <v>74</v>
      </c>
      <c r="B365" s="40" t="s">
        <v>255</v>
      </c>
      <c r="C365" s="41">
        <v>633089921</v>
      </c>
      <c r="D365" s="41">
        <v>375000000</v>
      </c>
      <c r="E365" s="42">
        <v>19.223597350219343</v>
      </c>
      <c r="F365" s="42">
        <v>5.6958806963612867</v>
      </c>
      <c r="G365" s="41">
        <v>217.20958099999999</v>
      </c>
      <c r="H365" s="42">
        <v>9.58</v>
      </c>
      <c r="I365" s="42">
        <v>0.25586493047800829</v>
      </c>
      <c r="J365" s="41">
        <v>6803042</v>
      </c>
      <c r="K365" s="42">
        <v>496.1015969032677</v>
      </c>
      <c r="L365" s="42">
        <v>106.66666666666667</v>
      </c>
      <c r="M365" s="42">
        <v>57.92</v>
      </c>
      <c r="N365" s="43">
        <v>63.007723594808695</v>
      </c>
      <c r="O365" s="44">
        <v>1482.1216294509354</v>
      </c>
      <c r="P365" s="43">
        <v>49.404054315031182</v>
      </c>
    </row>
    <row r="366" spans="1:16">
      <c r="A366" s="40" t="s">
        <v>341</v>
      </c>
      <c r="B366" s="40" t="s">
        <v>255</v>
      </c>
      <c r="C366" s="41">
        <v>3823224810</v>
      </c>
      <c r="D366" s="41">
        <v>486200000</v>
      </c>
      <c r="E366" s="42">
        <v>18.760792271803428</v>
      </c>
      <c r="F366" s="42">
        <v>2.1436985547560936</v>
      </c>
      <c r="G366" s="41">
        <v>116.492937</v>
      </c>
      <c r="H366" s="42">
        <v>18.309999999999999</v>
      </c>
      <c r="I366" s="42">
        <v>-0.56320859539228607</v>
      </c>
      <c r="J366" s="41">
        <v>161327589</v>
      </c>
      <c r="K366" s="42">
        <v>54.247386043809286</v>
      </c>
      <c r="L366" s="42">
        <v>82.270670505964617</v>
      </c>
      <c r="M366" s="42">
        <v>23.95</v>
      </c>
      <c r="N366" s="43">
        <v>70.499041182838283</v>
      </c>
      <c r="O366" s="44">
        <v>878.96738819812936</v>
      </c>
      <c r="P366" s="43">
        <v>29.298912939937644</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143.15680258407286</v>
      </c>
      <c r="P367" s="43">
        <v>4.7718934194690954</v>
      </c>
    </row>
    <row r="368" spans="1:16">
      <c r="A368" s="40" t="s">
        <v>41</v>
      </c>
      <c r="B368" s="40" t="s">
        <v>255</v>
      </c>
      <c r="C368" s="41">
        <v>10058078668</v>
      </c>
      <c r="D368" s="41">
        <v>545000000</v>
      </c>
      <c r="E368" s="42">
        <v>15.66095363430596</v>
      </c>
      <c r="F368" s="42">
        <v>0.8210198497670228</v>
      </c>
      <c r="G368" s="41">
        <v>71.523961</v>
      </c>
      <c r="H368" s="42">
        <v>35.72</v>
      </c>
      <c r="I368" s="42">
        <v>0.57431560415486871</v>
      </c>
      <c r="J368" s="41">
        <v>294689392</v>
      </c>
      <c r="K368" s="42">
        <v>64.729170841684052</v>
      </c>
      <c r="L368" s="42">
        <v>73.394495412844037</v>
      </c>
      <c r="M368" s="42">
        <v>13.12</v>
      </c>
      <c r="N368" s="43">
        <v>46.074526176296651</v>
      </c>
      <c r="O368" s="44">
        <v>1412.1688015225366</v>
      </c>
      <c r="P368" s="43">
        <v>47.072293384084553</v>
      </c>
    </row>
    <row r="369" spans="1:16">
      <c r="A369" s="40" t="s">
        <v>519</v>
      </c>
      <c r="B369" s="40" t="s">
        <v>255</v>
      </c>
      <c r="C369" s="41">
        <v>5131323395</v>
      </c>
      <c r="D369" s="41">
        <v>600000000</v>
      </c>
      <c r="E369" s="42">
        <v>16.80656450964495</v>
      </c>
      <c r="F369" s="42">
        <v>1.6477024029063676</v>
      </c>
      <c r="G369" s="41">
        <v>139.029326</v>
      </c>
      <c r="H369" s="42">
        <v>17.12</v>
      </c>
      <c r="I369" s="42">
        <v>-1.3236348088270518</v>
      </c>
      <c r="J369" s="41">
        <v>229985505</v>
      </c>
      <c r="K369" s="42">
        <v>44.350621140232292</v>
      </c>
      <c r="L369" s="42">
        <v>66.666666666666671</v>
      </c>
      <c r="M369" s="42">
        <v>23.17</v>
      </c>
      <c r="N369" s="43">
        <v>63.177769907081412</v>
      </c>
      <c r="O369" s="44">
        <v>973.77786677877236</v>
      </c>
      <c r="P369" s="43">
        <v>32.45926222595908</v>
      </c>
    </row>
    <row r="370" spans="1:16">
      <c r="A370" s="40" t="s">
        <v>180</v>
      </c>
      <c r="B370" s="40" t="s">
        <v>255</v>
      </c>
      <c r="C370" s="41">
        <v>1146147548</v>
      </c>
      <c r="D370" s="41">
        <v>600000000</v>
      </c>
      <c r="E370" s="42">
        <v>54.209356534937932</v>
      </c>
      <c r="F370" s="42">
        <v>45.174463779114944</v>
      </c>
      <c r="G370" s="41">
        <v>335.41250200000002</v>
      </c>
      <c r="H370" s="42">
        <v>2.2000000000000002</v>
      </c>
      <c r="I370" s="42">
        <v>-1.6120579826182535E-2</v>
      </c>
      <c r="J370" s="41">
        <v>-60642937</v>
      </c>
      <c r="K370" s="42">
        <v>-19.787959808081194</v>
      </c>
      <c r="L370" s="42">
        <v>66.666666666666671</v>
      </c>
      <c r="M370" s="42">
        <v>55.9</v>
      </c>
      <c r="N370" s="43">
        <v>58.083701333702166</v>
      </c>
      <c r="O370" s="44">
        <v>416.99374528870231</v>
      </c>
      <c r="P370" s="43">
        <v>13.899791509623411</v>
      </c>
    </row>
    <row r="371" spans="1:16">
      <c r="A371" s="40" t="s">
        <v>771</v>
      </c>
      <c r="B371" s="40" t="s">
        <v>255</v>
      </c>
      <c r="C371" s="41">
        <v>6697968298</v>
      </c>
      <c r="D371" s="41">
        <v>609000000</v>
      </c>
      <c r="E371" s="42">
        <v>30.888681386964311</v>
      </c>
      <c r="F371" s="42">
        <v>5.0720330684670465</v>
      </c>
      <c r="G371" s="41">
        <v>123.570446</v>
      </c>
      <c r="H371" s="42">
        <v>10.48</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13.339709180733356</v>
      </c>
      <c r="F372" s="42">
        <v>1.7575374414668454</v>
      </c>
      <c r="G372" s="41">
        <v>264.90403600000002</v>
      </c>
      <c r="H372" s="42">
        <v>11.32</v>
      </c>
      <c r="I372" s="42">
        <v>9.1443449649412756E-2</v>
      </c>
      <c r="J372" s="41">
        <v>555282156</v>
      </c>
      <c r="K372" s="42">
        <v>13.668726642820484</v>
      </c>
      <c r="L372" s="42">
        <v>57.971014492753625</v>
      </c>
      <c r="M372" s="42">
        <v>38.39</v>
      </c>
      <c r="N372" s="43">
        <v>27.665311560669533</v>
      </c>
      <c r="O372" s="44">
        <v>1599.6199478970104</v>
      </c>
      <c r="P372" s="43">
        <v>53.320664929900346</v>
      </c>
    </row>
    <row r="373" spans="1:16">
      <c r="A373" s="40" t="s">
        <v>241</v>
      </c>
      <c r="B373" s="40" t="s">
        <v>255</v>
      </c>
      <c r="C373" s="41">
        <v>1985914418</v>
      </c>
      <c r="D373" s="41">
        <v>1037000000</v>
      </c>
      <c r="E373" s="42">
        <v>51.146307539253939</v>
      </c>
      <c r="F373" s="42">
        <v>49.321415177679789</v>
      </c>
      <c r="G373" s="41">
        <v>759.30591400000003</v>
      </c>
      <c r="H373" s="42">
        <v>1.03</v>
      </c>
      <c r="I373" s="42">
        <v>-5.9668748897479862E-2</v>
      </c>
      <c r="J373" s="41">
        <v>207556314</v>
      </c>
      <c r="K373" s="42">
        <v>4.9962344195416764</v>
      </c>
      <c r="L373" s="42">
        <v>38.572806171648985</v>
      </c>
      <c r="M373" s="42">
        <v>73.22</v>
      </c>
      <c r="N373" s="43">
        <v>76.529364288985718</v>
      </c>
      <c r="O373" s="44">
        <v>288.24420613441134</v>
      </c>
      <c r="P373" s="43">
        <v>9.6081402044803781</v>
      </c>
    </row>
    <row r="374" spans="1:16">
      <c r="A374" s="40" t="s">
        <v>458</v>
      </c>
      <c r="B374" s="40" t="s">
        <v>255</v>
      </c>
      <c r="C374" s="41">
        <v>4785393051</v>
      </c>
      <c r="D374" s="41">
        <v>1296960000</v>
      </c>
      <c r="E374" s="42">
        <v>29.940037204860289</v>
      </c>
      <c r="F374" s="42">
        <v>4.6169561443468243</v>
      </c>
      <c r="G374" s="41">
        <v>266.16580599999998</v>
      </c>
      <c r="H374" s="42">
        <v>5.0199999999999996</v>
      </c>
      <c r="I374" s="42">
        <v>-0.1401656456624174</v>
      </c>
      <c r="J374" s="41">
        <v>18489123</v>
      </c>
      <c r="K374" s="42">
        <v>350.73594350581152</v>
      </c>
      <c r="L374" s="42">
        <v>30.8413520848754</v>
      </c>
      <c r="M374" s="42">
        <v>20.52</v>
      </c>
      <c r="N374" s="43">
        <v>49.3406751548168</v>
      </c>
      <c r="O374" s="44">
        <v>92.264302128853487</v>
      </c>
      <c r="P374" s="43">
        <v>3.0754767376284495</v>
      </c>
    </row>
    <row r="375" spans="1:16">
      <c r="A375" s="40" t="s">
        <v>42</v>
      </c>
      <c r="B375" s="40" t="s">
        <v>255</v>
      </c>
      <c r="C375" s="41">
        <v>3131402465</v>
      </c>
      <c r="D375" s="41">
        <v>1500000000</v>
      </c>
      <c r="E375" s="42">
        <v>11.706257228613838</v>
      </c>
      <c r="F375" s="42">
        <v>1.1148816408203654</v>
      </c>
      <c r="G375" s="41">
        <v>466.80128100000002</v>
      </c>
      <c r="H375" s="42">
        <v>7.32</v>
      </c>
      <c r="I375" s="42">
        <v>-1.9942323666109374E-2</v>
      </c>
      <c r="J375" s="41">
        <v>138936535</v>
      </c>
      <c r="K375" s="42">
        <v>75.574074162710332</v>
      </c>
      <c r="L375" s="42">
        <v>26.666666666666668</v>
      </c>
      <c r="M375" s="42">
        <v>31.12</v>
      </c>
      <c r="N375" s="43">
        <v>43.536827041117682</v>
      </c>
      <c r="O375" s="44">
        <v>84.330916931895104</v>
      </c>
      <c r="P375" s="43">
        <v>2.8110305643965035</v>
      </c>
    </row>
    <row r="376" spans="1:16">
      <c r="A376" s="40" t="s">
        <v>259</v>
      </c>
      <c r="B376" s="40" t="s">
        <v>255</v>
      </c>
      <c r="C376" s="41">
        <v>353670740000</v>
      </c>
      <c r="D376" s="41">
        <v>1926796000</v>
      </c>
      <c r="E376" s="42">
        <v>0.1092474298612484</v>
      </c>
      <c r="F376" s="42">
        <v>1.4501026131515395E-4</v>
      </c>
      <c r="G376" s="41">
        <v>936.47786499999995</v>
      </c>
      <c r="H376" s="42">
        <v>391</v>
      </c>
      <c r="I376" s="42">
        <v>23.705646098256864</v>
      </c>
      <c r="J376" s="41">
        <v>3815100000</v>
      </c>
      <c r="K376" s="42">
        <v>197.47247411601268</v>
      </c>
      <c r="L376" s="42">
        <v>20.75985210681359</v>
      </c>
      <c r="M376" s="42">
        <v>48.6</v>
      </c>
      <c r="N376" s="43">
        <v>48.906582312579332</v>
      </c>
      <c r="O376" s="44">
        <v>2884.3946032716381</v>
      </c>
      <c r="P376" s="43">
        <v>96.146486775721272</v>
      </c>
    </row>
    <row r="377" spans="1:16">
      <c r="A377" s="40" t="s">
        <v>397</v>
      </c>
      <c r="B377" s="40" t="s">
        <v>255</v>
      </c>
      <c r="C377" s="41">
        <v>11360173813</v>
      </c>
      <c r="D377" s="41">
        <v>2100000000</v>
      </c>
      <c r="E377" s="42">
        <v>10.2991835579714</v>
      </c>
      <c r="F377" s="42">
        <v>1.6347910409478412</v>
      </c>
      <c r="G377" s="41">
        <v>1038.647878</v>
      </c>
      <c r="H377" s="42">
        <v>3.74</v>
      </c>
      <c r="I377" s="42">
        <v>-5.2856399296474343E-2</v>
      </c>
      <c r="J377" s="41">
        <v>102822055</v>
      </c>
      <c r="K377" s="42">
        <v>61.27090146175351</v>
      </c>
      <c r="L377" s="42">
        <v>19.047619047619047</v>
      </c>
      <c r="M377" s="42">
        <v>49.45</v>
      </c>
      <c r="N377" s="43">
        <v>29.377294692725268</v>
      </c>
      <c r="O377" s="44">
        <v>391.68145296387195</v>
      </c>
      <c r="P377" s="43">
        <v>13.056048432129066</v>
      </c>
    </row>
    <row r="378" spans="1:16">
      <c r="A378" s="40" t="s">
        <v>264</v>
      </c>
      <c r="B378" s="40" t="s">
        <v>255</v>
      </c>
      <c r="C378" s="41">
        <v>67920029000</v>
      </c>
      <c r="D378" s="41">
        <v>2534400000</v>
      </c>
      <c r="E378" s="42">
        <v>1.6251411738035764</v>
      </c>
      <c r="F378" s="42">
        <v>3.2061655101869799E-2</v>
      </c>
      <c r="G378" s="41">
        <v>1217.3403820000001</v>
      </c>
      <c r="H378" s="42">
        <v>20.22</v>
      </c>
      <c r="I378" s="42">
        <v>9.2093937635677747E-2</v>
      </c>
      <c r="J378" s="41">
        <v>305660000</v>
      </c>
      <c r="K378" s="42">
        <v>165.83131584113067</v>
      </c>
      <c r="L378" s="42">
        <v>15.782828282828282</v>
      </c>
      <c r="M378" s="42">
        <v>48.03</v>
      </c>
      <c r="N378" s="43">
        <v>58.798176691493062</v>
      </c>
      <c r="O378" s="44">
        <v>1520.0984708816022</v>
      </c>
      <c r="P378" s="43">
        <v>50.669949029386743</v>
      </c>
    </row>
    <row r="379" spans="1:16">
      <c r="A379" s="40" t="s">
        <v>671</v>
      </c>
      <c r="B379" s="40" t="s">
        <v>255</v>
      </c>
      <c r="C379" s="41">
        <v>4839967141</v>
      </c>
      <c r="D379" s="41">
        <v>3016276170</v>
      </c>
      <c r="E379" s="42">
        <v>19.290522079916112</v>
      </c>
      <c r="F379" s="42">
        <v>2.8173903416468966</v>
      </c>
      <c r="G379" s="41">
        <v>955.68482200000005</v>
      </c>
      <c r="H379" s="42">
        <v>2.17</v>
      </c>
      <c r="I379" s="42">
        <v>-2.6087418311139476E-2</v>
      </c>
      <c r="J379" s="41">
        <v>99081839</v>
      </c>
      <c r="K379" s="42">
        <v>69.10395461069308</v>
      </c>
      <c r="L379" s="42">
        <v>13.26138514697081</v>
      </c>
      <c r="M379" s="42">
        <v>31.68</v>
      </c>
      <c r="N379" s="43">
        <v>0</v>
      </c>
      <c r="O379" s="44">
        <v>216.30523546356955</v>
      </c>
      <c r="P379" s="43">
        <v>7.2101745154523185</v>
      </c>
    </row>
    <row r="380" spans="1:16">
      <c r="A380" s="40" t="s">
        <v>265</v>
      </c>
      <c r="B380" s="40" t="s">
        <v>255</v>
      </c>
      <c r="C380" s="41">
        <v>33650224000</v>
      </c>
      <c r="D380" s="41">
        <v>3885000000</v>
      </c>
      <c r="E380" s="42">
        <v>3.1356777077202573</v>
      </c>
      <c r="F380" s="42">
        <v>8.0712424909144334E-2</v>
      </c>
      <c r="G380" s="41">
        <v>1198.914348</v>
      </c>
      <c r="H380" s="42">
        <v>10.64</v>
      </c>
      <c r="I380" s="42">
        <v>-0.36253662524603136</v>
      </c>
      <c r="J380" s="41">
        <v>617790000</v>
      </c>
      <c r="K380" s="42">
        <v>62.885446510950324</v>
      </c>
      <c r="L380" s="42">
        <v>10.296010296010296</v>
      </c>
      <c r="M380" s="42">
        <v>30.86</v>
      </c>
      <c r="N380" s="43">
        <v>54.813732514189361</v>
      </c>
      <c r="O380" s="44">
        <v>1056.9047673901871</v>
      </c>
      <c r="P380" s="43">
        <v>35.230158913006235</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296.70164654651035</v>
      </c>
      <c r="P381" s="43">
        <v>9.8900548848836785</v>
      </c>
    </row>
    <row r="382" spans="1:16">
      <c r="A382" s="40" t="s">
        <v>3</v>
      </c>
      <c r="B382" s="40" t="s">
        <v>255</v>
      </c>
      <c r="C382" s="41">
        <v>171692372000</v>
      </c>
      <c r="D382" s="41">
        <v>43815615000</v>
      </c>
      <c r="E382" s="42">
        <v>0.81875923599117373</v>
      </c>
      <c r="F382" s="42">
        <v>9.3432356933843535E-3</v>
      </c>
      <c r="G382" s="41">
        <v>23521.313182999998</v>
      </c>
      <c r="H382" s="42">
        <v>2.23</v>
      </c>
      <c r="I382" s="42">
        <v>-4.8751230851328042E-2</v>
      </c>
      <c r="J382" s="41">
        <v>1724507000</v>
      </c>
      <c r="K382" s="42">
        <v>50.815235890605258</v>
      </c>
      <c r="L382" s="42">
        <v>0.91291654813015866</v>
      </c>
      <c r="M382" s="42">
        <v>50</v>
      </c>
      <c r="N382" s="43">
        <v>51.471170747611403</v>
      </c>
      <c r="O382" s="44">
        <v>430.15569400435328</v>
      </c>
      <c r="P382" s="43">
        <v>14.338523133478443</v>
      </c>
    </row>
    <row r="383" spans="1:16">
      <c r="A383" s="85" t="s">
        <v>443</v>
      </c>
      <c r="B383" s="85" t="s">
        <v>607</v>
      </c>
      <c r="C383" s="86">
        <v>9403353877</v>
      </c>
      <c r="D383" s="86">
        <v>244750000</v>
      </c>
      <c r="E383" s="87">
        <v>39.954018757696637</v>
      </c>
      <c r="F383" s="87">
        <v>8.1622101650044208</v>
      </c>
      <c r="G383" s="86">
        <v>49.484341999999998</v>
      </c>
      <c r="H383" s="87">
        <v>20.239999999999998</v>
      </c>
      <c r="I383" s="87">
        <v>-0.25120876376500334</v>
      </c>
      <c r="J383" s="86">
        <v>1286101</v>
      </c>
      <c r="K383" s="87">
        <v>3806.0774387081574</v>
      </c>
      <c r="L383" s="87">
        <v>163.43207354443311</v>
      </c>
      <c r="M383" s="87">
        <v>20.21</v>
      </c>
      <c r="N383" s="88">
        <v>38.207450650754851</v>
      </c>
      <c r="O383" s="89">
        <v>147.18627176116917</v>
      </c>
      <c r="P383" s="88">
        <v>4.9062090587056391</v>
      </c>
    </row>
    <row r="384" spans="1:16">
      <c r="A384" s="85" t="s">
        <v>396</v>
      </c>
      <c r="B384" s="85" t="s">
        <v>607</v>
      </c>
      <c r="C384" s="86">
        <v>6926934061</v>
      </c>
      <c r="D384" s="86">
        <v>500000000</v>
      </c>
      <c r="E384" s="87">
        <v>8.6083707797462257</v>
      </c>
      <c r="F384" s="87">
        <v>0.38259425687761001</v>
      </c>
      <c r="G384" s="86">
        <v>101.92848499999999</v>
      </c>
      <c r="H384" s="87">
        <v>45.6</v>
      </c>
      <c r="I384" s="87">
        <v>-0.38212047958572271</v>
      </c>
      <c r="J384" s="86">
        <v>852352853</v>
      </c>
      <c r="K384" s="87">
        <v>26.397518258790882</v>
      </c>
      <c r="L384" s="87">
        <v>80</v>
      </c>
      <c r="M384" s="87">
        <v>20.38</v>
      </c>
      <c r="N384" s="88">
        <v>39.736357104147906</v>
      </c>
      <c r="O384" s="89">
        <v>1527.3752457687003</v>
      </c>
      <c r="P384" s="88">
        <v>50.912508192290012</v>
      </c>
    </row>
    <row r="385" spans="1:16">
      <c r="A385" s="85" t="s">
        <v>509</v>
      </c>
      <c r="B385" s="85" t="s">
        <v>607</v>
      </c>
      <c r="C385" s="86">
        <v>-1084984172</v>
      </c>
      <c r="D385" s="86">
        <v>700000000</v>
      </c>
      <c r="E385" s="87">
        <v>34.040229764742868</v>
      </c>
      <c r="F385" s="87">
        <v>16.209633221306127</v>
      </c>
      <c r="G385" s="86">
        <v>308.44022699999999</v>
      </c>
      <c r="H385" s="87">
        <v>3.81</v>
      </c>
      <c r="I385" s="87">
        <v>-0.38929046594028982</v>
      </c>
      <c r="J385" s="86">
        <v>4623415</v>
      </c>
      <c r="K385" s="87">
        <v>454.20971295027596</v>
      </c>
      <c r="L385" s="87">
        <v>57.142857142857146</v>
      </c>
      <c r="M385" s="87">
        <v>44.06</v>
      </c>
      <c r="N385" s="88">
        <v>108.25166732410941</v>
      </c>
      <c r="O385" s="89">
        <v>323.12793550954154</v>
      </c>
      <c r="P385" s="88">
        <v>10.770931183651385</v>
      </c>
    </row>
    <row r="386" spans="1:16">
      <c r="A386" s="85" t="s">
        <v>411</v>
      </c>
      <c r="B386" s="85" t="s">
        <v>607</v>
      </c>
      <c r="C386" s="86">
        <v>15071105467</v>
      </c>
      <c r="D386" s="86">
        <v>825000000</v>
      </c>
      <c r="E386" s="87">
        <v>6.0349574912681714</v>
      </c>
      <c r="F386" s="87">
        <v>0.28134999959292173</v>
      </c>
      <c r="G386" s="86">
        <v>254.99831699999999</v>
      </c>
      <c r="H386" s="87">
        <v>26</v>
      </c>
      <c r="I386" s="87">
        <v>-13.831523675777509</v>
      </c>
      <c r="J386" s="86">
        <v>4783118733</v>
      </c>
      <c r="K386" s="87">
        <v>4.4845217518876925</v>
      </c>
      <c r="L386" s="87">
        <v>48.484848484848484</v>
      </c>
      <c r="M386" s="87">
        <v>30.9</v>
      </c>
      <c r="N386" s="88">
        <v>29.67767813563805</v>
      </c>
      <c r="O386" s="89">
        <v>590.80049554626248</v>
      </c>
      <c r="P386" s="88">
        <v>19.693349851542084</v>
      </c>
    </row>
    <row r="387" spans="1:16">
      <c r="A387" s="75" t="s">
        <v>630</v>
      </c>
      <c r="B387" s="75" t="s">
        <v>350</v>
      </c>
      <c r="C387" s="76">
        <v>3913562968</v>
      </c>
      <c r="D387" s="76">
        <v>117000000</v>
      </c>
      <c r="E387" s="77">
        <v>41.300371094159367</v>
      </c>
      <c r="F387" s="77">
        <v>8.8248656184101204</v>
      </c>
      <c r="G387" s="76">
        <v>23.988026999999999</v>
      </c>
      <c r="H387" s="77">
        <v>40.380000000000003</v>
      </c>
      <c r="I387" s="77">
        <v>-2.4545333996859995</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46.902088506242769</v>
      </c>
      <c r="F388" s="77">
        <v>17.503323976250126</v>
      </c>
      <c r="G388" s="76">
        <v>46.839131000000002</v>
      </c>
      <c r="H388" s="77">
        <v>18.21</v>
      </c>
      <c r="I388" s="77">
        <v>-1.8933590030247416E-2</v>
      </c>
      <c r="J388" s="76">
        <v>-160673171</v>
      </c>
      <c r="K388" s="77">
        <v>-16.677397709415967</v>
      </c>
      <c r="L388" s="77">
        <v>268.69578017240502</v>
      </c>
      <c r="M388" s="77">
        <v>31.46</v>
      </c>
      <c r="N388" s="78">
        <v>15.462685286591615</v>
      </c>
      <c r="O388" s="79">
        <v>557.45009876838651</v>
      </c>
      <c r="P388" s="78">
        <v>18.581669958946218</v>
      </c>
    </row>
    <row r="389" spans="1:16">
      <c r="A389" s="75" t="s">
        <v>746</v>
      </c>
      <c r="B389" s="75" t="s">
        <v>350</v>
      </c>
      <c r="C389" s="76">
        <v>13909963000</v>
      </c>
      <c r="D389" s="76">
        <v>259786000</v>
      </c>
      <c r="E389" s="77">
        <v>4.3446858344757207</v>
      </c>
      <c r="F389" s="77">
        <v>0.15927709856705211</v>
      </c>
      <c r="G389" s="76">
        <v>87.197725000000005</v>
      </c>
      <c r="H389" s="77">
        <v>105.6</v>
      </c>
      <c r="I389" s="77">
        <v>3.1021872813124389</v>
      </c>
      <c r="J389" s="76">
        <v>1314132000</v>
      </c>
      <c r="K389" s="77">
        <v>20.757070066020766</v>
      </c>
      <c r="L389" s="77">
        <v>153.97288537488549</v>
      </c>
      <c r="M389" s="77">
        <v>33.56</v>
      </c>
      <c r="N389" s="78">
        <v>17.409860517438041</v>
      </c>
      <c r="O389" s="79">
        <v>1957.5632807252009</v>
      </c>
      <c r="P389" s="78">
        <v>65.252109357506697</v>
      </c>
    </row>
    <row r="390" spans="1:16">
      <c r="A390" s="75" t="s">
        <v>665</v>
      </c>
      <c r="B390" s="75" t="s">
        <v>350</v>
      </c>
      <c r="C390" s="76">
        <v>1571604579</v>
      </c>
      <c r="D390" s="76">
        <v>275000000</v>
      </c>
      <c r="E390" s="77">
        <v>24.985299664705089</v>
      </c>
      <c r="F390" s="77">
        <v>12.979376449197449</v>
      </c>
      <c r="G390" s="76">
        <v>204.47359800000001</v>
      </c>
      <c r="H390" s="77">
        <v>7.83</v>
      </c>
      <c r="I390" s="77">
        <v>-0.16583248053976618</v>
      </c>
      <c r="J390" s="76">
        <v>-81499033</v>
      </c>
      <c r="K390" s="77">
        <v>-23.619912152822721</v>
      </c>
      <c r="L390" s="77">
        <v>145.45454545454547</v>
      </c>
      <c r="M390" s="77">
        <v>74.349999999999994</v>
      </c>
      <c r="N390" s="78">
        <v>11.176025024455445</v>
      </c>
      <c r="O390" s="79">
        <v>160.08303721679374</v>
      </c>
      <c r="P390" s="78">
        <v>5.336101240559791</v>
      </c>
    </row>
    <row r="391" spans="1:16">
      <c r="A391" s="75" t="s">
        <v>747</v>
      </c>
      <c r="B391" s="75" t="s">
        <v>350</v>
      </c>
      <c r="C391" s="76">
        <v>27589684000</v>
      </c>
      <c r="D391" s="76">
        <v>388080000</v>
      </c>
      <c r="E391" s="77">
        <v>1.7976041772261078</v>
      </c>
      <c r="F391" s="77">
        <v>3.3565546346825764E-2</v>
      </c>
      <c r="G391" s="76">
        <v>160.34344200000001</v>
      </c>
      <c r="H391" s="77">
        <v>138.80000000000001</v>
      </c>
      <c r="I391" s="77">
        <v>3.6123808541239266</v>
      </c>
      <c r="J391" s="76">
        <v>1392015000</v>
      </c>
      <c r="K391" s="77">
        <v>38.473033695757586</v>
      </c>
      <c r="L391" s="77">
        <v>103.07153164296021</v>
      </c>
      <c r="M391" s="77">
        <v>41.31</v>
      </c>
      <c r="N391" s="78">
        <v>17.164443081372468</v>
      </c>
      <c r="O391" s="79">
        <v>1955.3196320523768</v>
      </c>
      <c r="P391" s="78">
        <v>65.177321068412567</v>
      </c>
    </row>
    <row r="392" spans="1:16">
      <c r="A392" s="75" t="s">
        <v>457</v>
      </c>
      <c r="B392" s="75" t="s">
        <v>350</v>
      </c>
      <c r="C392" s="76">
        <v>9991984451</v>
      </c>
      <c r="D392" s="76">
        <v>1400000000</v>
      </c>
      <c r="E392" s="77">
        <v>6.0531148723821797</v>
      </c>
      <c r="F392" s="77">
        <v>0.28824356535153239</v>
      </c>
      <c r="G392" s="76">
        <v>419.330781</v>
      </c>
      <c r="H392" s="77">
        <v>15.76</v>
      </c>
      <c r="I392" s="77">
        <v>-3.1251728861647514</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0.81590933577113167</v>
      </c>
      <c r="F393" s="77">
        <v>4.9955416924347198E-3</v>
      </c>
      <c r="G393" s="76">
        <v>948.26043000000004</v>
      </c>
      <c r="H393" s="77">
        <v>51.7</v>
      </c>
      <c r="I393" s="77">
        <v>0.79808684247569772</v>
      </c>
      <c r="J393" s="76">
        <v>1608957000</v>
      </c>
      <c r="K393" s="77">
        <v>101.51141391597164</v>
      </c>
      <c r="L393" s="77">
        <v>12.490241998438719</v>
      </c>
      <c r="M393" s="77">
        <v>29.61</v>
      </c>
      <c r="N393" s="78">
        <v>17.454888016732728</v>
      </c>
      <c r="O393" s="79">
        <v>1679.5733215418995</v>
      </c>
      <c r="P393" s="78">
        <v>55.985777384729985</v>
      </c>
    </row>
    <row r="394" spans="1:16">
      <c r="A394" s="25" t="s">
        <v>703</v>
      </c>
      <c r="B394" s="25" t="s">
        <v>689</v>
      </c>
      <c r="C394" s="26">
        <v>69325879</v>
      </c>
      <c r="D394" s="26">
        <v>20000000</v>
      </c>
      <c r="E394" s="27">
        <v>142.66777177122682</v>
      </c>
      <c r="F394" s="27">
        <v>445.8367867850838</v>
      </c>
      <c r="G394" s="26">
        <v>52.150770999999999</v>
      </c>
      <c r="H394" s="27">
        <v>16.13</v>
      </c>
      <c r="I394" s="27">
        <v>0.51611007664343234</v>
      </c>
      <c r="J394" s="26">
        <v>-5598285</v>
      </c>
      <c r="K394" s="27">
        <v>-57.160362503873955</v>
      </c>
      <c r="L394" s="27">
        <v>2000</v>
      </c>
      <c r="M394" s="27">
        <v>86.91</v>
      </c>
      <c r="N394" s="28">
        <v>12.430338475408345</v>
      </c>
      <c r="O394" s="29">
        <v>2779.9999941773735</v>
      </c>
      <c r="P394" s="28">
        <v>92.666666472579124</v>
      </c>
    </row>
    <row r="395" spans="1:16">
      <c r="A395" s="25" t="s">
        <v>704</v>
      </c>
      <c r="B395" s="25" t="s">
        <v>689</v>
      </c>
      <c r="C395" s="26">
        <v>82997498</v>
      </c>
      <c r="D395" s="26">
        <v>20000000</v>
      </c>
      <c r="E395" s="27">
        <v>148.88714674384181</v>
      </c>
      <c r="F395" s="27">
        <v>572.64287209169925</v>
      </c>
      <c r="G395" s="26">
        <v>59.663963000000003</v>
      </c>
      <c r="H395" s="27">
        <v>13.51</v>
      </c>
      <c r="I395" s="27">
        <v>0.1943256247516203</v>
      </c>
      <c r="J395" s="26">
        <v>-6495135</v>
      </c>
      <c r="K395" s="27">
        <v>-40.029960886109372</v>
      </c>
      <c r="L395" s="27">
        <v>2000</v>
      </c>
      <c r="M395" s="27">
        <v>99.43</v>
      </c>
      <c r="N395" s="28">
        <v>7.7081568777782419</v>
      </c>
      <c r="O395" s="29">
        <v>2579.373839103147</v>
      </c>
      <c r="P395" s="28">
        <v>85.979127970104898</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51.883055602065703</v>
      </c>
      <c r="P396" s="28">
        <v>1.7294351867355233</v>
      </c>
    </row>
    <row r="397" spans="1:16">
      <c r="A397" s="25" t="s">
        <v>734</v>
      </c>
      <c r="B397" s="25" t="s">
        <v>689</v>
      </c>
      <c r="C397" s="26">
        <v>162912546</v>
      </c>
      <c r="D397" s="26">
        <v>20000000</v>
      </c>
      <c r="E397" s="27">
        <v>92.417410257149598</v>
      </c>
      <c r="F397" s="27">
        <v>112.70415885018244</v>
      </c>
      <c r="G397" s="26">
        <v>10.537267999999999</v>
      </c>
      <c r="H397" s="27">
        <v>41.08</v>
      </c>
      <c r="I397" s="27">
        <v>-1.2285429718557594</v>
      </c>
      <c r="J397" s="26">
        <v>-6812646</v>
      </c>
      <c r="K397" s="27">
        <v>-120.36439292456998</v>
      </c>
      <c r="L397" s="27">
        <v>2000</v>
      </c>
      <c r="M397" s="27">
        <v>52.68</v>
      </c>
      <c r="N397" s="28">
        <v>1.7431313922170328</v>
      </c>
      <c r="O397" s="29">
        <v>106.83604624179524</v>
      </c>
      <c r="P397" s="28">
        <v>3.5612015413931748</v>
      </c>
    </row>
    <row r="398" spans="1:16">
      <c r="A398" s="25" t="s">
        <v>756</v>
      </c>
      <c r="B398" s="25" t="s">
        <v>689</v>
      </c>
      <c r="C398" s="26">
        <v>55337978</v>
      </c>
      <c r="D398" s="26">
        <v>30000000</v>
      </c>
      <c r="E398" s="27">
        <v>123.50930444994142</v>
      </c>
      <c r="F398" s="27">
        <v>187.13530977263852</v>
      </c>
      <c r="G398" s="26">
        <v>14.484933</v>
      </c>
      <c r="H398" s="27">
        <v>22.36</v>
      </c>
      <c r="I398" s="27">
        <v>-0.61286553387529352</v>
      </c>
      <c r="J398" s="26">
        <v>-5688287</v>
      </c>
      <c r="K398" s="27">
        <v>-116.02790084255594</v>
      </c>
      <c r="L398" s="27">
        <v>1333.3333333333333</v>
      </c>
      <c r="M398" s="27">
        <v>48.28</v>
      </c>
      <c r="N398" s="28">
        <v>3.2371993996780168</v>
      </c>
      <c r="O398" s="29">
        <v>208.29283309032712</v>
      </c>
      <c r="P398" s="28">
        <v>6.9430944363442375</v>
      </c>
    </row>
    <row r="399" spans="1:16">
      <c r="A399" s="25" t="s">
        <v>713</v>
      </c>
      <c r="B399" s="25" t="s">
        <v>689</v>
      </c>
      <c r="C399" s="26">
        <v>91442529</v>
      </c>
      <c r="D399" s="26">
        <v>37500000</v>
      </c>
      <c r="E399" s="27">
        <v>96.838524786123045</v>
      </c>
      <c r="F399" s="27">
        <v>234.76006008757102</v>
      </c>
      <c r="G399" s="26">
        <v>36.075847000000003</v>
      </c>
      <c r="H399" s="27">
        <v>11.45</v>
      </c>
      <c r="I399" s="27">
        <v>-0.77848429373318595</v>
      </c>
      <c r="J399" s="26">
        <v>-6134544</v>
      </c>
      <c r="K399" s="27">
        <v>-67.242161764590819</v>
      </c>
      <c r="L399" s="27">
        <v>1066.6666666666667</v>
      </c>
      <c r="M399" s="27">
        <v>96.2</v>
      </c>
      <c r="N399" s="28">
        <v>4.7752863045947738</v>
      </c>
      <c r="O399" s="29">
        <v>594.99722626682831</v>
      </c>
      <c r="P399" s="28">
        <v>19.833240875560943</v>
      </c>
    </row>
    <row r="400" spans="1:16">
      <c r="A400" s="25" t="s">
        <v>732</v>
      </c>
      <c r="B400" s="25" t="s">
        <v>689</v>
      </c>
      <c r="C400" s="26">
        <v>583507211</v>
      </c>
      <c r="D400" s="26">
        <v>42000000</v>
      </c>
      <c r="E400" s="27">
        <v>115.27914383563225</v>
      </c>
      <c r="F400" s="27">
        <v>343.09268998700077</v>
      </c>
      <c r="G400" s="26">
        <v>39.884191999999999</v>
      </c>
      <c r="H400" s="27">
        <v>8.6999999999999993</v>
      </c>
      <c r="I400" s="27">
        <v>-0.16252988293016912</v>
      </c>
      <c r="J400" s="26">
        <v>83842992</v>
      </c>
      <c r="K400" s="27">
        <v>4.0074905723784289</v>
      </c>
      <c r="L400" s="27">
        <v>952.38095238095241</v>
      </c>
      <c r="M400" s="27">
        <v>94.96</v>
      </c>
      <c r="N400" s="28">
        <v>0.34872596430086666</v>
      </c>
      <c r="O400" s="29">
        <v>322.08664580943321</v>
      </c>
      <c r="P400" s="28">
        <v>10.736221526981106</v>
      </c>
    </row>
    <row r="401" spans="1:16">
      <c r="A401" s="25" t="s">
        <v>688</v>
      </c>
      <c r="B401" s="25" t="s">
        <v>689</v>
      </c>
      <c r="C401" s="26">
        <v>575417363</v>
      </c>
      <c r="D401" s="26">
        <v>60000000</v>
      </c>
      <c r="E401" s="27">
        <v>112.60407220240671</v>
      </c>
      <c r="F401" s="27">
        <v>375.34690734135569</v>
      </c>
      <c r="G401" s="26">
        <v>59.507702999999999</v>
      </c>
      <c r="H401" s="27">
        <v>5.97</v>
      </c>
      <c r="I401" s="27">
        <v>-0.32980713441028886</v>
      </c>
      <c r="J401" s="26">
        <v>79178091</v>
      </c>
      <c r="K401" s="27">
        <v>3.7889269141384072</v>
      </c>
      <c r="L401" s="27">
        <v>666.66666666666663</v>
      </c>
      <c r="M401" s="27">
        <v>99.17</v>
      </c>
      <c r="N401" s="28">
        <v>0.51175372170166522</v>
      </c>
      <c r="O401" s="29">
        <v>421.55291966811967</v>
      </c>
      <c r="P401" s="28">
        <v>14.051763988937322</v>
      </c>
    </row>
    <row r="402" spans="1:16">
      <c r="A402" s="25" t="s">
        <v>725</v>
      </c>
      <c r="B402" s="25" t="s">
        <v>689</v>
      </c>
      <c r="C402" s="26">
        <v>726673508</v>
      </c>
      <c r="D402" s="26">
        <v>160599284</v>
      </c>
      <c r="E402" s="27">
        <v>50.571725373677737</v>
      </c>
      <c r="F402" s="27">
        <v>44.984834404614638</v>
      </c>
      <c r="G402" s="26">
        <v>107.916184</v>
      </c>
      <c r="H402" s="27">
        <v>7.33</v>
      </c>
      <c r="I402" s="27">
        <v>-7.6337478349139509E-2</v>
      </c>
      <c r="J402" s="26">
        <v>-21257621</v>
      </c>
      <c r="K402" s="27">
        <v>-52.884327366641827</v>
      </c>
      <c r="L402" s="27">
        <v>249.06711290194792</v>
      </c>
      <c r="M402" s="27">
        <v>67.19</v>
      </c>
      <c r="N402" s="28">
        <v>0.90268602649931784</v>
      </c>
      <c r="O402" s="29">
        <v>445.35474385701082</v>
      </c>
      <c r="P402" s="28">
        <v>14.845158128567027</v>
      </c>
    </row>
    <row r="403" spans="1:16">
      <c r="A403" s="95" t="s">
        <v>530</v>
      </c>
      <c r="B403" s="95" t="s">
        <v>351</v>
      </c>
      <c r="C403" s="96">
        <v>257737541</v>
      </c>
      <c r="D403" s="96">
        <v>9500000</v>
      </c>
      <c r="E403" s="97">
        <v>34.159852309878538</v>
      </c>
      <c r="F403" s="97">
        <v>16.344426942525615</v>
      </c>
      <c r="G403" s="96">
        <v>5.3107189999999997</v>
      </c>
      <c r="H403" s="97">
        <v>220.5</v>
      </c>
      <c r="I403" s="97">
        <v>-9.1310683993438602</v>
      </c>
      <c r="J403" s="96">
        <v>-5361958</v>
      </c>
      <c r="K403" s="97">
        <v>-389.78298599131136</v>
      </c>
      <c r="L403" s="97">
        <v>4210.5263157894733</v>
      </c>
      <c r="M403" s="97">
        <v>55.9</v>
      </c>
      <c r="N403" s="98">
        <v>24.761515628831699</v>
      </c>
      <c r="O403" s="99">
        <v>322.78986438376717</v>
      </c>
      <c r="P403" s="98">
        <v>10.759662146125573</v>
      </c>
    </row>
    <row r="404" spans="1:16">
      <c r="A404" s="95" t="s">
        <v>189</v>
      </c>
      <c r="B404" s="95" t="s">
        <v>351</v>
      </c>
      <c r="C404" s="96">
        <v>2158486550</v>
      </c>
      <c r="D404" s="96">
        <v>118350000</v>
      </c>
      <c r="E404" s="97">
        <v>28.015630480557711</v>
      </c>
      <c r="F404" s="97">
        <v>7.3974520702782298</v>
      </c>
      <c r="G404" s="96">
        <v>44.628962999999999</v>
      </c>
      <c r="H404" s="97">
        <v>32</v>
      </c>
      <c r="I404" s="97">
        <v>0.33907659341906538</v>
      </c>
      <c r="J404" s="96">
        <v>144339003</v>
      </c>
      <c r="K404" s="97">
        <v>26.238230286238018</v>
      </c>
      <c r="L404" s="97">
        <v>337.98056611744823</v>
      </c>
      <c r="M404" s="97">
        <v>37.700000000000003</v>
      </c>
      <c r="N404" s="98">
        <v>54.433781331154066</v>
      </c>
      <c r="O404" s="99">
        <v>1355.4451276684729</v>
      </c>
      <c r="P404" s="98">
        <v>45.181504255615764</v>
      </c>
    </row>
    <row r="405" spans="1:16">
      <c r="A405" s="95" t="s">
        <v>132</v>
      </c>
      <c r="B405" s="95" t="s">
        <v>351</v>
      </c>
      <c r="C405" s="96">
        <v>4550322502</v>
      </c>
      <c r="D405" s="96">
        <v>355000000</v>
      </c>
      <c r="E405" s="97">
        <v>9.7007952673156961</v>
      </c>
      <c r="F405" s="97">
        <v>0.88148980166430679</v>
      </c>
      <c r="G405" s="96">
        <v>128.94884099999999</v>
      </c>
      <c r="H405" s="97">
        <v>31.98</v>
      </c>
      <c r="I405" s="97">
        <v>-1.881878675317175</v>
      </c>
      <c r="J405" s="96">
        <v>247915948</v>
      </c>
      <c r="K405" s="97">
        <v>44.390044645292441</v>
      </c>
      <c r="L405" s="97">
        <v>112.67605633802818</v>
      </c>
      <c r="M405" s="97">
        <v>36.32</v>
      </c>
      <c r="N405" s="98">
        <v>81.716508291447752</v>
      </c>
      <c r="O405" s="99">
        <v>670.88145101247892</v>
      </c>
      <c r="P405" s="98">
        <v>22.362715033749296</v>
      </c>
    </row>
    <row r="406" spans="1:16">
      <c r="A406" s="95" t="s">
        <v>143</v>
      </c>
      <c r="B406" s="95" t="s">
        <v>351</v>
      </c>
      <c r="C406" s="96">
        <v>6516972751</v>
      </c>
      <c r="D406" s="96">
        <v>1300000000</v>
      </c>
      <c r="E406" s="97">
        <v>10.861174959734909</v>
      </c>
      <c r="F406" s="97">
        <v>2.784916656342284</v>
      </c>
      <c r="G406" s="96">
        <v>1143.8313330000001</v>
      </c>
      <c r="H406" s="97">
        <v>3.22</v>
      </c>
      <c r="I406" s="97">
        <v>-0.31309628518098132</v>
      </c>
      <c r="J406" s="96">
        <v>-8261366</v>
      </c>
      <c r="K406" s="97">
        <v>-472.07689382119133</v>
      </c>
      <c r="L406" s="97">
        <v>30.76923076923077</v>
      </c>
      <c r="M406" s="97">
        <v>87.98</v>
      </c>
      <c r="N406" s="98">
        <v>80.154866268487496</v>
      </c>
      <c r="O406" s="99">
        <v>350.98297835285848</v>
      </c>
      <c r="P406" s="98">
        <v>11.699432611761949</v>
      </c>
    </row>
    <row r="407" spans="1:16">
      <c r="A407" s="45" t="s">
        <v>190</v>
      </c>
      <c r="B407" s="45" t="s">
        <v>375</v>
      </c>
      <c r="C407" s="46">
        <v>8450730000</v>
      </c>
      <c r="D407" s="46">
        <v>3150000</v>
      </c>
      <c r="E407" s="47">
        <v>7.3435400278237539</v>
      </c>
      <c r="F407" s="47">
        <v>0.4846741265104943</v>
      </c>
      <c r="G407" s="46">
        <v>1.1325970000000001</v>
      </c>
      <c r="H407" s="47">
        <v>4810</v>
      </c>
      <c r="I407" s="47">
        <v>-118.06073421555902</v>
      </c>
      <c r="J407" s="46">
        <v>-123597000</v>
      </c>
      <c r="K407" s="47">
        <v>-122.5879268914294</v>
      </c>
      <c r="L407" s="47">
        <v>12698.412698412698</v>
      </c>
      <c r="M407" s="47">
        <v>35.950000000000003</v>
      </c>
      <c r="N407" s="48">
        <v>21.29059238382284</v>
      </c>
      <c r="O407" s="49">
        <v>211.45202235354014</v>
      </c>
      <c r="P407" s="48">
        <v>7.0484007451180046</v>
      </c>
    </row>
    <row r="408" spans="1:16">
      <c r="A408" s="45" t="s">
        <v>394</v>
      </c>
      <c r="B408" s="45" t="s">
        <v>375</v>
      </c>
      <c r="C408" s="46">
        <v>227558534</v>
      </c>
      <c r="D408" s="46">
        <v>6200000</v>
      </c>
      <c r="E408" s="47">
        <v>126.42784446846574</v>
      </c>
      <c r="F408" s="47">
        <v>135.94391878329648</v>
      </c>
      <c r="G408" s="46">
        <v>2.1097030000000001</v>
      </c>
      <c r="H408" s="47">
        <v>150</v>
      </c>
      <c r="I408" s="47">
        <v>-2.3023339330785006</v>
      </c>
      <c r="J408" s="46">
        <v>1749577</v>
      </c>
      <c r="K408" s="47">
        <v>531.5570563627665</v>
      </c>
      <c r="L408" s="47">
        <v>6451.6129032258068</v>
      </c>
      <c r="M408" s="47">
        <v>34.020000000000003</v>
      </c>
      <c r="N408" s="48">
        <v>47.885560001479988</v>
      </c>
      <c r="O408" s="49">
        <v>271.4586230390392</v>
      </c>
      <c r="P408" s="48">
        <v>9.0486207679679733</v>
      </c>
    </row>
    <row r="409" spans="1:16">
      <c r="A409" s="45" t="s">
        <v>51</v>
      </c>
      <c r="B409" s="45" t="s">
        <v>375</v>
      </c>
      <c r="C409" s="46">
        <v>2033187111</v>
      </c>
      <c r="D409" s="46">
        <v>10800000</v>
      </c>
      <c r="E409" s="47">
        <v>34.356539801707797</v>
      </c>
      <c r="F409" s="47">
        <v>4.6919780129066693</v>
      </c>
      <c r="G409" s="46">
        <v>1.717981</v>
      </c>
      <c r="H409" s="47">
        <v>678</v>
      </c>
      <c r="I409" s="47">
        <v>-20.393769093876244</v>
      </c>
      <c r="J409" s="46">
        <v>-67675452</v>
      </c>
      <c r="K409" s="47">
        <v>-108.19876016491179</v>
      </c>
      <c r="L409" s="47">
        <v>3703.7037037037039</v>
      </c>
      <c r="M409" s="47">
        <v>15.9</v>
      </c>
      <c r="N409" s="48">
        <v>65.324546238632863</v>
      </c>
      <c r="O409" s="49">
        <v>253.63697946832511</v>
      </c>
      <c r="P409" s="48">
        <v>8.4545659822775043</v>
      </c>
    </row>
    <row r="410" spans="1:16">
      <c r="A410" s="45" t="s">
        <v>690</v>
      </c>
      <c r="B410" s="45" t="s">
        <v>375</v>
      </c>
      <c r="C410" s="46">
        <v>52360538</v>
      </c>
      <c r="D410" s="46">
        <v>13878486</v>
      </c>
      <c r="E410" s="47">
        <v>41.304466511955226</v>
      </c>
      <c r="F410" s="47">
        <v>48.041171013899692</v>
      </c>
      <c r="G410" s="46">
        <v>13.431647</v>
      </c>
      <c r="H410" s="47">
        <v>72.099999999999994</v>
      </c>
      <c r="I410" s="47">
        <v>-0.62238631078120932</v>
      </c>
      <c r="J410" s="46">
        <v>-27125850</v>
      </c>
      <c r="K410" s="47">
        <v>-31.695680209099439</v>
      </c>
      <c r="L410" s="47">
        <v>2882.1587599684863</v>
      </c>
      <c r="M410" s="47">
        <v>96.78</v>
      </c>
      <c r="N410" s="48">
        <v>52.822499176123891</v>
      </c>
      <c r="O410" s="49">
        <v>993.66767371885931</v>
      </c>
      <c r="P410" s="48">
        <v>33.122255790628643</v>
      </c>
    </row>
    <row r="411" spans="1:16">
      <c r="A411" s="45" t="s">
        <v>54</v>
      </c>
      <c r="B411" s="45" t="s">
        <v>375</v>
      </c>
      <c r="C411" s="46">
        <v>646697458</v>
      </c>
      <c r="D411" s="46">
        <v>14276790</v>
      </c>
      <c r="E411" s="47">
        <v>44.953297886000477</v>
      </c>
      <c r="F411" s="47">
        <v>11.20533040413846</v>
      </c>
      <c r="G411" s="46">
        <v>3.1674739999999999</v>
      </c>
      <c r="H411" s="47">
        <v>281</v>
      </c>
      <c r="I411" s="47">
        <v>-0.23817015526060459</v>
      </c>
      <c r="J411" s="46">
        <v>43394990</v>
      </c>
      <c r="K411" s="47">
        <v>92.44795286276134</v>
      </c>
      <c r="L411" s="47">
        <v>2801.7502533832885</v>
      </c>
      <c r="M411" s="47">
        <v>22.18</v>
      </c>
      <c r="N411" s="48">
        <v>14.140957331902888</v>
      </c>
      <c r="O411" s="49">
        <v>290.21561820731745</v>
      </c>
      <c r="P411" s="48">
        <v>9.6738539402439141</v>
      </c>
    </row>
    <row r="412" spans="1:16">
      <c r="A412" s="45" t="s">
        <v>453</v>
      </c>
      <c r="B412" s="45" t="s">
        <v>375</v>
      </c>
      <c r="C412" s="46">
        <v>2638457366</v>
      </c>
      <c r="D412" s="46">
        <v>37600000</v>
      </c>
      <c r="E412" s="47">
        <v>29.042931098108806</v>
      </c>
      <c r="F412" s="47">
        <v>7.7241838026885121</v>
      </c>
      <c r="G412" s="46">
        <v>13.732926000000001</v>
      </c>
      <c r="H412" s="47">
        <v>100.3</v>
      </c>
      <c r="I412" s="47">
        <v>-2.6887848063997666</v>
      </c>
      <c r="J412" s="46">
        <v>-115451486</v>
      </c>
      <c r="K412" s="47">
        <v>-32.567792154706439</v>
      </c>
      <c r="L412" s="47">
        <v>1063.8297872340424</v>
      </c>
      <c r="M412" s="47">
        <v>36.520000000000003</v>
      </c>
      <c r="N412" s="48">
        <v>45.616553430156905</v>
      </c>
      <c r="O412" s="49">
        <v>145.44979582252191</v>
      </c>
      <c r="P412" s="48">
        <v>4.848326527417397</v>
      </c>
    </row>
    <row r="413" spans="1:16">
      <c r="A413" s="45" t="s">
        <v>735</v>
      </c>
      <c r="B413" s="45" t="s">
        <v>375</v>
      </c>
      <c r="C413" s="46">
        <v>4491655994</v>
      </c>
      <c r="D413" s="46">
        <v>71350000</v>
      </c>
      <c r="E413" s="47">
        <v>0.76939089871156363</v>
      </c>
      <c r="F413" s="47">
        <v>2.2701756315024191E-3</v>
      </c>
      <c r="G413" s="46">
        <v>10.951673</v>
      </c>
      <c r="H413" s="47">
        <v>4750</v>
      </c>
      <c r="I413" s="47">
        <v>350.30491978682494</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17.630813195914367</v>
      </c>
      <c r="F414" s="47">
        <v>4.3062375760919256</v>
      </c>
      <c r="G414" s="46">
        <v>42.211663999999999</v>
      </c>
      <c r="H414" s="47">
        <v>53.75</v>
      </c>
      <c r="I414" s="47">
        <v>1.3568505943630882</v>
      </c>
      <c r="J414" s="46">
        <v>16233628</v>
      </c>
      <c r="K414" s="47">
        <v>252.20794760111542</v>
      </c>
      <c r="L414" s="47">
        <v>517.79935275080902</v>
      </c>
      <c r="M414" s="47">
        <v>54.64</v>
      </c>
      <c r="N414" s="48">
        <v>39.879323151743748</v>
      </c>
      <c r="O414" s="49">
        <v>1407.8971438581898</v>
      </c>
      <c r="P414" s="48">
        <v>46.929904795272996</v>
      </c>
    </row>
    <row r="415" spans="1:16">
      <c r="A415" s="45" t="s">
        <v>58</v>
      </c>
      <c r="B415" s="45" t="s">
        <v>375</v>
      </c>
      <c r="C415" s="46">
        <v>3984705965</v>
      </c>
      <c r="D415" s="46">
        <v>79200000</v>
      </c>
      <c r="E415" s="47">
        <v>58.292685086217801</v>
      </c>
      <c r="F415" s="47">
        <v>27.259953744022543</v>
      </c>
      <c r="G415" s="46">
        <v>25.101271000000001</v>
      </c>
      <c r="H415" s="47">
        <v>27.34</v>
      </c>
      <c r="I415" s="47">
        <v>-0.37605627939347031</v>
      </c>
      <c r="J415" s="46">
        <v>-24337127</v>
      </c>
      <c r="K415" s="47">
        <v>-87.865753422743779</v>
      </c>
      <c r="L415" s="47">
        <v>505.05050505050502</v>
      </c>
      <c r="M415" s="47">
        <v>31.69</v>
      </c>
      <c r="N415" s="48">
        <v>63.582778466647532</v>
      </c>
      <c r="O415" s="49">
        <v>328.43827877351765</v>
      </c>
      <c r="P415" s="48">
        <v>10.947942625783922</v>
      </c>
    </row>
    <row r="416" spans="1:16">
      <c r="A416" s="45" t="s">
        <v>424</v>
      </c>
      <c r="B416" s="45" t="s">
        <v>375</v>
      </c>
      <c r="C416" s="46">
        <v>979739005</v>
      </c>
      <c r="D416" s="46">
        <v>80000000</v>
      </c>
      <c r="E416" s="47">
        <v>35.070737677896318</v>
      </c>
      <c r="F416" s="47">
        <v>1.9397531901491327</v>
      </c>
      <c r="G416" s="46">
        <v>5.0446229999999996</v>
      </c>
      <c r="H416" s="47">
        <v>226.3</v>
      </c>
      <c r="I416" s="47">
        <v>-14.831764591680155</v>
      </c>
      <c r="J416" s="46">
        <v>801615688</v>
      </c>
      <c r="K416" s="47">
        <v>22.554448809639563</v>
      </c>
      <c r="L416" s="47">
        <v>500</v>
      </c>
      <c r="M416" s="47">
        <v>6.3</v>
      </c>
      <c r="N416" s="48">
        <v>87.96793912373316</v>
      </c>
      <c r="O416" s="49">
        <v>414.61861628748801</v>
      </c>
      <c r="P416" s="48">
        <v>13.820620542916267</v>
      </c>
    </row>
    <row r="417" spans="1:16">
      <c r="A417" s="45" t="s">
        <v>194</v>
      </c>
      <c r="B417" s="45" t="s">
        <v>375</v>
      </c>
      <c r="C417" s="46">
        <v>15094360742</v>
      </c>
      <c r="D417" s="46">
        <v>86788722</v>
      </c>
      <c r="E417" s="47">
        <v>23.770981345246526</v>
      </c>
      <c r="F417" s="47">
        <v>4.02786499237948</v>
      </c>
      <c r="G417" s="46">
        <v>24.411895999999999</v>
      </c>
      <c r="H417" s="47">
        <v>68.95</v>
      </c>
      <c r="I417" s="47">
        <v>-1.8282831220847979</v>
      </c>
      <c r="J417" s="46">
        <v>-360792995</v>
      </c>
      <c r="K417" s="47">
        <v>-16.35739379030904</v>
      </c>
      <c r="L417" s="47">
        <v>460.88937684783514</v>
      </c>
      <c r="M417" s="47">
        <v>28.12</v>
      </c>
      <c r="N417" s="48">
        <v>40.890997367862973</v>
      </c>
      <c r="O417" s="49">
        <v>387.52619973849761</v>
      </c>
      <c r="P417" s="48">
        <v>12.917539991283254</v>
      </c>
    </row>
    <row r="418" spans="1:16">
      <c r="A418" s="45" t="s">
        <v>1</v>
      </c>
      <c r="B418" s="45" t="s">
        <v>375</v>
      </c>
      <c r="C418" s="46">
        <v>17091099555</v>
      </c>
      <c r="D418" s="46">
        <v>100066875</v>
      </c>
      <c r="E418" s="47">
        <v>3.7973245515727934</v>
      </c>
      <c r="F418" s="47">
        <v>8.9923857533373924E-2</v>
      </c>
      <c r="G418" s="46">
        <v>24.953838000000001</v>
      </c>
      <c r="H418" s="47">
        <v>422.25</v>
      </c>
      <c r="I418" s="47">
        <v>2.1262311687901843</v>
      </c>
      <c r="J418" s="46">
        <v>-1275590032</v>
      </c>
      <c r="K418" s="47">
        <v>-33.104853589824856</v>
      </c>
      <c r="L418" s="47">
        <v>399.73267877107185</v>
      </c>
      <c r="M418" s="47">
        <v>24.93</v>
      </c>
      <c r="N418" s="48">
        <v>60.686844187760158</v>
      </c>
      <c r="O418" s="49">
        <v>899.80784346821076</v>
      </c>
      <c r="P418" s="48">
        <v>29.993594782273693</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1786.8630833974373</v>
      </c>
      <c r="P419" s="48">
        <v>59.562102779914575</v>
      </c>
    </row>
    <row r="420" spans="1:16">
      <c r="A420" s="45" t="s">
        <v>413</v>
      </c>
      <c r="B420" s="45" t="s">
        <v>375</v>
      </c>
      <c r="C420" s="46">
        <v>1236382849</v>
      </c>
      <c r="D420" s="46">
        <v>112000000</v>
      </c>
      <c r="E420" s="47">
        <v>64.346134018635112</v>
      </c>
      <c r="F420" s="47">
        <v>41.037075266986676</v>
      </c>
      <c r="G420" s="46">
        <v>42.556854000000001</v>
      </c>
      <c r="H420" s="47">
        <v>14.61</v>
      </c>
      <c r="I420" s="47">
        <v>-0.41680213189725457</v>
      </c>
      <c r="J420" s="46">
        <v>-12325753</v>
      </c>
      <c r="K420" s="47">
        <v>-127.21332319412859</v>
      </c>
      <c r="L420" s="47">
        <v>357.14285714285717</v>
      </c>
      <c r="M420" s="47">
        <v>37.99</v>
      </c>
      <c r="N420" s="48">
        <v>39.709719523627733</v>
      </c>
      <c r="O420" s="49">
        <v>247.11474921315798</v>
      </c>
      <c r="P420" s="48">
        <v>8.2371583071052665</v>
      </c>
    </row>
    <row r="421" spans="1:16">
      <c r="A421" s="45" t="s">
        <v>195</v>
      </c>
      <c r="B421" s="45" t="s">
        <v>375</v>
      </c>
      <c r="C421" s="46">
        <v>15443065482</v>
      </c>
      <c r="D421" s="46">
        <v>115000000</v>
      </c>
      <c r="E421" s="47">
        <v>17.31310107029158</v>
      </c>
      <c r="F421" s="47">
        <v>2.1506957851293889</v>
      </c>
      <c r="G421" s="46">
        <v>32.987870999999998</v>
      </c>
      <c r="H421" s="47">
        <v>70.05</v>
      </c>
      <c r="I421" s="47">
        <v>-2.4131803341952747</v>
      </c>
      <c r="J421" s="46">
        <v>-862680192</v>
      </c>
      <c r="K421" s="47">
        <v>-9.3313838368506321</v>
      </c>
      <c r="L421" s="47">
        <v>347.82608695652175</v>
      </c>
      <c r="M421" s="47">
        <v>28.68</v>
      </c>
      <c r="N421" s="48">
        <v>45.362761841133633</v>
      </c>
      <c r="O421" s="49">
        <v>188.1723622659427</v>
      </c>
      <c r="P421" s="48">
        <v>6.272412075531423</v>
      </c>
    </row>
    <row r="422" spans="1:16">
      <c r="A422" s="45" t="s">
        <v>193</v>
      </c>
      <c r="B422" s="45" t="s">
        <v>375</v>
      </c>
      <c r="C422" s="46">
        <v>7824461000</v>
      </c>
      <c r="D422" s="46">
        <v>120000000</v>
      </c>
      <c r="E422" s="47">
        <v>3.9753385895260163</v>
      </c>
      <c r="F422" s="47">
        <v>0.10755786227072554</v>
      </c>
      <c r="G422" s="46">
        <v>32.616509000000001</v>
      </c>
      <c r="H422" s="47">
        <v>308.5</v>
      </c>
      <c r="I422" s="47">
        <v>-0.25503179771965279</v>
      </c>
      <c r="J422" s="46">
        <v>-1601211000</v>
      </c>
      <c r="K422" s="47">
        <v>-23.082529410552389</v>
      </c>
      <c r="L422" s="47">
        <v>333.33333333333331</v>
      </c>
      <c r="M422" s="47">
        <v>27.18</v>
      </c>
      <c r="N422" s="48">
        <v>88.863777408451952</v>
      </c>
      <c r="O422" s="49">
        <v>348.95073908330789</v>
      </c>
      <c r="P422" s="48">
        <v>11.631691302776931</v>
      </c>
    </row>
    <row r="423" spans="1:16">
      <c r="A423" s="45" t="s">
        <v>52</v>
      </c>
      <c r="B423" s="45" t="s">
        <v>375</v>
      </c>
      <c r="C423" s="46">
        <v>699845726</v>
      </c>
      <c r="D423" s="46">
        <v>122522806</v>
      </c>
      <c r="E423" s="47">
        <v>16.945255429326743</v>
      </c>
      <c r="F423" s="47">
        <v>1.1153457073157218</v>
      </c>
      <c r="G423" s="46">
        <v>18.936226999999999</v>
      </c>
      <c r="H423" s="47">
        <v>124.7</v>
      </c>
      <c r="I423" s="47">
        <v>-0.74146774460157872</v>
      </c>
      <c r="J423" s="46">
        <v>62971520</v>
      </c>
      <c r="K423" s="47">
        <v>241.26506623946827</v>
      </c>
      <c r="L423" s="47">
        <v>326.46983288972342</v>
      </c>
      <c r="M423" s="47">
        <v>15.45</v>
      </c>
      <c r="N423" s="48">
        <v>46.872969068110457</v>
      </c>
      <c r="O423" s="49">
        <v>378.9097546685548</v>
      </c>
      <c r="P423" s="48">
        <v>12.630325155618493</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774.52011372143329</v>
      </c>
      <c r="P424" s="48">
        <v>25.817337124047775</v>
      </c>
    </row>
    <row r="425" spans="1:16">
      <c r="A425" s="45" t="s">
        <v>86</v>
      </c>
      <c r="B425" s="45" t="s">
        <v>375</v>
      </c>
      <c r="C425" s="46">
        <v>1050946163</v>
      </c>
      <c r="D425" s="46">
        <v>150000000</v>
      </c>
      <c r="E425" s="47">
        <v>25.939933490010535</v>
      </c>
      <c r="F425" s="47">
        <v>13.302529994877197</v>
      </c>
      <c r="G425" s="46">
        <v>116.820232</v>
      </c>
      <c r="H425" s="47">
        <v>13.2</v>
      </c>
      <c r="I425" s="47">
        <v>-1.313656090947843</v>
      </c>
      <c r="J425" s="46">
        <v>-28139576</v>
      </c>
      <c r="K425" s="47">
        <v>-69.29741940674586</v>
      </c>
      <c r="L425" s="47">
        <v>266.66666666666669</v>
      </c>
      <c r="M425" s="47">
        <v>77.88</v>
      </c>
      <c r="N425" s="48">
        <v>57.399320855989679</v>
      </c>
      <c r="O425" s="49">
        <v>487.13182098102857</v>
      </c>
      <c r="P425" s="48">
        <v>16.237727366034285</v>
      </c>
    </row>
    <row r="426" spans="1:16">
      <c r="A426" s="45" t="s">
        <v>53</v>
      </c>
      <c r="B426" s="45" t="s">
        <v>375</v>
      </c>
      <c r="C426" s="46">
        <v>1141807084</v>
      </c>
      <c r="D426" s="46">
        <v>170000000</v>
      </c>
      <c r="E426" s="47">
        <v>34.899802231545706</v>
      </c>
      <c r="F426" s="47">
        <v>10.264647715160502</v>
      </c>
      <c r="G426" s="46">
        <v>55.376739000000001</v>
      </c>
      <c r="H426" s="47">
        <v>20.7</v>
      </c>
      <c r="I426" s="47">
        <v>-0.98219168798913958</v>
      </c>
      <c r="J426" s="46">
        <v>24742161</v>
      </c>
      <c r="K426" s="47">
        <v>137.41726116809281</v>
      </c>
      <c r="L426" s="47">
        <v>235.29411764705881</v>
      </c>
      <c r="M426" s="47">
        <v>32.57</v>
      </c>
      <c r="N426" s="48">
        <v>67.602118559514665</v>
      </c>
      <c r="O426" s="49">
        <v>75.176843626828429</v>
      </c>
      <c r="P426" s="48">
        <v>2.5058947875609476</v>
      </c>
    </row>
    <row r="427" spans="1:16">
      <c r="A427" s="45" t="s">
        <v>330</v>
      </c>
      <c r="B427" s="45" t="s">
        <v>375</v>
      </c>
      <c r="C427" s="46">
        <v>1864832744</v>
      </c>
      <c r="D427" s="46">
        <v>200000000</v>
      </c>
      <c r="E427" s="47">
        <v>38.62513820557264</v>
      </c>
      <c r="F427" s="47">
        <v>21.458410114207023</v>
      </c>
      <c r="G427" s="46">
        <v>104.516908</v>
      </c>
      <c r="H427" s="47">
        <v>9.91</v>
      </c>
      <c r="I427" s="47">
        <v>-9.2775721004485945E-2</v>
      </c>
      <c r="J427" s="46">
        <v>17617918</v>
      </c>
      <c r="K427" s="47">
        <v>102.16871255729536</v>
      </c>
      <c r="L427" s="47">
        <v>200</v>
      </c>
      <c r="M427" s="47">
        <v>52.25</v>
      </c>
      <c r="N427" s="48">
        <v>29.661901014729207</v>
      </c>
      <c r="O427" s="49">
        <v>755.83279137155398</v>
      </c>
      <c r="P427" s="48">
        <v>25.194426379051798</v>
      </c>
    </row>
    <row r="428" spans="1:16">
      <c r="A428" s="45" t="s">
        <v>332</v>
      </c>
      <c r="B428" s="45" t="s">
        <v>375</v>
      </c>
      <c r="C428" s="46">
        <v>1258198522</v>
      </c>
      <c r="D428" s="46">
        <v>200000000</v>
      </c>
      <c r="E428" s="47">
        <v>17.998560115190784</v>
      </c>
      <c r="F428" s="47">
        <v>5.6245500359971201</v>
      </c>
      <c r="G428" s="46">
        <v>138.91226599999999</v>
      </c>
      <c r="H428" s="47">
        <v>16</v>
      </c>
      <c r="I428" s="47">
        <v>-0.98702340933004595</v>
      </c>
      <c r="J428" s="46">
        <v>-13978192</v>
      </c>
      <c r="K428" s="47">
        <v>-228.92803303889372</v>
      </c>
      <c r="L428" s="47">
        <v>200</v>
      </c>
      <c r="M428" s="47">
        <v>69.45</v>
      </c>
      <c r="N428" s="48">
        <v>31.34043562869903</v>
      </c>
      <c r="O428" s="49">
        <v>399.27718683070333</v>
      </c>
      <c r="P428" s="48">
        <v>13.309239561023444</v>
      </c>
    </row>
    <row r="429" spans="1:16">
      <c r="A429" s="45" t="s">
        <v>331</v>
      </c>
      <c r="B429" s="45" t="s">
        <v>375</v>
      </c>
      <c r="C429" s="46">
        <v>868771214</v>
      </c>
      <c r="D429" s="46">
        <v>216733652</v>
      </c>
      <c r="E429" s="47">
        <v>37.973104608343888</v>
      </c>
      <c r="F429" s="47">
        <v>5.8402105161383195</v>
      </c>
      <c r="G429" s="46">
        <v>35.091225000000001</v>
      </c>
      <c r="H429" s="47">
        <v>30.02</v>
      </c>
      <c r="I429" s="47">
        <v>-1.0788227987040422</v>
      </c>
      <c r="J429" s="46">
        <v>-129725692</v>
      </c>
      <c r="K429" s="47">
        <v>-50.121217006111635</v>
      </c>
      <c r="L429" s="47">
        <v>184.55832599544809</v>
      </c>
      <c r="M429" s="47">
        <v>16.190000000000001</v>
      </c>
      <c r="N429" s="48">
        <v>90.850054184887682</v>
      </c>
      <c r="O429" s="49">
        <v>122.46823984972906</v>
      </c>
      <c r="P429" s="48">
        <v>4.0822746616576353</v>
      </c>
    </row>
    <row r="430" spans="1:16">
      <c r="A430" s="45" t="s">
        <v>483</v>
      </c>
      <c r="B430" s="45" t="s">
        <v>375</v>
      </c>
      <c r="C430" s="46">
        <v>6314823305</v>
      </c>
      <c r="D430" s="46">
        <v>221500000</v>
      </c>
      <c r="E430" s="47">
        <v>15.267540128744448</v>
      </c>
      <c r="F430" s="47">
        <v>1.1682702780536747</v>
      </c>
      <c r="G430" s="46">
        <v>44.275882000000003</v>
      </c>
      <c r="H430" s="47">
        <v>59.2</v>
      </c>
      <c r="I430" s="47">
        <v>4.0877321719054152</v>
      </c>
      <c r="J430" s="46">
        <v>-70180474</v>
      </c>
      <c r="K430" s="47">
        <v>-186.21276339626888</v>
      </c>
      <c r="L430" s="47">
        <v>180.58690744920995</v>
      </c>
      <c r="M430" s="47">
        <v>19.98</v>
      </c>
      <c r="N430" s="48">
        <v>27.47061773616468</v>
      </c>
      <c r="O430" s="49">
        <v>2110.9001371493496</v>
      </c>
      <c r="P430" s="48">
        <v>70.363337904978323</v>
      </c>
    </row>
    <row r="431" spans="1:16">
      <c r="A431" s="45" t="s">
        <v>327</v>
      </c>
      <c r="B431" s="45" t="s">
        <v>375</v>
      </c>
      <c r="C431" s="46">
        <v>1614800897</v>
      </c>
      <c r="D431" s="46">
        <v>224000000</v>
      </c>
      <c r="E431" s="47">
        <v>18.969797350966441</v>
      </c>
      <c r="F431" s="47">
        <v>4.4571892272007618</v>
      </c>
      <c r="G431" s="46">
        <v>107.968583</v>
      </c>
      <c r="H431" s="47">
        <v>19.53</v>
      </c>
      <c r="I431" s="47">
        <v>1.3877895213069067</v>
      </c>
      <c r="J431" s="46">
        <v>-84056857</v>
      </c>
      <c r="K431" s="47">
        <v>-50.632395165572277</v>
      </c>
      <c r="L431" s="47">
        <v>178.57142857142858</v>
      </c>
      <c r="M431" s="47">
        <v>48.2</v>
      </c>
      <c r="N431" s="48">
        <v>75.060163807761711</v>
      </c>
      <c r="O431" s="49">
        <v>2289.9234230264315</v>
      </c>
      <c r="P431" s="48">
        <v>76.330780767547722</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608.63848159686415</v>
      </c>
      <c r="P432" s="48">
        <v>20.28794938656214</v>
      </c>
    </row>
    <row r="433" spans="1:16">
      <c r="A433" s="45" t="s">
        <v>326</v>
      </c>
      <c r="B433" s="45" t="s">
        <v>375</v>
      </c>
      <c r="C433" s="46">
        <v>15862084113</v>
      </c>
      <c r="D433" s="46">
        <v>252000000</v>
      </c>
      <c r="E433" s="47">
        <v>23.906901400307547</v>
      </c>
      <c r="F433" s="47">
        <v>2.108192363342817</v>
      </c>
      <c r="G433" s="46">
        <v>36.397486000000001</v>
      </c>
      <c r="H433" s="47">
        <v>45.98</v>
      </c>
      <c r="I433" s="47">
        <v>-1.2666055952216269</v>
      </c>
      <c r="J433" s="46">
        <v>-270919855</v>
      </c>
      <c r="K433" s="47">
        <v>-41.857397273448271</v>
      </c>
      <c r="L433" s="47">
        <v>158.73015873015873</v>
      </c>
      <c r="M433" s="47">
        <v>14.44</v>
      </c>
      <c r="N433" s="48">
        <v>61.680934576299535</v>
      </c>
      <c r="O433" s="49">
        <v>527.75345514815956</v>
      </c>
      <c r="P433" s="48">
        <v>17.591781838271984</v>
      </c>
    </row>
    <row r="434" spans="1:16">
      <c r="A434" s="45" t="s">
        <v>542</v>
      </c>
      <c r="B434" s="45" t="s">
        <v>375</v>
      </c>
      <c r="C434" s="46">
        <v>7612948946</v>
      </c>
      <c r="D434" s="46">
        <v>300500000</v>
      </c>
      <c r="E434" s="47">
        <v>20.184798694883209</v>
      </c>
      <c r="F434" s="47">
        <v>3.0532141423208605</v>
      </c>
      <c r="G434" s="46">
        <v>89.692524000000006</v>
      </c>
      <c r="H434" s="47">
        <v>22.1</v>
      </c>
      <c r="I434" s="47">
        <v>9.2102804633135804E-2</v>
      </c>
      <c r="J434" s="46">
        <v>-43799995</v>
      </c>
      <c r="K434" s="47">
        <v>-150.93609028950803</v>
      </c>
      <c r="L434" s="47">
        <v>133.11148086522462</v>
      </c>
      <c r="M434" s="47">
        <v>29.84</v>
      </c>
      <c r="N434" s="48">
        <v>27.2664171710788</v>
      </c>
      <c r="O434" s="49">
        <v>1442.4299076978687</v>
      </c>
      <c r="P434" s="48">
        <v>48.08099692326229</v>
      </c>
    </row>
    <row r="435" spans="1:16">
      <c r="A435" s="45" t="s">
        <v>266</v>
      </c>
      <c r="B435" s="45" t="s">
        <v>375</v>
      </c>
      <c r="C435" s="46">
        <v>26375357000</v>
      </c>
      <c r="D435" s="46">
        <v>335456000</v>
      </c>
      <c r="E435" s="47">
        <v>10.502164749458677</v>
      </c>
      <c r="F435" s="47">
        <v>1.3044637684051308</v>
      </c>
      <c r="G435" s="46">
        <v>158.330939</v>
      </c>
      <c r="H435" s="47">
        <v>24.06</v>
      </c>
      <c r="I435" s="47">
        <v>-1.3219751224077925E-2</v>
      </c>
      <c r="J435" s="46">
        <v>-3142265000</v>
      </c>
      <c r="K435" s="47">
        <v>-2.5621467317365023</v>
      </c>
      <c r="L435" s="47">
        <v>119.24067537918535</v>
      </c>
      <c r="M435" s="47">
        <v>47.19</v>
      </c>
      <c r="N435" s="48">
        <v>82.337361774977069</v>
      </c>
      <c r="O435" s="49">
        <v>1674.3201166988601</v>
      </c>
      <c r="P435" s="48">
        <v>55.810670556628672</v>
      </c>
    </row>
    <row r="436" spans="1:16">
      <c r="A436" s="45" t="s">
        <v>333</v>
      </c>
      <c r="B436" s="45" t="s">
        <v>375</v>
      </c>
      <c r="C436" s="46">
        <v>1724268443</v>
      </c>
      <c r="D436" s="46">
        <v>350000000</v>
      </c>
      <c r="E436" s="47">
        <v>91.940791968787934</v>
      </c>
      <c r="F436" s="47">
        <v>131.34398852683989</v>
      </c>
      <c r="G436" s="46">
        <v>199.57396499999999</v>
      </c>
      <c r="H436" s="47">
        <v>2.1800000000000002</v>
      </c>
      <c r="I436" s="47">
        <v>-4.147123276864173E-2</v>
      </c>
      <c r="J436" s="46">
        <v>-48944132</v>
      </c>
      <c r="K436" s="47">
        <v>-14.302020924592146</v>
      </c>
      <c r="L436" s="47">
        <v>114.28571428571429</v>
      </c>
      <c r="M436" s="47">
        <v>57.02</v>
      </c>
      <c r="N436" s="48">
        <v>43.358127615100258</v>
      </c>
      <c r="O436" s="49">
        <v>163.70720909031962</v>
      </c>
      <c r="P436" s="48">
        <v>5.4569069696773207</v>
      </c>
    </row>
    <row r="437" spans="1:16">
      <c r="A437" s="45" t="s">
        <v>56</v>
      </c>
      <c r="B437" s="45" t="s">
        <v>375</v>
      </c>
      <c r="C437" s="46">
        <v>2193171314</v>
      </c>
      <c r="D437" s="46">
        <v>350500000</v>
      </c>
      <c r="E437" s="47">
        <v>81.036350384526102</v>
      </c>
      <c r="F437" s="47">
        <v>231.20214089736405</v>
      </c>
      <c r="G437" s="46">
        <v>253.16424799999999</v>
      </c>
      <c r="H437" s="47">
        <v>1.95</v>
      </c>
      <c r="I437" s="47">
        <v>-1.2440667201831346E-2</v>
      </c>
      <c r="J437" s="46">
        <v>-44318667</v>
      </c>
      <c r="K437" s="47">
        <v>-7.9086313674551629</v>
      </c>
      <c r="L437" s="47">
        <v>114.12268188302426</v>
      </c>
      <c r="M437" s="47">
        <v>72.22</v>
      </c>
      <c r="N437" s="48">
        <v>28.747426451344154</v>
      </c>
      <c r="O437" s="49">
        <v>346.12658836928051</v>
      </c>
      <c r="P437" s="48">
        <v>11.537552945642684</v>
      </c>
    </row>
    <row r="438" spans="1:16">
      <c r="A438" s="45" t="s">
        <v>55</v>
      </c>
      <c r="B438" s="45" t="s">
        <v>375</v>
      </c>
      <c r="C438" s="46">
        <v>3590822435</v>
      </c>
      <c r="D438" s="46">
        <v>372475397</v>
      </c>
      <c r="E438" s="47">
        <v>5.8544469871398315</v>
      </c>
      <c r="F438" s="47">
        <v>0.44907640951727318</v>
      </c>
      <c r="G438" s="46">
        <v>194.679441</v>
      </c>
      <c r="H438" s="47">
        <v>35.1</v>
      </c>
      <c r="I438" s="47">
        <v>-1.0651331450527977</v>
      </c>
      <c r="J438" s="46">
        <v>47613264</v>
      </c>
      <c r="K438" s="47">
        <v>273.8026717723028</v>
      </c>
      <c r="L438" s="47">
        <v>107.38964324132259</v>
      </c>
      <c r="M438" s="47">
        <v>52.26</v>
      </c>
      <c r="N438" s="48">
        <v>40.345835379165877</v>
      </c>
      <c r="O438" s="49">
        <v>835.51972751637015</v>
      </c>
      <c r="P438" s="48">
        <v>27.850657583879006</v>
      </c>
    </row>
    <row r="439" spans="1:16">
      <c r="A439" s="45" t="s">
        <v>196</v>
      </c>
      <c r="B439" s="45" t="s">
        <v>375</v>
      </c>
      <c r="C439" s="46">
        <v>58964771000</v>
      </c>
      <c r="D439" s="46">
        <v>500000000</v>
      </c>
      <c r="E439" s="47">
        <v>1.2742810267519373</v>
      </c>
      <c r="F439" s="47">
        <v>9.8021617442456722E-3</v>
      </c>
      <c r="G439" s="46">
        <v>120.540333</v>
      </c>
      <c r="H439" s="47">
        <v>260.5</v>
      </c>
      <c r="I439" s="47">
        <v>-3.9626305863714602</v>
      </c>
      <c r="J439" s="46">
        <v>2988567000</v>
      </c>
      <c r="K439" s="47">
        <v>43.499108435581334</v>
      </c>
      <c r="L439" s="47">
        <v>80</v>
      </c>
      <c r="M439" s="47">
        <v>24.1</v>
      </c>
      <c r="N439" s="48">
        <v>70.637518395816798</v>
      </c>
      <c r="O439" s="49">
        <v>511.55353436315158</v>
      </c>
      <c r="P439" s="48">
        <v>17.051784478771719</v>
      </c>
    </row>
    <row r="440" spans="1:16">
      <c r="A440" s="45" t="s">
        <v>429</v>
      </c>
      <c r="B440" s="45" t="s">
        <v>375</v>
      </c>
      <c r="C440" s="46">
        <v>4917779893</v>
      </c>
      <c r="D440" s="46">
        <v>600000000</v>
      </c>
      <c r="E440" s="47">
        <v>40.810163363083944</v>
      </c>
      <c r="F440" s="47">
        <v>22.672312979491082</v>
      </c>
      <c r="G440" s="46">
        <v>321.37161300000002</v>
      </c>
      <c r="H440" s="47">
        <v>3.05</v>
      </c>
      <c r="I440" s="47">
        <v>-0.12606195446154267</v>
      </c>
      <c r="J440" s="46">
        <v>-340452455</v>
      </c>
      <c r="K440" s="47">
        <v>-5.28708186286981</v>
      </c>
      <c r="L440" s="47">
        <v>66.666666666666671</v>
      </c>
      <c r="M440" s="47">
        <v>53.56</v>
      </c>
      <c r="N440" s="48">
        <v>42.589553783921524</v>
      </c>
      <c r="O440" s="49">
        <v>233.02747390817041</v>
      </c>
      <c r="P440" s="48">
        <v>7.7675824636056801</v>
      </c>
    </row>
    <row r="441" spans="1:16">
      <c r="A441" s="45" t="s">
        <v>460</v>
      </c>
      <c r="B441" s="45" t="s">
        <v>375</v>
      </c>
      <c r="C441" s="46">
        <v>12170740000</v>
      </c>
      <c r="D441" s="46">
        <v>660000000</v>
      </c>
      <c r="E441" s="47">
        <v>2.1190793208526664</v>
      </c>
      <c r="F441" s="47">
        <v>4.3388192482650828E-2</v>
      </c>
      <c r="G441" s="46">
        <v>252.20048299999999</v>
      </c>
      <c r="H441" s="47">
        <v>74.849999999999994</v>
      </c>
      <c r="I441" s="47">
        <v>-0.62633882100382721</v>
      </c>
      <c r="J441" s="46">
        <v>414998000</v>
      </c>
      <c r="K441" s="47">
        <v>117.68731415573087</v>
      </c>
      <c r="L441" s="47">
        <v>60.606060606060609</v>
      </c>
      <c r="M441" s="47">
        <v>38.21</v>
      </c>
      <c r="N441" s="48">
        <v>43.206535630773466</v>
      </c>
      <c r="O441" s="49">
        <v>1305.3794368461938</v>
      </c>
      <c r="P441" s="48">
        <v>43.512647894873126</v>
      </c>
    </row>
    <row r="442" spans="1:16">
      <c r="A442" s="45" t="s">
        <v>267</v>
      </c>
      <c r="B442" s="45" t="s">
        <v>375</v>
      </c>
      <c r="C442" s="46">
        <v>73314458000</v>
      </c>
      <c r="D442" s="46">
        <v>675728000</v>
      </c>
      <c r="E442" s="47">
        <v>3.8555550284364095</v>
      </c>
      <c r="F442" s="47">
        <v>6.483840439221257E-2</v>
      </c>
      <c r="G442" s="46">
        <v>116.81877299999999</v>
      </c>
      <c r="H442" s="47">
        <v>88.85</v>
      </c>
      <c r="I442" s="47">
        <v>-2.0011458727816631</v>
      </c>
      <c r="J442" s="46">
        <v>-2214344000</v>
      </c>
      <c r="K442" s="47">
        <v>-26.854031713229741</v>
      </c>
      <c r="L442" s="47">
        <v>59.19541590699216</v>
      </c>
      <c r="M442" s="47">
        <v>17.28</v>
      </c>
      <c r="N442" s="48">
        <v>86.052571819768943</v>
      </c>
      <c r="O442" s="49">
        <v>358.65823918626302</v>
      </c>
      <c r="P442" s="48">
        <v>11.9552746395421</v>
      </c>
    </row>
    <row r="443" spans="1:16">
      <c r="A443" s="45" t="s">
        <v>182</v>
      </c>
      <c r="B443" s="45" t="s">
        <v>375</v>
      </c>
      <c r="C443" s="46">
        <v>7154261414</v>
      </c>
      <c r="D443" s="46">
        <v>700000000</v>
      </c>
      <c r="E443" s="47">
        <v>21.959103365891366</v>
      </c>
      <c r="F443" s="47">
        <v>2.0913431777039397</v>
      </c>
      <c r="G443" s="46">
        <v>119.87214899999999</v>
      </c>
      <c r="H443" s="47">
        <v>15.2</v>
      </c>
      <c r="I443" s="47">
        <v>-2.0175322419078157E-2</v>
      </c>
      <c r="J443" s="46">
        <v>-117347216</v>
      </c>
      <c r="K443" s="47">
        <v>-89.47804948350884</v>
      </c>
      <c r="L443" s="47">
        <v>57.142857142857146</v>
      </c>
      <c r="M443" s="47">
        <v>17.12</v>
      </c>
      <c r="N443" s="48">
        <v>36.411995556641145</v>
      </c>
      <c r="O443" s="49">
        <v>960.53875201428343</v>
      </c>
      <c r="P443" s="48">
        <v>32.017958400476111</v>
      </c>
    </row>
    <row r="444" spans="1:16">
      <c r="A444" s="45" t="s">
        <v>503</v>
      </c>
      <c r="B444" s="45" t="s">
        <v>375</v>
      </c>
      <c r="C444" s="46">
        <v>1513644763</v>
      </c>
      <c r="D444" s="46">
        <v>800000000</v>
      </c>
      <c r="E444" s="47">
        <v>45.945113966855189</v>
      </c>
      <c r="F444" s="47">
        <v>28.715696229284493</v>
      </c>
      <c r="G444" s="46">
        <v>295.12339900000001</v>
      </c>
      <c r="H444" s="47">
        <v>2.95</v>
      </c>
      <c r="I444" s="47">
        <v>-4.0245456158738868E-2</v>
      </c>
      <c r="J444" s="46">
        <v>-44498491</v>
      </c>
      <c r="K444" s="47">
        <v>-35.956275461116199</v>
      </c>
      <c r="L444" s="47">
        <v>50</v>
      </c>
      <c r="M444" s="47">
        <v>36.89</v>
      </c>
      <c r="N444" s="48">
        <v>46.763872835832537</v>
      </c>
      <c r="O444" s="49">
        <v>536.24789644866075</v>
      </c>
      <c r="P444" s="48">
        <v>17.874929881622027</v>
      </c>
    </row>
    <row r="445" spans="1:16">
      <c r="A445" s="45" t="s">
        <v>192</v>
      </c>
      <c r="B445" s="45" t="s">
        <v>375</v>
      </c>
      <c r="C445" s="46">
        <v>7997260000</v>
      </c>
      <c r="D445" s="46">
        <v>900000000</v>
      </c>
      <c r="E445" s="47">
        <v>9.0704687894919704</v>
      </c>
      <c r="F445" s="47">
        <v>0.83985822124925658</v>
      </c>
      <c r="G445" s="46">
        <v>354.86250699999999</v>
      </c>
      <c r="H445" s="47">
        <v>12.43</v>
      </c>
      <c r="I445" s="47">
        <v>9.889861668544242E-2</v>
      </c>
      <c r="J445" s="46">
        <v>65458000</v>
      </c>
      <c r="K445" s="47">
        <v>164.99129212624888</v>
      </c>
      <c r="L445" s="47">
        <v>44.444444444444443</v>
      </c>
      <c r="M445" s="47">
        <v>39.42</v>
      </c>
      <c r="N445" s="48">
        <v>65.77616697572104</v>
      </c>
      <c r="O445" s="49">
        <v>2228.1580722714375</v>
      </c>
      <c r="P445" s="48">
        <v>74.271935742381245</v>
      </c>
    </row>
    <row r="446" spans="1:16">
      <c r="A446" s="45" t="s">
        <v>329</v>
      </c>
      <c r="B446" s="45" t="s">
        <v>375</v>
      </c>
      <c r="C446" s="46">
        <v>3219973000</v>
      </c>
      <c r="D446" s="46">
        <v>925000000</v>
      </c>
      <c r="E446" s="47">
        <v>27.763595207892411</v>
      </c>
      <c r="F446" s="47">
        <v>15.007348761022925</v>
      </c>
      <c r="G446" s="46">
        <v>648.99339299999997</v>
      </c>
      <c r="H446" s="47">
        <v>2.2200000000000002</v>
      </c>
      <c r="I446" s="47">
        <v>-0.11013116402745382</v>
      </c>
      <c r="J446" s="46">
        <v>-158895000</v>
      </c>
      <c r="K446" s="47">
        <v>-11.642908839170522</v>
      </c>
      <c r="L446" s="47">
        <v>43.243243243243242</v>
      </c>
      <c r="M446" s="47">
        <v>70.16</v>
      </c>
      <c r="N446" s="48">
        <v>43.148856298897599</v>
      </c>
      <c r="O446" s="49">
        <v>73.95480619482656</v>
      </c>
      <c r="P446" s="48">
        <v>2.4651602064942186</v>
      </c>
    </row>
    <row r="447" spans="1:16">
      <c r="A447" s="45" t="s">
        <v>447</v>
      </c>
      <c r="B447" s="45" t="s">
        <v>375</v>
      </c>
      <c r="C447" s="46">
        <v>38403565895</v>
      </c>
      <c r="D447" s="46">
        <v>998000000</v>
      </c>
      <c r="E447" s="47">
        <v>0.31988596781791862</v>
      </c>
      <c r="F447" s="47">
        <v>1.0939488800738631E-3</v>
      </c>
      <c r="G447" s="46">
        <v>426.09840800000001</v>
      </c>
      <c r="H447" s="47">
        <v>293.5</v>
      </c>
      <c r="I447" s="47">
        <v>2.1648115241407595</v>
      </c>
      <c r="J447" s="46">
        <v>1811756765</v>
      </c>
      <c r="K447" s="47">
        <v>161.39804506263289</v>
      </c>
      <c r="L447" s="47">
        <v>40.080160320641284</v>
      </c>
      <c r="M447" s="47">
        <v>42.69</v>
      </c>
      <c r="N447" s="48">
        <v>34.499222916579853</v>
      </c>
      <c r="O447" s="49">
        <v>1232.6600443846419</v>
      </c>
      <c r="P447" s="48">
        <v>41.088668146154731</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375.00089618693738</v>
      </c>
      <c r="P448" s="48">
        <v>12.500029872897914</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272.15599498006242</v>
      </c>
      <c r="P449" s="48">
        <v>9.0718664993354139</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257.47837339903185</v>
      </c>
      <c r="P450" s="48">
        <v>8.5826124466343945</v>
      </c>
    </row>
    <row r="451" spans="1:16">
      <c r="A451" s="45" t="s">
        <v>268</v>
      </c>
      <c r="B451" s="45" t="s">
        <v>375</v>
      </c>
      <c r="C451" s="46">
        <v>39031208000</v>
      </c>
      <c r="D451" s="46">
        <v>1600000000</v>
      </c>
      <c r="E451" s="47">
        <v>20.252344208842175</v>
      </c>
      <c r="F451" s="47">
        <v>2.5315430261052718</v>
      </c>
      <c r="G451" s="46">
        <v>362.48923500000001</v>
      </c>
      <c r="H451" s="47">
        <v>5.45</v>
      </c>
      <c r="I451" s="47">
        <v>-0.12676144503213749</v>
      </c>
      <c r="J451" s="46">
        <v>-1361636000</v>
      </c>
      <c r="K451" s="47">
        <v>-5.8752853185432814</v>
      </c>
      <c r="L451" s="47">
        <v>25</v>
      </c>
      <c r="M451" s="47">
        <v>22.65</v>
      </c>
      <c r="N451" s="48">
        <v>58.527817293605082</v>
      </c>
      <c r="O451" s="49">
        <v>1047.5432159755451</v>
      </c>
      <c r="P451" s="48">
        <v>34.918107199184838</v>
      </c>
    </row>
    <row r="452" spans="1:16">
      <c r="A452" s="45" t="s">
        <v>57</v>
      </c>
      <c r="B452" s="45" t="s">
        <v>375</v>
      </c>
      <c r="C452" s="46">
        <v>9936147750</v>
      </c>
      <c r="D452" s="46">
        <v>2153250000</v>
      </c>
      <c r="E452" s="47">
        <v>12.520249952961693</v>
      </c>
      <c r="F452" s="47">
        <v>5.814582585840796</v>
      </c>
      <c r="G452" s="46">
        <v>1717.7861740000001</v>
      </c>
      <c r="H452" s="47">
        <v>1.86</v>
      </c>
      <c r="I452" s="47">
        <v>-9.6584538443164281E-2</v>
      </c>
      <c r="J452" s="46">
        <v>480331723</v>
      </c>
      <c r="K452" s="47">
        <v>4.4828394563479623</v>
      </c>
      <c r="L452" s="47">
        <v>18.57657030070823</v>
      </c>
      <c r="M452" s="47">
        <v>79.77</v>
      </c>
      <c r="N452" s="48">
        <v>34.170746035762861</v>
      </c>
      <c r="O452" s="49">
        <v>545.61155003325621</v>
      </c>
      <c r="P452" s="48">
        <v>18.187051667775208</v>
      </c>
    </row>
    <row r="453" spans="1:16">
      <c r="A453" s="45" t="s">
        <v>191</v>
      </c>
      <c r="B453" s="45" t="s">
        <v>375</v>
      </c>
      <c r="C453" s="46">
        <v>164435643000</v>
      </c>
      <c r="D453" s="46">
        <v>3509100000</v>
      </c>
      <c r="E453" s="47">
        <v>0.85274418160154575</v>
      </c>
      <c r="F453" s="47">
        <v>3.2401249384041331E-3</v>
      </c>
      <c r="G453" s="46">
        <v>620.28678500000001</v>
      </c>
      <c r="H453" s="47">
        <v>75.650000000000006</v>
      </c>
      <c r="I453" s="47">
        <v>-1.0466759979644991</v>
      </c>
      <c r="J453" s="46">
        <v>5498818000</v>
      </c>
      <c r="K453" s="47">
        <v>47.861649539955678</v>
      </c>
      <c r="L453" s="47">
        <v>11.398934199652333</v>
      </c>
      <c r="M453" s="47">
        <v>17.670000000000002</v>
      </c>
      <c r="N453" s="48">
        <v>64.142292396100544</v>
      </c>
      <c r="O453" s="49">
        <v>418.27688033031279</v>
      </c>
      <c r="P453" s="48">
        <v>13.942562677677094</v>
      </c>
    </row>
    <row r="454" spans="1:16">
      <c r="A454" s="90" t="s">
        <v>423</v>
      </c>
      <c r="B454" s="90" t="s">
        <v>390</v>
      </c>
      <c r="C454" s="91">
        <v>471013063</v>
      </c>
      <c r="D454" s="91">
        <v>6224400</v>
      </c>
      <c r="E454" s="92">
        <v>95.78801615459912</v>
      </c>
      <c r="F454" s="92">
        <v>42.986358674672964</v>
      </c>
      <c r="G454" s="91">
        <v>1.5986990000000001</v>
      </c>
      <c r="H454" s="92">
        <v>261.25</v>
      </c>
      <c r="I454" s="92">
        <v>-12.009579756715539</v>
      </c>
      <c r="J454" s="91">
        <v>15019123</v>
      </c>
      <c r="K454" s="92">
        <v>148.36653245332633</v>
      </c>
      <c r="L454" s="92">
        <v>6426.3222157958999</v>
      </c>
      <c r="M454" s="92">
        <v>25.68</v>
      </c>
      <c r="N454" s="93">
        <v>24.534759882572583</v>
      </c>
      <c r="O454" s="94">
        <v>311.45225913859076</v>
      </c>
      <c r="P454" s="93">
        <v>10.381741971286358</v>
      </c>
    </row>
    <row r="455" spans="1:16">
      <c r="A455" s="90" t="s">
        <v>427</v>
      </c>
      <c r="B455" s="90" t="s">
        <v>390</v>
      </c>
      <c r="C455" s="91">
        <v>604420825</v>
      </c>
      <c r="D455" s="91">
        <v>16800000</v>
      </c>
      <c r="E455" s="92">
        <v>158.75968803213269</v>
      </c>
      <c r="F455" s="92">
        <v>170.26993568439798</v>
      </c>
      <c r="G455" s="91">
        <v>5.7719040000000001</v>
      </c>
      <c r="H455" s="92">
        <v>43.66</v>
      </c>
      <c r="I455" s="92">
        <v>-1.5329269560391694</v>
      </c>
      <c r="J455" s="91">
        <v>4772795</v>
      </c>
      <c r="K455" s="92">
        <v>195.35722778791043</v>
      </c>
      <c r="L455" s="92">
        <v>2380.9523809523807</v>
      </c>
      <c r="M455" s="92">
        <v>34.35</v>
      </c>
      <c r="N455" s="93">
        <v>52.723015007891988</v>
      </c>
      <c r="O455" s="94">
        <v>368.32808509481424</v>
      </c>
      <c r="P455" s="93">
        <v>12.277602836493807</v>
      </c>
    </row>
    <row r="456" spans="1:16">
      <c r="A456" s="90" t="s">
        <v>416</v>
      </c>
      <c r="B456" s="90" t="s">
        <v>390</v>
      </c>
      <c r="C456" s="91">
        <v>6909611026</v>
      </c>
      <c r="D456" s="91">
        <v>27200000</v>
      </c>
      <c r="E456" s="92">
        <v>72.634554058702662</v>
      </c>
      <c r="F456" s="92">
        <v>13.771985646539806</v>
      </c>
      <c r="G456" s="91">
        <v>3.6238980000000001</v>
      </c>
      <c r="H456" s="92">
        <v>152</v>
      </c>
      <c r="I456" s="92">
        <v>-4.4487731208530477</v>
      </c>
      <c r="J456" s="91">
        <v>-21429790</v>
      </c>
      <c r="K456" s="92">
        <v>-246.10973789290514</v>
      </c>
      <c r="L456" s="92">
        <v>1470.5882352941176</v>
      </c>
      <c r="M456" s="92">
        <v>13.32</v>
      </c>
      <c r="N456" s="93">
        <v>36.326065491562922</v>
      </c>
      <c r="O456" s="94">
        <v>360.54951334831924</v>
      </c>
      <c r="P456" s="93">
        <v>12.01831711161064</v>
      </c>
    </row>
    <row r="457" spans="1:16">
      <c r="A457" s="90" t="s">
        <v>389</v>
      </c>
      <c r="B457" s="90" t="s">
        <v>390</v>
      </c>
      <c r="C457" s="91">
        <v>1471327206</v>
      </c>
      <c r="D457" s="91">
        <v>350000000</v>
      </c>
      <c r="E457" s="92">
        <v>32.389090139850019</v>
      </c>
      <c r="F457" s="92">
        <v>13.220036791775518</v>
      </c>
      <c r="G457" s="91">
        <v>172.747309</v>
      </c>
      <c r="H457" s="92">
        <v>7.15</v>
      </c>
      <c r="I457" s="92">
        <v>-0.2528236464237601</v>
      </c>
      <c r="J457" s="91">
        <v>171355700</v>
      </c>
      <c r="K457" s="92">
        <v>14.29774439951516</v>
      </c>
      <c r="L457" s="92">
        <v>114.28571428571429</v>
      </c>
      <c r="M457" s="92">
        <v>49.35</v>
      </c>
      <c r="N457" s="93">
        <v>88.73511689090617</v>
      </c>
      <c r="O457" s="94">
        <v>834.91921647185723</v>
      </c>
      <c r="P457" s="93">
        <v>27.830640549061908</v>
      </c>
    </row>
    <row r="458" spans="1:16">
      <c r="A458" s="90" t="s">
        <v>408</v>
      </c>
      <c r="B458" s="90" t="s">
        <v>390</v>
      </c>
      <c r="C458" s="91">
        <v>3803390886</v>
      </c>
      <c r="D458" s="91">
        <v>431419816</v>
      </c>
      <c r="E458" s="92">
        <v>23.408003805399204</v>
      </c>
      <c r="F458" s="92">
        <v>3.6172042385429362</v>
      </c>
      <c r="G458" s="91">
        <v>107.825118</v>
      </c>
      <c r="H458" s="92">
        <v>15.85</v>
      </c>
      <c r="I458" s="92">
        <v>0.45495975480656442</v>
      </c>
      <c r="J458" s="91">
        <v>30120129</v>
      </c>
      <c r="K458" s="92">
        <v>214.84958580356678</v>
      </c>
      <c r="L458" s="92">
        <v>92.717113392862785</v>
      </c>
      <c r="M458" s="92">
        <v>24.99</v>
      </c>
      <c r="N458" s="93">
        <v>36.937959851473011</v>
      </c>
      <c r="O458" s="94">
        <v>2597.8131871579635</v>
      </c>
      <c r="P458" s="93">
        <v>86.593772905265453</v>
      </c>
    </row>
    <row r="459" spans="1:16">
      <c r="A459" s="90" t="s">
        <v>399</v>
      </c>
      <c r="B459" s="90" t="s">
        <v>390</v>
      </c>
      <c r="C459" s="91">
        <v>4113425775</v>
      </c>
      <c r="D459" s="91">
        <v>750000000</v>
      </c>
      <c r="E459" s="92">
        <v>19.291023537098386</v>
      </c>
      <c r="F459" s="92">
        <v>5.1442729432262366</v>
      </c>
      <c r="G459" s="91">
        <v>408.98116599999997</v>
      </c>
      <c r="H459" s="92">
        <v>5.07</v>
      </c>
      <c r="I459" s="92">
        <v>-0.15355663519486473</v>
      </c>
      <c r="J459" s="91">
        <v>274798301</v>
      </c>
      <c r="K459" s="92">
        <v>13.646372580738772</v>
      </c>
      <c r="L459" s="92">
        <v>53.333333333333336</v>
      </c>
      <c r="M459" s="92">
        <v>54.53</v>
      </c>
      <c r="N459" s="93">
        <v>33.293836134016303</v>
      </c>
      <c r="O459" s="94">
        <v>378.07245109303949</v>
      </c>
      <c r="P459" s="93">
        <v>12.60241503643465</v>
      </c>
    </row>
    <row r="460" spans="1:16">
      <c r="A460" s="90" t="s">
        <v>410</v>
      </c>
      <c r="B460" s="90" t="s">
        <v>609</v>
      </c>
      <c r="C460" s="91">
        <v>849237071</v>
      </c>
      <c r="D460" s="91">
        <v>4244586</v>
      </c>
      <c r="E460" s="92">
        <v>33.529983382329078</v>
      </c>
      <c r="F460" s="92">
        <v>2.7962724528144571</v>
      </c>
      <c r="G460" s="91">
        <v>5.2214700000000004E-4</v>
      </c>
      <c r="H460" s="92">
        <v>2285</v>
      </c>
      <c r="I460" s="92">
        <v>-72.467975609109999</v>
      </c>
      <c r="J460" s="91">
        <v>84300833</v>
      </c>
      <c r="K460" s="92">
        <v>142.2400799882962</v>
      </c>
      <c r="L460" s="92">
        <v>9423.7694795204989</v>
      </c>
      <c r="M460" s="92">
        <v>12.3</v>
      </c>
      <c r="N460" s="93">
        <v>53.472121406965769</v>
      </c>
      <c r="O460" s="94">
        <v>587.5175429458269</v>
      </c>
      <c r="P460" s="93">
        <v>19.583918098194228</v>
      </c>
    </row>
    <row r="461" spans="1:16">
      <c r="A461" s="90" t="s">
        <v>46</v>
      </c>
      <c r="B461" s="90" t="s">
        <v>609</v>
      </c>
      <c r="C461" s="91">
        <v>5369083553</v>
      </c>
      <c r="D461" s="91">
        <v>8640048</v>
      </c>
      <c r="E461" s="92">
        <v>24.188740090430311</v>
      </c>
      <c r="F461" s="92">
        <v>2.7718882596818255</v>
      </c>
      <c r="G461" s="91">
        <v>1.6379030000000001</v>
      </c>
      <c r="H461" s="92">
        <v>1010</v>
      </c>
      <c r="I461" s="92">
        <v>-7.7255855416581198</v>
      </c>
      <c r="J461" s="91">
        <v>-26123952</v>
      </c>
      <c r="K461" s="92">
        <v>-334.04013604067256</v>
      </c>
      <c r="L461" s="92">
        <v>4629.6039096079094</v>
      </c>
      <c r="M461" s="92">
        <v>18.95</v>
      </c>
      <c r="N461" s="93">
        <v>12.391752669405619</v>
      </c>
      <c r="O461" s="94">
        <v>690.66090105119838</v>
      </c>
      <c r="P461" s="93">
        <v>23.022030035039947</v>
      </c>
    </row>
    <row r="462" spans="1:16">
      <c r="A462" s="90" t="s">
        <v>442</v>
      </c>
      <c r="B462" s="90" t="s">
        <v>609</v>
      </c>
      <c r="C462" s="91">
        <v>1596724578</v>
      </c>
      <c r="D462" s="91">
        <v>24883200</v>
      </c>
      <c r="E462" s="92">
        <v>39.967476455163464</v>
      </c>
      <c r="F462" s="92">
        <v>13.058562924736716</v>
      </c>
      <c r="G462" s="91">
        <v>8.1175940000000004</v>
      </c>
      <c r="H462" s="92">
        <v>123.3</v>
      </c>
      <c r="I462" s="92">
        <v>-1.9344916596254078</v>
      </c>
      <c r="J462" s="91">
        <v>-139121733</v>
      </c>
      <c r="K462" s="92">
        <v>-21.999679949357734</v>
      </c>
      <c r="L462" s="92">
        <v>1607.5102880658437</v>
      </c>
      <c r="M462" s="92">
        <v>32.619999999999997</v>
      </c>
      <c r="N462" s="93">
        <v>28.734173077360648</v>
      </c>
      <c r="O462" s="94">
        <v>398.53576902577328</v>
      </c>
      <c r="P462" s="93">
        <v>13.284525634192443</v>
      </c>
    </row>
    <row r="463" spans="1:16">
      <c r="A463" s="90" t="s">
        <v>309</v>
      </c>
      <c r="B463" s="90" t="s">
        <v>609</v>
      </c>
      <c r="C463" s="91">
        <v>5221598542</v>
      </c>
      <c r="D463" s="91">
        <v>25000000</v>
      </c>
      <c r="E463" s="92">
        <v>49.239102001877242</v>
      </c>
      <c r="F463" s="92">
        <v>4.5277335174139992</v>
      </c>
      <c r="G463" s="91">
        <v>1.8682810000000001</v>
      </c>
      <c r="H463" s="92">
        <v>435</v>
      </c>
      <c r="I463" s="92">
        <v>-13.712070376983261</v>
      </c>
      <c r="J463" s="91">
        <v>-47172595</v>
      </c>
      <c r="K463" s="92">
        <v>-230.53639512517807</v>
      </c>
      <c r="L463" s="92">
        <v>1600</v>
      </c>
      <c r="M463" s="92">
        <v>7.47</v>
      </c>
      <c r="N463" s="93">
        <v>22.602353734050737</v>
      </c>
      <c r="O463" s="94">
        <v>114.14126207570177</v>
      </c>
      <c r="P463" s="93">
        <v>3.804708735856726</v>
      </c>
    </row>
    <row r="464" spans="1:16">
      <c r="A464" s="90" t="s">
        <v>312</v>
      </c>
      <c r="B464" s="90" t="s">
        <v>609</v>
      </c>
      <c r="C464" s="91">
        <v>470862105</v>
      </c>
      <c r="D464" s="91">
        <v>25382175</v>
      </c>
      <c r="E464" s="92">
        <v>83.244365781092128</v>
      </c>
      <c r="F464" s="92">
        <v>156.1732758578508</v>
      </c>
      <c r="G464" s="91">
        <v>22.044357999999999</v>
      </c>
      <c r="H464" s="92">
        <v>21.8</v>
      </c>
      <c r="I464" s="92">
        <v>-0.27783211508772965</v>
      </c>
      <c r="J464" s="91">
        <v>-15730860</v>
      </c>
      <c r="K464" s="92">
        <v>-33.88407722146151</v>
      </c>
      <c r="L464" s="92">
        <v>1575.909077925749</v>
      </c>
      <c r="M464" s="92">
        <v>86.84</v>
      </c>
      <c r="N464" s="93">
        <v>31.79525572521305</v>
      </c>
      <c r="O464" s="94">
        <v>635.00654975642101</v>
      </c>
      <c r="P464" s="93">
        <v>21.1668849918807</v>
      </c>
    </row>
    <row r="465" spans="1:16">
      <c r="A465" s="90" t="s">
        <v>310</v>
      </c>
      <c r="B465" s="90" t="s">
        <v>609</v>
      </c>
      <c r="C465" s="91">
        <v>1308185749</v>
      </c>
      <c r="D465" s="91">
        <v>45000000</v>
      </c>
      <c r="E465" s="92">
        <v>107.81828672537479</v>
      </c>
      <c r="F465" s="92">
        <v>217.81472065732279</v>
      </c>
      <c r="G465" s="91">
        <v>30.943805000000001</v>
      </c>
      <c r="H465" s="92">
        <v>11.99</v>
      </c>
      <c r="I465" s="92">
        <v>-0.63845307771094895</v>
      </c>
      <c r="J465" s="91">
        <v>4012898</v>
      </c>
      <c r="K465" s="92">
        <v>123.35225066772193</v>
      </c>
      <c r="L465" s="92">
        <v>888.88888888888891</v>
      </c>
      <c r="M465" s="92">
        <v>68.760000000000005</v>
      </c>
      <c r="N465" s="93">
        <v>1.7170568074462831</v>
      </c>
      <c r="O465" s="94">
        <v>464.6053555117453</v>
      </c>
      <c r="P465" s="93">
        <v>15.486845183724844</v>
      </c>
    </row>
    <row r="466" spans="1:16">
      <c r="A466" s="90" t="s">
        <v>110</v>
      </c>
      <c r="B466" s="90" t="s">
        <v>609</v>
      </c>
      <c r="C466" s="91">
        <v>5800330455</v>
      </c>
      <c r="D466" s="91">
        <v>300000000</v>
      </c>
      <c r="E466" s="92">
        <v>27.827867940069908</v>
      </c>
      <c r="F466" s="92">
        <v>13.251365685747576</v>
      </c>
      <c r="G466" s="91">
        <v>195.306963</v>
      </c>
      <c r="H466" s="92">
        <v>7.36</v>
      </c>
      <c r="I466" s="92">
        <v>-0.15496327284872891</v>
      </c>
      <c r="J466" s="91">
        <v>-135829425</v>
      </c>
      <c r="K466" s="92">
        <v>-15.460567546391365</v>
      </c>
      <c r="L466" s="92">
        <v>133.33333333333334</v>
      </c>
      <c r="M466" s="92">
        <v>65.099999999999994</v>
      </c>
      <c r="N466" s="93">
        <v>21.105068641847289</v>
      </c>
      <c r="O466" s="94">
        <v>557.80476748942306</v>
      </c>
      <c r="P466" s="93">
        <v>18.593492249647436</v>
      </c>
    </row>
    <row r="467" spans="1:16">
      <c r="A467" s="90" t="s">
        <v>164</v>
      </c>
      <c r="B467" s="90" t="s">
        <v>609</v>
      </c>
      <c r="C467" s="91">
        <v>19043468866</v>
      </c>
      <c r="D467" s="91">
        <v>336600000</v>
      </c>
      <c r="E467" s="92">
        <v>28.39409314908956</v>
      </c>
      <c r="F467" s="92">
        <v>5.6237063079995169</v>
      </c>
      <c r="G467" s="91">
        <v>90.484284000000002</v>
      </c>
      <c r="H467" s="92">
        <v>15.57</v>
      </c>
      <c r="I467" s="92">
        <v>-0.2511577399884608</v>
      </c>
      <c r="J467" s="91">
        <v>27939397</v>
      </c>
      <c r="K467" s="92">
        <v>180.71256154884088</v>
      </c>
      <c r="L467" s="92">
        <v>118.83541295306001</v>
      </c>
      <c r="M467" s="92">
        <v>26.88</v>
      </c>
      <c r="N467" s="93">
        <v>0.1546630731356351</v>
      </c>
      <c r="O467" s="94">
        <v>400.87344013638585</v>
      </c>
      <c r="P467" s="93">
        <v>13.362448004546195</v>
      </c>
    </row>
    <row r="468" spans="1:16">
      <c r="A468" s="90" t="s">
        <v>767</v>
      </c>
      <c r="B468" s="90" t="s">
        <v>609</v>
      </c>
      <c r="C468" s="91">
        <v>5485118988</v>
      </c>
      <c r="D468" s="91">
        <v>802845890</v>
      </c>
      <c r="E468" s="92">
        <v>10.833673062460022</v>
      </c>
      <c r="F468" s="92">
        <v>1.0380067665826609</v>
      </c>
      <c r="G468" s="91">
        <v>279.77893499999999</v>
      </c>
      <c r="H468" s="92">
        <v>13.2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20.307480641259474</v>
      </c>
      <c r="F469" s="92">
        <v>6.7691602137531577</v>
      </c>
      <c r="G469" s="91">
        <v>924.882115</v>
      </c>
      <c r="H469" s="92">
        <v>2.13</v>
      </c>
      <c r="I469" s="92">
        <v>9.8841265638807796E-2</v>
      </c>
      <c r="J469" s="91">
        <v>-92415212</v>
      </c>
      <c r="K469" s="92">
        <v>-32.462188151448487</v>
      </c>
      <c r="L469" s="92">
        <v>26.666666666666668</v>
      </c>
      <c r="M469" s="92">
        <v>61.65</v>
      </c>
      <c r="N469" s="93">
        <v>39.653387092963925</v>
      </c>
      <c r="O469" s="94">
        <v>2233.0533915705323</v>
      </c>
      <c r="P469" s="93">
        <v>74.43511305235107</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352.43238721352736</v>
      </c>
      <c r="P470" s="83">
        <v>11.747746240450912</v>
      </c>
    </row>
    <row r="471" spans="1:16">
      <c r="A471" s="80" t="s">
        <v>59</v>
      </c>
      <c r="B471" s="80" t="s">
        <v>352</v>
      </c>
      <c r="C471" s="81">
        <v>3075358782</v>
      </c>
      <c r="D471" s="81">
        <v>75350000</v>
      </c>
      <c r="E471" s="82">
        <v>55.105252104694756</v>
      </c>
      <c r="F471" s="82">
        <v>38.490728952393923</v>
      </c>
      <c r="G471" s="81">
        <v>38.051651</v>
      </c>
      <c r="H471" s="82">
        <v>19.079999999999998</v>
      </c>
      <c r="I471" s="82">
        <v>-0.12647764533202377</v>
      </c>
      <c r="J471" s="81">
        <v>26168114</v>
      </c>
      <c r="K471" s="82">
        <v>54.709712744296361</v>
      </c>
      <c r="L471" s="82">
        <v>530.85600530856004</v>
      </c>
      <c r="M471" s="82">
        <v>50.49</v>
      </c>
      <c r="N471" s="83">
        <v>12.347946587833629</v>
      </c>
      <c r="O471" s="84">
        <v>345.42020076423245</v>
      </c>
      <c r="P471" s="83">
        <v>11.514006692141082</v>
      </c>
    </row>
    <row r="472" spans="1:16">
      <c r="A472" s="80" t="s">
        <v>183</v>
      </c>
      <c r="B472" s="80" t="s">
        <v>352</v>
      </c>
      <c r="C472" s="81">
        <v>130759168</v>
      </c>
      <c r="D472" s="81">
        <v>80476074</v>
      </c>
      <c r="E472" s="82">
        <v>63.821947945988413</v>
      </c>
      <c r="F472" s="82">
        <v>34.480649515774047</v>
      </c>
      <c r="G472" s="81">
        <v>26.361856</v>
      </c>
      <c r="H472" s="82">
        <v>23.78</v>
      </c>
      <c r="I472" s="82">
        <v>-0.12297344863074144</v>
      </c>
      <c r="J472" s="81">
        <v>-200662823</v>
      </c>
      <c r="K472" s="82">
        <v>-9.2241785215988905</v>
      </c>
      <c r="L472" s="82">
        <v>497.04213950596051</v>
      </c>
      <c r="M472" s="82">
        <v>32.75</v>
      </c>
      <c r="N472" s="83">
        <v>99.461073524745089</v>
      </c>
      <c r="O472" s="84">
        <v>490.16916176677012</v>
      </c>
      <c r="P472" s="83">
        <v>16.338972058892338</v>
      </c>
    </row>
    <row r="473" spans="1:16">
      <c r="A473" s="80" t="s">
        <v>147</v>
      </c>
      <c r="B473" s="80" t="s">
        <v>352</v>
      </c>
      <c r="C473" s="81">
        <v>-2968515000</v>
      </c>
      <c r="D473" s="81">
        <v>127774000</v>
      </c>
      <c r="E473" s="82">
        <v>9.610509416497738</v>
      </c>
      <c r="F473" s="82">
        <v>0.24660624962305983</v>
      </c>
      <c r="G473" s="81">
        <v>13.658674</v>
      </c>
      <c r="H473" s="82">
        <v>305</v>
      </c>
      <c r="I473" s="82">
        <v>26.879319088948421</v>
      </c>
      <c r="J473" s="81">
        <v>-1749407000</v>
      </c>
      <c r="K473" s="82">
        <v>-22.276731486726646</v>
      </c>
      <c r="L473" s="82">
        <v>313.0527337329973</v>
      </c>
      <c r="M473" s="82">
        <v>10.68</v>
      </c>
      <c r="N473" s="83">
        <v>107.83428805511595</v>
      </c>
      <c r="O473" s="84">
        <v>3000</v>
      </c>
      <c r="P473" s="83">
        <v>100</v>
      </c>
    </row>
    <row r="474" spans="1:16">
      <c r="A474" s="80" t="s">
        <v>479</v>
      </c>
      <c r="B474" s="80" t="s">
        <v>352</v>
      </c>
      <c r="C474" s="81">
        <v>5083033115</v>
      </c>
      <c r="D474" s="81">
        <v>160000000</v>
      </c>
      <c r="E474" s="82">
        <v>12.408943174981983</v>
      </c>
      <c r="F474" s="82">
        <v>0.98172018789414428</v>
      </c>
      <c r="G474" s="81">
        <v>40.501919000000001</v>
      </c>
      <c r="H474" s="82">
        <v>79.599999999999994</v>
      </c>
      <c r="I474" s="82">
        <v>-2.6250869454898407E-2</v>
      </c>
      <c r="J474" s="81">
        <v>70568097</v>
      </c>
      <c r="K474" s="82">
        <v>179.11776762238608</v>
      </c>
      <c r="L474" s="82">
        <v>250</v>
      </c>
      <c r="M474" s="82">
        <v>25.31</v>
      </c>
      <c r="N474" s="83">
        <v>69.290963055675064</v>
      </c>
      <c r="O474" s="84">
        <v>1365.1993290746482</v>
      </c>
      <c r="P474" s="83">
        <v>45.506644302488276</v>
      </c>
    </row>
    <row r="475" spans="1:16">
      <c r="A475" s="80" t="s">
        <v>146</v>
      </c>
      <c r="B475" s="80" t="s">
        <v>352</v>
      </c>
      <c r="C475" s="81">
        <v>10649561720</v>
      </c>
      <c r="D475" s="81">
        <v>160000000</v>
      </c>
      <c r="E475" s="82">
        <v>28.805991646262424</v>
      </c>
      <c r="F475" s="82">
        <v>2.7698068890636947</v>
      </c>
      <c r="G475" s="81">
        <v>21.20458</v>
      </c>
      <c r="H475" s="82">
        <v>65.5</v>
      </c>
      <c r="I475" s="82">
        <v>-0.86385143232040207</v>
      </c>
      <c r="J475" s="81">
        <v>-91204945</v>
      </c>
      <c r="K475" s="82">
        <v>-114.02890490203136</v>
      </c>
      <c r="L475" s="82">
        <v>250</v>
      </c>
      <c r="M475" s="82">
        <v>13.25</v>
      </c>
      <c r="N475" s="83">
        <v>37.415970663860598</v>
      </c>
      <c r="O475" s="84">
        <v>418.62847226760027</v>
      </c>
      <c r="P475" s="83">
        <v>13.95428240892001</v>
      </c>
    </row>
    <row r="476" spans="1:16">
      <c r="A476" s="80" t="s">
        <v>270</v>
      </c>
      <c r="B476" s="80" t="s">
        <v>352</v>
      </c>
      <c r="C476" s="81">
        <v>88342093000</v>
      </c>
      <c r="D476" s="81">
        <v>181054000</v>
      </c>
      <c r="E476" s="82">
        <v>0.84365739775168991</v>
      </c>
      <c r="F476" s="82">
        <v>9.03042714816088E-3</v>
      </c>
      <c r="G476" s="81">
        <v>91.899596000000003</v>
      </c>
      <c r="H476" s="82">
        <v>516</v>
      </c>
      <c r="I476" s="82">
        <v>-24.933616554711875</v>
      </c>
      <c r="J476" s="81">
        <v>1610250000</v>
      </c>
      <c r="K476" s="82">
        <v>58.018235677689802</v>
      </c>
      <c r="L476" s="82">
        <v>220.92856274923503</v>
      </c>
      <c r="M476" s="82">
        <v>50.75</v>
      </c>
      <c r="N476" s="83">
        <v>61.162598530587559</v>
      </c>
      <c r="O476" s="84">
        <v>848.4475312685056</v>
      </c>
      <c r="P476" s="83">
        <v>28.281584375616852</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438.90343771243647</v>
      </c>
      <c r="P478" s="83">
        <v>14.630114590414548</v>
      </c>
    </row>
    <row r="479" spans="1:16">
      <c r="A479" s="80" t="s">
        <v>637</v>
      </c>
      <c r="B479" s="80" t="s">
        <v>352</v>
      </c>
      <c r="C479" s="81">
        <v>5401140707</v>
      </c>
      <c r="D479" s="81">
        <v>273000000</v>
      </c>
      <c r="E479" s="82">
        <v>27.603956811898119</v>
      </c>
      <c r="F479" s="82">
        <v>4.0445357966151088</v>
      </c>
      <c r="G479" s="81">
        <v>57.282293000000003</v>
      </c>
      <c r="H479" s="82">
        <v>25.3</v>
      </c>
      <c r="I479" s="82">
        <v>-1.1080589409770987</v>
      </c>
      <c r="J479" s="81">
        <v>66358096</v>
      </c>
      <c r="K479" s="82">
        <v>102.85105226647853</v>
      </c>
      <c r="L479" s="82">
        <v>146.52014652014651</v>
      </c>
      <c r="M479" s="82">
        <v>20.98</v>
      </c>
      <c r="N479" s="83">
        <v>48.971468798409411</v>
      </c>
      <c r="O479" s="84">
        <v>425.73561937578808</v>
      </c>
      <c r="P479" s="83">
        <v>14.191187312526269</v>
      </c>
    </row>
    <row r="480" spans="1:16">
      <c r="A480" s="80" t="s">
        <v>334</v>
      </c>
      <c r="B480" s="80" t="s">
        <v>352</v>
      </c>
      <c r="C480" s="81">
        <v>4344913335</v>
      </c>
      <c r="D480" s="81">
        <v>300000000</v>
      </c>
      <c r="E480" s="82">
        <v>3.3977374466342867</v>
      </c>
      <c r="F480" s="82">
        <v>0.25740435201774897</v>
      </c>
      <c r="G480" s="81">
        <v>263.25921499999998</v>
      </c>
      <c r="H480" s="82">
        <v>44.72</v>
      </c>
      <c r="I480" s="82">
        <v>-0.38049257535979564</v>
      </c>
      <c r="J480" s="81">
        <v>117445317</v>
      </c>
      <c r="K480" s="82">
        <v>112.39273167443534</v>
      </c>
      <c r="L480" s="82">
        <v>133.33333333333334</v>
      </c>
      <c r="M480" s="82">
        <v>87.75</v>
      </c>
      <c r="N480" s="83">
        <v>21.150241298793865</v>
      </c>
      <c r="O480" s="84">
        <v>1053.8717741140836</v>
      </c>
      <c r="P480" s="83">
        <v>35.129059137136117</v>
      </c>
    </row>
    <row r="481" spans="1:16">
      <c r="A481" s="80" t="s">
        <v>288</v>
      </c>
      <c r="B481" s="80" t="s">
        <v>352</v>
      </c>
      <c r="C481" s="81">
        <v>1494939583</v>
      </c>
      <c r="D481" s="81">
        <v>560000000</v>
      </c>
      <c r="E481" s="82">
        <v>16.392196815992804</v>
      </c>
      <c r="F481" s="82">
        <v>4.8786300047597635</v>
      </c>
      <c r="G481" s="81">
        <v>363.678921</v>
      </c>
      <c r="H481" s="82">
        <v>6.71</v>
      </c>
      <c r="I481" s="82">
        <v>-7.1640128575083395E-2</v>
      </c>
      <c r="J481" s="81">
        <v>-302905028</v>
      </c>
      <c r="K481" s="82">
        <v>-11.092585759256528</v>
      </c>
      <c r="L481" s="82">
        <v>71.428571428571431</v>
      </c>
      <c r="M481" s="82">
        <v>64.94</v>
      </c>
      <c r="N481" s="83">
        <v>66.291393562536285</v>
      </c>
      <c r="O481" s="84">
        <v>1161.6387315581208</v>
      </c>
      <c r="P481" s="83">
        <v>38.721291051937357</v>
      </c>
    </row>
    <row r="482" spans="1:16">
      <c r="A482" s="80" t="s">
        <v>4</v>
      </c>
      <c r="B482" s="80" t="s">
        <v>352</v>
      </c>
      <c r="C482" s="81">
        <v>38132118898</v>
      </c>
      <c r="D482" s="81">
        <v>593290008</v>
      </c>
      <c r="E482" s="82">
        <v>2.7722992100274366</v>
      </c>
      <c r="F482" s="82">
        <v>8.0564751803223283E-2</v>
      </c>
      <c r="G482" s="81">
        <v>248.81611699999999</v>
      </c>
      <c r="H482" s="82">
        <v>58</v>
      </c>
      <c r="I482" s="82">
        <v>1.5494495724953836</v>
      </c>
      <c r="J482" s="81">
        <v>-735697133</v>
      </c>
      <c r="K482" s="82">
        <v>-46.773079465024907</v>
      </c>
      <c r="L482" s="82">
        <v>67.420653408341238</v>
      </c>
      <c r="M482" s="82">
        <v>41.93</v>
      </c>
      <c r="N482" s="83">
        <v>67.064058422197348</v>
      </c>
      <c r="O482" s="84">
        <v>2136.468403847166</v>
      </c>
      <c r="P482" s="83">
        <v>71.215613461572204</v>
      </c>
    </row>
    <row r="483" spans="1:16">
      <c r="A483" s="80" t="s">
        <v>272</v>
      </c>
      <c r="B483" s="80" t="s">
        <v>352</v>
      </c>
      <c r="C483" s="81">
        <v>188976717000</v>
      </c>
      <c r="D483" s="81">
        <v>600000000</v>
      </c>
      <c r="E483" s="82">
        <v>0.23483319533947694</v>
      </c>
      <c r="F483" s="82">
        <v>9.4997247305613646E-4</v>
      </c>
      <c r="G483" s="81">
        <v>825.45875799999999</v>
      </c>
      <c r="H483" s="82">
        <v>412.75</v>
      </c>
      <c r="I483" s="82">
        <v>7.1019004825872125</v>
      </c>
      <c r="J483" s="81">
        <v>6551167000</v>
      </c>
      <c r="K483" s="82">
        <v>37.733735073460956</v>
      </c>
      <c r="L483" s="82">
        <v>66.666666666666671</v>
      </c>
      <c r="M483" s="82">
        <v>68.78</v>
      </c>
      <c r="N483" s="83">
        <v>52.098128192978109</v>
      </c>
      <c r="O483" s="84">
        <v>2095.5638689543543</v>
      </c>
      <c r="P483" s="83">
        <v>69.852128965145141</v>
      </c>
    </row>
    <row r="484" spans="1:16">
      <c r="A484" s="80" t="s">
        <v>269</v>
      </c>
      <c r="B484" s="80" t="s">
        <v>352</v>
      </c>
      <c r="C484" s="81">
        <v>15648837000</v>
      </c>
      <c r="D484" s="81">
        <v>794512000</v>
      </c>
      <c r="E484" s="82">
        <v>1.9217425465197213</v>
      </c>
      <c r="F484" s="82">
        <v>6.7188081996654034E-2</v>
      </c>
      <c r="G484" s="81">
        <v>576.62533099999996</v>
      </c>
      <c r="H484" s="82">
        <v>36.1</v>
      </c>
      <c r="I484" s="82">
        <v>-0.64288019234621885</v>
      </c>
      <c r="J484" s="81">
        <v>542874000</v>
      </c>
      <c r="K484" s="82">
        <v>52.687054454624828</v>
      </c>
      <c r="L484" s="82">
        <v>50.345369232937955</v>
      </c>
      <c r="M484" s="82">
        <v>72.569999999999993</v>
      </c>
      <c r="N484" s="83">
        <v>49.394277753346181</v>
      </c>
      <c r="O484" s="84">
        <v>479.66971240636389</v>
      </c>
      <c r="P484" s="83">
        <v>15.988990413545462</v>
      </c>
    </row>
    <row r="485" spans="1:16">
      <c r="A485" s="80" t="s">
        <v>535</v>
      </c>
      <c r="B485" s="80" t="s">
        <v>352</v>
      </c>
      <c r="C485" s="81">
        <v>6812625069</v>
      </c>
      <c r="D485" s="81">
        <v>829650000</v>
      </c>
      <c r="E485" s="82">
        <v>30.277765022007692</v>
      </c>
      <c r="F485" s="82">
        <v>3.0412186888052886</v>
      </c>
      <c r="G485" s="81">
        <v>109.24879199999999</v>
      </c>
      <c r="H485" s="82">
        <v>12.1</v>
      </c>
      <c r="I485" s="82">
        <v>-0.212572960078802</v>
      </c>
      <c r="J485" s="81">
        <v>-265472500</v>
      </c>
      <c r="K485" s="82">
        <v>-37.502189492320298</v>
      </c>
      <c r="L485" s="82">
        <v>48.213101910444166</v>
      </c>
      <c r="M485" s="82">
        <v>13.16</v>
      </c>
      <c r="N485" s="83">
        <v>73.412428088980434</v>
      </c>
      <c r="O485" s="84">
        <v>226.13255190133674</v>
      </c>
      <c r="P485" s="83">
        <v>7.5377517300445582</v>
      </c>
    </row>
    <row r="486" spans="1:16">
      <c r="A486" s="90" t="s">
        <v>346</v>
      </c>
      <c r="B486" s="90" t="s">
        <v>715</v>
      </c>
      <c r="C486" s="91">
        <v>1352370851</v>
      </c>
      <c r="D486" s="91">
        <v>65000000</v>
      </c>
      <c r="E486" s="92">
        <v>26.190502380978572</v>
      </c>
      <c r="F486" s="92">
        <v>7.9006040364942898</v>
      </c>
      <c r="G486" s="91">
        <v>29.489985999999998</v>
      </c>
      <c r="H486" s="92">
        <v>51.8</v>
      </c>
      <c r="I486" s="92">
        <v>-1.7360653011271694</v>
      </c>
      <c r="J486" s="91">
        <v>-149675006</v>
      </c>
      <c r="K486" s="92">
        <v>-22.147986417986179</v>
      </c>
      <c r="L486" s="92">
        <v>615.38461538461536</v>
      </c>
      <c r="M486" s="92">
        <v>45.36</v>
      </c>
      <c r="N486" s="93">
        <v>69.050759590759228</v>
      </c>
      <c r="O486" s="94">
        <v>17.066177146513123</v>
      </c>
      <c r="P486" s="93">
        <v>0.56887257155043747</v>
      </c>
    </row>
    <row r="487" spans="1:16">
      <c r="A487" s="85" t="s">
        <v>682</v>
      </c>
      <c r="B487" s="85" t="s">
        <v>683</v>
      </c>
      <c r="C487" s="86">
        <v>10363411307</v>
      </c>
      <c r="D487" s="86">
        <v>0</v>
      </c>
      <c r="E487" s="87">
        <v>0</v>
      </c>
      <c r="F487" s="87">
        <v>0</v>
      </c>
      <c r="G487" s="86">
        <v>35.803426999999999</v>
      </c>
      <c r="H487" s="87">
        <v>255</v>
      </c>
      <c r="I487" s="87">
        <v>5.3436806042123237</v>
      </c>
      <c r="J487" s="86">
        <v>2089864424</v>
      </c>
      <c r="K487" s="87">
        <v>21.532497267870617</v>
      </c>
      <c r="L487" s="87">
        <v>0</v>
      </c>
      <c r="M487" s="87">
        <v>19.89</v>
      </c>
      <c r="N487" s="88">
        <v>42.089484594348342</v>
      </c>
      <c r="O487" s="89">
        <v>2225.7259569638168</v>
      </c>
      <c r="P487" s="88">
        <v>74.190865232127223</v>
      </c>
    </row>
    <row r="488" spans="1:16">
      <c r="A488" s="85" t="s">
        <v>685</v>
      </c>
      <c r="B488" s="85" t="s">
        <v>683</v>
      </c>
      <c r="C488" s="86">
        <v>7810665698</v>
      </c>
      <c r="D488" s="86">
        <v>0</v>
      </c>
      <c r="E488" s="87">
        <v>0</v>
      </c>
      <c r="F488" s="87">
        <v>0</v>
      </c>
      <c r="G488" s="86">
        <v>451.23490800000002</v>
      </c>
      <c r="H488" s="87">
        <v>6.08</v>
      </c>
      <c r="I488" s="87">
        <v>-0.15758084055919497</v>
      </c>
      <c r="J488" s="86">
        <v>3157815002</v>
      </c>
      <c r="K488" s="87">
        <v>3.6346144383793133</v>
      </c>
      <c r="L488" s="87">
        <v>0</v>
      </c>
      <c r="M488" s="87">
        <v>27.99</v>
      </c>
      <c r="N488" s="88">
        <v>63.426380347460125</v>
      </c>
      <c r="O488" s="89">
        <v>520.02685539122683</v>
      </c>
      <c r="P488" s="88">
        <v>17.334228513040895</v>
      </c>
    </row>
    <row r="489" spans="1:16">
      <c r="A489" s="85" t="s">
        <v>435</v>
      </c>
      <c r="B489" s="85" t="s">
        <v>683</v>
      </c>
      <c r="C489" s="86">
        <v>11342832137</v>
      </c>
      <c r="D489" s="86">
        <v>0</v>
      </c>
      <c r="E489" s="87">
        <v>0</v>
      </c>
      <c r="F489" s="87">
        <v>0</v>
      </c>
      <c r="G489" s="86">
        <v>64.744270999999998</v>
      </c>
      <c r="H489" s="87">
        <v>104</v>
      </c>
      <c r="I489" s="87">
        <v>-0.98574581930499494</v>
      </c>
      <c r="J489" s="86">
        <v>1459724461</v>
      </c>
      <c r="K489" s="87">
        <v>30.135139319282807</v>
      </c>
      <c r="L489" s="87">
        <v>0</v>
      </c>
      <c r="M489" s="87">
        <v>15.05</v>
      </c>
      <c r="N489" s="88">
        <v>86.723233805975028</v>
      </c>
      <c r="O489" s="89">
        <v>548.66229802275564</v>
      </c>
      <c r="P489" s="88">
        <v>18.288743267425186</v>
      </c>
    </row>
    <row r="490" spans="1:16">
      <c r="A490" s="85" t="s">
        <v>686</v>
      </c>
      <c r="B490" s="85" t="s">
        <v>683</v>
      </c>
      <c r="C490" s="86">
        <v>35288102843</v>
      </c>
      <c r="D490" s="86">
        <v>0</v>
      </c>
      <c r="E490" s="87">
        <v>0</v>
      </c>
      <c r="F490" s="87">
        <v>0</v>
      </c>
      <c r="G490" s="86">
        <v>694.73875399999997</v>
      </c>
      <c r="H490" s="87">
        <v>26.22</v>
      </c>
      <c r="I490" s="87">
        <v>-0.33670154127932861</v>
      </c>
      <c r="J490" s="86">
        <v>9395308662</v>
      </c>
      <c r="K490" s="87">
        <v>6.0455704057634287</v>
      </c>
      <c r="L490" s="87">
        <v>0</v>
      </c>
      <c r="M490" s="87">
        <v>34.729999999999997</v>
      </c>
      <c r="N490" s="88">
        <v>37.409960967555847</v>
      </c>
      <c r="O490" s="89">
        <v>881.21936298002151</v>
      </c>
      <c r="P490" s="88">
        <v>29.373978766000718</v>
      </c>
    </row>
    <row r="491" spans="1:16">
      <c r="A491" s="85" t="s">
        <v>738</v>
      </c>
      <c r="B491" s="85" t="s">
        <v>683</v>
      </c>
      <c r="C491" s="86">
        <v>9346162322</v>
      </c>
      <c r="D491" s="86">
        <v>0</v>
      </c>
      <c r="E491" s="87">
        <v>0</v>
      </c>
      <c r="F491" s="87">
        <v>0</v>
      </c>
      <c r="G491" s="86">
        <v>8.9703370000000007</v>
      </c>
      <c r="H491" s="87">
        <v>150</v>
      </c>
      <c r="I491" s="87">
        <v>-3.8060449272915946</v>
      </c>
      <c r="J491" s="86">
        <v>2238951517</v>
      </c>
      <c r="K491" s="87">
        <v>13.765462337164132</v>
      </c>
      <c r="L491" s="87">
        <v>0</v>
      </c>
      <c r="M491" s="87">
        <v>5.5</v>
      </c>
      <c r="N491" s="88">
        <v>23.516401948437789</v>
      </c>
      <c r="O491" s="89">
        <v>117.49260487387039</v>
      </c>
      <c r="P491" s="88">
        <v>3.9164201624623463</v>
      </c>
    </row>
    <row r="492" spans="1:16">
      <c r="A492" s="85" t="s">
        <v>750</v>
      </c>
      <c r="B492" s="85" t="s">
        <v>683</v>
      </c>
      <c r="C492" s="86">
        <v>54752015449</v>
      </c>
      <c r="D492" s="86">
        <v>0</v>
      </c>
      <c r="E492" s="87">
        <v>0</v>
      </c>
      <c r="F492" s="87">
        <v>0</v>
      </c>
      <c r="G492" s="86">
        <v>4648.4724200000001</v>
      </c>
      <c r="H492" s="87">
        <v>6</v>
      </c>
      <c r="I492" s="87">
        <v>-7.3206195608879199E-2</v>
      </c>
      <c r="J492" s="86">
        <v>8018316367</v>
      </c>
      <c r="K492" s="87">
        <v>15.863679378317052</v>
      </c>
      <c r="L492" s="87">
        <v>0</v>
      </c>
      <c r="M492" s="87">
        <v>23.24</v>
      </c>
      <c r="N492" s="88">
        <v>304.66968663870136</v>
      </c>
      <c r="O492" s="89">
        <v>680.21227045280602</v>
      </c>
      <c r="P492" s="88">
        <v>22.673742348426867</v>
      </c>
    </row>
    <row r="493" spans="1:16">
      <c r="A493" s="106" t="s">
        <v>730</v>
      </c>
      <c r="B493" s="106" t="s">
        <v>693</v>
      </c>
      <c r="C493" s="107">
        <v>818057024</v>
      </c>
      <c r="D493" s="107">
        <v>100000000</v>
      </c>
      <c r="E493" s="108">
        <v>37.692367710154741</v>
      </c>
      <c r="F493" s="108">
        <v>11.085990502986689</v>
      </c>
      <c r="G493" s="107">
        <v>30.53511</v>
      </c>
      <c r="H493" s="108">
        <v>34.76</v>
      </c>
      <c r="I493" s="108">
        <v>0.35350865182540048</v>
      </c>
      <c r="J493" s="107">
        <v>56374948</v>
      </c>
      <c r="K493" s="108">
        <v>60.310476916094004</v>
      </c>
      <c r="L493" s="108">
        <v>400</v>
      </c>
      <c r="M493" s="108">
        <v>30.53</v>
      </c>
      <c r="N493" s="109">
        <v>18.965056441490265</v>
      </c>
      <c r="O493" s="110">
        <v>678.64581069187375</v>
      </c>
      <c r="P493" s="109">
        <v>22.621527023062459</v>
      </c>
    </row>
    <row r="494" spans="1:16">
      <c r="A494" s="106" t="s">
        <v>692</v>
      </c>
      <c r="B494" s="106" t="s">
        <v>693</v>
      </c>
      <c r="C494" s="107">
        <v>3482014185</v>
      </c>
      <c r="D494" s="107">
        <v>4364569202</v>
      </c>
      <c r="E494" s="108">
        <v>15.208028032659312</v>
      </c>
      <c r="F494" s="108">
        <v>2.2053343073809661</v>
      </c>
      <c r="G494" s="107">
        <v>1335.1741139999999</v>
      </c>
      <c r="H494" s="108">
        <v>1.97</v>
      </c>
      <c r="I494" s="108">
        <v>0.10061887339921105</v>
      </c>
      <c r="J494" s="107">
        <v>-146085600</v>
      </c>
      <c r="K494" s="108">
        <v>-47.2053326200529</v>
      </c>
      <c r="L494" s="108">
        <v>9.164707477125253</v>
      </c>
      <c r="M494" s="108">
        <v>30.59</v>
      </c>
      <c r="N494" s="109">
        <v>99.461073524745089</v>
      </c>
      <c r="O494" s="110">
        <v>1577.0331066077988</v>
      </c>
      <c r="P494" s="109">
        <v>52.567770220259959</v>
      </c>
    </row>
    <row r="495" spans="1:16">
      <c r="A495" s="106" t="s">
        <v>706</v>
      </c>
      <c r="B495" s="106" t="s">
        <v>693</v>
      </c>
      <c r="C495" s="107">
        <v>8960111644</v>
      </c>
      <c r="D495" s="107">
        <v>6250000000</v>
      </c>
      <c r="E495" s="108">
        <v>5.5414421949652546</v>
      </c>
      <c r="F495" s="108">
        <v>0.29165485236659233</v>
      </c>
      <c r="G495" s="107">
        <v>2351.6406480000001</v>
      </c>
      <c r="H495" s="108">
        <v>3.07</v>
      </c>
      <c r="I495" s="108">
        <v>-1.6401048623544412E-3</v>
      </c>
      <c r="J495" s="107">
        <v>-1191006000</v>
      </c>
      <c r="K495" s="108">
        <v>-15.952900321241035</v>
      </c>
      <c r="L495" s="108">
        <v>6.4</v>
      </c>
      <c r="M495" s="108">
        <v>37.619999999999997</v>
      </c>
      <c r="N495" s="109">
        <v>22.517969335342844</v>
      </c>
      <c r="O495" s="110">
        <v>593.97924290154697</v>
      </c>
      <c r="P495" s="109">
        <v>19.799308096718232</v>
      </c>
    </row>
    <row r="496" spans="1:16">
      <c r="A496" s="106" t="s">
        <v>749</v>
      </c>
      <c r="B496" s="106" t="s">
        <v>693</v>
      </c>
      <c r="C496" s="107">
        <v>13101802922</v>
      </c>
      <c r="D496" s="107">
        <v>7500000000</v>
      </c>
      <c r="E496" s="108">
        <v>10.688385465933441</v>
      </c>
      <c r="F496" s="108">
        <v>1.5660638045323723</v>
      </c>
      <c r="G496" s="107">
        <v>3669.4808480000002</v>
      </c>
      <c r="H496" s="108">
        <v>1.02</v>
      </c>
      <c r="I496" s="108">
        <v>2.5200633830886332E-2</v>
      </c>
      <c r="J496" s="107">
        <v>-684262200</v>
      </c>
      <c r="K496" s="108">
        <v>-9.9742467141981539</v>
      </c>
      <c r="L496" s="108">
        <v>5.333333333333333</v>
      </c>
      <c r="M496" s="108">
        <v>48.92</v>
      </c>
      <c r="N496" s="109">
        <v>0</v>
      </c>
      <c r="O496" s="110">
        <v>1085.4930291289775</v>
      </c>
      <c r="P496" s="109">
        <v>36.183100970965917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66.749989968996275</v>
      </c>
      <c r="F498" s="47">
        <v>79.407753602393385</v>
      </c>
      <c r="G498" s="46">
        <v>12.279838</v>
      </c>
      <c r="H498" s="47">
        <v>48.8</v>
      </c>
      <c r="I498" s="47">
        <v>-2.0643763362545329</v>
      </c>
      <c r="J498" s="46">
        <v>-25349652</v>
      </c>
      <c r="K498" s="47">
        <v>-33.160135216057405</v>
      </c>
      <c r="L498" s="47">
        <v>2284.088536753497</v>
      </c>
      <c r="M498" s="47">
        <v>70.12</v>
      </c>
      <c r="N498" s="48">
        <v>33.33316440542422</v>
      </c>
      <c r="O498" s="49">
        <v>201.43796570808109</v>
      </c>
      <c r="P498" s="48">
        <v>6.7145988569360364</v>
      </c>
    </row>
    <row r="499" spans="1:16">
      <c r="A499" s="45" t="s">
        <v>449</v>
      </c>
      <c r="B499" s="45" t="s">
        <v>426</v>
      </c>
      <c r="C499" s="46">
        <v>1225783772</v>
      </c>
      <c r="D499" s="46">
        <v>120000000</v>
      </c>
      <c r="E499" s="47">
        <v>22.499733940646152</v>
      </c>
      <c r="F499" s="47">
        <v>4.4642329247313794</v>
      </c>
      <c r="G499" s="46">
        <v>42.238092000000002</v>
      </c>
      <c r="H499" s="47">
        <v>42.1</v>
      </c>
      <c r="I499" s="47">
        <v>1.813937372906544</v>
      </c>
      <c r="J499" s="46">
        <v>33866409</v>
      </c>
      <c r="K499" s="47">
        <v>148.82002990042434</v>
      </c>
      <c r="L499" s="47">
        <v>333.33333333333331</v>
      </c>
      <c r="M499" s="47">
        <v>35.19</v>
      </c>
      <c r="N499" s="48">
        <v>66.675866194064966</v>
      </c>
      <c r="O499" s="49">
        <v>2282.3479124697233</v>
      </c>
      <c r="P499" s="48">
        <v>76.078263748990778</v>
      </c>
    </row>
    <row r="500" spans="1:16">
      <c r="A500" s="45" t="s">
        <v>130</v>
      </c>
      <c r="B500" s="45" t="s">
        <v>426</v>
      </c>
      <c r="C500" s="46">
        <v>753453064</v>
      </c>
      <c r="D500" s="46">
        <v>298200000</v>
      </c>
      <c r="E500" s="47">
        <v>45.344153217327829</v>
      </c>
      <c r="F500" s="47">
        <v>15.205953459868487</v>
      </c>
      <c r="G500" s="46">
        <v>83.863085999999996</v>
      </c>
      <c r="H500" s="47">
        <v>10.52</v>
      </c>
      <c r="I500" s="47">
        <v>-0.1585281777496732</v>
      </c>
      <c r="J500" s="46">
        <v>-7762713</v>
      </c>
      <c r="K500" s="47">
        <v>-384.14404860774835</v>
      </c>
      <c r="L500" s="47">
        <v>134.1381623071764</v>
      </c>
      <c r="M500" s="47">
        <v>28.12</v>
      </c>
      <c r="N500" s="48">
        <v>24.993520669107358</v>
      </c>
      <c r="O500" s="49">
        <v>152.40470274635879</v>
      </c>
      <c r="P500" s="48">
        <v>5.0801567582119596</v>
      </c>
    </row>
    <row r="501" spans="1:16">
      <c r="A501" s="45" t="s">
        <v>516</v>
      </c>
      <c r="B501" s="45" t="s">
        <v>426</v>
      </c>
      <c r="C501" s="46">
        <v>7942743158</v>
      </c>
      <c r="D501" s="46">
        <v>2400000000</v>
      </c>
      <c r="E501" s="47">
        <v>21.733989873699443</v>
      </c>
      <c r="F501" s="47">
        <v>9.0558291140414351</v>
      </c>
      <c r="G501" s="46">
        <v>958.66017199999999</v>
      </c>
      <c r="H501" s="47">
        <v>1.92</v>
      </c>
      <c r="I501" s="47">
        <v>-0.13141245479001196</v>
      </c>
      <c r="J501" s="46">
        <v>-166416272</v>
      </c>
      <c r="K501" s="47">
        <v>-14.421666650482353</v>
      </c>
      <c r="L501" s="47">
        <v>16.666666666666668</v>
      </c>
      <c r="M501" s="47">
        <v>39.94</v>
      </c>
      <c r="N501" s="48">
        <v>23.96871921754645</v>
      </c>
      <c r="O501" s="49">
        <v>12.522226766524227</v>
      </c>
      <c r="P501" s="48">
        <v>0.41740755888414088</v>
      </c>
    </row>
    <row r="502" spans="1:16">
      <c r="A502" s="25" t="s">
        <v>16</v>
      </c>
      <c r="B502" s="25" t="s">
        <v>353</v>
      </c>
      <c r="C502" s="26">
        <v>238701401</v>
      </c>
      <c r="D502" s="26">
        <v>1770000</v>
      </c>
      <c r="E502" s="27">
        <v>30.355241318097434</v>
      </c>
      <c r="F502" s="27">
        <v>11.402828359064127</v>
      </c>
      <c r="G502" s="26">
        <v>8.7624699999999992E-4</v>
      </c>
      <c r="H502" s="27">
        <v>1504</v>
      </c>
      <c r="I502" s="27">
        <v>-17.831952795192137</v>
      </c>
      <c r="J502" s="26">
        <v>-188709133</v>
      </c>
      <c r="K502" s="27">
        <v>-14.106789415433328</v>
      </c>
      <c r="L502" s="27">
        <v>22598.870056497177</v>
      </c>
      <c r="M502" s="27">
        <v>49.5</v>
      </c>
      <c r="N502" s="28">
        <v>91.202804858681304</v>
      </c>
      <c r="O502" s="29">
        <v>350.91607313264313</v>
      </c>
      <c r="P502" s="28">
        <v>11.697202437754772</v>
      </c>
    </row>
    <row r="503" spans="1:16">
      <c r="A503" s="25" t="s">
        <v>11</v>
      </c>
      <c r="B503" s="25" t="s">
        <v>353</v>
      </c>
      <c r="C503" s="26">
        <v>4795702538</v>
      </c>
      <c r="D503" s="26">
        <v>4873440</v>
      </c>
      <c r="E503" s="27">
        <v>13.613565352420638</v>
      </c>
      <c r="F503" s="27">
        <v>0.73900003189845265</v>
      </c>
      <c r="G503" s="26">
        <v>7.7739300000000003E-4</v>
      </c>
      <c r="H503" s="27">
        <v>3780</v>
      </c>
      <c r="I503" s="27">
        <v>14.590535743301187</v>
      </c>
      <c r="J503" s="26">
        <v>-148778729</v>
      </c>
      <c r="K503" s="27">
        <v>-123.81879670446708</v>
      </c>
      <c r="L503" s="27">
        <v>8207.7546866279263</v>
      </c>
      <c r="M503" s="27">
        <v>15.95</v>
      </c>
      <c r="N503" s="28">
        <v>27.742498663634347</v>
      </c>
      <c r="O503" s="29">
        <v>994.08447757480508</v>
      </c>
      <c r="P503" s="28">
        <v>33.136149252493503</v>
      </c>
    </row>
    <row r="504" spans="1:16">
      <c r="A504" s="25" t="s">
        <v>113</v>
      </c>
      <c r="B504" s="25" t="s">
        <v>353</v>
      </c>
      <c r="C504" s="26">
        <v>10527575581</v>
      </c>
      <c r="D504" s="26">
        <v>18000000</v>
      </c>
      <c r="E504" s="27">
        <v>11.201575031061967</v>
      </c>
      <c r="F504" s="27">
        <v>2.1311976847530381</v>
      </c>
      <c r="G504" s="26">
        <v>12.229931000000001</v>
      </c>
      <c r="H504" s="27">
        <v>292</v>
      </c>
      <c r="I504" s="27">
        <v>-1.7584138518476495</v>
      </c>
      <c r="J504" s="26">
        <v>62342924</v>
      </c>
      <c r="K504" s="27">
        <v>84.307883922800926</v>
      </c>
      <c r="L504" s="27">
        <v>2222.2222222222222</v>
      </c>
      <c r="M504" s="27">
        <v>67.94</v>
      </c>
      <c r="N504" s="28">
        <v>26.71039890836218</v>
      </c>
      <c r="O504" s="29">
        <v>448.95036811655785</v>
      </c>
      <c r="P504" s="28">
        <v>14.965012270551929</v>
      </c>
    </row>
    <row r="505" spans="1:16">
      <c r="A505" s="25" t="s">
        <v>171</v>
      </c>
      <c r="B505" s="25" t="s">
        <v>353</v>
      </c>
      <c r="C505" s="26">
        <v>58292296</v>
      </c>
      <c r="D505" s="26">
        <v>39000000</v>
      </c>
      <c r="E505" s="27">
        <v>37.126604971530853</v>
      </c>
      <c r="F505" s="27">
        <v>15.110543333956391</v>
      </c>
      <c r="G505" s="26">
        <v>17.102171999999999</v>
      </c>
      <c r="H505" s="27">
        <v>63</v>
      </c>
      <c r="I505" s="27">
        <v>-4.8807834255580502</v>
      </c>
      <c r="J505" s="26">
        <v>-7099673</v>
      </c>
      <c r="K505" s="27">
        <v>-346.07227684993381</v>
      </c>
      <c r="L505" s="27">
        <v>1025.6410256410256</v>
      </c>
      <c r="M505" s="27">
        <v>43.85</v>
      </c>
      <c r="N505" s="28">
        <v>69.007396190071745</v>
      </c>
      <c r="O505" s="29">
        <v>406.89536918725594</v>
      </c>
      <c r="P505" s="28">
        <v>13.563178972908531</v>
      </c>
    </row>
    <row r="506" spans="1:16">
      <c r="A506" s="25" t="s">
        <v>150</v>
      </c>
      <c r="B506" s="25" t="s">
        <v>353</v>
      </c>
      <c r="C506" s="26">
        <v>4808797069</v>
      </c>
      <c r="D506" s="26">
        <v>39916800</v>
      </c>
      <c r="E506" s="27">
        <v>50.305084975189367</v>
      </c>
      <c r="F506" s="27">
        <v>16.366862871912982</v>
      </c>
      <c r="G506" s="26">
        <v>10.270289999999999</v>
      </c>
      <c r="H506" s="27">
        <v>77.45</v>
      </c>
      <c r="I506" s="27">
        <v>-1.1722237134164999</v>
      </c>
      <c r="J506" s="26">
        <v>25018829</v>
      </c>
      <c r="K506" s="27">
        <v>122.85121737712025</v>
      </c>
      <c r="L506" s="27">
        <v>1002.0843354176687</v>
      </c>
      <c r="M506" s="27">
        <v>25.72</v>
      </c>
      <c r="N506" s="28">
        <v>22.005448192975141</v>
      </c>
      <c r="O506" s="29">
        <v>580.53359098296255</v>
      </c>
      <c r="P506" s="28">
        <v>19.351119699432086</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437.09216225125198</v>
      </c>
      <c r="P507" s="28">
        <v>14.569738741708399</v>
      </c>
    </row>
    <row r="508" spans="1:16">
      <c r="A508" s="25" t="s">
        <v>151</v>
      </c>
      <c r="B508" s="25" t="s">
        <v>353</v>
      </c>
      <c r="C508" s="26">
        <v>22759617000</v>
      </c>
      <c r="D508" s="26">
        <v>150214000</v>
      </c>
      <c r="E508" s="27">
        <v>7.4129984248024758</v>
      </c>
      <c r="F508" s="27">
        <v>0.23725761582714033</v>
      </c>
      <c r="G508" s="26">
        <v>25.942046000000001</v>
      </c>
      <c r="H508" s="27">
        <v>208</v>
      </c>
      <c r="I508" s="27">
        <v>-2.0538702870780412</v>
      </c>
      <c r="J508" s="26">
        <v>-859532000</v>
      </c>
      <c r="K508" s="27">
        <v>-36.350609401395175</v>
      </c>
      <c r="L508" s="27">
        <v>266.2867642163846</v>
      </c>
      <c r="M508" s="27">
        <v>17.27</v>
      </c>
      <c r="N508" s="28">
        <v>19.083491350124977</v>
      </c>
      <c r="O508" s="29">
        <v>275.00006283886762</v>
      </c>
      <c r="P508" s="28">
        <v>9.1666687612955879</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496.67523891487104</v>
      </c>
      <c r="P509" s="28">
        <v>16.555841297162367</v>
      </c>
    </row>
    <row r="510" spans="1:16">
      <c r="A510" s="25" t="s">
        <v>275</v>
      </c>
      <c r="B510" s="25" t="s">
        <v>353</v>
      </c>
      <c r="C510" s="26">
        <v>27204728000</v>
      </c>
      <c r="D510" s="26">
        <v>191447000</v>
      </c>
      <c r="E510" s="27">
        <v>4.1964144255718239</v>
      </c>
      <c r="F510" s="27">
        <v>9.0576271644734682E-2</v>
      </c>
      <c r="G510" s="26">
        <v>39.326844000000001</v>
      </c>
      <c r="H510" s="27">
        <v>242.4</v>
      </c>
      <c r="I510" s="27">
        <v>1.6872161035665554</v>
      </c>
      <c r="J510" s="26">
        <v>-324227000</v>
      </c>
      <c r="K510" s="27">
        <v>-142.89425001619236</v>
      </c>
      <c r="L510" s="27">
        <v>208.93510997821852</v>
      </c>
      <c r="M510" s="27">
        <v>20.54</v>
      </c>
      <c r="N510" s="28">
        <v>28.748870296216207</v>
      </c>
      <c r="O510" s="29">
        <v>2084.2463978069222</v>
      </c>
      <c r="P510" s="28">
        <v>69.474879926897401</v>
      </c>
    </row>
    <row r="511" spans="1:16">
      <c r="A511" s="25" t="s">
        <v>513</v>
      </c>
      <c r="B511" s="25" t="s">
        <v>353</v>
      </c>
      <c r="C511" s="26">
        <v>2452293810</v>
      </c>
      <c r="D511" s="26">
        <v>228600000</v>
      </c>
      <c r="E511" s="27">
        <v>54.426560910633867</v>
      </c>
      <c r="F511" s="27">
        <v>19.840536931552155</v>
      </c>
      <c r="G511" s="26">
        <v>61.006332999999998</v>
      </c>
      <c r="H511" s="27">
        <v>12.05</v>
      </c>
      <c r="I511" s="27">
        <v>-2.6236228555973184E-2</v>
      </c>
      <c r="J511" s="26">
        <v>-12902172</v>
      </c>
      <c r="K511" s="27">
        <v>-212.61536429680211</v>
      </c>
      <c r="L511" s="27">
        <v>174.97812773403325</v>
      </c>
      <c r="M511" s="27">
        <v>26.68</v>
      </c>
      <c r="N511" s="28">
        <v>45.152623224898072</v>
      </c>
      <c r="O511" s="29">
        <v>362.22570632876534</v>
      </c>
      <c r="P511" s="28">
        <v>12.074190210958845</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513.36225449130325</v>
      </c>
      <c r="P512" s="28">
        <v>17.112075149710108</v>
      </c>
    </row>
    <row r="513" spans="1:16">
      <c r="A513" s="25" t="s">
        <v>172</v>
      </c>
      <c r="B513" s="25" t="s">
        <v>353</v>
      </c>
      <c r="C513" s="26">
        <v>446326737</v>
      </c>
      <c r="D513" s="26">
        <v>324000000</v>
      </c>
      <c r="E513" s="27">
        <v>34.058708555826534</v>
      </c>
      <c r="F513" s="27">
        <v>26.279867712829116</v>
      </c>
      <c r="G513" s="26">
        <v>267.548676</v>
      </c>
      <c r="H513" s="27">
        <v>4.3899999999999997</v>
      </c>
      <c r="I513" s="27">
        <v>0.1352315973900593</v>
      </c>
      <c r="J513" s="26">
        <v>-12403957</v>
      </c>
      <c r="K513" s="27">
        <v>-104.48278722668903</v>
      </c>
      <c r="L513" s="27">
        <v>123.45679012345678</v>
      </c>
      <c r="M513" s="27">
        <v>82.57</v>
      </c>
      <c r="N513" s="28">
        <v>35.789087952675509</v>
      </c>
      <c r="O513" s="29">
        <v>2007.6774237311079</v>
      </c>
      <c r="P513" s="28">
        <v>66.922580791036935</v>
      </c>
    </row>
    <row r="514" spans="1:16">
      <c r="A514" s="25" t="s">
        <v>462</v>
      </c>
      <c r="B514" s="25" t="s">
        <v>353</v>
      </c>
      <c r="C514" s="26">
        <v>13842631067</v>
      </c>
      <c r="D514" s="26">
        <v>361000000</v>
      </c>
      <c r="E514" s="27">
        <v>22.702807871926197</v>
      </c>
      <c r="F514" s="27">
        <v>2.9946983078652152</v>
      </c>
      <c r="G514" s="26">
        <v>83.034749000000005</v>
      </c>
      <c r="H514" s="27">
        <v>21.22</v>
      </c>
      <c r="I514" s="27">
        <v>0.17231601516782646</v>
      </c>
      <c r="J514" s="26">
        <v>-428282693</v>
      </c>
      <c r="K514" s="27">
        <v>-17.70092540255882</v>
      </c>
      <c r="L514" s="27">
        <v>110.80332409972299</v>
      </c>
      <c r="M514" s="27">
        <v>23</v>
      </c>
      <c r="N514" s="28">
        <v>49.621464949248171</v>
      </c>
      <c r="O514" s="29">
        <v>848.29791495885729</v>
      </c>
      <c r="P514" s="28">
        <v>28.276597165295243</v>
      </c>
    </row>
    <row r="515" spans="1:16">
      <c r="A515" s="25" t="s">
        <v>170</v>
      </c>
      <c r="B515" s="25" t="s">
        <v>353</v>
      </c>
      <c r="C515" s="26">
        <v>6815590152</v>
      </c>
      <c r="D515" s="26">
        <v>380000000</v>
      </c>
      <c r="E515" s="27">
        <v>15.839088043598293</v>
      </c>
      <c r="F515" s="27">
        <v>1.894627756411279</v>
      </c>
      <c r="G515" s="26">
        <v>113.969858</v>
      </c>
      <c r="H515" s="27">
        <v>22.16</v>
      </c>
      <c r="I515" s="27">
        <v>0.6361512412969752</v>
      </c>
      <c r="J515" s="26">
        <v>-422832425</v>
      </c>
      <c r="K515" s="27">
        <v>-19.771425996953759</v>
      </c>
      <c r="L515" s="27">
        <v>105.26315789473684</v>
      </c>
      <c r="M515" s="27">
        <v>29.99</v>
      </c>
      <c r="N515" s="28">
        <v>56.972341440900088</v>
      </c>
      <c r="O515" s="29">
        <v>2659.2170987887403</v>
      </c>
      <c r="P515" s="28">
        <v>88.640569959624671</v>
      </c>
    </row>
    <row r="516" spans="1:16">
      <c r="A516" s="25" t="s">
        <v>158</v>
      </c>
      <c r="B516" s="25" t="s">
        <v>353</v>
      </c>
      <c r="C516" s="26">
        <v>7665218313</v>
      </c>
      <c r="D516" s="26">
        <v>400000000</v>
      </c>
      <c r="E516" s="27">
        <v>16.671126192923275</v>
      </c>
      <c r="F516" s="27">
        <v>3.4731512901923489</v>
      </c>
      <c r="G516" s="26">
        <v>194.30446800000001</v>
      </c>
      <c r="H516" s="27">
        <v>12.35</v>
      </c>
      <c r="I516" s="27">
        <v>-4.4934209558013194E-2</v>
      </c>
      <c r="J516" s="26">
        <v>-73365961</v>
      </c>
      <c r="K516" s="27">
        <v>-65.425436191042323</v>
      </c>
      <c r="L516" s="27">
        <v>100</v>
      </c>
      <c r="M516" s="27">
        <v>48.57</v>
      </c>
      <c r="N516" s="28">
        <v>16.911376383396806</v>
      </c>
      <c r="O516" s="29">
        <v>397.1512297558163</v>
      </c>
      <c r="P516" s="28">
        <v>13.238374325193877</v>
      </c>
    </row>
    <row r="517" spans="1:16">
      <c r="A517" s="25" t="s">
        <v>638</v>
      </c>
      <c r="B517" s="25" t="s">
        <v>353</v>
      </c>
      <c r="C517" s="26">
        <v>4561332204</v>
      </c>
      <c r="D517" s="26">
        <v>413000000</v>
      </c>
      <c r="E517" s="27">
        <v>43.243657260355342</v>
      </c>
      <c r="F517" s="27">
        <v>13.088273989211665</v>
      </c>
      <c r="G517" s="26">
        <v>112.701047</v>
      </c>
      <c r="H517" s="27">
        <v>8.2100000000000009</v>
      </c>
      <c r="I517" s="27">
        <v>-0.11791892972125328</v>
      </c>
      <c r="J517" s="26">
        <v>-320710072</v>
      </c>
      <c r="K517" s="27">
        <v>-10.302139809316621</v>
      </c>
      <c r="L517" s="27">
        <v>96.852300242130752</v>
      </c>
      <c r="M517" s="27">
        <v>27.28</v>
      </c>
      <c r="N517" s="28">
        <v>66.311507968125198</v>
      </c>
      <c r="O517" s="29">
        <v>873.44771856016644</v>
      </c>
      <c r="P517" s="28">
        <v>29.114923952005547</v>
      </c>
    </row>
    <row r="518" spans="1:16">
      <c r="A518" s="25" t="s">
        <v>273</v>
      </c>
      <c r="B518" s="25" t="s">
        <v>353</v>
      </c>
      <c r="C518" s="26">
        <v>7127430217</v>
      </c>
      <c r="D518" s="26">
        <v>460000000</v>
      </c>
      <c r="E518" s="27">
        <v>13.038726948769435</v>
      </c>
      <c r="F518" s="27">
        <v>1.1338023433712552</v>
      </c>
      <c r="G518" s="26">
        <v>119.470669</v>
      </c>
      <c r="H518" s="27">
        <v>25.68</v>
      </c>
      <c r="I518" s="27">
        <v>-0.12302239399231141</v>
      </c>
      <c r="J518" s="26">
        <v>6350791</v>
      </c>
      <c r="K518" s="27">
        <v>1810.7980564940651</v>
      </c>
      <c r="L518" s="27">
        <v>86.956521739130437</v>
      </c>
      <c r="M518" s="27">
        <v>25.97</v>
      </c>
      <c r="N518" s="28">
        <v>26.686013538602005</v>
      </c>
      <c r="O518" s="29">
        <v>254.20243577466778</v>
      </c>
      <c r="P518" s="28">
        <v>8.4734145258222586</v>
      </c>
    </row>
    <row r="519" spans="1:16">
      <c r="A519" s="25" t="s">
        <v>472</v>
      </c>
      <c r="B519" s="25" t="s">
        <v>353</v>
      </c>
      <c r="C519" s="26">
        <v>6438662624</v>
      </c>
      <c r="D519" s="26">
        <v>514778661</v>
      </c>
      <c r="E519" s="27">
        <v>15.975316117589568</v>
      </c>
      <c r="F519" s="27">
        <v>1.410607679827093</v>
      </c>
      <c r="G519" s="26">
        <v>109.374763</v>
      </c>
      <c r="H519" s="27">
        <v>22.9</v>
      </c>
      <c r="I519" s="27">
        <v>-0.44444963114725416</v>
      </c>
      <c r="J519" s="26">
        <v>-133038799</v>
      </c>
      <c r="K519" s="27">
        <v>-85.126524195396556</v>
      </c>
      <c r="L519" s="27">
        <v>77.703298583310939</v>
      </c>
      <c r="M519" s="27">
        <v>21.24</v>
      </c>
      <c r="N519" s="28">
        <v>68.970846194431985</v>
      </c>
      <c r="O519" s="29">
        <v>178.38509185207153</v>
      </c>
      <c r="P519" s="28">
        <v>5.946169728402384</v>
      </c>
    </row>
    <row r="520" spans="1:16">
      <c r="A520" s="25" t="s">
        <v>526</v>
      </c>
      <c r="B520" s="25" t="s">
        <v>353</v>
      </c>
      <c r="C520" s="26">
        <v>8353028000</v>
      </c>
      <c r="D520" s="26">
        <v>516180000</v>
      </c>
      <c r="E520" s="27">
        <v>13.433913463648484</v>
      </c>
      <c r="F520" s="27">
        <v>1.2393160621016739</v>
      </c>
      <c r="G520" s="26">
        <v>138.27239</v>
      </c>
      <c r="H520" s="27">
        <v>21.54</v>
      </c>
      <c r="I520" s="27">
        <v>-0.55086580155074216</v>
      </c>
      <c r="J520" s="26">
        <v>9266000</v>
      </c>
      <c r="K520" s="27">
        <v>1169.8445931361969</v>
      </c>
      <c r="L520" s="27">
        <v>77.492347630671475</v>
      </c>
      <c r="M520" s="27">
        <v>26.78</v>
      </c>
      <c r="N520" s="28">
        <v>19.880042034781134</v>
      </c>
      <c r="O520" s="29">
        <v>223.70084530646619</v>
      </c>
      <c r="P520" s="28">
        <v>7.4566948435488731</v>
      </c>
    </row>
    <row r="521" spans="1:16">
      <c r="A521" s="25" t="s">
        <v>381</v>
      </c>
      <c r="B521" s="25" t="s">
        <v>353</v>
      </c>
      <c r="C521" s="26">
        <v>7835710127</v>
      </c>
      <c r="D521" s="26">
        <v>660000000</v>
      </c>
      <c r="E521" s="27">
        <v>61.165727008185499</v>
      </c>
      <c r="F521" s="27">
        <v>6.4898700246355894</v>
      </c>
      <c r="G521" s="26">
        <v>49.182918000000001</v>
      </c>
      <c r="H521" s="27">
        <v>13.3</v>
      </c>
      <c r="I521" s="27">
        <v>5.9402658783833218E-2</v>
      </c>
      <c r="J521" s="26">
        <v>392044758</v>
      </c>
      <c r="K521" s="27">
        <v>24.040112277180352</v>
      </c>
      <c r="L521" s="27">
        <v>60.606060606060609</v>
      </c>
      <c r="M521" s="27">
        <v>7.45</v>
      </c>
      <c r="N521" s="28">
        <v>67.709360458601765</v>
      </c>
      <c r="O521" s="29">
        <v>481.45769343969999</v>
      </c>
      <c r="P521" s="28">
        <v>16.048589781323333</v>
      </c>
    </row>
    <row r="522" spans="1:16">
      <c r="A522" s="25" t="s">
        <v>157</v>
      </c>
      <c r="B522" s="25" t="s">
        <v>353</v>
      </c>
      <c r="C522" s="26">
        <v>2077382264</v>
      </c>
      <c r="D522" s="26">
        <v>720000000</v>
      </c>
      <c r="E522" s="27">
        <v>56.599706949357305</v>
      </c>
      <c r="F522" s="27">
        <v>39.305352048164792</v>
      </c>
      <c r="G522" s="26">
        <v>247.17509200000001</v>
      </c>
      <c r="H522" s="27">
        <v>2.86</v>
      </c>
      <c r="I522" s="27">
        <v>-1.8751431975768895E-2</v>
      </c>
      <c r="J522" s="26">
        <v>-115858447</v>
      </c>
      <c r="K522" s="27">
        <v>-12.428959970437027</v>
      </c>
      <c r="L522" s="27">
        <v>55.555555555555557</v>
      </c>
      <c r="M522" s="27">
        <v>34.32</v>
      </c>
      <c r="N522" s="28">
        <v>72.640640206856915</v>
      </c>
      <c r="O522" s="29">
        <v>426.90252909731203</v>
      </c>
      <c r="P522" s="28">
        <v>14.230084303243734</v>
      </c>
    </row>
    <row r="523" spans="1:16">
      <c r="A523" s="25" t="s">
        <v>274</v>
      </c>
      <c r="B523" s="25" t="s">
        <v>353</v>
      </c>
      <c r="C523" s="26">
        <v>34760766000</v>
      </c>
      <c r="D523" s="26">
        <v>945591000</v>
      </c>
      <c r="E523" s="27">
        <v>2.1606244516812674</v>
      </c>
      <c r="F523" s="27">
        <v>5.3138281002735203E-2</v>
      </c>
      <c r="G523" s="26">
        <v>426.23041999999998</v>
      </c>
      <c r="H523" s="27">
        <v>43.44</v>
      </c>
      <c r="I523" s="27">
        <v>-0.67631566437925272</v>
      </c>
      <c r="J523" s="26">
        <v>704762000</v>
      </c>
      <c r="K523" s="27">
        <v>57.693821460294394</v>
      </c>
      <c r="L523" s="27">
        <v>42.30158704979214</v>
      </c>
      <c r="M523" s="27">
        <v>45.07</v>
      </c>
      <c r="N523" s="28">
        <v>51.396510871973511</v>
      </c>
      <c r="O523" s="29">
        <v>257.06460877642485</v>
      </c>
      <c r="P523" s="28">
        <v>8.5688202925474943</v>
      </c>
    </row>
    <row r="524" spans="1:16">
      <c r="A524" s="25" t="s">
        <v>276</v>
      </c>
      <c r="B524" s="25" t="s">
        <v>353</v>
      </c>
      <c r="C524" s="26">
        <v>17087095351</v>
      </c>
      <c r="D524" s="26">
        <v>1500000000</v>
      </c>
      <c r="E524" s="27">
        <v>12.707192763507868</v>
      </c>
      <c r="F524" s="27">
        <v>1.6942923684677156</v>
      </c>
      <c r="G524" s="26">
        <v>545.59110899999996</v>
      </c>
      <c r="H524" s="27">
        <v>5.77</v>
      </c>
      <c r="I524" s="27">
        <v>0.15621202196189721</v>
      </c>
      <c r="J524" s="26">
        <v>-292614183</v>
      </c>
      <c r="K524" s="27">
        <v>-25.631020079433402</v>
      </c>
      <c r="L524" s="27">
        <v>26.666666666666668</v>
      </c>
      <c r="M524" s="27">
        <v>36.369999999999997</v>
      </c>
      <c r="N524" s="28">
        <v>34.090190118006674</v>
      </c>
      <c r="O524" s="29">
        <v>2015.1055268281445</v>
      </c>
      <c r="P524" s="28">
        <v>67.170184227604821</v>
      </c>
    </row>
    <row r="525" spans="1:16">
      <c r="A525" s="25" t="s">
        <v>149</v>
      </c>
      <c r="B525" s="25" t="s">
        <v>353</v>
      </c>
      <c r="C525" s="26">
        <v>13453377967</v>
      </c>
      <c r="D525" s="26">
        <v>1600000000</v>
      </c>
      <c r="E525" s="27">
        <v>4.5002815376129925</v>
      </c>
      <c r="F525" s="27">
        <v>0.13393695052419621</v>
      </c>
      <c r="G525" s="26">
        <v>405.15482900000001</v>
      </c>
      <c r="H525" s="27">
        <v>21.94</v>
      </c>
      <c r="I525" s="27">
        <v>-2.7440831644751995</v>
      </c>
      <c r="J525" s="26">
        <v>-433674414</v>
      </c>
      <c r="K525" s="27">
        <v>-77.477478300114797</v>
      </c>
      <c r="L525" s="27">
        <v>25</v>
      </c>
      <c r="M525" s="27">
        <v>25.32</v>
      </c>
      <c r="N525" s="28">
        <v>29.110551719318927</v>
      </c>
      <c r="O525" s="29">
        <v>603.80991890228097</v>
      </c>
      <c r="P525" s="28">
        <v>20.126997296742697</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1.9761082408815098</v>
      </c>
      <c r="F527" s="27">
        <v>1.9355625413013392E-2</v>
      </c>
      <c r="G527" s="26">
        <v>961.42923199999996</v>
      </c>
      <c r="H527" s="27">
        <v>21.06</v>
      </c>
      <c r="I527" s="27">
        <v>0.27058104632448732</v>
      </c>
      <c r="J527" s="26">
        <v>102523000</v>
      </c>
      <c r="K527" s="27">
        <v>995.82314212420624</v>
      </c>
      <c r="L527" s="27">
        <v>8.2276491796210998</v>
      </c>
      <c r="M527" s="27">
        <v>19.77</v>
      </c>
      <c r="N527" s="28">
        <v>18.70120916399916</v>
      </c>
      <c r="O527" s="29">
        <v>792.11274214120056</v>
      </c>
      <c r="P527" s="28">
        <v>26.403758071373353</v>
      </c>
    </row>
    <row r="528" spans="1:16">
      <c r="A528" s="25" t="s">
        <v>93</v>
      </c>
      <c r="B528" s="25" t="s">
        <v>353</v>
      </c>
      <c r="C528" s="26">
        <v>23667886165</v>
      </c>
      <c r="D528" s="26">
        <v>5580000000</v>
      </c>
      <c r="E528" s="27">
        <v>2.990257998099509</v>
      </c>
      <c r="F528" s="27">
        <v>0.17862951004178668</v>
      </c>
      <c r="G528" s="26">
        <v>3586.7231099999999</v>
      </c>
      <c r="H528" s="27">
        <v>3.73</v>
      </c>
      <c r="I528" s="27">
        <v>-0.31781701368064219</v>
      </c>
      <c r="J528" s="26">
        <v>-429118472</v>
      </c>
      <c r="K528" s="27">
        <v>-39.010206020681395</v>
      </c>
      <c r="L528" s="27">
        <v>7.1684587813620073</v>
      </c>
      <c r="M528" s="27">
        <v>64.27</v>
      </c>
      <c r="N528" s="28">
        <v>30.394596676317178</v>
      </c>
      <c r="O528" s="29">
        <v>554.91459729940482</v>
      </c>
      <c r="P528" s="28">
        <v>18.497153243313495</v>
      </c>
    </row>
    <row r="529" spans="1:16">
      <c r="A529" s="50" t="s">
        <v>63</v>
      </c>
      <c r="B529" s="50" t="s">
        <v>355</v>
      </c>
      <c r="C529" s="51">
        <v>549820175</v>
      </c>
      <c r="D529" s="51">
        <v>22750000</v>
      </c>
      <c r="E529" s="52">
        <v>42.159278735265062</v>
      </c>
      <c r="F529" s="52">
        <v>15.066301701157888</v>
      </c>
      <c r="G529" s="51">
        <v>7.6577849999999996</v>
      </c>
      <c r="H529" s="52">
        <v>123.9</v>
      </c>
      <c r="I529" s="52">
        <v>-5.0529059046908742E-2</v>
      </c>
      <c r="J529" s="51">
        <v>17853471</v>
      </c>
      <c r="K529" s="52">
        <v>156.73422831896386</v>
      </c>
      <c r="L529" s="52">
        <v>1758.2417582417581</v>
      </c>
      <c r="M529" s="52">
        <v>33.659999999999997</v>
      </c>
      <c r="N529" s="53">
        <v>36.10957121615575</v>
      </c>
      <c r="O529" s="54">
        <v>1163.187757931646</v>
      </c>
      <c r="P529" s="53">
        <v>38.772925264388199</v>
      </c>
    </row>
    <row r="530" spans="1:16">
      <c r="A530" s="50" t="s">
        <v>95</v>
      </c>
      <c r="B530" s="50" t="s">
        <v>355</v>
      </c>
      <c r="C530" s="51">
        <v>418442261</v>
      </c>
      <c r="D530" s="51">
        <v>23000000</v>
      </c>
      <c r="E530" s="52">
        <v>88.834255821558628</v>
      </c>
      <c r="F530" s="52">
        <v>101.64102496745838</v>
      </c>
      <c r="G530" s="51">
        <v>11.696857</v>
      </c>
      <c r="H530" s="52">
        <v>38.5</v>
      </c>
      <c r="I530" s="52">
        <v>-0.61058554167877332</v>
      </c>
      <c r="J530" s="51">
        <v>-26354647</v>
      </c>
      <c r="K530" s="52">
        <v>-33.16303193133264</v>
      </c>
      <c r="L530" s="52">
        <v>1739.1304347826087</v>
      </c>
      <c r="M530" s="52">
        <v>50.85</v>
      </c>
      <c r="N530" s="53">
        <v>77.610472899512956</v>
      </c>
      <c r="O530" s="54">
        <v>404.7590848213589</v>
      </c>
      <c r="P530" s="53">
        <v>13.491969494045296</v>
      </c>
    </row>
    <row r="531" spans="1:16">
      <c r="A531" s="50" t="s">
        <v>464</v>
      </c>
      <c r="B531" s="50" t="s">
        <v>355</v>
      </c>
      <c r="C531" s="51">
        <v>2001882616</v>
      </c>
      <c r="D531" s="51">
        <v>24000000</v>
      </c>
      <c r="E531" s="52">
        <v>53.661311267802141</v>
      </c>
      <c r="F531" s="52">
        <v>6.0593169904925634</v>
      </c>
      <c r="G531" s="51">
        <v>2.016016</v>
      </c>
      <c r="H531" s="52">
        <v>369.75</v>
      </c>
      <c r="I531" s="52">
        <v>-5.0701807891587123</v>
      </c>
      <c r="J531" s="51">
        <v>3056816</v>
      </c>
      <c r="K531" s="52">
        <v>2897.1321793657189</v>
      </c>
      <c r="L531" s="52">
        <v>1666.6666666666667</v>
      </c>
      <c r="M531" s="52">
        <v>8.4</v>
      </c>
      <c r="N531" s="53">
        <v>86.727216051470165</v>
      </c>
      <c r="O531" s="54">
        <v>333.29985070909368</v>
      </c>
      <c r="P531" s="53">
        <v>11.109995023636456</v>
      </c>
    </row>
    <row r="532" spans="1:16">
      <c r="A532" s="50" t="s">
        <v>60</v>
      </c>
      <c r="B532" s="50" t="s">
        <v>355</v>
      </c>
      <c r="C532" s="51">
        <v>385874216</v>
      </c>
      <c r="D532" s="51">
        <v>30000000</v>
      </c>
      <c r="E532" s="52">
        <v>38.685422907108951</v>
      </c>
      <c r="F532" s="52">
        <v>15.351358296471806</v>
      </c>
      <c r="G532" s="51">
        <v>12.224814</v>
      </c>
      <c r="H532" s="52">
        <v>84.6</v>
      </c>
      <c r="I532" s="52">
        <v>-4.3007489565716952</v>
      </c>
      <c r="J532" s="51">
        <v>11913466</v>
      </c>
      <c r="K532" s="52">
        <v>211.52534451351102</v>
      </c>
      <c r="L532" s="52">
        <v>1333.3333333333333</v>
      </c>
      <c r="M532" s="52">
        <v>40.74</v>
      </c>
      <c r="N532" s="53">
        <v>89.311552722303588</v>
      </c>
      <c r="O532" s="54">
        <v>735.68731405202857</v>
      </c>
      <c r="P532" s="53">
        <v>24.522910468400951</v>
      </c>
    </row>
    <row r="533" spans="1:16">
      <c r="A533" s="50" t="s">
        <v>335</v>
      </c>
      <c r="B533" s="50" t="s">
        <v>355</v>
      </c>
      <c r="C533" s="51">
        <v>447890029</v>
      </c>
      <c r="D533" s="51">
        <v>31862500</v>
      </c>
      <c r="E533" s="52">
        <v>60.779548090506104</v>
      </c>
      <c r="F533" s="52">
        <v>86.707155163174292</v>
      </c>
      <c r="G533" s="51">
        <v>29.645479000000002</v>
      </c>
      <c r="H533" s="52">
        <v>22.2</v>
      </c>
      <c r="I533" s="52">
        <v>-0.6795187395587341</v>
      </c>
      <c r="J533" s="51">
        <v>-12400268</v>
      </c>
      <c r="K533" s="52">
        <v>-56.529020179241286</v>
      </c>
      <c r="L533" s="52">
        <v>1255.3942722636327</v>
      </c>
      <c r="M533" s="52">
        <v>93.04</v>
      </c>
      <c r="N533" s="53">
        <v>40.883360709649878</v>
      </c>
      <c r="O533" s="54">
        <v>24.678046059862773</v>
      </c>
      <c r="P533" s="53">
        <v>0.82260153532875913</v>
      </c>
    </row>
    <row r="534" spans="1:16">
      <c r="A534" s="50" t="s">
        <v>278</v>
      </c>
      <c r="B534" s="50" t="s">
        <v>355</v>
      </c>
      <c r="C534" s="51">
        <v>3337733172</v>
      </c>
      <c r="D534" s="51">
        <v>38700772</v>
      </c>
      <c r="E534" s="52">
        <v>26.869033541955766</v>
      </c>
      <c r="F534" s="52">
        <v>6.3116038432129198</v>
      </c>
      <c r="G534" s="51">
        <v>13.534167</v>
      </c>
      <c r="H534" s="52">
        <v>110</v>
      </c>
      <c r="I534" s="52">
        <v>-11.388284479838859</v>
      </c>
      <c r="J534" s="51">
        <v>-6595639</v>
      </c>
      <c r="K534" s="52">
        <v>-645.43934560396644</v>
      </c>
      <c r="L534" s="52">
        <v>1033.5711132584124</v>
      </c>
      <c r="M534" s="52">
        <v>34.97</v>
      </c>
      <c r="N534" s="53">
        <v>45.16276237742197</v>
      </c>
      <c r="O534" s="54">
        <v>614.44008940688116</v>
      </c>
      <c r="P534" s="53">
        <v>20.481336313562704</v>
      </c>
    </row>
    <row r="535" spans="1:16">
      <c r="A535" s="50" t="s">
        <v>347</v>
      </c>
      <c r="B535" s="50" t="s">
        <v>355</v>
      </c>
      <c r="C535" s="51">
        <v>765978559</v>
      </c>
      <c r="D535" s="51">
        <v>45500000</v>
      </c>
      <c r="E535" s="52">
        <v>74.398519403993163</v>
      </c>
      <c r="F535" s="52">
        <v>48.092126311566361</v>
      </c>
      <c r="G535" s="51">
        <v>15.667655999999999</v>
      </c>
      <c r="H535" s="52">
        <v>34.32</v>
      </c>
      <c r="I535" s="52">
        <v>-1.3875809578608909</v>
      </c>
      <c r="J535" s="51">
        <v>-12773903</v>
      </c>
      <c r="K535" s="52">
        <v>-121.10628990998288</v>
      </c>
      <c r="L535" s="52">
        <v>879.12087912087907</v>
      </c>
      <c r="M535" s="52">
        <v>34.43</v>
      </c>
      <c r="N535" s="53">
        <v>45.463593429918454</v>
      </c>
      <c r="O535" s="54">
        <v>362.01292404226797</v>
      </c>
      <c r="P535" s="53">
        <v>12.067097468075598</v>
      </c>
    </row>
    <row r="536" spans="1:16">
      <c r="A536" s="50" t="s">
        <v>280</v>
      </c>
      <c r="B536" s="50" t="s">
        <v>355</v>
      </c>
      <c r="C536" s="51">
        <v>-355894230</v>
      </c>
      <c r="D536" s="51">
        <v>64864800</v>
      </c>
      <c r="E536" s="52">
        <v>16.880657067530315</v>
      </c>
      <c r="F536" s="52">
        <v>2.6287244784661521</v>
      </c>
      <c r="G536" s="51">
        <v>23.936191999999998</v>
      </c>
      <c r="H536" s="52">
        <v>99</v>
      </c>
      <c r="I536" s="52">
        <v>8.2572330242041971</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15.548012739497459</v>
      </c>
      <c r="F537" s="52">
        <v>2.1487027003175041</v>
      </c>
      <c r="G537" s="51">
        <v>23.711504000000001</v>
      </c>
      <c r="H537" s="52">
        <v>108.5</v>
      </c>
      <c r="I537" s="52">
        <v>-9.7961637012303981E-2</v>
      </c>
      <c r="J537" s="51">
        <v>9762773</v>
      </c>
      <c r="K537" s="52">
        <v>741.1828585997032</v>
      </c>
      <c r="L537" s="52">
        <v>597.01492537313436</v>
      </c>
      <c r="M537" s="52">
        <v>35.39</v>
      </c>
      <c r="N537" s="53">
        <v>59.562529766186529</v>
      </c>
      <c r="O537" s="54">
        <v>1203.3714338583154</v>
      </c>
      <c r="P537" s="53">
        <v>40.112381128610515</v>
      </c>
    </row>
    <row r="538" spans="1:16">
      <c r="A538" s="50" t="s">
        <v>773</v>
      </c>
      <c r="B538" s="50" t="s">
        <v>355</v>
      </c>
      <c r="C538" s="51">
        <v>2885058804</v>
      </c>
      <c r="D538" s="51">
        <v>92600000</v>
      </c>
      <c r="E538" s="52">
        <v>13.309099061035077</v>
      </c>
      <c r="F538" s="52">
        <v>0.90394196048705311</v>
      </c>
      <c r="G538" s="51">
        <v>18.897796</v>
      </c>
      <c r="H538" s="52">
        <v>159.1</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7.5594226727165674</v>
      </c>
      <c r="F539" s="52">
        <v>0.27900983336439467</v>
      </c>
      <c r="G539" s="51">
        <v>18.316268000000001</v>
      </c>
      <c r="H539" s="52">
        <v>289</v>
      </c>
      <c r="I539" s="52">
        <v>13.850029399345999</v>
      </c>
      <c r="J539" s="51">
        <v>771275247</v>
      </c>
      <c r="K539" s="52">
        <v>35.128509705692657</v>
      </c>
      <c r="L539" s="52">
        <v>426.66666666666669</v>
      </c>
      <c r="M539" s="52">
        <v>19.53</v>
      </c>
      <c r="N539" s="53">
        <v>8.3273159889042656</v>
      </c>
      <c r="O539" s="54">
        <v>2048.5616351714643</v>
      </c>
      <c r="P539" s="53">
        <v>68.285387839048809</v>
      </c>
    </row>
    <row r="540" spans="1:16">
      <c r="A540" s="50" t="s">
        <v>281</v>
      </c>
      <c r="B540" s="50" t="s">
        <v>355</v>
      </c>
      <c r="C540" s="51">
        <v>4102311000</v>
      </c>
      <c r="D540" s="51">
        <v>95000000</v>
      </c>
      <c r="E540" s="52">
        <v>4.8803980374552971</v>
      </c>
      <c r="F540" s="52">
        <v>0.3862602324855795</v>
      </c>
      <c r="G540" s="51">
        <v>61.261921000000001</v>
      </c>
      <c r="H540" s="52">
        <v>133.80000000000001</v>
      </c>
      <c r="I540" s="52">
        <v>-0.53120428031417077</v>
      </c>
      <c r="J540" s="51">
        <v>130778000</v>
      </c>
      <c r="K540" s="52">
        <v>96.614109406780955</v>
      </c>
      <c r="L540" s="52">
        <v>421.05263157894734</v>
      </c>
      <c r="M540" s="52">
        <v>64.48</v>
      </c>
      <c r="N540" s="53">
        <v>49.065910816726173</v>
      </c>
      <c r="O540" s="54">
        <v>402.80804620375704</v>
      </c>
      <c r="P540" s="53">
        <v>13.426934873458569</v>
      </c>
    </row>
    <row r="541" spans="1:16">
      <c r="A541" s="50" t="s">
        <v>282</v>
      </c>
      <c r="B541" s="50" t="s">
        <v>355</v>
      </c>
      <c r="C541" s="51">
        <v>1869476072</v>
      </c>
      <c r="D541" s="51">
        <v>100000000</v>
      </c>
      <c r="E541" s="52">
        <v>41.396339942603966</v>
      </c>
      <c r="F541" s="52">
        <v>21.787547338212615</v>
      </c>
      <c r="G541" s="51">
        <v>50.595194999999997</v>
      </c>
      <c r="H541" s="52">
        <v>19.100000000000001</v>
      </c>
      <c r="I541" s="52">
        <v>-0.77299632534724694</v>
      </c>
      <c r="J541" s="51">
        <v>-304722758</v>
      </c>
      <c r="K541" s="52">
        <v>-6.2351759102941697</v>
      </c>
      <c r="L541" s="52">
        <v>400</v>
      </c>
      <c r="M541" s="52">
        <v>50.59</v>
      </c>
      <c r="N541" s="53">
        <v>84.422832912542091</v>
      </c>
      <c r="O541" s="54">
        <v>109.4048543204585</v>
      </c>
      <c r="P541" s="53">
        <v>3.6468284773486164</v>
      </c>
    </row>
    <row r="542" spans="1:16">
      <c r="A542" s="50" t="s">
        <v>154</v>
      </c>
      <c r="B542" s="50" t="s">
        <v>355</v>
      </c>
      <c r="C542" s="51">
        <v>1139133952</v>
      </c>
      <c r="D542" s="51">
        <v>100500000</v>
      </c>
      <c r="E542" s="52">
        <v>31.906625770189553</v>
      </c>
      <c r="F542" s="52">
        <v>10.2412536575797</v>
      </c>
      <c r="G542" s="51">
        <v>40.319831000000001</v>
      </c>
      <c r="H542" s="52">
        <v>31.1</v>
      </c>
      <c r="I542" s="52">
        <v>0.78844763289201225</v>
      </c>
      <c r="J542" s="51">
        <v>60728696</v>
      </c>
      <c r="K542" s="52">
        <v>51.301941342524465</v>
      </c>
      <c r="L542" s="52">
        <v>398.00995024875624</v>
      </c>
      <c r="M542" s="52">
        <v>40.11</v>
      </c>
      <c r="N542" s="53">
        <v>17.080824958736908</v>
      </c>
      <c r="O542" s="54">
        <v>1407.8882212659821</v>
      </c>
      <c r="P542" s="53">
        <v>46.92960737553274</v>
      </c>
    </row>
    <row r="543" spans="1:16">
      <c r="A543" s="50" t="s">
        <v>733</v>
      </c>
      <c r="B543" s="50" t="s">
        <v>355</v>
      </c>
      <c r="C543" s="51">
        <v>2222618346</v>
      </c>
      <c r="D543" s="51">
        <v>110500000</v>
      </c>
      <c r="E543" s="52">
        <v>0.57080518692956583</v>
      </c>
      <c r="F543" s="52">
        <v>3.5188404633975231E-3</v>
      </c>
      <c r="G543" s="51">
        <v>47.739924000000002</v>
      </c>
      <c r="H543" s="52">
        <v>1468</v>
      </c>
      <c r="I543" s="52">
        <v>-220.4919426264189</v>
      </c>
      <c r="J543" s="51">
        <v>27078608</v>
      </c>
      <c r="K543" s="52">
        <v>5990.4851829902036</v>
      </c>
      <c r="L543" s="52">
        <v>361.99095022624437</v>
      </c>
      <c r="M543" s="52">
        <v>43.2</v>
      </c>
      <c r="N543" s="53">
        <v>29.211658890183301</v>
      </c>
      <c r="O543" s="54">
        <v>1188.4650221029588</v>
      </c>
      <c r="P543" s="53">
        <v>39.615500736765291</v>
      </c>
    </row>
    <row r="544" spans="1:16">
      <c r="A544" s="50" t="s">
        <v>555</v>
      </c>
      <c r="B544" s="50" t="s">
        <v>355</v>
      </c>
      <c r="C544" s="51">
        <v>1784851552</v>
      </c>
      <c r="D544" s="51">
        <v>112000000</v>
      </c>
      <c r="E544" s="52">
        <v>13.813192593476639</v>
      </c>
      <c r="F544" s="52">
        <v>0.72124021478052625</v>
      </c>
      <c r="G544" s="51">
        <v>16.937535</v>
      </c>
      <c r="H544" s="52">
        <v>171</v>
      </c>
      <c r="I544" s="52">
        <v>-0.48623464887089085</v>
      </c>
      <c r="J544" s="51">
        <v>-293057834</v>
      </c>
      <c r="K544" s="52">
        <v>-65.352288108428453</v>
      </c>
      <c r="L544" s="52">
        <v>357.14285714285717</v>
      </c>
      <c r="M544" s="52">
        <v>15.12</v>
      </c>
      <c r="N544" s="53">
        <v>15.607867892503615</v>
      </c>
      <c r="O544" s="54">
        <v>1294.7432704030782</v>
      </c>
      <c r="P544" s="53">
        <v>43.15810901343594</v>
      </c>
    </row>
    <row r="545" spans="1:16">
      <c r="A545" s="50" t="s">
        <v>89</v>
      </c>
      <c r="B545" s="50" t="s">
        <v>355</v>
      </c>
      <c r="C545" s="51">
        <v>1056734129</v>
      </c>
      <c r="D545" s="51">
        <v>117000000</v>
      </c>
      <c r="E545" s="52">
        <v>20.333414727992487</v>
      </c>
      <c r="F545" s="52">
        <v>4.6970234991897639</v>
      </c>
      <c r="G545" s="51">
        <v>53.028322000000003</v>
      </c>
      <c r="H545" s="52">
        <v>37.1</v>
      </c>
      <c r="I545" s="52">
        <v>1.8870254660590646</v>
      </c>
      <c r="J545" s="51">
        <v>51520744</v>
      </c>
      <c r="K545" s="52">
        <v>84.024407722062392</v>
      </c>
      <c r="L545" s="52">
        <v>341.88034188034186</v>
      </c>
      <c r="M545" s="52">
        <v>45.32</v>
      </c>
      <c r="N545" s="53">
        <v>56.930557551510638</v>
      </c>
      <c r="O545" s="54">
        <v>2524.9036513145898</v>
      </c>
      <c r="P545" s="53">
        <v>84.163455043819653</v>
      </c>
    </row>
    <row r="546" spans="1:16">
      <c r="A546" s="50" t="s">
        <v>769</v>
      </c>
      <c r="B546" s="50" t="s">
        <v>355</v>
      </c>
      <c r="C546" s="51">
        <v>3756403776</v>
      </c>
      <c r="D546" s="51">
        <v>137000000</v>
      </c>
      <c r="E546" s="52">
        <v>8.4437581639267414</v>
      </c>
      <c r="F546" s="52">
        <v>0.5223158582164259</v>
      </c>
      <c r="G546" s="51">
        <v>39.979588999999997</v>
      </c>
      <c r="H546" s="52">
        <v>118.5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444.370063472075</v>
      </c>
      <c r="P547" s="53">
        <v>14.812335449069167</v>
      </c>
    </row>
    <row r="548" spans="1:16">
      <c r="A548" s="50" t="s">
        <v>770</v>
      </c>
      <c r="B548" s="50" t="s">
        <v>355</v>
      </c>
      <c r="C548" s="51">
        <v>1774061912</v>
      </c>
      <c r="D548" s="51">
        <v>170000000</v>
      </c>
      <c r="E548" s="52">
        <v>14.427963702128917</v>
      </c>
      <c r="F548" s="52">
        <v>1.1626078728548683</v>
      </c>
      <c r="G548" s="51">
        <v>37.993921</v>
      </c>
      <c r="H548" s="52">
        <v>73</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15.520545255820354</v>
      </c>
      <c r="F549" s="52">
        <v>3.9411156314983566</v>
      </c>
      <c r="G549" s="51">
        <v>111.579138</v>
      </c>
      <c r="H549" s="52">
        <v>23.1</v>
      </c>
      <c r="I549" s="52">
        <v>-0.19915830460635675</v>
      </c>
      <c r="J549" s="51">
        <v>3224393</v>
      </c>
      <c r="K549" s="52">
        <v>1221.3491308286552</v>
      </c>
      <c r="L549" s="52">
        <v>233.61462636879773</v>
      </c>
      <c r="M549" s="52">
        <v>65.16</v>
      </c>
      <c r="N549" s="53">
        <v>37.268274537600654</v>
      </c>
      <c r="O549" s="54">
        <v>1211.4624594338536</v>
      </c>
      <c r="P549" s="53">
        <v>40.382081981128451</v>
      </c>
    </row>
    <row r="550" spans="1:16">
      <c r="A550" s="50" t="s">
        <v>97</v>
      </c>
      <c r="B550" s="50" t="s">
        <v>355</v>
      </c>
      <c r="C550" s="51">
        <v>1396248544</v>
      </c>
      <c r="D550" s="51">
        <v>197500000</v>
      </c>
      <c r="E550" s="52">
        <v>34.573230804803963</v>
      </c>
      <c r="F550" s="52">
        <v>25.007761884125831</v>
      </c>
      <c r="G550" s="51">
        <v>147.57517300000001</v>
      </c>
      <c r="H550" s="52">
        <v>7.84</v>
      </c>
      <c r="I550" s="52">
        <v>-0.19146735374200752</v>
      </c>
      <c r="J550" s="51">
        <v>-32811409</v>
      </c>
      <c r="K550" s="52">
        <v>-42.134734293184422</v>
      </c>
      <c r="L550" s="52">
        <v>202.53164556962025</v>
      </c>
      <c r="M550" s="52">
        <v>74.72</v>
      </c>
      <c r="N550" s="53">
        <v>27.207108145118372</v>
      </c>
      <c r="O550" s="54">
        <v>74.526238469753011</v>
      </c>
      <c r="P550" s="53">
        <v>2.484207948991767</v>
      </c>
    </row>
    <row r="551" spans="1:16">
      <c r="A551" s="50" t="s">
        <v>155</v>
      </c>
      <c r="B551" s="50" t="s">
        <v>355</v>
      </c>
      <c r="C551" s="51">
        <v>427961966</v>
      </c>
      <c r="D551" s="51">
        <v>206250000</v>
      </c>
      <c r="E551" s="52">
        <v>15.134247920528324</v>
      </c>
      <c r="F551" s="52">
        <v>6.1148476446579085</v>
      </c>
      <c r="G551" s="51">
        <v>206.00537199999999</v>
      </c>
      <c r="H551" s="52">
        <v>12.83</v>
      </c>
      <c r="I551" s="52">
        <v>7.3126104353020693E-2</v>
      </c>
      <c r="J551" s="51">
        <v>-116573372</v>
      </c>
      <c r="K551" s="52">
        <v>-21.231263688589191</v>
      </c>
      <c r="L551" s="52">
        <v>193.93939393939394</v>
      </c>
      <c r="M551" s="52">
        <v>99.88</v>
      </c>
      <c r="N551" s="53">
        <v>42.107297905538751</v>
      </c>
      <c r="O551" s="54">
        <v>724.67984896757264</v>
      </c>
      <c r="P551" s="53">
        <v>24.155994965585755</v>
      </c>
    </row>
    <row r="552" spans="1:16">
      <c r="A552" s="50" t="s">
        <v>401</v>
      </c>
      <c r="B552" s="50" t="s">
        <v>355</v>
      </c>
      <c r="C552" s="51">
        <v>3159865956</v>
      </c>
      <c r="D552" s="51">
        <v>300000000</v>
      </c>
      <c r="E552" s="52">
        <v>13.8681040679171</v>
      </c>
      <c r="F552" s="52">
        <v>1.3596180458742255</v>
      </c>
      <c r="G552" s="51">
        <v>82.764232000000007</v>
      </c>
      <c r="H552" s="52">
        <v>34.86</v>
      </c>
      <c r="I552" s="52">
        <v>-0.66415291016024725</v>
      </c>
      <c r="J552" s="51">
        <v>82928795</v>
      </c>
      <c r="K552" s="52">
        <v>122.99708442646489</v>
      </c>
      <c r="L552" s="52">
        <v>133.33333333333334</v>
      </c>
      <c r="M552" s="52">
        <v>27.58</v>
      </c>
      <c r="N552" s="53">
        <v>15.003075765692493</v>
      </c>
      <c r="O552" s="54">
        <v>282.98846490333517</v>
      </c>
      <c r="P552" s="53">
        <v>9.4329488301111724</v>
      </c>
    </row>
    <row r="553" spans="1:16">
      <c r="A553" s="50" t="s">
        <v>283</v>
      </c>
      <c r="B553" s="50" t="s">
        <v>355</v>
      </c>
      <c r="C553" s="51">
        <v>5879015160</v>
      </c>
      <c r="D553" s="51">
        <v>322274086</v>
      </c>
      <c r="E553" s="52">
        <v>3.8037731108368416</v>
      </c>
      <c r="F553" s="52">
        <v>0.14393796763859226</v>
      </c>
      <c r="G553" s="51">
        <v>127.238255</v>
      </c>
      <c r="H553" s="52">
        <v>82.65</v>
      </c>
      <c r="I553" s="52">
        <v>3.0934732013495818</v>
      </c>
      <c r="J553" s="51">
        <v>307486341</v>
      </c>
      <c r="K553" s="52">
        <v>85.943573838292863</v>
      </c>
      <c r="L553" s="52">
        <v>124.11795343669053</v>
      </c>
      <c r="M553" s="52">
        <v>39.479999999999997</v>
      </c>
      <c r="N553" s="53">
        <v>31.807439687424072</v>
      </c>
      <c r="O553" s="54">
        <v>2062.800307285077</v>
      </c>
      <c r="P553" s="53">
        <v>68.760010242835904</v>
      </c>
    </row>
    <row r="554" spans="1:16">
      <c r="A554" s="50" t="s">
        <v>279</v>
      </c>
      <c r="B554" s="50" t="s">
        <v>355</v>
      </c>
      <c r="C554" s="51">
        <v>4414419520</v>
      </c>
      <c r="D554" s="51">
        <v>393516000</v>
      </c>
      <c r="E554" s="52">
        <v>19.24849263179301</v>
      </c>
      <c r="F554" s="52">
        <v>4.0761774683860823</v>
      </c>
      <c r="G554" s="51">
        <v>160.62860900000001</v>
      </c>
      <c r="H554" s="52">
        <v>12.94</v>
      </c>
      <c r="I554" s="52">
        <v>-7.3463248866247E-2</v>
      </c>
      <c r="J554" s="51">
        <v>14989579</v>
      </c>
      <c r="K554" s="52">
        <v>315.03166299733971</v>
      </c>
      <c r="L554" s="52">
        <v>101.64770936886937</v>
      </c>
      <c r="M554" s="52">
        <v>40.81</v>
      </c>
      <c r="N554" s="53">
        <v>70.900911805112401</v>
      </c>
      <c r="O554" s="54">
        <v>385.04125767729158</v>
      </c>
      <c r="P554" s="53">
        <v>12.834708589243053</v>
      </c>
    </row>
    <row r="555" spans="1:16">
      <c r="A555" s="50" t="s">
        <v>88</v>
      </c>
      <c r="B555" s="50" t="s">
        <v>355</v>
      </c>
      <c r="C555" s="51">
        <v>919494030</v>
      </c>
      <c r="D555" s="51">
        <v>402170000</v>
      </c>
      <c r="E555" s="52">
        <v>15.272384585819307</v>
      </c>
      <c r="F555" s="52">
        <v>2.10971929861326</v>
      </c>
      <c r="G555" s="51">
        <v>145.268338</v>
      </c>
      <c r="H555" s="52">
        <v>18.03</v>
      </c>
      <c r="I555" s="52">
        <v>-0.11411812787301656</v>
      </c>
      <c r="J555" s="51">
        <v>-57888264</v>
      </c>
      <c r="K555" s="52">
        <v>-125.05229039171049</v>
      </c>
      <c r="L555" s="52">
        <v>99.460427182534744</v>
      </c>
      <c r="M555" s="52">
        <v>36.119999999999997</v>
      </c>
      <c r="N555" s="53">
        <v>28.948460304915347</v>
      </c>
      <c r="O555" s="54">
        <v>882.879932161076</v>
      </c>
      <c r="P555" s="53">
        <v>29.429331072035868</v>
      </c>
    </row>
    <row r="556" spans="1:16">
      <c r="A556" s="50" t="s">
        <v>184</v>
      </c>
      <c r="B556" s="50" t="s">
        <v>355</v>
      </c>
      <c r="C556" s="51">
        <v>5647873743</v>
      </c>
      <c r="D556" s="51">
        <v>494000000</v>
      </c>
      <c r="E556" s="52">
        <v>4.8914337762271609</v>
      </c>
      <c r="F556" s="52">
        <v>0.36672917800473542</v>
      </c>
      <c r="G556" s="51">
        <v>292.914446</v>
      </c>
      <c r="H556" s="52">
        <v>27.92</v>
      </c>
      <c r="I556" s="52">
        <v>-1.3404135421142129</v>
      </c>
      <c r="J556" s="51">
        <v>-217874647</v>
      </c>
      <c r="K556" s="52">
        <v>-61.218687826491347</v>
      </c>
      <c r="L556" s="52">
        <v>80.97165991902834</v>
      </c>
      <c r="M556" s="52">
        <v>59.29</v>
      </c>
      <c r="N556" s="53">
        <v>27.205207999841747</v>
      </c>
      <c r="O556" s="54">
        <v>226.93692042701628</v>
      </c>
      <c r="P556" s="53">
        <v>7.5645640142338761</v>
      </c>
    </row>
    <row r="557" spans="1:16">
      <c r="A557" s="50" t="s">
        <v>525</v>
      </c>
      <c r="B557" s="50" t="s">
        <v>355</v>
      </c>
      <c r="C557" s="51">
        <v>3963724062</v>
      </c>
      <c r="D557" s="51">
        <v>674934433</v>
      </c>
      <c r="E557" s="52">
        <v>7.1854673363423007</v>
      </c>
      <c r="F557" s="52">
        <v>0.56032478548392106</v>
      </c>
      <c r="G557" s="51">
        <v>292.99600400000003</v>
      </c>
      <c r="H557" s="52">
        <v>19</v>
      </c>
      <c r="I557" s="52">
        <v>-0.10830493339904024</v>
      </c>
      <c r="J557" s="51">
        <v>-901082449</v>
      </c>
      <c r="K557" s="52">
        <v>-14.231499283147174</v>
      </c>
      <c r="L557" s="52">
        <v>59.26501604341766</v>
      </c>
      <c r="M557" s="52">
        <v>43.41</v>
      </c>
      <c r="N557" s="53">
        <v>40.540103556028505</v>
      </c>
      <c r="O557" s="54">
        <v>240.15929254340335</v>
      </c>
      <c r="P557" s="53">
        <v>8.005309751446779</v>
      </c>
    </row>
    <row r="558" spans="1:16">
      <c r="A558" s="50" t="s">
        <v>61</v>
      </c>
      <c r="B558" s="50" t="s">
        <v>355</v>
      </c>
      <c r="C558" s="51">
        <v>3787777042</v>
      </c>
      <c r="D558" s="51">
        <v>704842185</v>
      </c>
      <c r="E558" s="52">
        <v>16.849649132961193</v>
      </c>
      <c r="F558" s="52">
        <v>4.7811125643568548</v>
      </c>
      <c r="G558" s="51">
        <v>465.53517099999999</v>
      </c>
      <c r="H558" s="52">
        <v>5.0999999999999996</v>
      </c>
      <c r="I558" s="52">
        <v>-0.101550460073347</v>
      </c>
      <c r="J558" s="51">
        <v>132778559</v>
      </c>
      <c r="K558" s="52">
        <v>26.542018165749184</v>
      </c>
      <c r="L558" s="52">
        <v>56.750292265778619</v>
      </c>
      <c r="M558" s="52">
        <v>66.040000000000006</v>
      </c>
      <c r="N558" s="53">
        <v>2.0924501977181258</v>
      </c>
      <c r="O558" s="54">
        <v>730.96707888388494</v>
      </c>
      <c r="P558" s="53">
        <v>24.365569296129497</v>
      </c>
    </row>
    <row r="559" spans="1:16">
      <c r="A559" s="50" t="s">
        <v>285</v>
      </c>
      <c r="B559" s="50" t="s">
        <v>355</v>
      </c>
      <c r="C559" s="51">
        <v>7665829861</v>
      </c>
      <c r="D559" s="51">
        <v>750000000</v>
      </c>
      <c r="E559" s="52">
        <v>7.6393902238723301</v>
      </c>
      <c r="F559" s="52">
        <v>0.92598669380270671</v>
      </c>
      <c r="G559" s="51">
        <v>459.303876</v>
      </c>
      <c r="H559" s="52">
        <v>11.4</v>
      </c>
      <c r="I559" s="52">
        <v>0.28549868026238379</v>
      </c>
      <c r="J559" s="51">
        <v>309742404</v>
      </c>
      <c r="K559" s="52">
        <v>26.635035737631842</v>
      </c>
      <c r="L559" s="52">
        <v>53.333333333333336</v>
      </c>
      <c r="M559" s="52">
        <v>61.24</v>
      </c>
      <c r="N559" s="53">
        <v>80.257584655929321</v>
      </c>
      <c r="O559" s="54">
        <v>2061.9363998523941</v>
      </c>
      <c r="P559" s="53">
        <v>68.731213328413133</v>
      </c>
    </row>
    <row r="560" spans="1:16">
      <c r="A560" s="50" t="s">
        <v>284</v>
      </c>
      <c r="B560" s="50" t="s">
        <v>355</v>
      </c>
      <c r="C560" s="51">
        <v>1104228363</v>
      </c>
      <c r="D560" s="51">
        <v>805885530</v>
      </c>
      <c r="E560" s="52">
        <v>16.064822931695446</v>
      </c>
      <c r="F560" s="52">
        <v>2.4917966531325244</v>
      </c>
      <c r="G560" s="51">
        <v>306.64052400000003</v>
      </c>
      <c r="H560" s="52">
        <v>8.1199999999999992</v>
      </c>
      <c r="I560" s="52">
        <v>-0.38542388580309783</v>
      </c>
      <c r="J560" s="51">
        <v>-213403973</v>
      </c>
      <c r="K560" s="52">
        <v>-30.210703902874386</v>
      </c>
      <c r="L560" s="52">
        <v>49.634840819142141</v>
      </c>
      <c r="M560" s="52">
        <v>38.049999999999997</v>
      </c>
      <c r="N560" s="53">
        <v>88.964100026904944</v>
      </c>
      <c r="O560" s="54">
        <v>110.80808016988307</v>
      </c>
      <c r="P560" s="53">
        <v>3.6936026723294355</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244.79061685935366</v>
      </c>
      <c r="P561" s="53">
        <v>8.1596872286451223</v>
      </c>
    </row>
    <row r="562" spans="1:16">
      <c r="A562" s="50" t="s">
        <v>152</v>
      </c>
      <c r="B562" s="50" t="s">
        <v>355</v>
      </c>
      <c r="C562" s="51">
        <v>1876232593</v>
      </c>
      <c r="D562" s="51">
        <v>936000000</v>
      </c>
      <c r="E562" s="52">
        <v>15.178076371217243</v>
      </c>
      <c r="F562" s="52">
        <v>4.0539733897481955</v>
      </c>
      <c r="G562" s="51">
        <v>576.74861299999998</v>
      </c>
      <c r="H562" s="52">
        <v>4.57</v>
      </c>
      <c r="I562" s="52">
        <v>-8.8747828597536049E-2</v>
      </c>
      <c r="J562" s="51">
        <v>22610716</v>
      </c>
      <c r="K562" s="52">
        <v>165.58520305150884</v>
      </c>
      <c r="L562" s="52">
        <v>42.735042735042732</v>
      </c>
      <c r="M562" s="52">
        <v>61.61</v>
      </c>
      <c r="N562" s="53">
        <v>9.119840841952179</v>
      </c>
      <c r="O562" s="54">
        <v>782.32573794967118</v>
      </c>
      <c r="P562" s="53">
        <v>26.077524598322373</v>
      </c>
    </row>
    <row r="563" spans="1:16">
      <c r="A563" s="50" t="s">
        <v>480</v>
      </c>
      <c r="B563" s="50" t="s">
        <v>355</v>
      </c>
      <c r="C563" s="51">
        <v>8578258629</v>
      </c>
      <c r="D563" s="51">
        <v>950000000</v>
      </c>
      <c r="E563" s="52">
        <v>12.163754853813336</v>
      </c>
      <c r="F563" s="52">
        <v>2.5607904955396497</v>
      </c>
      <c r="G563" s="51">
        <v>592.57757400000003</v>
      </c>
      <c r="H563" s="52">
        <v>5.55</v>
      </c>
      <c r="I563" s="52">
        <v>-0.22392167487986914</v>
      </c>
      <c r="J563" s="51">
        <v>-348120495</v>
      </c>
      <c r="K563" s="52">
        <v>-13.644700809700963</v>
      </c>
      <c r="L563" s="52">
        <v>42.10526315789474</v>
      </c>
      <c r="M563" s="52">
        <v>62.37</v>
      </c>
      <c r="N563" s="53">
        <v>21.482647373319271</v>
      </c>
      <c r="O563" s="54">
        <v>195.59620755444001</v>
      </c>
      <c r="P563" s="53">
        <v>6.5198735851480007</v>
      </c>
    </row>
    <row r="564" spans="1:16">
      <c r="A564" s="50" t="s">
        <v>379</v>
      </c>
      <c r="B564" s="50" t="s">
        <v>355</v>
      </c>
      <c r="C564" s="51">
        <v>1914868068</v>
      </c>
      <c r="D564" s="51">
        <v>1000000000</v>
      </c>
      <c r="E564" s="52">
        <v>42.942414222527596</v>
      </c>
      <c r="F564" s="52">
        <v>14.314138074175865</v>
      </c>
      <c r="G564" s="51">
        <v>255.25220999999999</v>
      </c>
      <c r="H564" s="52">
        <v>3.65</v>
      </c>
      <c r="I564" s="52">
        <v>-0.22130814107325622</v>
      </c>
      <c r="J564" s="51">
        <v>-154583940</v>
      </c>
      <c r="K564" s="52">
        <v>-19.406931923199785</v>
      </c>
      <c r="L564" s="52">
        <v>40</v>
      </c>
      <c r="M564" s="52">
        <v>25.52</v>
      </c>
      <c r="N564" s="53">
        <v>65.118209216220436</v>
      </c>
      <c r="O564" s="54">
        <v>201.63194281651664</v>
      </c>
      <c r="P564" s="53">
        <v>6.7210647605505551</v>
      </c>
    </row>
    <row r="565" spans="1:16">
      <c r="A565" s="50" t="s">
        <v>286</v>
      </c>
      <c r="B565" s="50" t="s">
        <v>355</v>
      </c>
      <c r="C565" s="51">
        <v>8958460788</v>
      </c>
      <c r="D565" s="51">
        <v>1025000000</v>
      </c>
      <c r="E565" s="52">
        <v>15.60301559482401</v>
      </c>
      <c r="F565" s="52">
        <v>1.2685378532377243</v>
      </c>
      <c r="G565" s="51">
        <v>206.78594200000001</v>
      </c>
      <c r="H565" s="52">
        <v>12.4</v>
      </c>
      <c r="I565" s="52">
        <v>-0.40652296312147129</v>
      </c>
      <c r="J565" s="51">
        <v>65823811</v>
      </c>
      <c r="K565" s="52">
        <v>186.86247139352051</v>
      </c>
      <c r="L565" s="52">
        <v>39.024390243902438</v>
      </c>
      <c r="M565" s="52">
        <v>20.170000000000002</v>
      </c>
      <c r="N565" s="53">
        <v>34.876457019114426</v>
      </c>
      <c r="O565" s="54">
        <v>538.39857851905617</v>
      </c>
      <c r="P565" s="53">
        <v>17.946619283968538</v>
      </c>
    </row>
    <row r="566" spans="1:16">
      <c r="A566" s="55" t="s">
        <v>450</v>
      </c>
      <c r="B566" s="55" t="s">
        <v>354</v>
      </c>
      <c r="C566" s="56">
        <v>2690495427</v>
      </c>
      <c r="D566" s="56">
        <v>58000000</v>
      </c>
      <c r="E566" s="57">
        <v>142.34368883669623</v>
      </c>
      <c r="F566" s="57">
        <v>122.71007658335881</v>
      </c>
      <c r="G566" s="56">
        <v>13.776082000000001</v>
      </c>
      <c r="H566" s="57">
        <v>20.399999999999999</v>
      </c>
      <c r="I566" s="57">
        <v>-0.18896980979881306</v>
      </c>
      <c r="J566" s="56">
        <v>15575892</v>
      </c>
      <c r="K566" s="57">
        <v>74.474065433941121</v>
      </c>
      <c r="L566" s="57">
        <v>689.65517241379314</v>
      </c>
      <c r="M566" s="57">
        <v>23.75</v>
      </c>
      <c r="N566" s="58">
        <v>40.460380955581336</v>
      </c>
      <c r="O566" s="59">
        <v>914.48851438043937</v>
      </c>
      <c r="P566" s="58">
        <v>30.482950479347981</v>
      </c>
    </row>
    <row r="567" spans="1:16">
      <c r="A567" s="55" t="s">
        <v>541</v>
      </c>
      <c r="B567" s="55" t="s">
        <v>354</v>
      </c>
      <c r="C567" s="56">
        <v>2818472369</v>
      </c>
      <c r="D567" s="56">
        <v>62830000</v>
      </c>
      <c r="E567" s="57">
        <v>31.858529295166939</v>
      </c>
      <c r="F567" s="57">
        <v>9.0546285029805311</v>
      </c>
      <c r="G567" s="56">
        <v>22.243836999999999</v>
      </c>
      <c r="H567" s="57">
        <v>56.45</v>
      </c>
      <c r="I567" s="57">
        <v>-0.82805686237118448</v>
      </c>
      <c r="J567" s="56">
        <v>-43176773</v>
      </c>
      <c r="K567" s="57">
        <v>-81.490110435071188</v>
      </c>
      <c r="L567" s="57">
        <v>636.63854846410948</v>
      </c>
      <c r="M567" s="57">
        <v>35.4</v>
      </c>
      <c r="N567" s="58">
        <v>26.085638104932311</v>
      </c>
      <c r="O567" s="59">
        <v>300.93338642751849</v>
      </c>
      <c r="P567" s="58">
        <v>10.031112880917282</v>
      </c>
    </row>
    <row r="568" spans="1:16">
      <c r="A568" s="55" t="s">
        <v>536</v>
      </c>
      <c r="B568" s="55" t="s">
        <v>354</v>
      </c>
      <c r="C568" s="56">
        <v>5034163461</v>
      </c>
      <c r="D568" s="56">
        <v>1000000000</v>
      </c>
      <c r="E568" s="57">
        <v>6.4663624674216571</v>
      </c>
      <c r="F568" s="57">
        <v>0.40414765421385357</v>
      </c>
      <c r="G568" s="56">
        <v>371.30834199999998</v>
      </c>
      <c r="H568" s="57">
        <v>16.66</v>
      </c>
      <c r="I568" s="57">
        <v>0.34166825528770062</v>
      </c>
      <c r="J568" s="56">
        <v>-78845344</v>
      </c>
      <c r="K568" s="57">
        <v>-202.92891359570959</v>
      </c>
      <c r="L568" s="57">
        <v>40</v>
      </c>
      <c r="M568" s="57">
        <v>37.130000000000003</v>
      </c>
      <c r="N568" s="58">
        <v>49.203279038029883</v>
      </c>
      <c r="O568" s="59">
        <v>1298.3363754933198</v>
      </c>
      <c r="P568" s="58">
        <v>43.277879183110663</v>
      </c>
    </row>
    <row r="569" spans="1:16">
      <c r="A569" s="55" t="s">
        <v>277</v>
      </c>
      <c r="B569" s="55" t="s">
        <v>354</v>
      </c>
      <c r="C569" s="56">
        <v>281073867000</v>
      </c>
      <c r="D569" s="56">
        <v>4560000000</v>
      </c>
      <c r="E569" s="57">
        <v>8.9483510394802776E-2</v>
      </c>
      <c r="F569" s="57">
        <v>5.1640991686751374E-5</v>
      </c>
      <c r="G569" s="56">
        <v>1175.783874</v>
      </c>
      <c r="H569" s="57">
        <v>380.25</v>
      </c>
      <c r="I569" s="57">
        <v>5.1235724392213911</v>
      </c>
      <c r="J569" s="56">
        <v>5549453000</v>
      </c>
      <c r="K569" s="57">
        <v>312.24699082954663</v>
      </c>
      <c r="L569" s="57">
        <v>8.7719298245614041</v>
      </c>
      <c r="M569" s="57">
        <v>25.78</v>
      </c>
      <c r="N569" s="58">
        <v>41.705800860307441</v>
      </c>
      <c r="O569" s="59">
        <v>1298.7224160525184</v>
      </c>
      <c r="P569" s="58">
        <v>43.290747201750612</v>
      </c>
    </row>
    <row r="570" spans="1:16">
      <c r="A570" s="60" t="s">
        <v>391</v>
      </c>
      <c r="B570" s="60" t="s">
        <v>287</v>
      </c>
      <c r="C570" s="61">
        <v>16511882</v>
      </c>
      <c r="D570" s="61">
        <v>10650000</v>
      </c>
      <c r="E570" s="62">
        <v>143.48422235671455</v>
      </c>
      <c r="F570" s="62">
        <v>498.98877536676946</v>
      </c>
      <c r="G570" s="61">
        <v>10.108192000000001</v>
      </c>
      <c r="H570" s="62">
        <v>27.58</v>
      </c>
      <c r="I570" s="62">
        <v>0.84499113687812855</v>
      </c>
      <c r="J570" s="61">
        <v>-2418566</v>
      </c>
      <c r="K570" s="62">
        <v>-118.89276538246217</v>
      </c>
      <c r="L570" s="62">
        <v>3755.868544600939</v>
      </c>
      <c r="M570" s="62">
        <v>94.91</v>
      </c>
      <c r="N570" s="63">
        <v>49.366315461455031</v>
      </c>
      <c r="O570" s="64">
        <v>1849.2501417714652</v>
      </c>
      <c r="P570" s="63">
        <v>61.641671392382172</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454.31387202941534</v>
      </c>
      <c r="P571" s="63">
        <v>15.143795734313844</v>
      </c>
    </row>
    <row r="572" spans="1:16">
      <c r="A572" s="60" t="s">
        <v>115</v>
      </c>
      <c r="B572" s="60" t="s">
        <v>287</v>
      </c>
      <c r="C572" s="61">
        <v>1639886673</v>
      </c>
      <c r="D572" s="61">
        <v>28000000</v>
      </c>
      <c r="E572" s="62">
        <v>102.84713788756915</v>
      </c>
      <c r="F572" s="62">
        <v>45.347062560656589</v>
      </c>
      <c r="G572" s="61">
        <v>4.7491070000000004</v>
      </c>
      <c r="H572" s="62">
        <v>81.900000000000006</v>
      </c>
      <c r="I572" s="62">
        <v>-2.7399868933963774</v>
      </c>
      <c r="J572" s="61">
        <v>3154808</v>
      </c>
      <c r="K572" s="62">
        <v>718.90270342917859</v>
      </c>
      <c r="L572" s="62">
        <v>1428.5714285714287</v>
      </c>
      <c r="M572" s="62">
        <v>16.96</v>
      </c>
      <c r="N572" s="63">
        <v>25.72990536366402</v>
      </c>
      <c r="O572" s="64">
        <v>155.28267371805259</v>
      </c>
      <c r="P572" s="63">
        <v>5.1760891239350864</v>
      </c>
    </row>
    <row r="573" spans="1:16">
      <c r="A573" s="60" t="s">
        <v>313</v>
      </c>
      <c r="B573" s="60" t="s">
        <v>287</v>
      </c>
      <c r="C573" s="61">
        <v>76967995</v>
      </c>
      <c r="D573" s="61">
        <v>28340000</v>
      </c>
      <c r="E573" s="62">
        <v>88.355022241185651</v>
      </c>
      <c r="F573" s="62">
        <v>115.46959178387523</v>
      </c>
      <c r="G573" s="61">
        <v>16.64443</v>
      </c>
      <c r="H573" s="62">
        <v>27.2</v>
      </c>
      <c r="I573" s="62">
        <v>0.33103931373403483</v>
      </c>
      <c r="J573" s="61">
        <v>-51595</v>
      </c>
      <c r="K573" s="62">
        <v>-14830.50683205737</v>
      </c>
      <c r="L573" s="62">
        <v>1411.4326040931546</v>
      </c>
      <c r="M573" s="62">
        <v>58.73</v>
      </c>
      <c r="N573" s="63">
        <v>55.438618331220148</v>
      </c>
      <c r="O573" s="64">
        <v>2262.3191507011352</v>
      </c>
      <c r="P573" s="63">
        <v>75.41063835670451</v>
      </c>
    </row>
    <row r="574" spans="1:16">
      <c r="A574" s="60" t="s">
        <v>17</v>
      </c>
      <c r="B574" s="60" t="s">
        <v>287</v>
      </c>
      <c r="C574" s="61">
        <v>1829648308</v>
      </c>
      <c r="D574" s="61">
        <v>35100498</v>
      </c>
      <c r="E574" s="62">
        <v>448.67139825057154</v>
      </c>
      <c r="F574" s="62">
        <v>2556.495912112538</v>
      </c>
      <c r="G574" s="61">
        <v>17.518242999999998</v>
      </c>
      <c r="H574" s="62">
        <v>5.09</v>
      </c>
      <c r="I574" s="62">
        <v>-1.9166020493843323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79.4586191867091</v>
      </c>
      <c r="F575" s="62">
        <v>43.278115025440684</v>
      </c>
      <c r="G575" s="61">
        <v>14.576017</v>
      </c>
      <c r="H575" s="62">
        <v>34.54</v>
      </c>
      <c r="I575" s="62">
        <v>-2.7802461555090474E-2</v>
      </c>
      <c r="J575" s="61">
        <v>31231591</v>
      </c>
      <c r="K575" s="62">
        <v>58.786630498587151</v>
      </c>
      <c r="L575" s="62">
        <v>740.74074074074076</v>
      </c>
      <c r="M575" s="62">
        <v>26.99</v>
      </c>
      <c r="N575" s="63">
        <v>60.410642505321476</v>
      </c>
      <c r="O575" s="64">
        <v>501.51772431126824</v>
      </c>
      <c r="P575" s="63">
        <v>16.717257477042274</v>
      </c>
    </row>
    <row r="576" spans="1:16">
      <c r="A576" s="60" t="s">
        <v>716</v>
      </c>
      <c r="B576" s="60" t="s">
        <v>287</v>
      </c>
      <c r="C576" s="61">
        <v>1697139850</v>
      </c>
      <c r="D576" s="61">
        <v>63000000</v>
      </c>
      <c r="E576" s="62">
        <v>69.633829965464429</v>
      </c>
      <c r="F576" s="62">
        <v>92.108240695058768</v>
      </c>
      <c r="G576" s="61">
        <v>44.915382999999999</v>
      </c>
      <c r="H576" s="62">
        <v>12.79</v>
      </c>
      <c r="I576" s="62">
        <v>-0.18441534234682422</v>
      </c>
      <c r="J576" s="61">
        <v>-9013360</v>
      </c>
      <c r="K576" s="62">
        <v>-83.875491492628726</v>
      </c>
      <c r="L576" s="62">
        <v>634.92063492063494</v>
      </c>
      <c r="M576" s="62">
        <v>71.290000000000006</v>
      </c>
      <c r="N576" s="63">
        <v>54.420812035785445</v>
      </c>
      <c r="O576" s="64">
        <v>312.65879894458078</v>
      </c>
      <c r="P576" s="63">
        <v>10.42195996481936</v>
      </c>
    </row>
    <row r="577" spans="1:16">
      <c r="A577" s="60" t="s">
        <v>528</v>
      </c>
      <c r="B577" s="60" t="s">
        <v>287</v>
      </c>
      <c r="C577" s="61">
        <v>2429481251</v>
      </c>
      <c r="D577" s="61">
        <v>70000000</v>
      </c>
      <c r="E577" s="62">
        <v>49.172209214670403</v>
      </c>
      <c r="F577" s="62">
        <v>17.133173942393867</v>
      </c>
      <c r="G577" s="61">
        <v>19.831706000000001</v>
      </c>
      <c r="H577" s="62">
        <v>41.02</v>
      </c>
      <c r="I577" s="62">
        <v>0.2583276199568445</v>
      </c>
      <c r="J577" s="61">
        <v>13856774</v>
      </c>
      <c r="K577" s="62">
        <v>207.11891526844559</v>
      </c>
      <c r="L577" s="62">
        <v>571.42857142857144</v>
      </c>
      <c r="M577" s="62">
        <v>28.33</v>
      </c>
      <c r="N577" s="63">
        <v>27.509129606328752</v>
      </c>
      <c r="O577" s="64">
        <v>1360.5212767116727</v>
      </c>
      <c r="P577" s="63">
        <v>45.350709223722426</v>
      </c>
    </row>
    <row r="578" spans="1:16">
      <c r="A578" s="60" t="s">
        <v>343</v>
      </c>
      <c r="B578" s="60" t="s">
        <v>287</v>
      </c>
      <c r="C578" s="61">
        <v>4894491923</v>
      </c>
      <c r="D578" s="61">
        <v>81950000</v>
      </c>
      <c r="E578" s="62">
        <v>27.021689293980764</v>
      </c>
      <c r="F578" s="62">
        <v>10.991128449859982</v>
      </c>
      <c r="G578" s="61">
        <v>48.191560000000003</v>
      </c>
      <c r="H578" s="62">
        <v>30.72</v>
      </c>
      <c r="I578" s="62">
        <v>1.4106848785424901</v>
      </c>
      <c r="J578" s="61">
        <v>52632181</v>
      </c>
      <c r="K578" s="62">
        <v>46.710965673263665</v>
      </c>
      <c r="L578" s="62">
        <v>488.10250152532029</v>
      </c>
      <c r="M578" s="62">
        <v>58.8</v>
      </c>
      <c r="N578" s="63">
        <v>20.919036814252596</v>
      </c>
      <c r="O578" s="64">
        <v>1812.4592624613417</v>
      </c>
      <c r="P578" s="63">
        <v>60.415308748711389</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1271.3204683272168</v>
      </c>
      <c r="P579" s="63">
        <v>42.377348944240559</v>
      </c>
    </row>
    <row r="580" spans="1:16">
      <c r="A580" s="60" t="s">
        <v>289</v>
      </c>
      <c r="B580" s="60" t="s">
        <v>287</v>
      </c>
      <c r="C580" s="61">
        <v>4489506254</v>
      </c>
      <c r="D580" s="61">
        <v>100000000</v>
      </c>
      <c r="E580" s="62">
        <v>493.1489285106656</v>
      </c>
      <c r="F580" s="62">
        <v>2465.744642553328</v>
      </c>
      <c r="G580" s="61">
        <v>35.895862999999999</v>
      </c>
      <c r="H580" s="62">
        <v>2.2599999999999998</v>
      </c>
      <c r="I580" s="62">
        <v>1.8411962177411478E-2</v>
      </c>
      <c r="J580" s="61">
        <v>-156863405</v>
      </c>
      <c r="K580" s="62">
        <v>-1.2749946362569395</v>
      </c>
      <c r="L580" s="62">
        <v>400</v>
      </c>
      <c r="M580" s="62">
        <v>35.89</v>
      </c>
      <c r="N580" s="63">
        <v>14.665780125180868</v>
      </c>
      <c r="O580" s="64">
        <v>1938.696375600591</v>
      </c>
      <c r="P580" s="63">
        <v>64.623212520019692</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595.22103217586289</v>
      </c>
      <c r="P581" s="63">
        <v>19.840701072528763</v>
      </c>
    </row>
    <row r="582" spans="1:16">
      <c r="A582" s="60" t="s">
        <v>0</v>
      </c>
      <c r="B582" s="60" t="s">
        <v>287</v>
      </c>
      <c r="C582" s="61">
        <v>11903282434</v>
      </c>
      <c r="D582" s="61">
        <v>149798932</v>
      </c>
      <c r="E582" s="62">
        <v>15.073530072914947</v>
      </c>
      <c r="F582" s="62">
        <v>3.3541694571660781</v>
      </c>
      <c r="G582" s="61">
        <v>88.406610999999998</v>
      </c>
      <c r="H582" s="62">
        <v>30.02</v>
      </c>
      <c r="I582" s="62">
        <v>-1.1948109720799955</v>
      </c>
      <c r="J582" s="61">
        <v>21625828</v>
      </c>
      <c r="K582" s="62">
        <v>207.8055906113745</v>
      </c>
      <c r="L582" s="62">
        <v>267.02460068273382</v>
      </c>
      <c r="M582" s="62">
        <v>59.01</v>
      </c>
      <c r="N582" s="63">
        <v>53.947790459449898</v>
      </c>
      <c r="O582" s="64">
        <v>253.37666019261241</v>
      </c>
      <c r="P582" s="63">
        <v>8.4458886730870795</v>
      </c>
    </row>
    <row r="583" spans="1:16">
      <c r="A583" s="60" t="s">
        <v>291</v>
      </c>
      <c r="B583" s="60" t="s">
        <v>287</v>
      </c>
      <c r="C583" s="61">
        <v>16001001473</v>
      </c>
      <c r="D583" s="61">
        <v>194529076</v>
      </c>
      <c r="E583" s="62">
        <v>9.5194237154417785</v>
      </c>
      <c r="F583" s="62">
        <v>0.65247649425540744</v>
      </c>
      <c r="G583" s="61">
        <v>55.665987999999999</v>
      </c>
      <c r="H583" s="62">
        <v>75.5</v>
      </c>
      <c r="I583" s="62">
        <v>1.8052900238661491</v>
      </c>
      <c r="J583" s="61">
        <v>133437319</v>
      </c>
      <c r="K583" s="62">
        <v>109.3373338833344</v>
      </c>
      <c r="L583" s="62">
        <v>205.6247879365859</v>
      </c>
      <c r="M583" s="62">
        <v>28.61</v>
      </c>
      <c r="N583" s="63">
        <v>61.030998319960659</v>
      </c>
      <c r="O583" s="64">
        <v>1294.806666303735</v>
      </c>
      <c r="P583" s="63">
        <v>43.160222210124502</v>
      </c>
    </row>
    <row r="584" spans="1:16">
      <c r="A584" s="60" t="s">
        <v>136</v>
      </c>
      <c r="B584" s="60" t="s">
        <v>287</v>
      </c>
      <c r="C584" s="61">
        <v>16338135196</v>
      </c>
      <c r="D584" s="61">
        <v>277292576</v>
      </c>
      <c r="E584" s="62">
        <v>26.597407174844214</v>
      </c>
      <c r="F584" s="62">
        <v>9.5918208696810598</v>
      </c>
      <c r="G584" s="61">
        <v>137.36788300000001</v>
      </c>
      <c r="H584" s="62">
        <v>10.95</v>
      </c>
      <c r="I584" s="62">
        <v>0.15994937814549104</v>
      </c>
      <c r="J584" s="61">
        <v>-114083192</v>
      </c>
      <c r="K584" s="62">
        <v>-24.306172639349011</v>
      </c>
      <c r="L584" s="62">
        <v>144.25196872201872</v>
      </c>
      <c r="M584" s="62">
        <v>49.53</v>
      </c>
      <c r="N584" s="63">
        <v>30.453477499447047</v>
      </c>
      <c r="O584" s="64">
        <v>915.31040437165564</v>
      </c>
      <c r="P584" s="63">
        <v>30.510346812388523</v>
      </c>
    </row>
    <row r="585" spans="1:16">
      <c r="A585" s="60" t="s">
        <v>420</v>
      </c>
      <c r="B585" s="60" t="s">
        <v>287</v>
      </c>
      <c r="C585" s="61">
        <v>7850147630</v>
      </c>
      <c r="D585" s="61">
        <v>390000000</v>
      </c>
      <c r="E585" s="62">
        <v>124.16961569503944</v>
      </c>
      <c r="F585" s="62">
        <v>15.919181499364031</v>
      </c>
      <c r="G585" s="61">
        <v>16.107241999999999</v>
      </c>
      <c r="H585" s="62">
        <v>20</v>
      </c>
      <c r="I585" s="62">
        <v>-2.6447976200703494E-2</v>
      </c>
      <c r="J585" s="61">
        <v>-154878371</v>
      </c>
      <c r="K585" s="62">
        <v>-50.362099947448442</v>
      </c>
      <c r="L585" s="62">
        <v>102.56410256410257</v>
      </c>
      <c r="M585" s="62">
        <v>4.13</v>
      </c>
      <c r="N585" s="63">
        <v>14.244928020982345</v>
      </c>
      <c r="O585" s="64">
        <v>911.54511118591506</v>
      </c>
      <c r="P585" s="63">
        <v>30.384837039530503</v>
      </c>
    </row>
    <row r="586" spans="1:16">
      <c r="A586" s="60" t="s">
        <v>20</v>
      </c>
      <c r="B586" s="60" t="s">
        <v>287</v>
      </c>
      <c r="C586" s="61">
        <v>1735116415</v>
      </c>
      <c r="D586" s="61">
        <v>400000000</v>
      </c>
      <c r="E586" s="62">
        <v>24.231251432672739</v>
      </c>
      <c r="F586" s="62">
        <v>6.7309031757424274</v>
      </c>
      <c r="G586" s="61">
        <v>175.248232</v>
      </c>
      <c r="H586" s="62">
        <v>9.42</v>
      </c>
      <c r="I586" s="62">
        <v>0.2226640111591838</v>
      </c>
      <c r="J586" s="61">
        <v>-80036018</v>
      </c>
      <c r="K586" s="62">
        <v>-44.979748992509847</v>
      </c>
      <c r="L586" s="62">
        <v>100</v>
      </c>
      <c r="M586" s="62">
        <v>43.81</v>
      </c>
      <c r="N586" s="63">
        <v>62.669573509340381</v>
      </c>
      <c r="O586" s="64">
        <v>1594.1689244170859</v>
      </c>
      <c r="P586" s="63">
        <v>53.138964147236194</v>
      </c>
    </row>
    <row r="587" spans="1:16">
      <c r="A587" s="60" t="s">
        <v>290</v>
      </c>
      <c r="B587" s="60" t="s">
        <v>287</v>
      </c>
      <c r="C587" s="61">
        <v>6286808537</v>
      </c>
      <c r="D587" s="61">
        <v>424397982</v>
      </c>
      <c r="E587" s="62">
        <v>70.033240333048028</v>
      </c>
      <c r="F587" s="62">
        <v>27.502974135665593</v>
      </c>
      <c r="G587" s="61">
        <v>82.424139999999994</v>
      </c>
      <c r="H587" s="62">
        <v>6.93</v>
      </c>
      <c r="I587" s="62">
        <v>-3.1563357560258076E-2</v>
      </c>
      <c r="J587" s="61">
        <v>-167012251</v>
      </c>
      <c r="K587" s="62">
        <v>-15.246713200698073</v>
      </c>
      <c r="L587" s="62">
        <v>94.25115503965803</v>
      </c>
      <c r="M587" s="62">
        <v>19.420000000000002</v>
      </c>
      <c r="N587" s="63">
        <v>44.429348955154651</v>
      </c>
      <c r="O587" s="64">
        <v>857.55218508584062</v>
      </c>
      <c r="P587" s="63">
        <v>28.585072836194687</v>
      </c>
    </row>
    <row r="588" spans="1:16">
      <c r="A588" s="60" t="s">
        <v>360</v>
      </c>
      <c r="B588" s="60" t="s">
        <v>287</v>
      </c>
      <c r="C588" s="61">
        <v>7693162624</v>
      </c>
      <c r="D588" s="61">
        <v>474600000</v>
      </c>
      <c r="E588" s="62">
        <v>10.997305292013676</v>
      </c>
      <c r="F588" s="62">
        <v>0.72411670959845631</v>
      </c>
      <c r="G588" s="61">
        <v>113.270408</v>
      </c>
      <c r="H588" s="62">
        <v>32.119999999999997</v>
      </c>
      <c r="I588" s="62">
        <v>-1.7521112357898758</v>
      </c>
      <c r="J588" s="61">
        <v>-76940951</v>
      </c>
      <c r="K588" s="62">
        <v>-197.38773439387305</v>
      </c>
      <c r="L588" s="62">
        <v>84.281500210703754</v>
      </c>
      <c r="M588" s="62">
        <v>23.86</v>
      </c>
      <c r="N588" s="63">
        <v>41.768005346141983</v>
      </c>
      <c r="O588" s="64">
        <v>526.10408535299928</v>
      </c>
      <c r="P588" s="63">
        <v>17.536802845099977</v>
      </c>
    </row>
    <row r="589" spans="1:16">
      <c r="A589" s="60" t="s">
        <v>19</v>
      </c>
      <c r="B589" s="60" t="s">
        <v>287</v>
      </c>
      <c r="C589" s="61">
        <v>4880226905</v>
      </c>
      <c r="D589" s="61">
        <v>480000000</v>
      </c>
      <c r="E589" s="62">
        <v>27.169586582136652</v>
      </c>
      <c r="F589" s="62">
        <v>8.0861864827787659</v>
      </c>
      <c r="G589" s="61">
        <v>200.330117</v>
      </c>
      <c r="H589" s="62">
        <v>7.35</v>
      </c>
      <c r="I589" s="62">
        <v>-0.37189797054990414</v>
      </c>
      <c r="J589" s="61">
        <v>35267669</v>
      </c>
      <c r="K589" s="62">
        <v>95.271394318688877</v>
      </c>
      <c r="L589" s="62">
        <v>83.333333333333329</v>
      </c>
      <c r="M589" s="62">
        <v>41.73</v>
      </c>
      <c r="N589" s="63">
        <v>25.272516359951695</v>
      </c>
      <c r="O589" s="64">
        <v>453.35390941097609</v>
      </c>
      <c r="P589" s="63">
        <v>15.11179698036587</v>
      </c>
    </row>
    <row r="590" spans="1:16">
      <c r="A590" s="60" t="s">
        <v>73</v>
      </c>
      <c r="B590" s="60" t="s">
        <v>287</v>
      </c>
      <c r="C590" s="61">
        <v>4342116936</v>
      </c>
      <c r="D590" s="61">
        <v>490000000</v>
      </c>
      <c r="E590" s="62">
        <v>47.247899618246421</v>
      </c>
      <c r="F590" s="62">
        <v>10.713809437244086</v>
      </c>
      <c r="G590" s="61">
        <v>88.016211999999996</v>
      </c>
      <c r="H590" s="62">
        <v>9.6199999999999992</v>
      </c>
      <c r="I590" s="62">
        <v>-9.6306565084502083E-2</v>
      </c>
      <c r="J590" s="61">
        <v>111486274</v>
      </c>
      <c r="K590" s="62">
        <v>39.556439028539067</v>
      </c>
      <c r="L590" s="62">
        <v>81.632653061224488</v>
      </c>
      <c r="M590" s="62">
        <v>17.96</v>
      </c>
      <c r="N590" s="63">
        <v>24.591625636326011</v>
      </c>
      <c r="O590" s="64">
        <v>117.10906964973822</v>
      </c>
      <c r="P590" s="63">
        <v>3.9036356549912741</v>
      </c>
    </row>
    <row r="591" spans="1:16">
      <c r="A591" s="60" t="s">
        <v>96</v>
      </c>
      <c r="B591" s="60" t="s">
        <v>287</v>
      </c>
      <c r="C591" s="61">
        <v>2553702389</v>
      </c>
      <c r="D591" s="61">
        <v>500000000</v>
      </c>
      <c r="E591" s="62">
        <v>42.005731682088019</v>
      </c>
      <c r="F591" s="62">
        <v>28.003821121392011</v>
      </c>
      <c r="G591" s="61">
        <v>299.480053</v>
      </c>
      <c r="H591" s="62">
        <v>3.18</v>
      </c>
      <c r="I591" s="62">
        <v>-2.7166507405600449E-2</v>
      </c>
      <c r="J591" s="61">
        <v>75735008</v>
      </c>
      <c r="K591" s="62">
        <v>19.805900066716834</v>
      </c>
      <c r="L591" s="62">
        <v>80</v>
      </c>
      <c r="M591" s="62">
        <v>59.89</v>
      </c>
      <c r="N591" s="63">
        <v>46.058177788483142</v>
      </c>
      <c r="O591" s="64">
        <v>726.57905639077342</v>
      </c>
      <c r="P591" s="63">
        <v>24.219301879692448</v>
      </c>
    </row>
    <row r="592" spans="1:16">
      <c r="A592" s="60" t="s">
        <v>199</v>
      </c>
      <c r="B592" s="60" t="s">
        <v>287</v>
      </c>
      <c r="C592" s="61">
        <v>1509446134</v>
      </c>
      <c r="D592" s="61">
        <v>546000000</v>
      </c>
      <c r="E592" s="62">
        <v>41.301528628635737</v>
      </c>
      <c r="F592" s="62">
        <v>18.910956331792921</v>
      </c>
      <c r="G592" s="61">
        <v>205.642202</v>
      </c>
      <c r="H592" s="62">
        <v>4.71</v>
      </c>
      <c r="I592" s="62">
        <v>-0.22233586370345559</v>
      </c>
      <c r="J592" s="61">
        <v>-45102815</v>
      </c>
      <c r="K592" s="62">
        <v>-48.422698228480861</v>
      </c>
      <c r="L592" s="62">
        <v>73.260073260073256</v>
      </c>
      <c r="M592" s="62">
        <v>37.659999999999997</v>
      </c>
      <c r="N592" s="63">
        <v>38.363616764463949</v>
      </c>
      <c r="O592" s="64">
        <v>103.61481003495807</v>
      </c>
      <c r="P592" s="63">
        <v>3.4538270011652688</v>
      </c>
    </row>
    <row r="593" spans="1:16">
      <c r="A593" s="60" t="s">
        <v>75</v>
      </c>
      <c r="B593" s="60" t="s">
        <v>287</v>
      </c>
      <c r="C593" s="61">
        <v>11763538202</v>
      </c>
      <c r="D593" s="61">
        <v>1300000000</v>
      </c>
      <c r="E593" s="62">
        <v>39.878315308667133</v>
      </c>
      <c r="F593" s="62">
        <v>5.1126045267521967</v>
      </c>
      <c r="G593" s="61">
        <v>158.22672900000001</v>
      </c>
      <c r="H593" s="62">
        <v>6.34</v>
      </c>
      <c r="I593" s="62">
        <v>-2.631801733676653E-2</v>
      </c>
      <c r="J593" s="61">
        <v>13336188</v>
      </c>
      <c r="K593" s="62">
        <v>584.87477830996386</v>
      </c>
      <c r="L593" s="62">
        <v>30.76923076923077</v>
      </c>
      <c r="M593" s="62">
        <v>12.17</v>
      </c>
      <c r="N593" s="63">
        <v>26.240053915917031</v>
      </c>
      <c r="O593" s="64">
        <v>151.73059023015963</v>
      </c>
      <c r="P593" s="63">
        <v>5.0576863410053212</v>
      </c>
    </row>
    <row r="594" spans="1:16">
      <c r="A594" s="60" t="s">
        <v>135</v>
      </c>
      <c r="B594" s="60" t="s">
        <v>287</v>
      </c>
      <c r="C594" s="61">
        <v>12175279869</v>
      </c>
      <c r="D594" s="61">
        <v>1762000000</v>
      </c>
      <c r="E594" s="62">
        <v>16.891808374454204</v>
      </c>
      <c r="F594" s="62">
        <v>3.1955747965293613</v>
      </c>
      <c r="G594" s="61">
        <v>624.90556200000003</v>
      </c>
      <c r="H594" s="62">
        <v>3.79</v>
      </c>
      <c r="I594" s="62">
        <v>0.17518807129881653</v>
      </c>
      <c r="J594" s="61">
        <v>527350742</v>
      </c>
      <c r="K594" s="62">
        <v>10.023689319090785</v>
      </c>
      <c r="L594" s="62">
        <v>22.701475595913735</v>
      </c>
      <c r="M594" s="62">
        <v>35.46</v>
      </c>
      <c r="N594" s="63">
        <v>17.813850952116347</v>
      </c>
      <c r="O594" s="64">
        <v>2102.4154389565915</v>
      </c>
      <c r="P594" s="63">
        <v>70.080514631886388</v>
      </c>
    </row>
    <row r="595" spans="1:16">
      <c r="A595" s="35" t="s">
        <v>5</v>
      </c>
      <c r="B595" s="35" t="s">
        <v>745</v>
      </c>
      <c r="C595" s="36">
        <v>290909226000</v>
      </c>
      <c r="D595" s="36">
        <v>2200000000</v>
      </c>
      <c r="E595" s="37">
        <v>0.43996629154260725</v>
      </c>
      <c r="F595" s="37">
        <v>2.0831737288949208E-3</v>
      </c>
      <c r="G595" s="36">
        <v>941.18174399999998</v>
      </c>
      <c r="H595" s="37">
        <v>96.6</v>
      </c>
      <c r="I595" s="37">
        <v>-2.1205623938668765</v>
      </c>
      <c r="J595" s="36">
        <v>4634415000</v>
      </c>
      <c r="K595" s="37">
        <v>45.572094859869047</v>
      </c>
      <c r="L595" s="37">
        <v>18.181818181818183</v>
      </c>
      <c r="M595" s="37">
        <v>42.78</v>
      </c>
      <c r="N595" s="38">
        <v>52.938839616880983</v>
      </c>
      <c r="O595" s="39">
        <v>332.44918945317158</v>
      </c>
      <c r="P595" s="38">
        <v>11.081639648439053</v>
      </c>
    </row>
    <row r="596" spans="1:16">
      <c r="A596" s="35" t="s">
        <v>239</v>
      </c>
      <c r="B596" s="35" t="s">
        <v>745</v>
      </c>
      <c r="C596" s="36">
        <v>243598033000</v>
      </c>
      <c r="D596" s="36">
        <v>3500000000</v>
      </c>
      <c r="E596" s="37">
        <v>1.6991833724711904</v>
      </c>
      <c r="F596" s="37">
        <v>9.7096192712639463E-3</v>
      </c>
      <c r="G596" s="36">
        <v>463.44384700000001</v>
      </c>
      <c r="H596" s="37">
        <v>50.8</v>
      </c>
      <c r="I596" s="37">
        <v>-1.1616239763052789</v>
      </c>
      <c r="J596" s="36">
        <v>10457008000</v>
      </c>
      <c r="K596" s="37">
        <v>16.735188497512866</v>
      </c>
      <c r="L596" s="37">
        <v>11.428571428571429</v>
      </c>
      <c r="M596" s="37">
        <v>13.24</v>
      </c>
      <c r="N596" s="38">
        <v>59.499713511362124</v>
      </c>
      <c r="O596" s="39">
        <v>157.2689617723783</v>
      </c>
      <c r="P596" s="38">
        <v>5.2422987257459432</v>
      </c>
    </row>
    <row r="597" spans="1:16">
      <c r="A597" s="30" t="s">
        <v>64</v>
      </c>
      <c r="B597" s="30" t="s">
        <v>357</v>
      </c>
      <c r="C597" s="31">
        <v>240921520</v>
      </c>
      <c r="D597" s="31">
        <v>7425000</v>
      </c>
      <c r="E597" s="32">
        <v>45.322430569435554</v>
      </c>
      <c r="F597" s="32">
        <v>37.913236354798968</v>
      </c>
      <c r="G597" s="31">
        <v>5.4653780000000003</v>
      </c>
      <c r="H597" s="32">
        <v>161.5</v>
      </c>
      <c r="I597" s="32">
        <v>6.6920731672839784</v>
      </c>
      <c r="J597" s="31">
        <v>-3585419</v>
      </c>
      <c r="K597" s="32">
        <v>-333.4129149201251</v>
      </c>
      <c r="L597" s="32">
        <v>5387.2053872053875</v>
      </c>
      <c r="M597" s="32">
        <v>73.599999999999994</v>
      </c>
      <c r="N597" s="33">
        <v>95.206491953348859</v>
      </c>
      <c r="O597" s="34">
        <v>2275.9766404902903</v>
      </c>
      <c r="P597" s="33">
        <v>75.865888016343007</v>
      </c>
    </row>
    <row r="598" spans="1:16">
      <c r="A598" s="30" t="s">
        <v>546</v>
      </c>
      <c r="B598" s="30" t="s">
        <v>357</v>
      </c>
      <c r="C598" s="31">
        <v>155992742</v>
      </c>
      <c r="D598" s="31">
        <v>8000000</v>
      </c>
      <c r="E598" s="32">
        <v>88.037778771626478</v>
      </c>
      <c r="F598" s="32">
        <v>47.846618897623088</v>
      </c>
      <c r="G598" s="31">
        <v>2.010942</v>
      </c>
      <c r="H598" s="32">
        <v>226</v>
      </c>
      <c r="I598" s="32">
        <v>-15.342591265865963</v>
      </c>
      <c r="J598" s="31">
        <v>-115395100</v>
      </c>
      <c r="K598" s="32">
        <v>-15.945217777877916</v>
      </c>
      <c r="L598" s="32">
        <v>5000</v>
      </c>
      <c r="M598" s="32">
        <v>25.13</v>
      </c>
      <c r="N598" s="33">
        <v>86.727216051470165</v>
      </c>
      <c r="O598" s="34">
        <v>164.06905984433092</v>
      </c>
      <c r="P598" s="33">
        <v>5.4689686614776978</v>
      </c>
    </row>
    <row r="599" spans="1:16">
      <c r="A599" s="30" t="s">
        <v>104</v>
      </c>
      <c r="B599" s="30" t="s">
        <v>357</v>
      </c>
      <c r="C599" s="31">
        <v>360638941</v>
      </c>
      <c r="D599" s="31">
        <v>15000000</v>
      </c>
      <c r="E599" s="32">
        <v>15.617849953068358</v>
      </c>
      <c r="F599" s="32">
        <v>4.9112735701472827</v>
      </c>
      <c r="G599" s="31">
        <v>12.081939999999999</v>
      </c>
      <c r="H599" s="32">
        <v>212</v>
      </c>
      <c r="I599" s="32">
        <v>12.384622237441306</v>
      </c>
      <c r="J599" s="31">
        <v>3667696</v>
      </c>
      <c r="K599" s="32">
        <v>867.02932849396461</v>
      </c>
      <c r="L599" s="32">
        <v>2666.6666666666665</v>
      </c>
      <c r="M599" s="32">
        <v>80.540000000000006</v>
      </c>
      <c r="N599" s="33">
        <v>98.067344001997398</v>
      </c>
      <c r="O599" s="34">
        <v>2007.3189621497193</v>
      </c>
      <c r="P599" s="33">
        <v>66.910632071657304</v>
      </c>
    </row>
    <row r="600" spans="1:16">
      <c r="A600" s="30" t="s">
        <v>336</v>
      </c>
      <c r="B600" s="30" t="s">
        <v>357</v>
      </c>
      <c r="C600" s="31">
        <v>919757915</v>
      </c>
      <c r="D600" s="31">
        <v>19440000</v>
      </c>
      <c r="E600" s="32">
        <v>68.400827370935815</v>
      </c>
      <c r="F600" s="32">
        <v>14.846249277433934</v>
      </c>
      <c r="G600" s="31">
        <v>2.4591859999999999</v>
      </c>
      <c r="H600" s="32">
        <v>237.8</v>
      </c>
      <c r="I600" s="32">
        <v>-2.7730607995298158</v>
      </c>
      <c r="J600" s="31">
        <v>-13239520</v>
      </c>
      <c r="K600" s="32">
        <v>-347.99448922619553</v>
      </c>
      <c r="L600" s="32">
        <v>2057.6131687242801</v>
      </c>
      <c r="M600" s="32">
        <v>12.65</v>
      </c>
      <c r="N600" s="33">
        <v>78.501147953787751</v>
      </c>
      <c r="O600" s="34">
        <v>315.76192846798222</v>
      </c>
      <c r="P600" s="33">
        <v>10.525397615599408</v>
      </c>
    </row>
    <row r="601" spans="1:16">
      <c r="A601" s="30" t="s">
        <v>727</v>
      </c>
      <c r="B601" s="30" t="s">
        <v>357</v>
      </c>
      <c r="C601" s="31">
        <v>455277050</v>
      </c>
      <c r="D601" s="31">
        <v>31042007</v>
      </c>
      <c r="E601" s="32">
        <v>9.1560666506864283</v>
      </c>
      <c r="F601" s="32">
        <v>1.638651680874176</v>
      </c>
      <c r="G601" s="31">
        <v>24.164194999999999</v>
      </c>
      <c r="H601" s="32">
        <v>180.8</v>
      </c>
      <c r="I601" s="32">
        <v>8.6270790322851951</v>
      </c>
      <c r="J601" s="31">
        <v>8883359</v>
      </c>
      <c r="K601" s="32">
        <v>628.99194550169591</v>
      </c>
      <c r="L601" s="32">
        <v>1288.5764763856926</v>
      </c>
      <c r="M601" s="32">
        <v>77.84</v>
      </c>
      <c r="N601" s="33">
        <v>83.014332507635672</v>
      </c>
      <c r="O601" s="34">
        <v>2451.7847213277805</v>
      </c>
      <c r="P601" s="33">
        <v>81.726157377592685</v>
      </c>
    </row>
    <row r="602" spans="1:16">
      <c r="A602" s="30" t="s">
        <v>553</v>
      </c>
      <c r="B602" s="30" t="s">
        <v>357</v>
      </c>
      <c r="C602" s="31">
        <v>9944531679</v>
      </c>
      <c r="D602" s="31">
        <v>125000000</v>
      </c>
      <c r="E602" s="32">
        <v>8.3108097403729015</v>
      </c>
      <c r="F602" s="32">
        <v>0.3536514783137405</v>
      </c>
      <c r="G602" s="31">
        <v>25.599695000000001</v>
      </c>
      <c r="H602" s="32">
        <v>188.1</v>
      </c>
      <c r="I602" s="32">
        <v>-8.6805299274714116</v>
      </c>
      <c r="J602" s="31">
        <v>199317137</v>
      </c>
      <c r="K602" s="32">
        <v>117.90255646708391</v>
      </c>
      <c r="L602" s="32">
        <v>320</v>
      </c>
      <c r="M602" s="32">
        <v>20.47</v>
      </c>
      <c r="N602" s="33">
        <v>14.881840592712162</v>
      </c>
      <c r="O602" s="34">
        <v>234.33788182283564</v>
      </c>
      <c r="P602" s="33">
        <v>7.811262727427855</v>
      </c>
    </row>
    <row r="603" spans="1:16">
      <c r="A603" s="30" t="s">
        <v>65</v>
      </c>
      <c r="B603" s="30" t="s">
        <v>357</v>
      </c>
      <c r="C603" s="31">
        <v>2454857833</v>
      </c>
      <c r="D603" s="31">
        <v>150000000</v>
      </c>
      <c r="E603" s="32">
        <v>99.860644470641233</v>
      </c>
      <c r="F603" s="32">
        <v>35.038822621277625</v>
      </c>
      <c r="G603" s="31">
        <v>20.225930999999999</v>
      </c>
      <c r="H603" s="32">
        <v>19.809999999999999</v>
      </c>
      <c r="I603" s="32">
        <v>-6.6737327443600947E-2</v>
      </c>
      <c r="J603" s="31">
        <v>-74622811</v>
      </c>
      <c r="K603" s="32">
        <v>-38.192075074738206</v>
      </c>
      <c r="L603" s="32">
        <v>266.66666666666669</v>
      </c>
      <c r="M603" s="32">
        <v>13.48</v>
      </c>
      <c r="N603" s="33">
        <v>32.415891618364775</v>
      </c>
      <c r="O603" s="34">
        <v>1767.6446307022616</v>
      </c>
      <c r="P603" s="33">
        <v>58.921487690075388</v>
      </c>
    </row>
    <row r="604" spans="1:16">
      <c r="A604" s="30" t="s">
        <v>295</v>
      </c>
      <c r="B604" s="30" t="s">
        <v>357</v>
      </c>
      <c r="C604" s="31">
        <v>67808233000</v>
      </c>
      <c r="D604" s="31">
        <v>220000000</v>
      </c>
      <c r="E604" s="32">
        <v>2.890626052368547</v>
      </c>
      <c r="F604" s="32">
        <v>8.2636536660049942E-2</v>
      </c>
      <c r="G604" s="31">
        <v>86.823064000000002</v>
      </c>
      <c r="H604" s="32">
        <v>159.4</v>
      </c>
      <c r="I604" s="32">
        <v>-6.1586755528917649</v>
      </c>
      <c r="J604" s="31">
        <v>564104000</v>
      </c>
      <c r="K604" s="32">
        <v>62.009842156765416</v>
      </c>
      <c r="L604" s="32">
        <v>181.81818181818181</v>
      </c>
      <c r="M604" s="32">
        <v>39.46</v>
      </c>
      <c r="N604" s="33">
        <v>52.323195234686352</v>
      </c>
      <c r="O604" s="34">
        <v>275.27313332606201</v>
      </c>
      <c r="P604" s="33">
        <v>9.1757711108687339</v>
      </c>
    </row>
    <row r="605" spans="1:16">
      <c r="A605" s="30" t="s">
        <v>545</v>
      </c>
      <c r="B605" s="30" t="s">
        <v>357</v>
      </c>
      <c r="C605" s="31">
        <v>1049965568</v>
      </c>
      <c r="D605" s="31">
        <v>390000000</v>
      </c>
      <c r="E605" s="32">
        <v>43.56440000004357</v>
      </c>
      <c r="F605" s="32">
        <v>18.617264957283577</v>
      </c>
      <c r="G605" s="31">
        <v>151.529539</v>
      </c>
      <c r="H605" s="32">
        <v>6.06</v>
      </c>
      <c r="I605" s="32">
        <v>-1.0622162641322577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231.44617967647798</v>
      </c>
      <c r="P606" s="33">
        <v>7.7148726558825995</v>
      </c>
    </row>
    <row r="607" spans="1:16">
      <c r="A607" s="30" t="s">
        <v>296</v>
      </c>
      <c r="B607" s="30" t="s">
        <v>357</v>
      </c>
      <c r="C607" s="31">
        <v>34465646741</v>
      </c>
      <c r="D607" s="31">
        <v>621000000</v>
      </c>
      <c r="E607" s="32">
        <v>1.2351340043198813</v>
      </c>
      <c r="F607" s="32">
        <v>5.6826961321365596E-3</v>
      </c>
      <c r="G607" s="31">
        <v>92.579552000000007</v>
      </c>
      <c r="H607" s="32">
        <v>350</v>
      </c>
      <c r="I607" s="32">
        <v>32.162744929329676</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3.2120464590399833</v>
      </c>
      <c r="F608" s="32">
        <v>7.1378810200888515E-2</v>
      </c>
      <c r="G608" s="31">
        <v>1152.410032</v>
      </c>
      <c r="H608" s="32">
        <v>10.81</v>
      </c>
      <c r="I608" s="32">
        <v>0.42551816189063812</v>
      </c>
      <c r="J608" s="31">
        <v>374434153</v>
      </c>
      <c r="K608" s="32">
        <v>120.18134467557503</v>
      </c>
      <c r="L608" s="32">
        <v>8.8888888888888893</v>
      </c>
      <c r="M608" s="32">
        <v>25.6</v>
      </c>
      <c r="N608" s="33">
        <v>47.373497903469016</v>
      </c>
      <c r="O608" s="34">
        <v>2025.2710113714531</v>
      </c>
      <c r="P608" s="33">
        <v>67.509033712381765</v>
      </c>
    </row>
    <row r="609" spans="1:16">
      <c r="A609" s="55" t="s">
        <v>68</v>
      </c>
      <c r="B609" s="55" t="s">
        <v>356</v>
      </c>
      <c r="C609" s="56">
        <v>1840705156</v>
      </c>
      <c r="D609" s="56">
        <v>21000000</v>
      </c>
      <c r="E609" s="57">
        <v>62.816575912418614</v>
      </c>
      <c r="F609" s="57">
        <v>38.847604151155608</v>
      </c>
      <c r="G609" s="56">
        <v>8.2712769999999995</v>
      </c>
      <c r="H609" s="57">
        <v>77</v>
      </c>
      <c r="I609" s="57">
        <v>-1.2877578706735449</v>
      </c>
      <c r="J609" s="56">
        <v>-125144677</v>
      </c>
      <c r="K609" s="57">
        <v>-12.921044975808281</v>
      </c>
      <c r="L609" s="57">
        <v>1904.7619047619048</v>
      </c>
      <c r="M609" s="57">
        <v>39.380000000000003</v>
      </c>
      <c r="N609" s="58">
        <v>21.154940274216422</v>
      </c>
      <c r="O609" s="59">
        <v>412.58794464013926</v>
      </c>
      <c r="P609" s="58">
        <v>13.752931488004641</v>
      </c>
    </row>
    <row r="610" spans="1:16">
      <c r="A610" s="55" t="s">
        <v>292</v>
      </c>
      <c r="B610" s="55" t="s">
        <v>356</v>
      </c>
      <c r="C610" s="56">
        <v>8163584863</v>
      </c>
      <c r="D610" s="56">
        <v>24300000</v>
      </c>
      <c r="E610" s="57">
        <v>11.461868648217441</v>
      </c>
      <c r="F610" s="57">
        <v>0.33007826268383722</v>
      </c>
      <c r="G610" s="56">
        <v>2.442218</v>
      </c>
      <c r="H610" s="57">
        <v>1429</v>
      </c>
      <c r="I610" s="57">
        <v>-17.482710460640874</v>
      </c>
      <c r="J610" s="56">
        <v>-70950936</v>
      </c>
      <c r="K610" s="57">
        <v>-489.41849054676317</v>
      </c>
      <c r="L610" s="57">
        <v>1646.0905349794239</v>
      </c>
      <c r="M610" s="57">
        <v>10.050000000000001</v>
      </c>
      <c r="N610" s="58">
        <v>63.288409796063938</v>
      </c>
      <c r="O610" s="59">
        <v>194.28458391783067</v>
      </c>
      <c r="P610" s="58">
        <v>6.4761527972610224</v>
      </c>
    </row>
    <row r="611" spans="1:16">
      <c r="A611" s="55" t="s">
        <v>543</v>
      </c>
      <c r="B611" s="55" t="s">
        <v>356</v>
      </c>
      <c r="C611" s="56">
        <v>4125761531</v>
      </c>
      <c r="D611" s="56">
        <v>90488084</v>
      </c>
      <c r="E611" s="57">
        <v>32.734352702099059</v>
      </c>
      <c r="F611" s="57">
        <v>6.4598783253879395</v>
      </c>
      <c r="G611" s="56">
        <v>21.769193000000001</v>
      </c>
      <c r="H611" s="57">
        <v>56.15</v>
      </c>
      <c r="I611" s="57">
        <v>-0.8240847130543969</v>
      </c>
      <c r="J611" s="56">
        <v>-25344686</v>
      </c>
      <c r="K611" s="57">
        <v>-199.93669300144416</v>
      </c>
      <c r="L611" s="57">
        <v>442.0471539655984</v>
      </c>
      <c r="M611" s="57">
        <v>24.05</v>
      </c>
      <c r="N611" s="58">
        <v>59.170664817978519</v>
      </c>
      <c r="O611" s="59">
        <v>23.979360688530278</v>
      </c>
      <c r="P611" s="58">
        <v>0.79931202295100923</v>
      </c>
    </row>
    <row r="612" spans="1:16">
      <c r="A612" s="55" t="s">
        <v>66</v>
      </c>
      <c r="B612" s="55" t="s">
        <v>356</v>
      </c>
      <c r="C612" s="56">
        <v>1306156803</v>
      </c>
      <c r="D612" s="56">
        <v>99687500</v>
      </c>
      <c r="E612" s="57">
        <v>75.004657906450774</v>
      </c>
      <c r="F612" s="57">
        <v>35.82846772662225</v>
      </c>
      <c r="G612" s="56">
        <v>24.468298000000001</v>
      </c>
      <c r="H612" s="57">
        <v>21.8</v>
      </c>
      <c r="I612" s="57">
        <v>-0.5914636113934435</v>
      </c>
      <c r="J612" s="56">
        <v>-162987339</v>
      </c>
      <c r="K612" s="57">
        <v>-12.844172515755963</v>
      </c>
      <c r="L612" s="57">
        <v>401.2539184952978</v>
      </c>
      <c r="M612" s="57">
        <v>24.54</v>
      </c>
      <c r="N612" s="58">
        <v>75.860049402761945</v>
      </c>
      <c r="O612" s="59">
        <v>97.699920018113048</v>
      </c>
      <c r="P612" s="58">
        <v>3.2566640006037684</v>
      </c>
    </row>
    <row r="613" spans="1:16">
      <c r="A613" s="55" t="s">
        <v>337</v>
      </c>
      <c r="B613" s="55" t="s">
        <v>356</v>
      </c>
      <c r="C613" s="56">
        <v>12392289821</v>
      </c>
      <c r="D613" s="56">
        <v>102000000</v>
      </c>
      <c r="E613" s="57">
        <v>5.8704008051372112</v>
      </c>
      <c r="F613" s="57">
        <v>0.19057267903964456</v>
      </c>
      <c r="G613" s="56">
        <v>22.563583000000001</v>
      </c>
      <c r="H613" s="57">
        <v>302</v>
      </c>
      <c r="I613" s="57">
        <v>-8.2941255693257858</v>
      </c>
      <c r="J613" s="56">
        <v>887823164</v>
      </c>
      <c r="K613" s="57">
        <v>34.696098557752883</v>
      </c>
      <c r="L613" s="57">
        <v>392.15686274509807</v>
      </c>
      <c r="M613" s="57">
        <v>22.12</v>
      </c>
      <c r="N613" s="58">
        <v>23.739501236649485</v>
      </c>
      <c r="O613" s="59">
        <v>588.14772671285505</v>
      </c>
      <c r="P613" s="58">
        <v>19.604924223761834</v>
      </c>
    </row>
    <row r="614" spans="1:16">
      <c r="A614" s="55" t="s">
        <v>537</v>
      </c>
      <c r="B614" s="55" t="s">
        <v>356</v>
      </c>
      <c r="C614" s="56">
        <v>7584806686</v>
      </c>
      <c r="D614" s="56">
        <v>115200000</v>
      </c>
      <c r="E614" s="57">
        <v>13.447123972155634</v>
      </c>
      <c r="F614" s="57">
        <v>1.2827308428872515</v>
      </c>
      <c r="G614" s="56">
        <v>32.517617000000001</v>
      </c>
      <c r="H614" s="57">
        <v>91.5</v>
      </c>
      <c r="I614" s="57">
        <v>-1.3200300009094263</v>
      </c>
      <c r="J614" s="56">
        <v>266471917</v>
      </c>
      <c r="K614" s="57">
        <v>39.340730978416758</v>
      </c>
      <c r="L614" s="57">
        <v>347.22222222222223</v>
      </c>
      <c r="M614" s="57">
        <v>28.22</v>
      </c>
      <c r="N614" s="58">
        <v>59.497423677855373</v>
      </c>
      <c r="O614" s="59">
        <v>740.98414060316668</v>
      </c>
      <c r="P614" s="58">
        <v>24.699471353438888</v>
      </c>
    </row>
    <row r="615" spans="1:16">
      <c r="A615" s="55" t="s">
        <v>122</v>
      </c>
      <c r="B615" s="55" t="s">
        <v>356</v>
      </c>
      <c r="C615" s="56">
        <v>2913670000</v>
      </c>
      <c r="D615" s="56">
        <v>150000000</v>
      </c>
      <c r="E615" s="57">
        <v>69.079295605330643</v>
      </c>
      <c r="F615" s="57">
        <v>38.377386447405911</v>
      </c>
      <c r="G615" s="56">
        <v>45.644831000000003</v>
      </c>
      <c r="H615" s="57">
        <v>12.69</v>
      </c>
      <c r="I615" s="57">
        <v>-1.351197374498625E-3</v>
      </c>
      <c r="J615" s="56">
        <v>-64393000</v>
      </c>
      <c r="K615" s="57">
        <v>-27.953348966502571</v>
      </c>
      <c r="L615" s="57">
        <v>266.66666666666669</v>
      </c>
      <c r="M615" s="57">
        <v>30.42</v>
      </c>
      <c r="N615" s="58">
        <v>32.591821078338377</v>
      </c>
      <c r="O615" s="59">
        <v>1125.897451553011</v>
      </c>
      <c r="P615" s="58">
        <v>37.529915051767034</v>
      </c>
    </row>
    <row r="616" spans="1:16">
      <c r="A616" s="55" t="s">
        <v>293</v>
      </c>
      <c r="B616" s="55" t="s">
        <v>356</v>
      </c>
      <c r="C616" s="56">
        <v>115747897000</v>
      </c>
      <c r="D616" s="56">
        <v>500000000</v>
      </c>
      <c r="E616" s="57">
        <v>1.1658986309435329</v>
      </c>
      <c r="F616" s="57">
        <v>1.5755386904642336E-2</v>
      </c>
      <c r="G616" s="56">
        <v>231.500754</v>
      </c>
      <c r="H616" s="57">
        <v>148.19999999999999</v>
      </c>
      <c r="I616" s="57">
        <v>-2.6655357066549925</v>
      </c>
      <c r="J616" s="56">
        <v>-7758354000</v>
      </c>
      <c r="K616" s="57">
        <v>-9.5381056342621129</v>
      </c>
      <c r="L616" s="57">
        <v>80</v>
      </c>
      <c r="M616" s="57">
        <v>46.3</v>
      </c>
      <c r="N616" s="58">
        <v>72.514038386411244</v>
      </c>
      <c r="O616" s="59">
        <v>507.36730139900823</v>
      </c>
      <c r="P616" s="58">
        <v>16.912243379966942</v>
      </c>
    </row>
    <row r="617" spans="1:16">
      <c r="A617" s="55" t="s">
        <v>468</v>
      </c>
      <c r="B617" s="55" t="s">
        <v>356</v>
      </c>
      <c r="C617" s="56">
        <v>3885250224</v>
      </c>
      <c r="D617" s="56">
        <v>672000000</v>
      </c>
      <c r="E617" s="57">
        <v>1.0434651048615231</v>
      </c>
      <c r="F617" s="57">
        <v>8.8730025923598899E-3</v>
      </c>
      <c r="G617" s="56">
        <v>217.993559</v>
      </c>
      <c r="H617" s="57">
        <v>175.9</v>
      </c>
      <c r="I617" s="57">
        <v>19.016153507583198</v>
      </c>
      <c r="J617" s="56">
        <v>15350052</v>
      </c>
      <c r="K617" s="57">
        <v>7661.2118317253908</v>
      </c>
      <c r="L617" s="57">
        <v>59.523809523809526</v>
      </c>
      <c r="M617" s="57">
        <v>32.43</v>
      </c>
      <c r="N617" s="58">
        <v>40.152998892736015</v>
      </c>
      <c r="O617" s="59">
        <v>1683.7631369112542</v>
      </c>
      <c r="P617" s="58">
        <v>56.125437897041806</v>
      </c>
    </row>
    <row r="618" spans="1:16">
      <c r="A618" s="55" t="s">
        <v>118</v>
      </c>
      <c r="B618" s="55" t="s">
        <v>356</v>
      </c>
      <c r="C618" s="56">
        <v>8174952000</v>
      </c>
      <c r="D618" s="56">
        <v>1080000000</v>
      </c>
      <c r="E618" s="57">
        <v>15.529058323338443</v>
      </c>
      <c r="F618" s="57">
        <v>2.8757515413589712</v>
      </c>
      <c r="G618" s="56">
        <v>431.473364</v>
      </c>
      <c r="H618" s="57">
        <v>5.97</v>
      </c>
      <c r="I618" s="57">
        <v>-0.1761798254493474</v>
      </c>
      <c r="J618" s="56">
        <v>64035000</v>
      </c>
      <c r="K618" s="57">
        <v>84.32888264230499</v>
      </c>
      <c r="L618" s="57">
        <v>37.037037037037038</v>
      </c>
      <c r="M618" s="57">
        <v>39.950000000000003</v>
      </c>
      <c r="N618" s="58">
        <v>34.440837745389111</v>
      </c>
      <c r="O618" s="59">
        <v>104.55662579050448</v>
      </c>
      <c r="P618" s="58">
        <v>3.4852208596834826</v>
      </c>
    </row>
    <row r="619" spans="1:16">
      <c r="A619" s="55" t="s">
        <v>294</v>
      </c>
      <c r="B619" s="55" t="s">
        <v>356</v>
      </c>
      <c r="C619" s="56">
        <v>966388000000</v>
      </c>
      <c r="D619" s="56">
        <v>1380000000</v>
      </c>
      <c r="E619" s="57">
        <v>0.19815803584882971</v>
      </c>
      <c r="F619" s="57">
        <v>4.9344597800893893E-4</v>
      </c>
      <c r="G619" s="56">
        <v>692.54227100000003</v>
      </c>
      <c r="H619" s="57">
        <v>291.5</v>
      </c>
      <c r="I619" s="57">
        <v>-4.6745951628043372</v>
      </c>
      <c r="J619" s="56">
        <v>9856000000</v>
      </c>
      <c r="K619" s="57">
        <v>40.744724025974023</v>
      </c>
      <c r="L619" s="57">
        <v>28.985507246376812</v>
      </c>
      <c r="M619" s="57">
        <v>50.18</v>
      </c>
      <c r="N619" s="58">
        <v>55.220193574426339</v>
      </c>
      <c r="O619" s="59">
        <v>690.29532781415378</v>
      </c>
      <c r="P619" s="58">
        <v>23.009844260471791</v>
      </c>
    </row>
    <row r="620" spans="1:16">
      <c r="A620" s="55" t="s">
        <v>739</v>
      </c>
      <c r="B620" s="55" t="s">
        <v>356</v>
      </c>
      <c r="C620" s="56">
        <v>27061282133</v>
      </c>
      <c r="D620" s="56">
        <v>2000000000</v>
      </c>
      <c r="E620" s="57">
        <v>2.216636298749374</v>
      </c>
      <c r="F620" s="57">
        <v>3.9582791049095963E-2</v>
      </c>
      <c r="G620" s="56">
        <v>639.07318699999996</v>
      </c>
      <c r="H620" s="57">
        <v>28.24</v>
      </c>
      <c r="I620" s="57">
        <v>1.5941939467202815</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31.54563285571037</v>
      </c>
      <c r="F621" s="47">
        <v>6.1263172639847685</v>
      </c>
      <c r="G621" s="46">
        <v>13.570377000000001</v>
      </c>
      <c r="H621" s="47">
        <v>93.45</v>
      </c>
      <c r="I621" s="47">
        <v>2.8426325442176932</v>
      </c>
      <c r="J621" s="46">
        <v>137762000</v>
      </c>
      <c r="K621" s="47">
        <v>37.377506133766929</v>
      </c>
      <c r="L621" s="47">
        <v>714.28571428571433</v>
      </c>
      <c r="M621" s="47">
        <v>24.23</v>
      </c>
      <c r="N621" s="48">
        <v>0</v>
      </c>
      <c r="O621" s="49">
        <v>2497.3987962250217</v>
      </c>
      <c r="P621" s="48">
        <v>83.246626540834058</v>
      </c>
    </row>
    <row r="622" spans="1:16">
      <c r="A622" s="45" t="s">
        <v>711</v>
      </c>
      <c r="B622" s="45" t="s">
        <v>695</v>
      </c>
      <c r="C622" s="46">
        <v>4247524000</v>
      </c>
      <c r="D622" s="46">
        <v>139700000</v>
      </c>
      <c r="E622" s="47">
        <v>29.797354546018386</v>
      </c>
      <c r="F622" s="47">
        <v>3.5431114307615021</v>
      </c>
      <c r="G622" s="46">
        <v>26.359023000000001</v>
      </c>
      <c r="H622" s="47">
        <v>50.95</v>
      </c>
      <c r="I622" s="47">
        <v>-0.34466501150607343</v>
      </c>
      <c r="J622" s="46">
        <v>402500000</v>
      </c>
      <c r="K622" s="47">
        <v>20.894260869565219</v>
      </c>
      <c r="L622" s="47">
        <v>286.32784538296352</v>
      </c>
      <c r="M622" s="47">
        <v>18.86</v>
      </c>
      <c r="N622" s="48">
        <v>0</v>
      </c>
      <c r="O622" s="49">
        <v>259.36022584251975</v>
      </c>
      <c r="P622" s="48">
        <v>8.6453408614173259</v>
      </c>
    </row>
    <row r="623" spans="1:16">
      <c r="A623" s="45" t="s">
        <v>742</v>
      </c>
      <c r="B623" s="45" t="s">
        <v>695</v>
      </c>
      <c r="C623" s="46">
        <v>2485538000</v>
      </c>
      <c r="D623" s="46">
        <v>600000000</v>
      </c>
      <c r="E623" s="47">
        <v>24.057470409912835</v>
      </c>
      <c r="F623" s="47">
        <v>2.5968772031425771</v>
      </c>
      <c r="G623" s="46">
        <v>159.75809699999999</v>
      </c>
      <c r="H623" s="47">
        <v>10.41</v>
      </c>
      <c r="I623" s="47">
        <v>-0.39060361763936591</v>
      </c>
      <c r="J623" s="46">
        <v>131816000</v>
      </c>
      <c r="K623" s="47">
        <v>70.279783941251438</v>
      </c>
      <c r="L623" s="47">
        <v>66.666666666666671</v>
      </c>
      <c r="M623" s="47">
        <v>26.62</v>
      </c>
      <c r="N623" s="48">
        <v>0</v>
      </c>
      <c r="O623" s="49">
        <v>52.134419544409937</v>
      </c>
      <c r="P623" s="48">
        <v>1.7378139848136647</v>
      </c>
    </row>
    <row r="624" spans="1:16">
      <c r="A624" s="25" t="s">
        <v>675</v>
      </c>
      <c r="B624" s="25" t="s">
        <v>691</v>
      </c>
      <c r="C624" s="26">
        <v>1459734156</v>
      </c>
      <c r="D624" s="26">
        <v>33811732</v>
      </c>
      <c r="E624" s="27">
        <v>16.759049798281787</v>
      </c>
      <c r="F624" s="27">
        <v>1.6521927752061312</v>
      </c>
      <c r="G624" s="26">
        <v>7.956887</v>
      </c>
      <c r="H624" s="27">
        <v>300</v>
      </c>
      <c r="I624" s="27">
        <v>2.7558891089635154</v>
      </c>
      <c r="J624" s="26">
        <v>174328179</v>
      </c>
      <c r="K624" s="27">
        <v>58.186345192075919</v>
      </c>
      <c r="L624" s="27">
        <v>1183.0213252607114</v>
      </c>
      <c r="M624" s="27">
        <v>23.53</v>
      </c>
      <c r="N624" s="28">
        <v>26.786695117843799</v>
      </c>
      <c r="O624" s="29">
        <v>1589.6762719037147</v>
      </c>
      <c r="P624" s="28">
        <v>52.989209063457153</v>
      </c>
    </row>
    <row r="625" spans="1:16">
      <c r="A625" s="25" t="s">
        <v>116</v>
      </c>
      <c r="B625" s="25" t="s">
        <v>691</v>
      </c>
      <c r="C625" s="26">
        <v>2293640501</v>
      </c>
      <c r="D625" s="26">
        <v>592000000</v>
      </c>
      <c r="E625" s="27">
        <v>49.361187258969323</v>
      </c>
      <c r="F625" s="27">
        <v>11.911483411913446</v>
      </c>
      <c r="G625" s="26">
        <v>110.71429000000001</v>
      </c>
      <c r="H625" s="27">
        <v>7.32</v>
      </c>
      <c r="I625" s="27">
        <v>4.6346538962434458E-2</v>
      </c>
      <c r="J625" s="26">
        <v>-484144539</v>
      </c>
      <c r="K625" s="27">
        <v>-8.5594273325057575</v>
      </c>
      <c r="L625" s="27">
        <v>67.567567567567565</v>
      </c>
      <c r="M625" s="27">
        <v>18.7</v>
      </c>
      <c r="N625" s="28">
        <v>58.330816287923518</v>
      </c>
      <c r="O625" s="29">
        <v>1376.4491620135536</v>
      </c>
      <c r="P625" s="28">
        <v>45.881638733785124</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561.92155243882576</v>
      </c>
      <c r="P626" s="28">
        <v>18.730718414627525</v>
      </c>
    </row>
    <row r="627" spans="1:16">
      <c r="A627" s="65" t="s">
        <v>67</v>
      </c>
      <c r="B627" s="65" t="s">
        <v>608</v>
      </c>
      <c r="C627" s="66">
        <v>24553432694</v>
      </c>
      <c r="D627" s="66">
        <v>10983458</v>
      </c>
      <c r="E627" s="67">
        <v>0.37554338192161407</v>
      </c>
      <c r="F627" s="67">
        <v>2.9456580302410908E-3</v>
      </c>
      <c r="G627" s="66">
        <v>3.4871699999999996E-4</v>
      </c>
      <c r="H627" s="67">
        <v>11277.5</v>
      </c>
      <c r="I627" s="67">
        <v>36.491438121678584</v>
      </c>
      <c r="J627" s="66">
        <v>5402190789</v>
      </c>
      <c r="K627" s="67">
        <v>23.599775297569558</v>
      </c>
      <c r="L627" s="67">
        <v>3641.8403020250998</v>
      </c>
      <c r="M627" s="67">
        <v>85.99</v>
      </c>
      <c r="N627" s="68">
        <v>0</v>
      </c>
      <c r="O627" s="69">
        <v>1250.9323965160702</v>
      </c>
      <c r="P627" s="68">
        <v>41.697746550535676</v>
      </c>
    </row>
    <row r="628" spans="1:16">
      <c r="A628" s="65" t="s">
        <v>488</v>
      </c>
      <c r="B628" s="65" t="s">
        <v>608</v>
      </c>
      <c r="C628" s="66">
        <v>1606779225</v>
      </c>
      <c r="D628" s="66">
        <v>84000000</v>
      </c>
      <c r="E628" s="67">
        <v>61.231258474176563</v>
      </c>
      <c r="F628" s="67">
        <v>20.248432035111296</v>
      </c>
      <c r="G628" s="66">
        <v>17.924288000000001</v>
      </c>
      <c r="H628" s="67">
        <v>36.46</v>
      </c>
      <c r="I628" s="67">
        <v>-0.16854808457744497</v>
      </c>
      <c r="J628" s="66">
        <v>-6732835</v>
      </c>
      <c r="K628" s="67">
        <v>-449.14215185727852</v>
      </c>
      <c r="L628" s="67">
        <v>476.1904761904762</v>
      </c>
      <c r="M628" s="67">
        <v>21.33</v>
      </c>
      <c r="N628" s="68">
        <v>53.350129079536238</v>
      </c>
      <c r="O628" s="69">
        <v>1334.8339805473449</v>
      </c>
      <c r="P628" s="68">
        <v>44.494466018244829</v>
      </c>
    </row>
    <row r="629" spans="1:16">
      <c r="A629" s="65" t="s">
        <v>311</v>
      </c>
      <c r="B629" s="65" t="s">
        <v>608</v>
      </c>
      <c r="C629" s="66">
        <v>530578724</v>
      </c>
      <c r="D629" s="66">
        <v>240000000</v>
      </c>
      <c r="E629" s="67">
        <v>49.745111025615842</v>
      </c>
      <c r="F629" s="67">
        <v>41.454259188013204</v>
      </c>
      <c r="G629" s="66">
        <v>148.650609</v>
      </c>
      <c r="H629" s="67">
        <v>5.41</v>
      </c>
      <c r="I629" s="67">
        <v>-8.8448564460362533E-2</v>
      </c>
      <c r="J629" s="66">
        <v>-38865072</v>
      </c>
      <c r="K629" s="67">
        <v>-30.876052410246402</v>
      </c>
      <c r="L629" s="67">
        <v>166.66666666666666</v>
      </c>
      <c r="M629" s="67">
        <v>61.93</v>
      </c>
      <c r="N629" s="68">
        <v>64.55549327548492</v>
      </c>
      <c r="O629" s="69">
        <v>784.48953779755573</v>
      </c>
      <c r="P629" s="68">
        <v>26.149651259918524</v>
      </c>
    </row>
    <row r="630" spans="1:16">
      <c r="A630" s="65" t="s">
        <v>512</v>
      </c>
      <c r="B630" s="65" t="s">
        <v>608</v>
      </c>
      <c r="C630" s="66">
        <v>24772686000</v>
      </c>
      <c r="D630" s="66">
        <v>261292000</v>
      </c>
      <c r="E630" s="67">
        <v>2.737802599467694</v>
      </c>
      <c r="F630" s="67">
        <v>4.516354604644477E-2</v>
      </c>
      <c r="G630" s="66">
        <v>62.8855</v>
      </c>
      <c r="H630" s="67">
        <v>232.4</v>
      </c>
      <c r="I630" s="67">
        <v>-2.9657629146813349</v>
      </c>
      <c r="J630" s="66">
        <v>224412000</v>
      </c>
      <c r="K630" s="67">
        <v>270.1270163805857</v>
      </c>
      <c r="L630" s="67">
        <v>153.08543698237986</v>
      </c>
      <c r="M630" s="67">
        <v>24.06</v>
      </c>
      <c r="N630" s="68">
        <v>38.835752569274149</v>
      </c>
      <c r="O630" s="69">
        <v>531.58886037294474</v>
      </c>
      <c r="P630" s="68">
        <v>17.719628679098157</v>
      </c>
    </row>
    <row r="631" spans="1:16">
      <c r="A631" s="65" t="s">
        <v>461</v>
      </c>
      <c r="B631" s="65" t="s">
        <v>608</v>
      </c>
      <c r="C631" s="66">
        <v>1357332842</v>
      </c>
      <c r="D631" s="66">
        <v>535000000</v>
      </c>
      <c r="E631" s="67">
        <v>25.799374511579547</v>
      </c>
      <c r="F631" s="67">
        <v>9.6446259856372141</v>
      </c>
      <c r="G631" s="66">
        <v>285.553631</v>
      </c>
      <c r="H631" s="67">
        <v>5.43</v>
      </c>
      <c r="I631" s="67">
        <v>-0.25495683963798488</v>
      </c>
      <c r="J631" s="66">
        <v>-32229759</v>
      </c>
      <c r="K631" s="67">
        <v>-82.99782818729733</v>
      </c>
      <c r="L631" s="67">
        <v>74.766355140186917</v>
      </c>
      <c r="M631" s="67">
        <v>53.37</v>
      </c>
      <c r="N631" s="68">
        <v>60.289058478218877</v>
      </c>
      <c r="O631" s="69">
        <v>74.324393526102355</v>
      </c>
      <c r="P631" s="68">
        <v>2.4774797842034118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2" t="s">
        <v>2322</v>
      </c>
      <c r="B1" s="233"/>
      <c r="C1" s="233"/>
      <c r="D1" s="233"/>
      <c r="E1" s="233"/>
      <c r="F1" s="233"/>
      <c r="G1" s="233"/>
      <c r="H1" s="234"/>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0.23483319533947694</v>
      </c>
      <c r="F3" s="128">
        <f>VLOOKUP(A3,'Tüm - Sektör'!$A:$H,6,0)</f>
        <v>9.4997247305613646E-4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1.9384511776209601</v>
      </c>
      <c r="R3" s="166" t="str">
        <f>IF(OR(H3="", H4="", Q3=0), "", IF(H3&lt;H4, (H4-H3)/H3, ""))</f>
        <v/>
      </c>
      <c r="S3" s="191">
        <v>1.97310905934168</v>
      </c>
      <c r="T3" s="208">
        <f t="shared" si="1"/>
        <v>3.465788172071993E-2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4.2019507533567442</v>
      </c>
      <c r="F4" s="128">
        <f>VLOOKUP(A4,'Tüm - Sektör'!$A:$H,6,0)</f>
        <v>3.5335212566210895E-2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10.014672434242391</v>
      </c>
      <c r="R4" s="166" t="str">
        <f>IF(OR(H4="", H5="", Q4=0), "", IF(H4&lt;H5, (H5-H4)/H4, ""))</f>
        <v/>
      </c>
      <c r="S4" s="191">
        <v>7.3104137057080933</v>
      </c>
      <c r="T4" s="208">
        <f t="shared" si="1"/>
        <v>-2.7042587285342972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19.20659846531596</v>
      </c>
      <c r="F5" s="128">
        <f>VLOOKUP(A5,'Tüm - Sektör'!$A:$H,6,0)</f>
        <v>1.5243332115330126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9.9856837856359242</v>
      </c>
      <c r="R5" s="166" t="str">
        <f>IF(OR(H5="", H9="", Q5=0), "", IF(H5&lt;H9, (H9-H5)/H5, ""))</f>
        <v/>
      </c>
      <c r="S5" s="191">
        <v>9.5280066121276121</v>
      </c>
      <c r="T5" s="208">
        <f t="shared" si="1"/>
        <v>-0.45767717350831205</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22.732287528075414</v>
      </c>
      <c r="F6" s="128">
        <f>VLOOKUP(A6,'Tüm - Sektör'!$A:$H,6,0)</f>
        <v>3.47119935476629</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39.985404064281049</v>
      </c>
      <c r="R6" s="166">
        <f>IF(OR(H6="", H3="", Q6=0), "", IF(H6&lt;H3, (H3-H6)/H6, ""))</f>
        <v>31.379032258064516</v>
      </c>
      <c r="S6" s="191">
        <v>37.682244790178459</v>
      </c>
      <c r="T6" s="208">
        <f t="shared" si="1"/>
        <v>-2.3031592741025904</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148.88714674384181</v>
      </c>
      <c r="F8" s="128">
        <f>VLOOKUP(A8,'Tüm - Sektör'!$A:$H,6,0)</f>
        <v>572.64287209169925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88.831972145001487</v>
      </c>
      <c r="R8" s="166">
        <f>IF(OR(H8="", H10="", Q8=0), "", IF(H8&lt;H10, (H10-H8)/H8, ""))</f>
        <v>0.14307458143074572</v>
      </c>
      <c r="S8" s="191">
        <v>92.316918744536167</v>
      </c>
      <c r="T8" s="208">
        <f t="shared" si="1"/>
        <v>3.4849465995346804</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125.63898574712395</v>
      </c>
      <c r="F9" s="128">
        <f>VLOOKUP(A9,'Tüm - Sektör'!$A:$H,6,0)</f>
        <v>110.6756393121247</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142.03623531372915</v>
      </c>
      <c r="R9" s="166">
        <f>IF(OR(H9="", H6="", Q9=0), "", IF(H9&lt;H6, (H6-H9)/H9, ""))</f>
        <v>9.5406360424028266E-2</v>
      </c>
      <c r="S9" s="191">
        <v>144.41184136211018</v>
      </c>
      <c r="T9" s="208">
        <f t="shared" si="1"/>
        <v>2.3756060483810302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39.198405772614386</v>
      </c>
      <c r="F10" s="128">
        <f>VLOOKUP(A10,'Tüm - Sektör'!$A:$H,6,0)</f>
        <v>6.964890862227147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163.08779107011401</v>
      </c>
      <c r="R10" s="166" t="str">
        <f>IF(OR(H10="", BTA!H604="", Q10=0), "", IF(H10&lt;BTA!H604, (BTA!H604-H10)/H10, ""))</f>
        <v/>
      </c>
      <c r="S10" s="191">
        <v>148.10818800934027</v>
      </c>
      <c r="T10" s="208">
        <f t="shared" si="1"/>
        <v>-14.979603060773741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69.986689881933884</v>
      </c>
      <c r="F13" s="128">
        <f>VLOOKUP(A13,'Tüm - Sektör'!$A:$H,6,0)</f>
        <v>118.94206722547307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513.66706753463984</v>
      </c>
      <c r="R13" s="166">
        <f>IF(OR(H13="", H12="", Q13=0), "", IF(H13&lt;H12, (H12-H13)/H13, ""))</f>
        <v>0.81226053639846774</v>
      </c>
      <c r="S13" s="191">
        <v>434.49282028306004</v>
      </c>
      <c r="T13" s="208">
        <f t="shared" si="1"/>
        <v>-79.1742472515798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379.95306819701631</v>
      </c>
      <c r="F14" s="128">
        <f>VLOOKUP(A14,'Tüm - Sektör'!$A:$H,6,0)</f>
        <v>3454.1188017910572</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1704.7427565747078</v>
      </c>
      <c r="R14" s="166">
        <f>IF(OR(H14="", BTA!H605="", Q14=0), "", IF(H14&lt;BTA!H605, (BTA!H605-H14)/H14, ""))</f>
        <v>1.2028985507246379</v>
      </c>
      <c r="S14" s="191">
        <v>1586.9605297568189</v>
      </c>
      <c r="T14" s="208">
        <f t="shared" si="1"/>
        <v>-117.78222681788884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627.5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220.5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180.8</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135.4</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89.75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52.75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41.08</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33.18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30.3</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22.66</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27.2</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19.079999999999998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16.850000000000001</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11.99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11.49</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9.7799999999999994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11.2</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8.6999999999999993</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7.12</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5.97</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5.24</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4.1500000000000004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13.51</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4.45</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2.2000000000000002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7.45</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11277.5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11852.5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1560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1395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1500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1010</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678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688</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352.5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439.25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281</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226.3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300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178.6</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246</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163</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61.5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132.4</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150</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148.5</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143.69999999999999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122.1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159.1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109.8</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161.5</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146.80000000000001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123.9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100.3</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197.5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108.5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84.6</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75.599999999999994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81.900000000000006</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73.349999999999994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93.45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40.380000000000003</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75.55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73</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49.52</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56.15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56.45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99</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49.46</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48.8</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51.8</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68.3</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37.119999999999997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42.84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43.68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39.96</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69.05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28.82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41.02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43.52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34.32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31.9</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38.5</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21.82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36.46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35.200000000000003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38.200000000000003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34.54</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30.02</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30.26</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35.1</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31.14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34.76</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39.979999999999997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32</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18.34</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27.06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30.84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27.34</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24.06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35.58</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27.52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37.1</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23.32</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24.68</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28.08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26.52</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19.920000000000002</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25.56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19.100000000000001</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23.78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16.78</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20.7</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23.1</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23.7</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22.02</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20.239999999999998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2.2599999999999998</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30.72</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21.24</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22.02</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4.3499999999999996</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19.809999999999999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13.2</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18.98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14.42</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17.14</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19.53</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11.3</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15.24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18.03</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15.41</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12.79</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13.28</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15.85</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15.25</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16.100000000000001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16.350000000000001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8.98</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10.93</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12.96</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9.94</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12.94</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9.2899999999999991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10.41</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12.05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12.69</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11.55</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12.35</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10.48</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11.84</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2.0099999999999998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10.08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10.96</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10.95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9.6199999999999992</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10.02</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9.9600000000000009</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7.36</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8.7799999999999994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9.42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7.83</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8.86</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6.81</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7.62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7.33</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5.24</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6.93</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7.04</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5.43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5.55</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5.66</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7.32</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5.41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3.67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6.36</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5.0999999999999996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4.71</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5.45</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4.4400000000000004</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4.1500000000000004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4.03</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4.3899999999999997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3.05</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3.15</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2.95</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2.86</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2.2200000000000002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2.92</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2.25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2.0099999999999998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1.77</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1.53</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1.55</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2.13</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1.19</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1.51</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1.1200000000000001</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11.55</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9.94</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43.68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22.02</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9.9600000000000009</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4.03</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143.69999999999999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42.84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39.96</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27.06</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31.9</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23.7</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15.25</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6.81</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5.24</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18.98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49.52</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23.32</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7.45</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30.84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69.05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30.26</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18.34</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10.08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35.58</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73.349999999999994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28.82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26.52</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1.55</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21.24</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16.100000000000001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21.82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8.86</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24.06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7.62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8.98</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14.42</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5.66</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1.77</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2.0099999999999998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3.15</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16.350000000000001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2.92</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1.51</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246</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148.5</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68.3</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8.89</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146.80000000000001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439.25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22.02</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17.14</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10.96</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8.7799999999999994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38.200000000000003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10.02</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11.3</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11.84</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2.25</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6.36</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5.55</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1.53</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10.93</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1.19</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11852.5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75.599999999999994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1395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15.41</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7.04</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3.67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2.0099999999999998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39.979999999999997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4.4400000000000004</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1.1200000000000001</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43.52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61.5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132.4</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1500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122.1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688</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28.08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197.5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35.200000000000003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13.28</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19.920000000000002</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9.2899999999999991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37.119999999999997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163</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75.55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25.56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24.68</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31.14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5.45</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16.78</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4.3499999999999996</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12.96</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15.24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49.46</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10.48</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4.1500000000000004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1560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109.8</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352.5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178.6</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27.52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20.239999999999998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40.380000000000003</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7.83</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7.33</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32</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13.2</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20.7</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19.53</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35.1</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30.02</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3.05</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2.2200000000000002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2.95</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678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281</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100.3</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27.34</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226.3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15.85</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7.36</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2.13</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1010</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23.78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51.8</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150</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34.76</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48.8</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12.05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12.35</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4.3899999999999997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2.86</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1504</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99</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19.100000000000001</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73</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37.1</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23.1</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12.94</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5.0999999999999996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18.03</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123.9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38.5</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108.5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84.6</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34.32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159.1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56.45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2.2599999999999998</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10.95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6.93</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9.6199999999999992</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9.42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4.71</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81.900000000000006</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30.72</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41.02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12.79</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34.54</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19.809999999999999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161.5</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12.69</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56.15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93.45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10.41</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7.32</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300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11277.5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5.41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5.43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36.46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6"/>
      <c r="B1" s="237"/>
      <c r="C1" s="237"/>
      <c r="D1" s="237"/>
      <c r="E1" s="237"/>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v>
      </c>
      <c r="I2" s="87">
        <v>5.3436806042123237</v>
      </c>
      <c r="J2" s="86">
        <v>2089864424</v>
      </c>
      <c r="K2" s="87">
        <v>21.532497267870617</v>
      </c>
      <c r="L2" s="87">
        <v>0</v>
      </c>
      <c r="M2" s="87">
        <v>19.89</v>
      </c>
      <c r="N2" s="88">
        <v>42.089484594348342</v>
      </c>
      <c r="O2" s="89">
        <v>2225.7259569638168</v>
      </c>
      <c r="P2" s="88">
        <v>74.190865232127223</v>
      </c>
    </row>
    <row r="3" spans="1:16">
      <c r="A3" s="85" t="s">
        <v>685</v>
      </c>
      <c r="B3" s="85" t="s">
        <v>683</v>
      </c>
      <c r="C3" s="86">
        <v>7810665698</v>
      </c>
      <c r="D3" s="86">
        <v>0</v>
      </c>
      <c r="E3" s="87">
        <v>0</v>
      </c>
      <c r="F3" s="87">
        <v>0</v>
      </c>
      <c r="G3" s="86">
        <v>451.23490800000002</v>
      </c>
      <c r="H3" s="87">
        <v>6.08</v>
      </c>
      <c r="I3" s="87">
        <v>-0.15758084055919497</v>
      </c>
      <c r="J3" s="86">
        <v>3157815002</v>
      </c>
      <c r="K3" s="87">
        <v>3.6346144383793133</v>
      </c>
      <c r="L3" s="87">
        <v>0</v>
      </c>
      <c r="M3" s="87">
        <v>27.99</v>
      </c>
      <c r="N3" s="88">
        <v>63.426380347460125</v>
      </c>
      <c r="O3" s="89">
        <v>520.02685539122683</v>
      </c>
      <c r="P3" s="88">
        <v>17.334228513040895</v>
      </c>
    </row>
    <row r="4" spans="1:16">
      <c r="A4" s="60" t="s">
        <v>434</v>
      </c>
      <c r="B4" s="60" t="s">
        <v>374</v>
      </c>
      <c r="C4" s="61">
        <v>29439691000</v>
      </c>
      <c r="D4" s="61">
        <v>0</v>
      </c>
      <c r="E4" s="62">
        <v>0</v>
      </c>
      <c r="F4" s="62">
        <v>0</v>
      </c>
      <c r="G4" s="61">
        <v>1007.169114</v>
      </c>
      <c r="H4" s="62">
        <v>8.67</v>
      </c>
      <c r="I4" s="62">
        <v>0.15708776171165262</v>
      </c>
      <c r="J4" s="61">
        <v>0</v>
      </c>
      <c r="K4" s="62">
        <v>0</v>
      </c>
      <c r="L4" s="62">
        <v>0</v>
      </c>
      <c r="M4" s="62">
        <v>40.28</v>
      </c>
      <c r="N4" s="63">
        <v>347.93630595625137</v>
      </c>
      <c r="O4" s="64">
        <v>2390.4357121146909</v>
      </c>
      <c r="P4" s="63">
        <v>79.681190403823024</v>
      </c>
    </row>
    <row r="5" spans="1:16">
      <c r="A5" s="85" t="s">
        <v>435</v>
      </c>
      <c r="B5" s="85" t="s">
        <v>683</v>
      </c>
      <c r="C5" s="86">
        <v>11342832137</v>
      </c>
      <c r="D5" s="86">
        <v>0</v>
      </c>
      <c r="E5" s="87">
        <v>0</v>
      </c>
      <c r="F5" s="87">
        <v>0</v>
      </c>
      <c r="G5" s="86">
        <v>64.744270999999998</v>
      </c>
      <c r="H5" s="87">
        <v>104</v>
      </c>
      <c r="I5" s="87">
        <v>-0.98574581930499494</v>
      </c>
      <c r="J5" s="86">
        <v>1459724461</v>
      </c>
      <c r="K5" s="87">
        <v>30.135139319282807</v>
      </c>
      <c r="L5" s="87">
        <v>0</v>
      </c>
      <c r="M5" s="87">
        <v>15.05</v>
      </c>
      <c r="N5" s="88">
        <v>86.723233805975028</v>
      </c>
      <c r="O5" s="89">
        <v>548.66229802275564</v>
      </c>
      <c r="P5" s="88">
        <v>18.288743267425186</v>
      </c>
    </row>
    <row r="6" spans="1:16">
      <c r="A6" s="85" t="s">
        <v>686</v>
      </c>
      <c r="B6" s="85" t="s">
        <v>683</v>
      </c>
      <c r="C6" s="86">
        <v>35288102843</v>
      </c>
      <c r="D6" s="86">
        <v>0</v>
      </c>
      <c r="E6" s="87">
        <v>0</v>
      </c>
      <c r="F6" s="87">
        <v>0</v>
      </c>
      <c r="G6" s="86">
        <v>694.73875399999997</v>
      </c>
      <c r="H6" s="87">
        <v>26.22</v>
      </c>
      <c r="I6" s="87">
        <v>-0.33670154127932861</v>
      </c>
      <c r="J6" s="86">
        <v>9395308662</v>
      </c>
      <c r="K6" s="87">
        <v>6.0455704057634287</v>
      </c>
      <c r="L6" s="87">
        <v>0</v>
      </c>
      <c r="M6" s="87">
        <v>34.729999999999997</v>
      </c>
      <c r="N6" s="88">
        <v>37.409960967555847</v>
      </c>
      <c r="O6" s="89">
        <v>881.21936298002151</v>
      </c>
      <c r="P6" s="88">
        <v>29.373978766000718</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150</v>
      </c>
      <c r="I9" s="87">
        <v>-3.8060449272915946</v>
      </c>
      <c r="J9" s="86">
        <v>2238951517</v>
      </c>
      <c r="K9" s="87">
        <v>13.765462337164132</v>
      </c>
      <c r="L9" s="87">
        <v>0</v>
      </c>
      <c r="M9" s="87">
        <v>5.5</v>
      </c>
      <c r="N9" s="88">
        <v>23.516401948437789</v>
      </c>
      <c r="O9" s="89">
        <v>117.49260487387039</v>
      </c>
      <c r="P9" s="88">
        <v>3.9164201624623463</v>
      </c>
    </row>
    <row r="10" spans="1:16">
      <c r="A10" s="85" t="s">
        <v>750</v>
      </c>
      <c r="B10" s="85" t="s">
        <v>683</v>
      </c>
      <c r="C10" s="86">
        <v>54752015449</v>
      </c>
      <c r="D10" s="86">
        <v>0</v>
      </c>
      <c r="E10" s="87">
        <v>0</v>
      </c>
      <c r="F10" s="87">
        <v>0</v>
      </c>
      <c r="G10" s="86">
        <v>4648.4724200000001</v>
      </c>
      <c r="H10" s="87">
        <v>6</v>
      </c>
      <c r="I10" s="87">
        <v>-7.3206195608879199E-2</v>
      </c>
      <c r="J10" s="86">
        <v>8018316367</v>
      </c>
      <c r="K10" s="87">
        <v>15.863679378317052</v>
      </c>
      <c r="L10" s="87">
        <v>0</v>
      </c>
      <c r="M10" s="87">
        <v>23.24</v>
      </c>
      <c r="N10" s="88">
        <v>304.66968663870136</v>
      </c>
      <c r="O10" s="89">
        <v>680.21227045280602</v>
      </c>
      <c r="P10" s="88">
        <v>22.673742348426867</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2644.6934460062766</v>
      </c>
      <c r="J14" s="61">
        <v>0</v>
      </c>
      <c r="K14" s="62">
        <v>0</v>
      </c>
      <c r="L14" s="62">
        <v>1379310.3448275863</v>
      </c>
      <c r="M14" s="62">
        <v>25.63</v>
      </c>
      <c r="N14" s="63">
        <v>368.7554026000949</v>
      </c>
      <c r="O14" s="64">
        <v>1145.7329905964639</v>
      </c>
      <c r="P14" s="63">
        <v>38.191099686548796</v>
      </c>
    </row>
    <row r="15" spans="1:16">
      <c r="A15" s="25" t="s">
        <v>16</v>
      </c>
      <c r="B15" s="25" t="s">
        <v>353</v>
      </c>
      <c r="C15" s="26">
        <v>238701401</v>
      </c>
      <c r="D15" s="26">
        <v>1770000</v>
      </c>
      <c r="E15" s="27">
        <v>30.355241318097434</v>
      </c>
      <c r="F15" s="27">
        <v>11.402828359064127</v>
      </c>
      <c r="G15" s="26">
        <v>8.7624699999999992E-4</v>
      </c>
      <c r="H15" s="27">
        <v>1504</v>
      </c>
      <c r="I15" s="27">
        <v>-17.831952795192137</v>
      </c>
      <c r="J15" s="26">
        <v>-188709133</v>
      </c>
      <c r="K15" s="27">
        <v>-14.106789415433328</v>
      </c>
      <c r="L15" s="27">
        <v>22598.870056497177</v>
      </c>
      <c r="M15" s="27">
        <v>49.5</v>
      </c>
      <c r="N15" s="28">
        <v>91.202804858681304</v>
      </c>
      <c r="O15" s="29">
        <v>350.91607313264313</v>
      </c>
      <c r="P15" s="28">
        <v>11.697202437754772</v>
      </c>
    </row>
    <row r="16" spans="1:16">
      <c r="A16" s="55" t="s">
        <v>554</v>
      </c>
      <c r="B16" s="55" t="s">
        <v>233</v>
      </c>
      <c r="C16" s="56">
        <v>3279541734</v>
      </c>
      <c r="D16" s="56">
        <v>1891070</v>
      </c>
      <c r="E16" s="57">
        <v>5.5543302276257842</v>
      </c>
      <c r="F16" s="57">
        <v>0.24781777244971825</v>
      </c>
      <c r="G16" s="56">
        <v>6.0773900000000004E-4</v>
      </c>
      <c r="H16" s="57">
        <v>11852.5</v>
      </c>
      <c r="I16" s="57">
        <v>-381.80129078932987</v>
      </c>
      <c r="J16" s="56">
        <v>-614132063</v>
      </c>
      <c r="K16" s="57">
        <v>-36.495345203951679</v>
      </c>
      <c r="L16" s="57">
        <v>21152.046196068892</v>
      </c>
      <c r="M16" s="57">
        <v>32.130000000000003</v>
      </c>
      <c r="N16" s="58">
        <v>23.985322030848558</v>
      </c>
      <c r="O16" s="59">
        <v>372.86014324489383</v>
      </c>
      <c r="P16" s="58">
        <v>12.42867144149646</v>
      </c>
    </row>
    <row r="17" spans="1:16" ht="15.75" customHeight="1">
      <c r="A17" s="45" t="s">
        <v>190</v>
      </c>
      <c r="B17" s="45" t="s">
        <v>375</v>
      </c>
      <c r="C17" s="46">
        <v>8450730000</v>
      </c>
      <c r="D17" s="46">
        <v>3150000</v>
      </c>
      <c r="E17" s="47">
        <v>7.3435400278237539</v>
      </c>
      <c r="F17" s="47">
        <v>0.4846741265104943</v>
      </c>
      <c r="G17" s="46">
        <v>1.1325970000000001</v>
      </c>
      <c r="H17" s="47">
        <v>4810</v>
      </c>
      <c r="I17" s="47">
        <v>-118.06073421555902</v>
      </c>
      <c r="J17" s="46">
        <v>-123597000</v>
      </c>
      <c r="K17" s="47">
        <v>-122.5879268914294</v>
      </c>
      <c r="L17" s="47">
        <v>12698.412698412698</v>
      </c>
      <c r="M17" s="47">
        <v>35.950000000000003</v>
      </c>
      <c r="N17" s="48">
        <v>21.29059238382284</v>
      </c>
      <c r="O17" s="49">
        <v>211.45202235354014</v>
      </c>
      <c r="P17" s="48">
        <v>7.0484007451180046</v>
      </c>
    </row>
    <row r="18" spans="1:16">
      <c r="A18" s="40" t="s">
        <v>71</v>
      </c>
      <c r="B18" s="40" t="s">
        <v>255</v>
      </c>
      <c r="C18" s="41">
        <v>336306420</v>
      </c>
      <c r="D18" s="41">
        <v>3750000</v>
      </c>
      <c r="E18" s="42">
        <v>13.522650439486139</v>
      </c>
      <c r="F18" s="42">
        <v>0.90151002929907587</v>
      </c>
      <c r="G18" s="41">
        <v>7.3957799999999996E-4</v>
      </c>
      <c r="H18" s="42">
        <v>4000</v>
      </c>
      <c r="I18" s="42">
        <v>-164.29620070950477</v>
      </c>
      <c r="J18" s="41">
        <v>-10342879</v>
      </c>
      <c r="K18" s="42">
        <v>-1450.2731782901067</v>
      </c>
      <c r="L18" s="42">
        <v>10666.666666666666</v>
      </c>
      <c r="M18" s="42">
        <v>19.72</v>
      </c>
      <c r="N18" s="43">
        <v>43.578571089344692</v>
      </c>
      <c r="O18" s="44">
        <v>49.374267717922763</v>
      </c>
      <c r="P18" s="43">
        <v>1.6458089239307587</v>
      </c>
    </row>
    <row r="19" spans="1:16">
      <c r="A19" s="90" t="s">
        <v>410</v>
      </c>
      <c r="B19" s="90" t="s">
        <v>609</v>
      </c>
      <c r="C19" s="91">
        <v>849237071</v>
      </c>
      <c r="D19" s="91">
        <v>4244586</v>
      </c>
      <c r="E19" s="92">
        <v>33.529983382329078</v>
      </c>
      <c r="F19" s="92">
        <v>2.7962724528144571</v>
      </c>
      <c r="G19" s="91">
        <v>5.2214700000000004E-4</v>
      </c>
      <c r="H19" s="92">
        <v>2285</v>
      </c>
      <c r="I19" s="92">
        <v>-72.467975609109999</v>
      </c>
      <c r="J19" s="91">
        <v>84300833</v>
      </c>
      <c r="K19" s="92">
        <v>142.2400799882962</v>
      </c>
      <c r="L19" s="92">
        <v>9423.7694795204989</v>
      </c>
      <c r="M19" s="92">
        <v>12.3</v>
      </c>
      <c r="N19" s="93">
        <v>53.472121406965769</v>
      </c>
      <c r="O19" s="94">
        <v>587.5175429458269</v>
      </c>
      <c r="P19" s="93">
        <v>19.583918098194228</v>
      </c>
    </row>
    <row r="20" spans="1:16">
      <c r="A20" s="25" t="s">
        <v>11</v>
      </c>
      <c r="B20" s="25" t="s">
        <v>353</v>
      </c>
      <c r="C20" s="26">
        <v>4795702538</v>
      </c>
      <c r="D20" s="26">
        <v>4873440</v>
      </c>
      <c r="E20" s="27">
        <v>13.613565352420638</v>
      </c>
      <c r="F20" s="27">
        <v>0.73900003189845265</v>
      </c>
      <c r="G20" s="26">
        <v>7.7739300000000003E-4</v>
      </c>
      <c r="H20" s="27">
        <v>3780</v>
      </c>
      <c r="I20" s="27">
        <v>14.590535743301187</v>
      </c>
      <c r="J20" s="26">
        <v>-148778729</v>
      </c>
      <c r="K20" s="27">
        <v>-123.81879670446708</v>
      </c>
      <c r="L20" s="27">
        <v>8207.7546866279263</v>
      </c>
      <c r="M20" s="27">
        <v>15.95</v>
      </c>
      <c r="N20" s="28">
        <v>27.742498663634347</v>
      </c>
      <c r="O20" s="29">
        <v>994.08447757480508</v>
      </c>
      <c r="P20" s="28">
        <v>33.136149252493503</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352.43238721352736</v>
      </c>
      <c r="P21" s="83">
        <v>11.747746240450912</v>
      </c>
    </row>
    <row r="22" spans="1:16">
      <c r="A22" s="45" t="s">
        <v>394</v>
      </c>
      <c r="B22" s="45" t="s">
        <v>375</v>
      </c>
      <c r="C22" s="46">
        <v>227558534</v>
      </c>
      <c r="D22" s="46">
        <v>6200000</v>
      </c>
      <c r="E22" s="47">
        <v>126.42784446846574</v>
      </c>
      <c r="F22" s="47">
        <v>135.94391878329648</v>
      </c>
      <c r="G22" s="46">
        <v>2.1097030000000001</v>
      </c>
      <c r="H22" s="47">
        <v>150</v>
      </c>
      <c r="I22" s="47">
        <v>-2.3023339330785006</v>
      </c>
      <c r="J22" s="46">
        <v>1749577</v>
      </c>
      <c r="K22" s="47">
        <v>531.5570563627665</v>
      </c>
      <c r="L22" s="47">
        <v>6451.6129032258068</v>
      </c>
      <c r="M22" s="47">
        <v>34.020000000000003</v>
      </c>
      <c r="N22" s="48">
        <v>47.885560001479988</v>
      </c>
      <c r="O22" s="49">
        <v>271.4586230390392</v>
      </c>
      <c r="P22" s="48">
        <v>9.0486207679679733</v>
      </c>
    </row>
    <row r="23" spans="1:16">
      <c r="A23" s="90" t="s">
        <v>423</v>
      </c>
      <c r="B23" s="90" t="s">
        <v>390</v>
      </c>
      <c r="C23" s="91">
        <v>471013063</v>
      </c>
      <c r="D23" s="91">
        <v>6224400</v>
      </c>
      <c r="E23" s="92">
        <v>95.78801615459912</v>
      </c>
      <c r="F23" s="92">
        <v>42.986358674672964</v>
      </c>
      <c r="G23" s="91">
        <v>1.5986990000000001</v>
      </c>
      <c r="H23" s="92">
        <v>261.25</v>
      </c>
      <c r="I23" s="92">
        <v>-12.009579756715539</v>
      </c>
      <c r="J23" s="91">
        <v>15019123</v>
      </c>
      <c r="K23" s="92">
        <v>148.36653245332633</v>
      </c>
      <c r="L23" s="92">
        <v>6426.3222157958999</v>
      </c>
      <c r="M23" s="92">
        <v>25.68</v>
      </c>
      <c r="N23" s="93">
        <v>24.534759882572583</v>
      </c>
      <c r="O23" s="94">
        <v>311.45225913859076</v>
      </c>
      <c r="P23" s="93">
        <v>10.381741971286358</v>
      </c>
    </row>
    <row r="24" spans="1:16">
      <c r="A24" s="30" t="s">
        <v>388</v>
      </c>
      <c r="B24" s="30" t="s">
        <v>349</v>
      </c>
      <c r="C24" s="31">
        <v>162494773</v>
      </c>
      <c r="D24" s="31">
        <v>6917538</v>
      </c>
      <c r="E24" s="32">
        <v>75.696766572442215</v>
      </c>
      <c r="F24" s="32">
        <v>94.333899216896754</v>
      </c>
      <c r="G24" s="31">
        <v>4.5362669999999996</v>
      </c>
      <c r="H24" s="32">
        <v>116.5</v>
      </c>
      <c r="I24" s="32">
        <v>-0.61377873229348268</v>
      </c>
      <c r="J24" s="31">
        <v>-22534642</v>
      </c>
      <c r="K24" s="32">
        <v>-35.608926380991541</v>
      </c>
      <c r="L24" s="32">
        <v>5782.4040865406159</v>
      </c>
      <c r="M24" s="32">
        <v>65.569999999999993</v>
      </c>
      <c r="N24" s="33">
        <v>55.537223898139715</v>
      </c>
      <c r="O24" s="34">
        <v>268.25055878149107</v>
      </c>
      <c r="P24" s="33">
        <v>8.9416852927163681</v>
      </c>
    </row>
    <row r="25" spans="1:16">
      <c r="A25" s="35" t="s">
        <v>50</v>
      </c>
      <c r="B25" s="35" t="s">
        <v>200</v>
      </c>
      <c r="C25" s="36">
        <v>91186532</v>
      </c>
      <c r="D25" s="36">
        <v>7347672</v>
      </c>
      <c r="E25" s="37">
        <v>19.852493524703426</v>
      </c>
      <c r="F25" s="37">
        <v>4.3092110124690608</v>
      </c>
      <c r="G25" s="36">
        <v>3.211576</v>
      </c>
      <c r="H25" s="37">
        <v>627.5</v>
      </c>
      <c r="I25" s="37">
        <v>-40.917153395620403</v>
      </c>
      <c r="J25" s="36">
        <v>-1925420</v>
      </c>
      <c r="K25" s="37">
        <v>-2392.7196892106658</v>
      </c>
      <c r="L25" s="37">
        <v>5443.9011431103618</v>
      </c>
      <c r="M25" s="37">
        <v>43.7</v>
      </c>
      <c r="N25" s="38">
        <v>57.965254331545879</v>
      </c>
      <c r="O25" s="39">
        <v>451.23546758211671</v>
      </c>
      <c r="P25" s="38">
        <v>15.041182252737224</v>
      </c>
    </row>
    <row r="26" spans="1:16">
      <c r="A26" s="30" t="s">
        <v>64</v>
      </c>
      <c r="B26" s="30" t="s">
        <v>357</v>
      </c>
      <c r="C26" s="31">
        <v>240921520</v>
      </c>
      <c r="D26" s="31">
        <v>7425000</v>
      </c>
      <c r="E26" s="32">
        <v>45.322430569435554</v>
      </c>
      <c r="F26" s="32">
        <v>37.913236354798968</v>
      </c>
      <c r="G26" s="31">
        <v>5.4653780000000003</v>
      </c>
      <c r="H26" s="32">
        <v>161.5</v>
      </c>
      <c r="I26" s="32">
        <v>6.6920731672839784</v>
      </c>
      <c r="J26" s="31">
        <v>-3585419</v>
      </c>
      <c r="K26" s="32">
        <v>-333.4129149201251</v>
      </c>
      <c r="L26" s="32">
        <v>5387.2053872053875</v>
      </c>
      <c r="M26" s="32">
        <v>73.599999999999994</v>
      </c>
      <c r="N26" s="33">
        <v>95.206491953348859</v>
      </c>
      <c r="O26" s="34">
        <v>2275.9766404902903</v>
      </c>
      <c r="P26" s="33">
        <v>75.865888016343007</v>
      </c>
    </row>
    <row r="27" spans="1:16">
      <c r="A27" s="30" t="s">
        <v>417</v>
      </c>
      <c r="B27" s="30" t="s">
        <v>349</v>
      </c>
      <c r="C27" s="31">
        <v>651050782</v>
      </c>
      <c r="D27" s="31">
        <v>7635461</v>
      </c>
      <c r="E27" s="32">
        <v>53.818457301816494</v>
      </c>
      <c r="F27" s="32">
        <v>53.397638416308055</v>
      </c>
      <c r="G27" s="31">
        <v>5.6142630000000002</v>
      </c>
      <c r="H27" s="32">
        <v>132.4</v>
      </c>
      <c r="I27" s="32">
        <v>-10.471583258575549</v>
      </c>
      <c r="J27" s="31">
        <v>5770573</v>
      </c>
      <c r="K27" s="32">
        <v>174.65871274828339</v>
      </c>
      <c r="L27" s="32">
        <v>5238.7144666183221</v>
      </c>
      <c r="M27" s="32">
        <v>73.52</v>
      </c>
      <c r="N27" s="33">
        <v>30.090616389035471</v>
      </c>
      <c r="O27" s="34">
        <v>239.04679611441281</v>
      </c>
      <c r="P27" s="33">
        <v>7.9682265371470935</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1957.4767457048708</v>
      </c>
      <c r="P28" s="33">
        <v>65.249224856829031</v>
      </c>
    </row>
    <row r="29" spans="1:16">
      <c r="A29" s="30" t="s">
        <v>546</v>
      </c>
      <c r="B29" s="30" t="s">
        <v>357</v>
      </c>
      <c r="C29" s="31">
        <v>155992742</v>
      </c>
      <c r="D29" s="31">
        <v>8000000</v>
      </c>
      <c r="E29" s="32">
        <v>88.037778771626478</v>
      </c>
      <c r="F29" s="32">
        <v>47.846618897623088</v>
      </c>
      <c r="G29" s="31">
        <v>2.010942</v>
      </c>
      <c r="H29" s="32">
        <v>226</v>
      </c>
      <c r="I29" s="32">
        <v>-15.342591265865963</v>
      </c>
      <c r="J29" s="31">
        <v>-115395100</v>
      </c>
      <c r="K29" s="32">
        <v>-15.945217777877916</v>
      </c>
      <c r="L29" s="32">
        <v>5000</v>
      </c>
      <c r="M29" s="32">
        <v>25.13</v>
      </c>
      <c r="N29" s="33">
        <v>86.727216051470165</v>
      </c>
      <c r="O29" s="34">
        <v>164.06905984433092</v>
      </c>
      <c r="P29" s="33">
        <v>5.4689686614776978</v>
      </c>
    </row>
    <row r="30" spans="1:16">
      <c r="A30" s="90" t="s">
        <v>46</v>
      </c>
      <c r="B30" s="90" t="s">
        <v>609</v>
      </c>
      <c r="C30" s="91">
        <v>5369083553</v>
      </c>
      <c r="D30" s="91">
        <v>8640048</v>
      </c>
      <c r="E30" s="92">
        <v>24.188740090430311</v>
      </c>
      <c r="F30" s="92">
        <v>2.7718882596818255</v>
      </c>
      <c r="G30" s="91">
        <v>1.6379030000000001</v>
      </c>
      <c r="H30" s="92">
        <v>1010</v>
      </c>
      <c r="I30" s="92">
        <v>-7.7255855416581198</v>
      </c>
      <c r="J30" s="91">
        <v>-26123952</v>
      </c>
      <c r="K30" s="92">
        <v>-334.04013604067256</v>
      </c>
      <c r="L30" s="92">
        <v>4629.6039096079094</v>
      </c>
      <c r="M30" s="92">
        <v>18.95</v>
      </c>
      <c r="N30" s="93">
        <v>12.391752669405619</v>
      </c>
      <c r="O30" s="94">
        <v>690.66090105119838</v>
      </c>
      <c r="P30" s="93">
        <v>23.022030035039947</v>
      </c>
    </row>
    <row r="31" spans="1:16">
      <c r="A31" s="55" t="s">
        <v>436</v>
      </c>
      <c r="B31" s="55" t="s">
        <v>233</v>
      </c>
      <c r="C31" s="56">
        <v>358892796</v>
      </c>
      <c r="D31" s="56">
        <v>9284470</v>
      </c>
      <c r="E31" s="57">
        <v>120.92405728210514</v>
      </c>
      <c r="F31" s="57">
        <v>232.5774293795852</v>
      </c>
      <c r="G31" s="56">
        <v>5.8189539999999997</v>
      </c>
      <c r="H31" s="57">
        <v>56.85</v>
      </c>
      <c r="I31" s="57">
        <v>-2.8474977053366999</v>
      </c>
      <c r="J31" s="56">
        <v>-3381110</v>
      </c>
      <c r="K31" s="57">
        <v>-153.77503837497153</v>
      </c>
      <c r="L31" s="57">
        <v>4308.2696158208273</v>
      </c>
      <c r="M31" s="57">
        <v>62.67</v>
      </c>
      <c r="N31" s="58">
        <v>22.042094139091056</v>
      </c>
      <c r="O31" s="59">
        <v>461.88098458510018</v>
      </c>
      <c r="P31" s="58">
        <v>15.39603281950334</v>
      </c>
    </row>
    <row r="32" spans="1:16">
      <c r="A32" s="95" t="s">
        <v>530</v>
      </c>
      <c r="B32" s="95" t="s">
        <v>351</v>
      </c>
      <c r="C32" s="96">
        <v>257737541</v>
      </c>
      <c r="D32" s="96">
        <v>9500000</v>
      </c>
      <c r="E32" s="97">
        <v>34.159852309878538</v>
      </c>
      <c r="F32" s="97">
        <v>16.344426942525615</v>
      </c>
      <c r="G32" s="96">
        <v>5.3107189999999997</v>
      </c>
      <c r="H32" s="97">
        <v>220.5</v>
      </c>
      <c r="I32" s="97">
        <v>-9.1310683993438602</v>
      </c>
      <c r="J32" s="96">
        <v>-5361958</v>
      </c>
      <c r="K32" s="97">
        <v>-389.78298599131136</v>
      </c>
      <c r="L32" s="97">
        <v>4210.5263157894733</v>
      </c>
      <c r="M32" s="97">
        <v>55.9</v>
      </c>
      <c r="N32" s="98">
        <v>24.761515628831699</v>
      </c>
      <c r="O32" s="99">
        <v>322.78986438376717</v>
      </c>
      <c r="P32" s="98">
        <v>10.759662146125573</v>
      </c>
    </row>
    <row r="33" spans="1:16">
      <c r="A33" s="60" t="s">
        <v>391</v>
      </c>
      <c r="B33" s="60" t="s">
        <v>287</v>
      </c>
      <c r="C33" s="61">
        <v>16511882</v>
      </c>
      <c r="D33" s="61">
        <v>10650000</v>
      </c>
      <c r="E33" s="62">
        <v>143.48422235671455</v>
      </c>
      <c r="F33" s="62">
        <v>498.98877536676946</v>
      </c>
      <c r="G33" s="61">
        <v>10.108192000000001</v>
      </c>
      <c r="H33" s="62">
        <v>27.58</v>
      </c>
      <c r="I33" s="62">
        <v>0.84499113687812855</v>
      </c>
      <c r="J33" s="61">
        <v>-2418566</v>
      </c>
      <c r="K33" s="62">
        <v>-118.89276538246217</v>
      </c>
      <c r="L33" s="62">
        <v>3755.868544600939</v>
      </c>
      <c r="M33" s="62">
        <v>94.91</v>
      </c>
      <c r="N33" s="63">
        <v>49.366315461455031</v>
      </c>
      <c r="O33" s="64">
        <v>1849.2501417714652</v>
      </c>
      <c r="P33" s="63">
        <v>61.641671392382172</v>
      </c>
    </row>
    <row r="34" spans="1:16">
      <c r="A34" s="40" t="s">
        <v>39</v>
      </c>
      <c r="B34" s="40" t="s">
        <v>255</v>
      </c>
      <c r="C34" s="41">
        <v>638570889</v>
      </c>
      <c r="D34" s="41">
        <v>10721700</v>
      </c>
      <c r="E34" s="42">
        <v>70.30354181557135</v>
      </c>
      <c r="F34" s="42">
        <v>60.157122672822879</v>
      </c>
      <c r="G34" s="41">
        <v>5.1827810000000003</v>
      </c>
      <c r="H34" s="42">
        <v>109.8</v>
      </c>
      <c r="I34" s="42">
        <v>-3.6850983032894646</v>
      </c>
      <c r="J34" s="41">
        <v>5814918</v>
      </c>
      <c r="K34" s="42">
        <v>200.97709030462681</v>
      </c>
      <c r="L34" s="42">
        <v>3730.7516531893261</v>
      </c>
      <c r="M34" s="42">
        <v>48.33</v>
      </c>
      <c r="N34" s="43">
        <v>36.620577973153658</v>
      </c>
      <c r="O34" s="44">
        <v>425.70398436898711</v>
      </c>
      <c r="P34" s="43">
        <v>14.19013281229957</v>
      </c>
    </row>
    <row r="35" spans="1:16">
      <c r="A35" s="45" t="s">
        <v>51</v>
      </c>
      <c r="B35" s="45" t="s">
        <v>375</v>
      </c>
      <c r="C35" s="46">
        <v>2033187111</v>
      </c>
      <c r="D35" s="46">
        <v>10800000</v>
      </c>
      <c r="E35" s="47">
        <v>34.356539801707797</v>
      </c>
      <c r="F35" s="47">
        <v>4.6919780129066693</v>
      </c>
      <c r="G35" s="46">
        <v>1.717981</v>
      </c>
      <c r="H35" s="47">
        <v>678</v>
      </c>
      <c r="I35" s="47">
        <v>-20.393769093876244</v>
      </c>
      <c r="J35" s="46">
        <v>-67675452</v>
      </c>
      <c r="K35" s="47">
        <v>-108.19876016491179</v>
      </c>
      <c r="L35" s="47">
        <v>3703.7037037037039</v>
      </c>
      <c r="M35" s="47">
        <v>15.9</v>
      </c>
      <c r="N35" s="48">
        <v>65.324546238632863</v>
      </c>
      <c r="O35" s="49">
        <v>253.63697946832511</v>
      </c>
      <c r="P35" s="48">
        <v>8.4545659822775043</v>
      </c>
    </row>
    <row r="36" spans="1:16">
      <c r="A36" s="65" t="s">
        <v>67</v>
      </c>
      <c r="B36" s="65" t="s">
        <v>608</v>
      </c>
      <c r="C36" s="66">
        <v>24553432694</v>
      </c>
      <c r="D36" s="66">
        <v>10983458</v>
      </c>
      <c r="E36" s="67">
        <v>0.37554338192161407</v>
      </c>
      <c r="F36" s="67">
        <v>2.9456580302410908E-3</v>
      </c>
      <c r="G36" s="66">
        <v>3.4871699999999996E-4</v>
      </c>
      <c r="H36" s="67">
        <v>11277.5</v>
      </c>
      <c r="I36" s="67">
        <v>36.491438121678584</v>
      </c>
      <c r="J36" s="66">
        <v>5402190789</v>
      </c>
      <c r="K36" s="67">
        <v>23.599775297569558</v>
      </c>
      <c r="L36" s="67">
        <v>3641.8403020250998</v>
      </c>
      <c r="M36" s="67">
        <v>85.99</v>
      </c>
      <c r="N36" s="68">
        <v>0</v>
      </c>
      <c r="O36" s="69">
        <v>1250.9323965160702</v>
      </c>
      <c r="P36" s="68">
        <v>41.697746550535676</v>
      </c>
    </row>
    <row r="37" spans="1:16">
      <c r="A37" s="40" t="s">
        <v>320</v>
      </c>
      <c r="B37" s="40" t="s">
        <v>255</v>
      </c>
      <c r="C37" s="41">
        <v>1138168471</v>
      </c>
      <c r="D37" s="41">
        <v>10994134</v>
      </c>
      <c r="E37" s="42">
        <v>36.612967884086878</v>
      </c>
      <c r="F37" s="42">
        <v>2.1347612470202746</v>
      </c>
      <c r="G37" s="41">
        <v>7.01302E-4</v>
      </c>
      <c r="H37" s="42">
        <v>1560</v>
      </c>
      <c r="I37" s="42">
        <v>-39.904671359072381</v>
      </c>
      <c r="J37" s="41">
        <v>164509463</v>
      </c>
      <c r="K37" s="42">
        <v>104.2544831600356</v>
      </c>
      <c r="L37" s="42">
        <v>3638.303844577481</v>
      </c>
      <c r="M37" s="42">
        <v>6.37</v>
      </c>
      <c r="N37" s="43">
        <v>73.797606369392582</v>
      </c>
      <c r="O37" s="44">
        <v>724.13105112780863</v>
      </c>
      <c r="P37" s="43">
        <v>24.137701704260287</v>
      </c>
    </row>
    <row r="38" spans="1:16">
      <c r="A38" s="65" t="s">
        <v>765</v>
      </c>
      <c r="B38" s="65" t="s">
        <v>743</v>
      </c>
      <c r="C38" s="66">
        <v>311457358</v>
      </c>
      <c r="D38" s="66">
        <v>11320341</v>
      </c>
      <c r="E38" s="67">
        <v>17.763220386265896</v>
      </c>
      <c r="F38" s="67">
        <v>5.6241641997885221</v>
      </c>
      <c r="G38" s="66">
        <v>8.0576760000000007</v>
      </c>
      <c r="H38" s="67">
        <v>279.5</v>
      </c>
      <c r="I38" s="67">
        <v>-2.0273377132216979</v>
      </c>
      <c r="J38" s="66">
        <v>16005244</v>
      </c>
      <c r="K38" s="67">
        <v>197.33377004436795</v>
      </c>
      <c r="L38" s="67">
        <v>3533.46246371907</v>
      </c>
      <c r="M38" s="67">
        <v>71.17</v>
      </c>
      <c r="N38" s="68">
        <v>63.902350149513119</v>
      </c>
      <c r="O38" s="69">
        <v>480.0865477948953</v>
      </c>
      <c r="P38" s="68">
        <v>16.00288492649651</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436.82621441595757</v>
      </c>
      <c r="P39" s="33">
        <v>14.560873813865252</v>
      </c>
    </row>
    <row r="40" spans="1:16">
      <c r="A40" s="45" t="s">
        <v>690</v>
      </c>
      <c r="B40" s="45" t="s">
        <v>375</v>
      </c>
      <c r="C40" s="46">
        <v>52360538</v>
      </c>
      <c r="D40" s="46">
        <v>13878486</v>
      </c>
      <c r="E40" s="47">
        <v>41.304466511955226</v>
      </c>
      <c r="F40" s="47">
        <v>48.041171013899692</v>
      </c>
      <c r="G40" s="46">
        <v>13.431647</v>
      </c>
      <c r="H40" s="47">
        <v>72.099999999999994</v>
      </c>
      <c r="I40" s="47">
        <v>-0.62238631078120932</v>
      </c>
      <c r="J40" s="46">
        <v>-27125850</v>
      </c>
      <c r="K40" s="47">
        <v>-31.695680209099439</v>
      </c>
      <c r="L40" s="47">
        <v>2882.1587599684863</v>
      </c>
      <c r="M40" s="47">
        <v>96.78</v>
      </c>
      <c r="N40" s="48">
        <v>52.822499176123891</v>
      </c>
      <c r="O40" s="49">
        <v>993.66767371885931</v>
      </c>
      <c r="P40" s="48">
        <v>33.122255790628643</v>
      </c>
    </row>
    <row r="41" spans="1:16">
      <c r="A41" s="40" t="s">
        <v>45</v>
      </c>
      <c r="B41" s="40" t="s">
        <v>255</v>
      </c>
      <c r="C41" s="41">
        <v>879240094</v>
      </c>
      <c r="D41" s="41">
        <v>14175000</v>
      </c>
      <c r="E41" s="42">
        <v>20.563327802665668</v>
      </c>
      <c r="F41" s="42">
        <v>4.1212377350219791</v>
      </c>
      <c r="G41" s="41">
        <v>5.5196949999999996</v>
      </c>
      <c r="H41" s="42">
        <v>352.5</v>
      </c>
      <c r="I41" s="42">
        <v>-20.211685155798875</v>
      </c>
      <c r="J41" s="41">
        <v>-27853019</v>
      </c>
      <c r="K41" s="42">
        <v>-179.14036535859901</v>
      </c>
      <c r="L41" s="42">
        <v>2821.8694885361551</v>
      </c>
      <c r="M41" s="42">
        <v>38.93</v>
      </c>
      <c r="N41" s="43">
        <v>61.984161215976336</v>
      </c>
      <c r="O41" s="44">
        <v>968.64413964299627</v>
      </c>
      <c r="P41" s="43">
        <v>32.288137988099876</v>
      </c>
    </row>
    <row r="42" spans="1:16">
      <c r="A42" s="45" t="s">
        <v>54</v>
      </c>
      <c r="B42" s="45" t="s">
        <v>375</v>
      </c>
      <c r="C42" s="46">
        <v>646697458</v>
      </c>
      <c r="D42" s="46">
        <v>14276790</v>
      </c>
      <c r="E42" s="47">
        <v>44.953297886000477</v>
      </c>
      <c r="F42" s="47">
        <v>11.20533040413846</v>
      </c>
      <c r="G42" s="46">
        <v>3.1674739999999999</v>
      </c>
      <c r="H42" s="47">
        <v>281</v>
      </c>
      <c r="I42" s="47">
        <v>-0.23817015526060459</v>
      </c>
      <c r="J42" s="46">
        <v>43394990</v>
      </c>
      <c r="K42" s="47">
        <v>92.44795286276134</v>
      </c>
      <c r="L42" s="47">
        <v>2801.7502533832885</v>
      </c>
      <c r="M42" s="47">
        <v>22.18</v>
      </c>
      <c r="N42" s="48">
        <v>14.140957331902888</v>
      </c>
      <c r="O42" s="49">
        <v>290.21561820731745</v>
      </c>
      <c r="P42" s="48">
        <v>9.6738539402439141</v>
      </c>
    </row>
    <row r="43" spans="1:16">
      <c r="A43" s="30" t="s">
        <v>104</v>
      </c>
      <c r="B43" s="30" t="s">
        <v>357</v>
      </c>
      <c r="C43" s="31">
        <v>360638941</v>
      </c>
      <c r="D43" s="31">
        <v>15000000</v>
      </c>
      <c r="E43" s="32">
        <v>15.617849953068358</v>
      </c>
      <c r="F43" s="32">
        <v>4.9112735701472827</v>
      </c>
      <c r="G43" s="31">
        <v>12.081939999999999</v>
      </c>
      <c r="H43" s="32">
        <v>212</v>
      </c>
      <c r="I43" s="32">
        <v>12.384622237441306</v>
      </c>
      <c r="J43" s="31">
        <v>3667696</v>
      </c>
      <c r="K43" s="32">
        <v>867.02932849396461</v>
      </c>
      <c r="L43" s="32">
        <v>2666.6666666666665</v>
      </c>
      <c r="M43" s="32">
        <v>80.540000000000006</v>
      </c>
      <c r="N43" s="33">
        <v>98.067344001997398</v>
      </c>
      <c r="O43" s="34">
        <v>2007.3189621497193</v>
      </c>
      <c r="P43" s="33">
        <v>66.910632071657304</v>
      </c>
    </row>
    <row r="44" spans="1:16">
      <c r="A44" s="90" t="s">
        <v>427</v>
      </c>
      <c r="B44" s="90" t="s">
        <v>390</v>
      </c>
      <c r="C44" s="91">
        <v>604420825</v>
      </c>
      <c r="D44" s="91">
        <v>16800000</v>
      </c>
      <c r="E44" s="92">
        <v>158.75968803213269</v>
      </c>
      <c r="F44" s="92">
        <v>170.26993568439798</v>
      </c>
      <c r="G44" s="91">
        <v>5.7719040000000001</v>
      </c>
      <c r="H44" s="92">
        <v>43.66</v>
      </c>
      <c r="I44" s="92">
        <v>-1.5329269560391694</v>
      </c>
      <c r="J44" s="91">
        <v>4772795</v>
      </c>
      <c r="K44" s="92">
        <v>195.35722778791043</v>
      </c>
      <c r="L44" s="92">
        <v>2380.9523809523807</v>
      </c>
      <c r="M44" s="92">
        <v>34.35</v>
      </c>
      <c r="N44" s="93">
        <v>52.723015007891988</v>
      </c>
      <c r="O44" s="94">
        <v>368.32808509481424</v>
      </c>
      <c r="P44" s="93">
        <v>12.277602836493807</v>
      </c>
    </row>
    <row r="45" spans="1:16">
      <c r="A45" s="45" t="s">
        <v>297</v>
      </c>
      <c r="B45" s="45" t="s">
        <v>426</v>
      </c>
      <c r="C45" s="46">
        <v>367547592</v>
      </c>
      <c r="D45" s="46">
        <v>17512456</v>
      </c>
      <c r="E45" s="47">
        <v>66.749989968996275</v>
      </c>
      <c r="F45" s="47">
        <v>79.407753602393385</v>
      </c>
      <c r="G45" s="46">
        <v>12.279838</v>
      </c>
      <c r="H45" s="47">
        <v>48.8</v>
      </c>
      <c r="I45" s="47">
        <v>-2.0643763362545329</v>
      </c>
      <c r="J45" s="46">
        <v>-25349652</v>
      </c>
      <c r="K45" s="47">
        <v>-33.160135216057405</v>
      </c>
      <c r="L45" s="47">
        <v>2284.088536753497</v>
      </c>
      <c r="M45" s="47">
        <v>70.12</v>
      </c>
      <c r="N45" s="48">
        <v>33.33316440542422</v>
      </c>
      <c r="O45" s="49">
        <v>201.43796570808109</v>
      </c>
      <c r="P45" s="48">
        <v>6.7145988569360364</v>
      </c>
    </row>
    <row r="46" spans="1:16">
      <c r="A46" s="25" t="s">
        <v>113</v>
      </c>
      <c r="B46" s="25" t="s">
        <v>353</v>
      </c>
      <c r="C46" s="26">
        <v>10527575581</v>
      </c>
      <c r="D46" s="26">
        <v>18000000</v>
      </c>
      <c r="E46" s="27">
        <v>11.201575031061967</v>
      </c>
      <c r="F46" s="27">
        <v>2.1311976847530381</v>
      </c>
      <c r="G46" s="26">
        <v>12.229931000000001</v>
      </c>
      <c r="H46" s="27">
        <v>292</v>
      </c>
      <c r="I46" s="27">
        <v>-1.7584138518476495</v>
      </c>
      <c r="J46" s="26">
        <v>62342924</v>
      </c>
      <c r="K46" s="27">
        <v>84.307883922800926</v>
      </c>
      <c r="L46" s="27">
        <v>2222.2222222222222</v>
      </c>
      <c r="M46" s="27">
        <v>67.94</v>
      </c>
      <c r="N46" s="28">
        <v>26.71039890836218</v>
      </c>
      <c r="O46" s="29">
        <v>448.95036811655785</v>
      </c>
      <c r="P46" s="28">
        <v>14.965012270551929</v>
      </c>
    </row>
    <row r="47" spans="1:16">
      <c r="A47" s="25" t="s">
        <v>314</v>
      </c>
      <c r="B47" s="25" t="s">
        <v>376</v>
      </c>
      <c r="C47" s="26">
        <v>202339880</v>
      </c>
      <c r="D47" s="26">
        <v>18255333</v>
      </c>
      <c r="E47" s="27">
        <v>49.680910266260319</v>
      </c>
      <c r="F47" s="27">
        <v>52.335507684521893</v>
      </c>
      <c r="G47" s="26">
        <v>15.26498</v>
      </c>
      <c r="H47" s="27">
        <v>52.75</v>
      </c>
      <c r="I47" s="27">
        <v>-3.4244403133095029</v>
      </c>
      <c r="J47" s="26">
        <v>81750563</v>
      </c>
      <c r="K47" s="27">
        <v>11.611874966536927</v>
      </c>
      <c r="L47" s="27">
        <v>2191.1405286334684</v>
      </c>
      <c r="M47" s="27">
        <v>83.61</v>
      </c>
      <c r="N47" s="28">
        <v>44.748796694607449</v>
      </c>
      <c r="O47" s="29">
        <v>905.53673723760971</v>
      </c>
      <c r="P47" s="28">
        <v>30.184557907920325</v>
      </c>
    </row>
    <row r="48" spans="1:16">
      <c r="A48" s="30" t="s">
        <v>336</v>
      </c>
      <c r="B48" s="30" t="s">
        <v>357</v>
      </c>
      <c r="C48" s="31">
        <v>919757915</v>
      </c>
      <c r="D48" s="31">
        <v>19440000</v>
      </c>
      <c r="E48" s="32">
        <v>68.400827370935815</v>
      </c>
      <c r="F48" s="32">
        <v>14.846249277433934</v>
      </c>
      <c r="G48" s="31">
        <v>2.4591859999999999</v>
      </c>
      <c r="H48" s="32">
        <v>237.8</v>
      </c>
      <c r="I48" s="32">
        <v>-2.7730607995298158</v>
      </c>
      <c r="J48" s="31">
        <v>-13239520</v>
      </c>
      <c r="K48" s="32">
        <v>-347.99448922619553</v>
      </c>
      <c r="L48" s="32">
        <v>2057.6131687242801</v>
      </c>
      <c r="M48" s="32">
        <v>12.65</v>
      </c>
      <c r="N48" s="33">
        <v>78.501147953787751</v>
      </c>
      <c r="O48" s="34">
        <v>315.76192846798222</v>
      </c>
      <c r="P48" s="33">
        <v>10.525397615599408</v>
      </c>
    </row>
    <row r="49" spans="1:16">
      <c r="A49" s="35" t="s">
        <v>201</v>
      </c>
      <c r="B49" s="35" t="s">
        <v>200</v>
      </c>
      <c r="C49" s="36">
        <v>3755081013</v>
      </c>
      <c r="D49" s="36">
        <v>20000000</v>
      </c>
      <c r="E49" s="37">
        <v>23.942687909098233</v>
      </c>
      <c r="F49" s="37">
        <v>8.3715691989853962</v>
      </c>
      <c r="G49" s="36">
        <v>11.626663000000001</v>
      </c>
      <c r="H49" s="37">
        <v>143.69999999999999</v>
      </c>
      <c r="I49" s="37">
        <v>-3.8388466770676359</v>
      </c>
      <c r="J49" s="36">
        <v>-127375317</v>
      </c>
      <c r="K49" s="37">
        <v>-22.453329792301911</v>
      </c>
      <c r="L49" s="37">
        <v>2000</v>
      </c>
      <c r="M49" s="37">
        <v>58.13</v>
      </c>
      <c r="N49" s="38">
        <v>26.672591286716067</v>
      </c>
      <c r="O49" s="39">
        <v>180.94669151740027</v>
      </c>
      <c r="P49" s="38">
        <v>6.0315563839133421</v>
      </c>
    </row>
    <row r="50" spans="1:16">
      <c r="A50" s="25" t="s">
        <v>703</v>
      </c>
      <c r="B50" s="25" t="s">
        <v>689</v>
      </c>
      <c r="C50" s="26">
        <v>69325879</v>
      </c>
      <c r="D50" s="26">
        <v>20000000</v>
      </c>
      <c r="E50" s="27">
        <v>142.66777177122682</v>
      </c>
      <c r="F50" s="27">
        <v>445.8367867850838</v>
      </c>
      <c r="G50" s="26">
        <v>52.150770999999999</v>
      </c>
      <c r="H50" s="27">
        <v>16.13</v>
      </c>
      <c r="I50" s="27">
        <v>0.51611007664343234</v>
      </c>
      <c r="J50" s="26">
        <v>-5598285</v>
      </c>
      <c r="K50" s="27">
        <v>-57.160362503873955</v>
      </c>
      <c r="L50" s="27">
        <v>2000</v>
      </c>
      <c r="M50" s="27">
        <v>86.91</v>
      </c>
      <c r="N50" s="28">
        <v>12.430338475408345</v>
      </c>
      <c r="O50" s="29">
        <v>2779.9999941773735</v>
      </c>
      <c r="P50" s="28">
        <v>92.666666472579124</v>
      </c>
    </row>
    <row r="51" spans="1:16">
      <c r="A51" s="25" t="s">
        <v>704</v>
      </c>
      <c r="B51" s="25" t="s">
        <v>689</v>
      </c>
      <c r="C51" s="26">
        <v>82997498</v>
      </c>
      <c r="D51" s="26">
        <v>20000000</v>
      </c>
      <c r="E51" s="27">
        <v>148.88714674384181</v>
      </c>
      <c r="F51" s="27">
        <v>572.64287209169925</v>
      </c>
      <c r="G51" s="26">
        <v>59.663963000000003</v>
      </c>
      <c r="H51" s="27">
        <v>13.51</v>
      </c>
      <c r="I51" s="27">
        <v>0.1943256247516203</v>
      </c>
      <c r="J51" s="26">
        <v>-6495135</v>
      </c>
      <c r="K51" s="27">
        <v>-40.029960886109372</v>
      </c>
      <c r="L51" s="27">
        <v>2000</v>
      </c>
      <c r="M51" s="27">
        <v>99.43</v>
      </c>
      <c r="N51" s="28">
        <v>7.7081568777782419</v>
      </c>
      <c r="O51" s="29">
        <v>2579.373839103147</v>
      </c>
      <c r="P51" s="28">
        <v>85.979127970104898</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51.883055602065703</v>
      </c>
      <c r="P52" s="28">
        <v>1.7294351867355233</v>
      </c>
    </row>
    <row r="53" spans="1:16">
      <c r="A53" s="30" t="s">
        <v>84</v>
      </c>
      <c r="B53" s="30" t="s">
        <v>605</v>
      </c>
      <c r="C53" s="31">
        <v>1981884130</v>
      </c>
      <c r="D53" s="31">
        <v>20000000</v>
      </c>
      <c r="E53" s="32">
        <v>26.80592343893192</v>
      </c>
      <c r="F53" s="32">
        <v>3.5646174785813725</v>
      </c>
      <c r="G53" s="31">
        <v>3.9666589999999999</v>
      </c>
      <c r="H53" s="32">
        <v>376.25</v>
      </c>
      <c r="I53" s="32">
        <v>-15.942302043806988</v>
      </c>
      <c r="J53" s="31">
        <v>-83036840</v>
      </c>
      <c r="K53" s="32">
        <v>-90.562213109265713</v>
      </c>
      <c r="L53" s="32">
        <v>2000</v>
      </c>
      <c r="M53" s="32">
        <v>19.829999999999998</v>
      </c>
      <c r="N53" s="33">
        <v>32.715736228460969</v>
      </c>
      <c r="O53" s="34">
        <v>510.8946233587447</v>
      </c>
      <c r="P53" s="33">
        <v>17.029820778624824</v>
      </c>
    </row>
    <row r="54" spans="1:16">
      <c r="A54" s="25" t="s">
        <v>734</v>
      </c>
      <c r="B54" s="25" t="s">
        <v>689</v>
      </c>
      <c r="C54" s="26">
        <v>162912546</v>
      </c>
      <c r="D54" s="26">
        <v>20000000</v>
      </c>
      <c r="E54" s="27">
        <v>92.417410257149598</v>
      </c>
      <c r="F54" s="27">
        <v>112.70415885018244</v>
      </c>
      <c r="G54" s="26">
        <v>10.537267999999999</v>
      </c>
      <c r="H54" s="27">
        <v>41.08</v>
      </c>
      <c r="I54" s="27">
        <v>-1.2285429718557594</v>
      </c>
      <c r="J54" s="26">
        <v>-6812646</v>
      </c>
      <c r="K54" s="27">
        <v>-120.36439292456998</v>
      </c>
      <c r="L54" s="27">
        <v>2000</v>
      </c>
      <c r="M54" s="27">
        <v>52.68</v>
      </c>
      <c r="N54" s="28">
        <v>1.7431313922170328</v>
      </c>
      <c r="O54" s="29">
        <v>106.83604624179524</v>
      </c>
      <c r="P54" s="28">
        <v>3.5612015413931748</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15.699147811008951</v>
      </c>
      <c r="F56" s="42">
        <v>1.4658401317468674</v>
      </c>
      <c r="G56" s="41">
        <v>4.9969520000000003</v>
      </c>
      <c r="H56" s="42">
        <v>510</v>
      </c>
      <c r="I56" s="42">
        <v>17.317180032668489</v>
      </c>
      <c r="J56" s="41">
        <v>40710262</v>
      </c>
      <c r="K56" s="42">
        <v>263.07863113236658</v>
      </c>
      <c r="L56" s="42">
        <v>1904.7619047619048</v>
      </c>
      <c r="M56" s="42">
        <v>23.79</v>
      </c>
      <c r="N56" s="43">
        <v>39.157529117534942</v>
      </c>
      <c r="O56" s="44">
        <v>2084.838936458319</v>
      </c>
      <c r="P56" s="43">
        <v>69.494631215277295</v>
      </c>
    </row>
    <row r="57" spans="1:16">
      <c r="A57" s="55" t="s">
        <v>68</v>
      </c>
      <c r="B57" s="55" t="s">
        <v>356</v>
      </c>
      <c r="C57" s="56">
        <v>1840705156</v>
      </c>
      <c r="D57" s="56">
        <v>21000000</v>
      </c>
      <c r="E57" s="57">
        <v>62.816575912418614</v>
      </c>
      <c r="F57" s="57">
        <v>38.847604151155608</v>
      </c>
      <c r="G57" s="56">
        <v>8.2712769999999995</v>
      </c>
      <c r="H57" s="57">
        <v>77</v>
      </c>
      <c r="I57" s="57">
        <v>-1.2877578706735449</v>
      </c>
      <c r="J57" s="56">
        <v>-125144677</v>
      </c>
      <c r="K57" s="57">
        <v>-12.921044975808281</v>
      </c>
      <c r="L57" s="57">
        <v>1904.7619047619048</v>
      </c>
      <c r="M57" s="57">
        <v>39.380000000000003</v>
      </c>
      <c r="N57" s="58">
        <v>21.154940274216422</v>
      </c>
      <c r="O57" s="59">
        <v>412.58794464013926</v>
      </c>
      <c r="P57" s="58">
        <v>13.752931488004641</v>
      </c>
    </row>
    <row r="58" spans="1:16">
      <c r="A58" s="50" t="s">
        <v>63</v>
      </c>
      <c r="B58" s="50" t="s">
        <v>355</v>
      </c>
      <c r="C58" s="51">
        <v>549820175</v>
      </c>
      <c r="D58" s="51">
        <v>22750000</v>
      </c>
      <c r="E58" s="52">
        <v>42.159278735265062</v>
      </c>
      <c r="F58" s="52">
        <v>15.066301701157888</v>
      </c>
      <c r="G58" s="51">
        <v>7.6577849999999996</v>
      </c>
      <c r="H58" s="52">
        <v>123.9</v>
      </c>
      <c r="I58" s="52">
        <v>-5.0529059046908742E-2</v>
      </c>
      <c r="J58" s="51">
        <v>17853471</v>
      </c>
      <c r="K58" s="52">
        <v>156.73422831896386</v>
      </c>
      <c r="L58" s="52">
        <v>1758.2417582417581</v>
      </c>
      <c r="M58" s="52">
        <v>33.659999999999997</v>
      </c>
      <c r="N58" s="53">
        <v>36.10957121615575</v>
      </c>
      <c r="O58" s="54">
        <v>1163.187757931646</v>
      </c>
      <c r="P58" s="53">
        <v>38.772925264388199</v>
      </c>
    </row>
    <row r="59" spans="1:16">
      <c r="A59" s="50" t="s">
        <v>95</v>
      </c>
      <c r="B59" s="50" t="s">
        <v>355</v>
      </c>
      <c r="C59" s="51">
        <v>418442261</v>
      </c>
      <c r="D59" s="51">
        <v>23000000</v>
      </c>
      <c r="E59" s="52">
        <v>88.834255821558628</v>
      </c>
      <c r="F59" s="52">
        <v>101.64102496745838</v>
      </c>
      <c r="G59" s="51">
        <v>11.696857</v>
      </c>
      <c r="H59" s="52">
        <v>38.5</v>
      </c>
      <c r="I59" s="52">
        <v>-0.61058554167877332</v>
      </c>
      <c r="J59" s="51">
        <v>-26354647</v>
      </c>
      <c r="K59" s="52">
        <v>-33.16303193133264</v>
      </c>
      <c r="L59" s="52">
        <v>1739.1304347826087</v>
      </c>
      <c r="M59" s="52">
        <v>50.85</v>
      </c>
      <c r="N59" s="53">
        <v>77.610472899512956</v>
      </c>
      <c r="O59" s="54">
        <v>404.7590848213589</v>
      </c>
      <c r="P59" s="53">
        <v>13.491969494045296</v>
      </c>
    </row>
    <row r="60" spans="1:16">
      <c r="A60" s="40" t="s">
        <v>448</v>
      </c>
      <c r="B60" s="40" t="s">
        <v>255</v>
      </c>
      <c r="C60" s="41">
        <v>447250420</v>
      </c>
      <c r="D60" s="41">
        <v>23850000</v>
      </c>
      <c r="E60" s="42">
        <v>22.215592756109906</v>
      </c>
      <c r="F60" s="42">
        <v>5.2329853617199973</v>
      </c>
      <c r="G60" s="41">
        <v>10.082440999999999</v>
      </c>
      <c r="H60" s="42">
        <v>178.6</v>
      </c>
      <c r="I60" s="42">
        <v>-11.743013488249602</v>
      </c>
      <c r="J60" s="41">
        <v>5945065</v>
      </c>
      <c r="K60" s="42">
        <v>714.08807136675546</v>
      </c>
      <c r="L60" s="42">
        <v>1677.1488469601677</v>
      </c>
      <c r="M60" s="42">
        <v>42.27</v>
      </c>
      <c r="N60" s="43">
        <v>43.569757440233438</v>
      </c>
      <c r="O60" s="44">
        <v>735.93888275118843</v>
      </c>
      <c r="P60" s="43">
        <v>24.531296091706281</v>
      </c>
    </row>
    <row r="61" spans="1:16">
      <c r="A61" s="50" t="s">
        <v>464</v>
      </c>
      <c r="B61" s="50" t="s">
        <v>355</v>
      </c>
      <c r="C61" s="51">
        <v>2001882616</v>
      </c>
      <c r="D61" s="51">
        <v>24000000</v>
      </c>
      <c r="E61" s="52">
        <v>53.661311267802141</v>
      </c>
      <c r="F61" s="52">
        <v>6.0593169904925634</v>
      </c>
      <c r="G61" s="51">
        <v>2.016016</v>
      </c>
      <c r="H61" s="52">
        <v>369.75</v>
      </c>
      <c r="I61" s="52">
        <v>-5.0701807891587123</v>
      </c>
      <c r="J61" s="51">
        <v>3056816</v>
      </c>
      <c r="K61" s="52">
        <v>2897.1321793657189</v>
      </c>
      <c r="L61" s="52">
        <v>1666.6666666666667</v>
      </c>
      <c r="M61" s="52">
        <v>8.4</v>
      </c>
      <c r="N61" s="53">
        <v>86.727216051470165</v>
      </c>
      <c r="O61" s="54">
        <v>333.29985070909368</v>
      </c>
      <c r="P61" s="53">
        <v>11.109995023636456</v>
      </c>
    </row>
    <row r="62" spans="1:16">
      <c r="A62" s="55" t="s">
        <v>292</v>
      </c>
      <c r="B62" s="55" t="s">
        <v>356</v>
      </c>
      <c r="C62" s="56">
        <v>8163584863</v>
      </c>
      <c r="D62" s="56">
        <v>24300000</v>
      </c>
      <c r="E62" s="57">
        <v>11.461868648217441</v>
      </c>
      <c r="F62" s="57">
        <v>0.33007826268383722</v>
      </c>
      <c r="G62" s="56">
        <v>2.442218</v>
      </c>
      <c r="H62" s="57">
        <v>1429</v>
      </c>
      <c r="I62" s="57">
        <v>-17.482710460640874</v>
      </c>
      <c r="J62" s="56">
        <v>-70950936</v>
      </c>
      <c r="K62" s="57">
        <v>-489.41849054676317</v>
      </c>
      <c r="L62" s="57">
        <v>1646.0905349794239</v>
      </c>
      <c r="M62" s="57">
        <v>10.050000000000001</v>
      </c>
      <c r="N62" s="58">
        <v>63.288409796063938</v>
      </c>
      <c r="O62" s="59">
        <v>194.28458391783067</v>
      </c>
      <c r="P62" s="58">
        <v>6.4761527972610224</v>
      </c>
    </row>
    <row r="63" spans="1:16">
      <c r="A63" s="90" t="s">
        <v>442</v>
      </c>
      <c r="B63" s="90" t="s">
        <v>609</v>
      </c>
      <c r="C63" s="91">
        <v>1596724578</v>
      </c>
      <c r="D63" s="91">
        <v>24883200</v>
      </c>
      <c r="E63" s="92">
        <v>39.967476455163464</v>
      </c>
      <c r="F63" s="92">
        <v>13.058562924736716</v>
      </c>
      <c r="G63" s="91">
        <v>8.1175940000000004</v>
      </c>
      <c r="H63" s="92">
        <v>123.3</v>
      </c>
      <c r="I63" s="92">
        <v>-1.9344916596254078</v>
      </c>
      <c r="J63" s="91">
        <v>-139121733</v>
      </c>
      <c r="K63" s="92">
        <v>-21.999679949357734</v>
      </c>
      <c r="L63" s="92">
        <v>1607.5102880658437</v>
      </c>
      <c r="M63" s="92">
        <v>32.619999999999997</v>
      </c>
      <c r="N63" s="93">
        <v>28.734173077360648</v>
      </c>
      <c r="O63" s="94">
        <v>398.53576902577328</v>
      </c>
      <c r="P63" s="93">
        <v>13.284525634192443</v>
      </c>
    </row>
    <row r="64" spans="1:16">
      <c r="A64" s="90" t="s">
        <v>309</v>
      </c>
      <c r="B64" s="90" t="s">
        <v>609</v>
      </c>
      <c r="C64" s="91">
        <v>5221598542</v>
      </c>
      <c r="D64" s="91">
        <v>25000000</v>
      </c>
      <c r="E64" s="92">
        <v>49.239102001877242</v>
      </c>
      <c r="F64" s="92">
        <v>4.5277335174139992</v>
      </c>
      <c r="G64" s="91">
        <v>1.8682810000000001</v>
      </c>
      <c r="H64" s="92">
        <v>435</v>
      </c>
      <c r="I64" s="92">
        <v>-13.712070376983261</v>
      </c>
      <c r="J64" s="91">
        <v>-47172595</v>
      </c>
      <c r="K64" s="92">
        <v>-230.53639512517807</v>
      </c>
      <c r="L64" s="92">
        <v>1600</v>
      </c>
      <c r="M64" s="92">
        <v>7.47</v>
      </c>
      <c r="N64" s="93">
        <v>22.602353734050737</v>
      </c>
      <c r="O64" s="94">
        <v>114.14126207570177</v>
      </c>
      <c r="P64" s="93">
        <v>3.804708735856726</v>
      </c>
    </row>
    <row r="65" spans="1:16">
      <c r="A65" s="55" t="s">
        <v>33</v>
      </c>
      <c r="B65" s="55" t="s">
        <v>233</v>
      </c>
      <c r="C65" s="56">
        <v>519583617</v>
      </c>
      <c r="D65" s="56">
        <v>25000000</v>
      </c>
      <c r="E65" s="57">
        <v>19.407030318026646</v>
      </c>
      <c r="F65" s="57">
        <v>8.7222608170906266</v>
      </c>
      <c r="G65" s="56">
        <v>22.966707</v>
      </c>
      <c r="H65" s="57">
        <v>89.75</v>
      </c>
      <c r="I65" s="57">
        <v>-1.6194150874170532E-2</v>
      </c>
      <c r="J65" s="56">
        <v>1543645</v>
      </c>
      <c r="K65" s="57">
        <v>1441.3935846648678</v>
      </c>
      <c r="L65" s="57">
        <v>1600</v>
      </c>
      <c r="M65" s="57">
        <v>91.86</v>
      </c>
      <c r="N65" s="58">
        <v>19.349633158093827</v>
      </c>
      <c r="O65" s="59">
        <v>1169.7342642612716</v>
      </c>
      <c r="P65" s="58">
        <v>38.991142142042385</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454.31387202941534</v>
      </c>
      <c r="P66" s="63">
        <v>15.143795734313844</v>
      </c>
    </row>
    <row r="67" spans="1:16">
      <c r="A67" s="90" t="s">
        <v>312</v>
      </c>
      <c r="B67" s="90" t="s">
        <v>609</v>
      </c>
      <c r="C67" s="91">
        <v>470862105</v>
      </c>
      <c r="D67" s="91">
        <v>25382175</v>
      </c>
      <c r="E67" s="92">
        <v>83.244365781092128</v>
      </c>
      <c r="F67" s="92">
        <v>156.1732758578508</v>
      </c>
      <c r="G67" s="91">
        <v>22.044357999999999</v>
      </c>
      <c r="H67" s="92">
        <v>21.8</v>
      </c>
      <c r="I67" s="92">
        <v>-0.27783211508772965</v>
      </c>
      <c r="J67" s="91">
        <v>-15730860</v>
      </c>
      <c r="K67" s="92">
        <v>-33.88407722146151</v>
      </c>
      <c r="L67" s="92">
        <v>1575.909077925749</v>
      </c>
      <c r="M67" s="92">
        <v>86.84</v>
      </c>
      <c r="N67" s="93">
        <v>31.79525572521305</v>
      </c>
      <c r="O67" s="94">
        <v>635.00654975642101</v>
      </c>
      <c r="P67" s="93">
        <v>21.1668849918807</v>
      </c>
    </row>
    <row r="68" spans="1:16">
      <c r="A68" s="90" t="s">
        <v>416</v>
      </c>
      <c r="B68" s="90" t="s">
        <v>390</v>
      </c>
      <c r="C68" s="91">
        <v>6909611026</v>
      </c>
      <c r="D68" s="91">
        <v>27200000</v>
      </c>
      <c r="E68" s="92">
        <v>72.634554058702662</v>
      </c>
      <c r="F68" s="92">
        <v>13.771985646539806</v>
      </c>
      <c r="G68" s="91">
        <v>3.6238980000000001</v>
      </c>
      <c r="H68" s="92">
        <v>152</v>
      </c>
      <c r="I68" s="92">
        <v>-4.4487731208530477</v>
      </c>
      <c r="J68" s="91">
        <v>-21429790</v>
      </c>
      <c r="K68" s="92">
        <v>-246.10973789290514</v>
      </c>
      <c r="L68" s="92">
        <v>1470.5882352941176</v>
      </c>
      <c r="M68" s="92">
        <v>13.32</v>
      </c>
      <c r="N68" s="93">
        <v>36.326065491562922</v>
      </c>
      <c r="O68" s="94">
        <v>360.54951334831924</v>
      </c>
      <c r="P68" s="93">
        <v>12.01831711161064</v>
      </c>
    </row>
    <row r="69" spans="1:16">
      <c r="A69" s="60" t="s">
        <v>115</v>
      </c>
      <c r="B69" s="60" t="s">
        <v>287</v>
      </c>
      <c r="C69" s="61">
        <v>1639886673</v>
      </c>
      <c r="D69" s="61">
        <v>28000000</v>
      </c>
      <c r="E69" s="62">
        <v>102.84713788756915</v>
      </c>
      <c r="F69" s="62">
        <v>45.347062560656589</v>
      </c>
      <c r="G69" s="61">
        <v>4.7491070000000004</v>
      </c>
      <c r="H69" s="62">
        <v>81.900000000000006</v>
      </c>
      <c r="I69" s="62">
        <v>-2.7399868933963774</v>
      </c>
      <c r="J69" s="61">
        <v>3154808</v>
      </c>
      <c r="K69" s="62">
        <v>718.90270342917859</v>
      </c>
      <c r="L69" s="62">
        <v>1428.5714285714287</v>
      </c>
      <c r="M69" s="62">
        <v>16.96</v>
      </c>
      <c r="N69" s="63">
        <v>25.72990536366402</v>
      </c>
      <c r="O69" s="64">
        <v>155.28267371805259</v>
      </c>
      <c r="P69" s="63">
        <v>5.1760891239350864</v>
      </c>
    </row>
    <row r="70" spans="1:16">
      <c r="A70" s="30" t="s">
        <v>140</v>
      </c>
      <c r="B70" s="30" t="s">
        <v>349</v>
      </c>
      <c r="C70" s="31">
        <v>35696366730</v>
      </c>
      <c r="D70" s="31">
        <v>28125000</v>
      </c>
      <c r="E70" s="32">
        <v>5.6803161557466364</v>
      </c>
      <c r="F70" s="32">
        <v>0.12398207283534027</v>
      </c>
      <c r="G70" s="31">
        <v>4.3228220000000004</v>
      </c>
      <c r="H70" s="32">
        <v>1629</v>
      </c>
      <c r="I70" s="32">
        <v>-34.81424657706475</v>
      </c>
      <c r="J70" s="31">
        <v>162266865</v>
      </c>
      <c r="K70" s="32">
        <v>282.34738496981498</v>
      </c>
      <c r="L70" s="32">
        <v>1422.2222222222222</v>
      </c>
      <c r="M70" s="32">
        <v>15.37</v>
      </c>
      <c r="N70" s="33">
        <v>5.1148354266213447</v>
      </c>
      <c r="O70" s="34">
        <v>184.11334794614896</v>
      </c>
      <c r="P70" s="33">
        <v>6.1371115982049655</v>
      </c>
    </row>
    <row r="71" spans="1:16">
      <c r="A71" s="60" t="s">
        <v>313</v>
      </c>
      <c r="B71" s="60" t="s">
        <v>287</v>
      </c>
      <c r="C71" s="61">
        <v>76967995</v>
      </c>
      <c r="D71" s="61">
        <v>28340000</v>
      </c>
      <c r="E71" s="62">
        <v>88.355022241185651</v>
      </c>
      <c r="F71" s="62">
        <v>115.46959178387523</v>
      </c>
      <c r="G71" s="61">
        <v>16.64443</v>
      </c>
      <c r="H71" s="62">
        <v>27.2</v>
      </c>
      <c r="I71" s="62">
        <v>0.33103931373403483</v>
      </c>
      <c r="J71" s="61">
        <v>-51595</v>
      </c>
      <c r="K71" s="62">
        <v>-14830.50683205737</v>
      </c>
      <c r="L71" s="62">
        <v>1411.4326040931546</v>
      </c>
      <c r="M71" s="62">
        <v>58.73</v>
      </c>
      <c r="N71" s="63">
        <v>55.438618331220148</v>
      </c>
      <c r="O71" s="64">
        <v>2262.3191507011352</v>
      </c>
      <c r="P71" s="63">
        <v>75.41063835670451</v>
      </c>
    </row>
    <row r="72" spans="1:16">
      <c r="A72" s="50" t="s">
        <v>60</v>
      </c>
      <c r="B72" s="50" t="s">
        <v>355</v>
      </c>
      <c r="C72" s="51">
        <v>385874216</v>
      </c>
      <c r="D72" s="51">
        <v>30000000</v>
      </c>
      <c r="E72" s="52">
        <v>38.685422907108951</v>
      </c>
      <c r="F72" s="52">
        <v>15.351358296471806</v>
      </c>
      <c r="G72" s="51">
        <v>12.224814</v>
      </c>
      <c r="H72" s="52">
        <v>84.6</v>
      </c>
      <c r="I72" s="52">
        <v>-4.3007489565716952</v>
      </c>
      <c r="J72" s="51">
        <v>11913466</v>
      </c>
      <c r="K72" s="52">
        <v>211.52534451351102</v>
      </c>
      <c r="L72" s="52">
        <v>1333.3333333333333</v>
      </c>
      <c r="M72" s="52">
        <v>40.74</v>
      </c>
      <c r="N72" s="53">
        <v>89.311552722303588</v>
      </c>
      <c r="O72" s="54">
        <v>735.68731405202857</v>
      </c>
      <c r="P72" s="53">
        <v>24.522910468400951</v>
      </c>
    </row>
    <row r="73" spans="1:16">
      <c r="A73" s="30" t="s">
        <v>669</v>
      </c>
      <c r="B73" s="30" t="s">
        <v>349</v>
      </c>
      <c r="C73" s="31">
        <v>204500139</v>
      </c>
      <c r="D73" s="31">
        <v>30000000</v>
      </c>
      <c r="E73" s="32">
        <v>1.1988089832751161</v>
      </c>
      <c r="F73" s="32">
        <v>1.1256422378170105E-2</v>
      </c>
      <c r="G73" s="31">
        <v>9.3998380000000008</v>
      </c>
      <c r="H73" s="32">
        <v>3550</v>
      </c>
      <c r="I73" s="32">
        <v>399.75006417990016</v>
      </c>
      <c r="J73" s="31">
        <v>30988843</v>
      </c>
      <c r="K73" s="32">
        <v>3436.72075785469</v>
      </c>
      <c r="L73" s="32">
        <v>1333.3333333333333</v>
      </c>
      <c r="M73" s="32">
        <v>31.33</v>
      </c>
      <c r="N73" s="33">
        <v>66.191165879989086</v>
      </c>
      <c r="O73" s="34">
        <v>2675.9800486709023</v>
      </c>
      <c r="P73" s="33">
        <v>89.199334955696742</v>
      </c>
    </row>
    <row r="74" spans="1:16">
      <c r="A74" s="25" t="s">
        <v>756</v>
      </c>
      <c r="B74" s="25" t="s">
        <v>689</v>
      </c>
      <c r="C74" s="26">
        <v>55337978</v>
      </c>
      <c r="D74" s="26">
        <v>30000000</v>
      </c>
      <c r="E74" s="27">
        <v>123.50930444994142</v>
      </c>
      <c r="F74" s="27">
        <v>187.13530977263852</v>
      </c>
      <c r="G74" s="26">
        <v>14.484933</v>
      </c>
      <c r="H74" s="27">
        <v>22.36</v>
      </c>
      <c r="I74" s="27">
        <v>-0.61286553387529352</v>
      </c>
      <c r="J74" s="26">
        <v>-5688287</v>
      </c>
      <c r="K74" s="27">
        <v>-116.02790084255594</v>
      </c>
      <c r="L74" s="27">
        <v>1333.3333333333333</v>
      </c>
      <c r="M74" s="27">
        <v>48.28</v>
      </c>
      <c r="N74" s="28">
        <v>3.2371993996780168</v>
      </c>
      <c r="O74" s="29">
        <v>208.29283309032712</v>
      </c>
      <c r="P74" s="28">
        <v>6.9430944363442375</v>
      </c>
    </row>
    <row r="75" spans="1:16">
      <c r="A75" s="30" t="s">
        <v>727</v>
      </c>
      <c r="B75" s="30" t="s">
        <v>357</v>
      </c>
      <c r="C75" s="31">
        <v>455277050</v>
      </c>
      <c r="D75" s="31">
        <v>31042007</v>
      </c>
      <c r="E75" s="32">
        <v>9.1560666506864283</v>
      </c>
      <c r="F75" s="32">
        <v>1.638651680874176</v>
      </c>
      <c r="G75" s="31">
        <v>24.164194999999999</v>
      </c>
      <c r="H75" s="32">
        <v>180.8</v>
      </c>
      <c r="I75" s="32">
        <v>8.6270790322851951</v>
      </c>
      <c r="J75" s="31">
        <v>8883359</v>
      </c>
      <c r="K75" s="32">
        <v>628.99194550169591</v>
      </c>
      <c r="L75" s="32">
        <v>1288.5764763856926</v>
      </c>
      <c r="M75" s="32">
        <v>77.84</v>
      </c>
      <c r="N75" s="33">
        <v>83.014332507635672</v>
      </c>
      <c r="O75" s="34">
        <v>2451.7847213277805</v>
      </c>
      <c r="P75" s="33">
        <v>81.726157377592685</v>
      </c>
    </row>
    <row r="76" spans="1:16">
      <c r="A76" s="35" t="s">
        <v>127</v>
      </c>
      <c r="B76" s="35" t="s">
        <v>208</v>
      </c>
      <c r="C76" s="36">
        <v>666088085</v>
      </c>
      <c r="D76" s="36">
        <v>31095331</v>
      </c>
      <c r="E76" s="37">
        <v>73.501169564032651</v>
      </c>
      <c r="F76" s="37">
        <v>32.379952363060482</v>
      </c>
      <c r="G76" s="36">
        <v>7.4210630000000002</v>
      </c>
      <c r="H76" s="37">
        <v>73.349999999999994</v>
      </c>
      <c r="I76" s="37">
        <v>-1.9166541480869483</v>
      </c>
      <c r="J76" s="36">
        <v>-76866655</v>
      </c>
      <c r="K76" s="37">
        <v>-29.531129759711803</v>
      </c>
      <c r="L76" s="37">
        <v>1286.3667539027001</v>
      </c>
      <c r="M76" s="37">
        <v>23.86</v>
      </c>
      <c r="N76" s="38">
        <v>44.240831009941445</v>
      </c>
      <c r="O76" s="39">
        <v>449.29500582797311</v>
      </c>
      <c r="P76" s="38">
        <v>14.976500194265771</v>
      </c>
    </row>
    <row r="77" spans="1:16">
      <c r="A77" s="50" t="s">
        <v>335</v>
      </c>
      <c r="B77" s="50" t="s">
        <v>355</v>
      </c>
      <c r="C77" s="51">
        <v>447890029</v>
      </c>
      <c r="D77" s="51">
        <v>31862500</v>
      </c>
      <c r="E77" s="52">
        <v>60.779548090506104</v>
      </c>
      <c r="F77" s="52">
        <v>86.707155163174292</v>
      </c>
      <c r="G77" s="51">
        <v>29.645479000000002</v>
      </c>
      <c r="H77" s="52">
        <v>22.2</v>
      </c>
      <c r="I77" s="52">
        <v>-0.6795187395587341</v>
      </c>
      <c r="J77" s="51">
        <v>-12400268</v>
      </c>
      <c r="K77" s="52">
        <v>-56.529020179241286</v>
      </c>
      <c r="L77" s="52">
        <v>1255.3942722636327</v>
      </c>
      <c r="M77" s="52">
        <v>93.04</v>
      </c>
      <c r="N77" s="53">
        <v>40.883360709649878</v>
      </c>
      <c r="O77" s="54">
        <v>24.678046059862773</v>
      </c>
      <c r="P77" s="53">
        <v>0.82260153532875913</v>
      </c>
    </row>
    <row r="78" spans="1:16">
      <c r="A78" s="30" t="s">
        <v>405</v>
      </c>
      <c r="B78" s="30" t="s">
        <v>349</v>
      </c>
      <c r="C78" s="31">
        <v>7204572126</v>
      </c>
      <c r="D78" s="31">
        <v>32387040</v>
      </c>
      <c r="E78" s="32">
        <v>37.881558617774907</v>
      </c>
      <c r="F78" s="32">
        <v>16.358765995293442</v>
      </c>
      <c r="G78" s="31">
        <v>14.567467000000001</v>
      </c>
      <c r="H78" s="32">
        <v>72.5</v>
      </c>
      <c r="I78" s="32">
        <v>0.58847358865926935</v>
      </c>
      <c r="J78" s="31">
        <v>-327345700</v>
      </c>
      <c r="K78" s="32">
        <v>-7.0740912741484001</v>
      </c>
      <c r="L78" s="32">
        <v>1235.0619260049698</v>
      </c>
      <c r="M78" s="32">
        <v>44.97</v>
      </c>
      <c r="N78" s="33">
        <v>368.74689757873256</v>
      </c>
      <c r="O78" s="34">
        <v>956.70908888195072</v>
      </c>
      <c r="P78" s="33">
        <v>31.890302962731692</v>
      </c>
    </row>
    <row r="79" spans="1:16">
      <c r="A79" s="25" t="s">
        <v>675</v>
      </c>
      <c r="B79" s="25" t="s">
        <v>691</v>
      </c>
      <c r="C79" s="26">
        <v>1459734156</v>
      </c>
      <c r="D79" s="26">
        <v>33811732</v>
      </c>
      <c r="E79" s="27">
        <v>16.759049798281787</v>
      </c>
      <c r="F79" s="27">
        <v>1.6521927752061312</v>
      </c>
      <c r="G79" s="26">
        <v>7.956887</v>
      </c>
      <c r="H79" s="27">
        <v>300</v>
      </c>
      <c r="I79" s="27">
        <v>2.7558891089635154</v>
      </c>
      <c r="J79" s="26">
        <v>174328179</v>
      </c>
      <c r="K79" s="27">
        <v>58.186345192075919</v>
      </c>
      <c r="L79" s="27">
        <v>1183.0213252607114</v>
      </c>
      <c r="M79" s="27">
        <v>23.53</v>
      </c>
      <c r="N79" s="28">
        <v>26.786695117843799</v>
      </c>
      <c r="O79" s="29">
        <v>1589.6762719037147</v>
      </c>
      <c r="P79" s="28">
        <v>52.989209063457153</v>
      </c>
    </row>
    <row r="80" spans="1:16">
      <c r="A80" s="60" t="s">
        <v>17</v>
      </c>
      <c r="B80" s="60" t="s">
        <v>287</v>
      </c>
      <c r="C80" s="61">
        <v>1829648308</v>
      </c>
      <c r="D80" s="61">
        <v>35100498</v>
      </c>
      <c r="E80" s="62">
        <v>448.67139825057154</v>
      </c>
      <c r="F80" s="62">
        <v>2556.495912112538</v>
      </c>
      <c r="G80" s="61">
        <v>17.518242999999998</v>
      </c>
      <c r="H80" s="62">
        <v>5.09</v>
      </c>
      <c r="I80" s="62">
        <v>-1.9166020493843323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74.906858564854701</v>
      </c>
      <c r="F81" s="57">
        <v>94.579366874816543</v>
      </c>
      <c r="G81" s="56">
        <v>23.567941000000001</v>
      </c>
      <c r="H81" s="57">
        <v>22.66</v>
      </c>
      <c r="I81" s="57">
        <v>-4.7752485455582416E-2</v>
      </c>
      <c r="J81" s="56">
        <v>-15955475</v>
      </c>
      <c r="K81" s="57">
        <v>-49.638133618710818</v>
      </c>
      <c r="L81" s="57">
        <v>1111.1111111111111</v>
      </c>
      <c r="M81" s="57">
        <v>65.459999999999994</v>
      </c>
      <c r="N81" s="58">
        <v>39.925299861183376</v>
      </c>
      <c r="O81" s="59">
        <v>753.92209611986141</v>
      </c>
      <c r="P81" s="58">
        <v>25.130736537328712</v>
      </c>
    </row>
    <row r="82" spans="1:16">
      <c r="A82" s="30" t="s">
        <v>673</v>
      </c>
      <c r="B82" s="30" t="s">
        <v>349</v>
      </c>
      <c r="C82" s="31">
        <v>1474864054</v>
      </c>
      <c r="D82" s="31">
        <v>36732300</v>
      </c>
      <c r="E82" s="32">
        <v>15.093230855978906</v>
      </c>
      <c r="F82" s="32">
        <v>3.3680168956537035</v>
      </c>
      <c r="G82" s="31">
        <v>21.706330999999999</v>
      </c>
      <c r="H82" s="32">
        <v>122.1</v>
      </c>
      <c r="I82" s="32">
        <v>1.0370373649046627</v>
      </c>
      <c r="J82" s="31">
        <v>-253569202</v>
      </c>
      <c r="K82" s="32">
        <v>-17.673047691335952</v>
      </c>
      <c r="L82" s="32">
        <v>1088.959852772628</v>
      </c>
      <c r="M82" s="32">
        <v>59.09</v>
      </c>
      <c r="N82" s="33">
        <v>15.272355791452421</v>
      </c>
      <c r="O82" s="34">
        <v>2614.5972571131069</v>
      </c>
      <c r="P82" s="33">
        <v>87.153241903770237</v>
      </c>
    </row>
    <row r="83" spans="1:16">
      <c r="A83" s="30" t="s">
        <v>81</v>
      </c>
      <c r="B83" s="30" t="s">
        <v>349</v>
      </c>
      <c r="C83" s="31">
        <v>886453369</v>
      </c>
      <c r="D83" s="31">
        <v>37250000</v>
      </c>
      <c r="E83" s="32">
        <v>44.913118449605889</v>
      </c>
      <c r="F83" s="32">
        <v>36.537009110926085</v>
      </c>
      <c r="G83" s="31">
        <v>26.585895000000001</v>
      </c>
      <c r="H83" s="32">
        <v>33.5</v>
      </c>
      <c r="I83" s="32">
        <v>-1.2329229979360221</v>
      </c>
      <c r="J83" s="31">
        <v>-336099310</v>
      </c>
      <c r="K83" s="32">
        <v>-3.6574011413471812</v>
      </c>
      <c r="L83" s="32">
        <v>1073.8255033557048</v>
      </c>
      <c r="M83" s="32">
        <v>71.37</v>
      </c>
      <c r="N83" s="33">
        <v>38.787078004221968</v>
      </c>
      <c r="O83" s="34">
        <v>77.270837636439893</v>
      </c>
      <c r="P83" s="33">
        <v>2.5756945878813298</v>
      </c>
    </row>
    <row r="84" spans="1:16">
      <c r="A84" s="70" t="s">
        <v>165</v>
      </c>
      <c r="B84" s="70" t="s">
        <v>221</v>
      </c>
      <c r="C84" s="71">
        <v>10580143341</v>
      </c>
      <c r="D84" s="71">
        <v>37264000</v>
      </c>
      <c r="E84" s="72">
        <v>48.322307284559606</v>
      </c>
      <c r="F84" s="72">
        <v>5.2713649482924305</v>
      </c>
      <c r="G84" s="71">
        <v>3.3655849999999998</v>
      </c>
      <c r="H84" s="72">
        <v>246</v>
      </c>
      <c r="I84" s="72">
        <v>1.5338984804033089</v>
      </c>
      <c r="J84" s="71">
        <v>25223013</v>
      </c>
      <c r="K84" s="72">
        <v>363.4357243522017</v>
      </c>
      <c r="L84" s="72">
        <v>1073.4220695577501</v>
      </c>
      <c r="M84" s="72">
        <v>9.0299999999999994</v>
      </c>
      <c r="N84" s="73">
        <v>19.320531940060764</v>
      </c>
      <c r="O84" s="74">
        <v>1173.0423229533096</v>
      </c>
      <c r="P84" s="73">
        <v>39.101410765110323</v>
      </c>
    </row>
    <row r="85" spans="1:16">
      <c r="A85" s="25" t="s">
        <v>713</v>
      </c>
      <c r="B85" s="25" t="s">
        <v>689</v>
      </c>
      <c r="C85" s="26">
        <v>91442529</v>
      </c>
      <c r="D85" s="26">
        <v>37500000</v>
      </c>
      <c r="E85" s="27">
        <v>96.838524786123045</v>
      </c>
      <c r="F85" s="27">
        <v>234.76006008757102</v>
      </c>
      <c r="G85" s="26">
        <v>36.075847000000003</v>
      </c>
      <c r="H85" s="27">
        <v>11.45</v>
      </c>
      <c r="I85" s="27">
        <v>-0.77848429373318595</v>
      </c>
      <c r="J85" s="26">
        <v>-6134544</v>
      </c>
      <c r="K85" s="27">
        <v>-67.242161764590819</v>
      </c>
      <c r="L85" s="27">
        <v>1066.6666666666667</v>
      </c>
      <c r="M85" s="27">
        <v>96.2</v>
      </c>
      <c r="N85" s="28">
        <v>4.7752863045947738</v>
      </c>
      <c r="O85" s="29">
        <v>594.99722626682831</v>
      </c>
      <c r="P85" s="28">
        <v>19.833240875560943</v>
      </c>
    </row>
    <row r="86" spans="1:16">
      <c r="A86" s="45" t="s">
        <v>453</v>
      </c>
      <c r="B86" s="45" t="s">
        <v>375</v>
      </c>
      <c r="C86" s="46">
        <v>2638457366</v>
      </c>
      <c r="D86" s="46">
        <v>37600000</v>
      </c>
      <c r="E86" s="47">
        <v>29.042931098108806</v>
      </c>
      <c r="F86" s="47">
        <v>7.7241838026885121</v>
      </c>
      <c r="G86" s="46">
        <v>13.732926000000001</v>
      </c>
      <c r="H86" s="47">
        <v>100.3</v>
      </c>
      <c r="I86" s="47">
        <v>-2.6887848063997666</v>
      </c>
      <c r="J86" s="46">
        <v>-115451486</v>
      </c>
      <c r="K86" s="47">
        <v>-32.567792154706439</v>
      </c>
      <c r="L86" s="47">
        <v>1063.8297872340424</v>
      </c>
      <c r="M86" s="47">
        <v>36.520000000000003</v>
      </c>
      <c r="N86" s="48">
        <v>45.616553430156905</v>
      </c>
      <c r="O86" s="49">
        <v>145.44979582252191</v>
      </c>
      <c r="P86" s="48">
        <v>4.848326527417397</v>
      </c>
    </row>
    <row r="87" spans="1:16">
      <c r="A87" s="50" t="s">
        <v>278</v>
      </c>
      <c r="B87" s="50" t="s">
        <v>355</v>
      </c>
      <c r="C87" s="51">
        <v>3337733172</v>
      </c>
      <c r="D87" s="51">
        <v>38700772</v>
      </c>
      <c r="E87" s="52">
        <v>26.869033541955766</v>
      </c>
      <c r="F87" s="52">
        <v>6.3116038432129198</v>
      </c>
      <c r="G87" s="51">
        <v>13.534167</v>
      </c>
      <c r="H87" s="52">
        <v>110</v>
      </c>
      <c r="I87" s="52">
        <v>-11.388284479838859</v>
      </c>
      <c r="J87" s="51">
        <v>-6595639</v>
      </c>
      <c r="K87" s="52">
        <v>-645.43934560396644</v>
      </c>
      <c r="L87" s="52">
        <v>1033.5711132584124</v>
      </c>
      <c r="M87" s="52">
        <v>34.97</v>
      </c>
      <c r="N87" s="53">
        <v>45.16276237742197</v>
      </c>
      <c r="O87" s="54">
        <v>614.44008940688116</v>
      </c>
      <c r="P87" s="53">
        <v>20.481336313562704</v>
      </c>
    </row>
    <row r="88" spans="1:16">
      <c r="A88" s="25" t="s">
        <v>171</v>
      </c>
      <c r="B88" s="25" t="s">
        <v>353</v>
      </c>
      <c r="C88" s="26">
        <v>58292296</v>
      </c>
      <c r="D88" s="26">
        <v>39000000</v>
      </c>
      <c r="E88" s="27">
        <v>37.126604971530853</v>
      </c>
      <c r="F88" s="27">
        <v>15.110543333956391</v>
      </c>
      <c r="G88" s="26">
        <v>17.102171999999999</v>
      </c>
      <c r="H88" s="27">
        <v>63</v>
      </c>
      <c r="I88" s="27">
        <v>-4.8807834255580502</v>
      </c>
      <c r="J88" s="26">
        <v>-7099673</v>
      </c>
      <c r="K88" s="27">
        <v>-346.07227684993381</v>
      </c>
      <c r="L88" s="27">
        <v>1025.6410256410256</v>
      </c>
      <c r="M88" s="27">
        <v>43.85</v>
      </c>
      <c r="N88" s="28">
        <v>69.007396190071745</v>
      </c>
      <c r="O88" s="29">
        <v>406.89536918725594</v>
      </c>
      <c r="P88" s="28">
        <v>13.563178972908531</v>
      </c>
    </row>
    <row r="89" spans="1:16">
      <c r="A89" s="55" t="s">
        <v>550</v>
      </c>
      <c r="B89" s="55" t="s">
        <v>233</v>
      </c>
      <c r="C89" s="56">
        <v>832617284</v>
      </c>
      <c r="D89" s="56">
        <v>39000000</v>
      </c>
      <c r="E89" s="57">
        <v>2.8083519544620112</v>
      </c>
      <c r="F89" s="57">
        <v>5.161937238235477E-2</v>
      </c>
      <c r="G89" s="56">
        <v>10.211128</v>
      </c>
      <c r="H89" s="57">
        <v>1395</v>
      </c>
      <c r="I89" s="57">
        <v>-91.030656991017167</v>
      </c>
      <c r="J89" s="56">
        <v>-34585163</v>
      </c>
      <c r="K89" s="57">
        <v>-1573.0734014467419</v>
      </c>
      <c r="L89" s="57">
        <v>1025.6410256410256</v>
      </c>
      <c r="M89" s="57">
        <v>26.18</v>
      </c>
      <c r="N89" s="58">
        <v>15.489860437091497</v>
      </c>
      <c r="O89" s="59">
        <v>1261.9134409019136</v>
      </c>
      <c r="P89" s="58">
        <v>42.063781363397119</v>
      </c>
    </row>
    <row r="90" spans="1:16">
      <c r="A90" s="25" t="s">
        <v>150</v>
      </c>
      <c r="B90" s="25" t="s">
        <v>353</v>
      </c>
      <c r="C90" s="26">
        <v>4808797069</v>
      </c>
      <c r="D90" s="26">
        <v>39916800</v>
      </c>
      <c r="E90" s="27">
        <v>50.305084975189367</v>
      </c>
      <c r="F90" s="27">
        <v>16.366862871912982</v>
      </c>
      <c r="G90" s="26">
        <v>10.270289999999999</v>
      </c>
      <c r="H90" s="27">
        <v>77.45</v>
      </c>
      <c r="I90" s="27">
        <v>-1.1722237134164999</v>
      </c>
      <c r="J90" s="26">
        <v>25018829</v>
      </c>
      <c r="K90" s="27">
        <v>122.85121737712025</v>
      </c>
      <c r="L90" s="27">
        <v>1002.0843354176687</v>
      </c>
      <c r="M90" s="27">
        <v>25.72</v>
      </c>
      <c r="N90" s="28">
        <v>22.005448192975141</v>
      </c>
      <c r="O90" s="29">
        <v>580.53359098296255</v>
      </c>
      <c r="P90" s="28">
        <v>19.351119699432086</v>
      </c>
    </row>
    <row r="91" spans="1:16">
      <c r="A91" s="25" t="s">
        <v>732</v>
      </c>
      <c r="B91" s="25" t="s">
        <v>689</v>
      </c>
      <c r="C91" s="26">
        <v>583507211</v>
      </c>
      <c r="D91" s="26">
        <v>42000000</v>
      </c>
      <c r="E91" s="27">
        <v>115.27914383563225</v>
      </c>
      <c r="F91" s="27">
        <v>343.09268998700077</v>
      </c>
      <c r="G91" s="26">
        <v>39.884191999999999</v>
      </c>
      <c r="H91" s="27">
        <v>8.6999999999999993</v>
      </c>
      <c r="I91" s="27">
        <v>-0.16252988293016912</v>
      </c>
      <c r="J91" s="26">
        <v>83842992</v>
      </c>
      <c r="K91" s="27">
        <v>4.0074905723784289</v>
      </c>
      <c r="L91" s="27">
        <v>952.38095238095241</v>
      </c>
      <c r="M91" s="27">
        <v>94.96</v>
      </c>
      <c r="N91" s="28">
        <v>0.34872596430086666</v>
      </c>
      <c r="O91" s="29">
        <v>322.08664580943321</v>
      </c>
      <c r="P91" s="28">
        <v>10.736221526981106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116.32673667674986</v>
      </c>
      <c r="F93" s="32">
        <v>145.77285297838327</v>
      </c>
      <c r="G93" s="31">
        <v>17.263808999999998</v>
      </c>
      <c r="H93" s="32">
        <v>19.920000000000002</v>
      </c>
      <c r="I93" s="32">
        <v>-0.65792265786761206</v>
      </c>
      <c r="J93" s="31">
        <v>-153589240</v>
      </c>
      <c r="K93" s="32">
        <v>-5.1956764679609062</v>
      </c>
      <c r="L93" s="32">
        <v>952.38095238095241</v>
      </c>
      <c r="M93" s="32">
        <v>41.1</v>
      </c>
      <c r="N93" s="33">
        <v>102.06882631398656</v>
      </c>
      <c r="O93" s="34">
        <v>458.79403833398635</v>
      </c>
      <c r="P93" s="33">
        <v>15.293134611132878</v>
      </c>
    </row>
    <row r="94" spans="1:16">
      <c r="A94" s="111" t="s">
        <v>134</v>
      </c>
      <c r="B94" s="111" t="s">
        <v>697</v>
      </c>
      <c r="C94" s="112">
        <v>443664778</v>
      </c>
      <c r="D94" s="112">
        <v>44000000</v>
      </c>
      <c r="E94" s="113">
        <v>77.271189576054709</v>
      </c>
      <c r="F94" s="113">
        <v>76.354930411121259</v>
      </c>
      <c r="G94" s="112">
        <v>22.200189999999999</v>
      </c>
      <c r="H94" s="113">
        <v>23.32</v>
      </c>
      <c r="I94" s="113">
        <v>-3.8079575367419238E-2</v>
      </c>
      <c r="J94" s="112">
        <v>-36555569</v>
      </c>
      <c r="K94" s="113">
        <v>-27.683880395898093</v>
      </c>
      <c r="L94" s="113">
        <v>909.09090909090912</v>
      </c>
      <c r="M94" s="113">
        <v>50.45</v>
      </c>
      <c r="N94" s="114">
        <v>10.941316003748438</v>
      </c>
      <c r="O94" s="115">
        <v>154.43186335281092</v>
      </c>
      <c r="P94" s="114">
        <v>5.1477287784270311</v>
      </c>
    </row>
    <row r="95" spans="1:16">
      <c r="A95" s="90" t="s">
        <v>310</v>
      </c>
      <c r="B95" s="90" t="s">
        <v>609</v>
      </c>
      <c r="C95" s="91">
        <v>1308185749</v>
      </c>
      <c r="D95" s="91">
        <v>45000000</v>
      </c>
      <c r="E95" s="92">
        <v>107.81828672537479</v>
      </c>
      <c r="F95" s="92">
        <v>217.81472065732279</v>
      </c>
      <c r="G95" s="91">
        <v>30.943805000000001</v>
      </c>
      <c r="H95" s="92">
        <v>11.99</v>
      </c>
      <c r="I95" s="92">
        <v>-0.63845307771094895</v>
      </c>
      <c r="J95" s="91">
        <v>4012898</v>
      </c>
      <c r="K95" s="92">
        <v>123.35225066772193</v>
      </c>
      <c r="L95" s="92">
        <v>888.88888888888891</v>
      </c>
      <c r="M95" s="92">
        <v>68.760000000000005</v>
      </c>
      <c r="N95" s="93">
        <v>1.7170568074462831</v>
      </c>
      <c r="O95" s="94">
        <v>464.6053555117453</v>
      </c>
      <c r="P95" s="93">
        <v>15.486845183724844</v>
      </c>
    </row>
    <row r="96" spans="1:16">
      <c r="A96" s="50" t="s">
        <v>347</v>
      </c>
      <c r="B96" s="50" t="s">
        <v>355</v>
      </c>
      <c r="C96" s="51">
        <v>765978559</v>
      </c>
      <c r="D96" s="51">
        <v>45500000</v>
      </c>
      <c r="E96" s="52">
        <v>74.398519403993163</v>
      </c>
      <c r="F96" s="52">
        <v>48.092126311566361</v>
      </c>
      <c r="G96" s="51">
        <v>15.667655999999999</v>
      </c>
      <c r="H96" s="52">
        <v>34.32</v>
      </c>
      <c r="I96" s="52">
        <v>-1.3875809578608909</v>
      </c>
      <c r="J96" s="51">
        <v>-12773903</v>
      </c>
      <c r="K96" s="52">
        <v>-121.10628990998288</v>
      </c>
      <c r="L96" s="52">
        <v>879.12087912087907</v>
      </c>
      <c r="M96" s="52">
        <v>34.43</v>
      </c>
      <c r="N96" s="53">
        <v>45.463593429918454</v>
      </c>
      <c r="O96" s="54">
        <v>362.01292404226797</v>
      </c>
      <c r="P96" s="53">
        <v>12.067097468075598</v>
      </c>
    </row>
    <row r="97" spans="1:16">
      <c r="A97" s="55" t="s">
        <v>79</v>
      </c>
      <c r="B97" s="55" t="s">
        <v>233</v>
      </c>
      <c r="C97" s="56">
        <v>6239033292</v>
      </c>
      <c r="D97" s="56">
        <v>46000000</v>
      </c>
      <c r="E97" s="57">
        <v>36.159023625365904</v>
      </c>
      <c r="F97" s="57">
        <v>10.480876413149538</v>
      </c>
      <c r="G97" s="56">
        <v>14.636780999999999</v>
      </c>
      <c r="H97" s="57">
        <v>75.599999999999994</v>
      </c>
      <c r="I97" s="57">
        <v>-3.771055380480334</v>
      </c>
      <c r="J97" s="56">
        <v>-47850125</v>
      </c>
      <c r="K97" s="57">
        <v>-72.100125130289626</v>
      </c>
      <c r="L97" s="57">
        <v>869.56521739130437</v>
      </c>
      <c r="M97" s="57">
        <v>31.81</v>
      </c>
      <c r="N97" s="58">
        <v>18.951677649315446</v>
      </c>
      <c r="O97" s="59">
        <v>380.66661452574175</v>
      </c>
      <c r="P97" s="58">
        <v>12.688887150858058</v>
      </c>
    </row>
    <row r="98" spans="1:16">
      <c r="A98" s="40" t="s">
        <v>102</v>
      </c>
      <c r="B98" s="40" t="s">
        <v>255</v>
      </c>
      <c r="C98" s="41">
        <v>1186366071</v>
      </c>
      <c r="D98" s="41">
        <v>46656000</v>
      </c>
      <c r="E98" s="42">
        <v>58.580857759147797</v>
      </c>
      <c r="F98" s="42">
        <v>46.503373595828094</v>
      </c>
      <c r="G98" s="41">
        <v>24.81212</v>
      </c>
      <c r="H98" s="42">
        <v>27.52</v>
      </c>
      <c r="I98" s="42">
        <v>-4.82466140224318E-2</v>
      </c>
      <c r="J98" s="41">
        <v>-1305327</v>
      </c>
      <c r="K98" s="42">
        <v>-965.05473341162792</v>
      </c>
      <c r="L98" s="42">
        <v>857.33882030178324</v>
      </c>
      <c r="M98" s="42">
        <v>53.18</v>
      </c>
      <c r="N98" s="43">
        <v>25.26565196327811</v>
      </c>
      <c r="O98" s="44">
        <v>731.19720230800965</v>
      </c>
      <c r="P98" s="43">
        <v>24.373240076933655</v>
      </c>
    </row>
    <row r="99" spans="1:16">
      <c r="A99" s="30" t="s">
        <v>303</v>
      </c>
      <c r="B99" s="30" t="s">
        <v>349</v>
      </c>
      <c r="C99" s="31">
        <v>2686991410</v>
      </c>
      <c r="D99" s="31">
        <v>46846881</v>
      </c>
      <c r="E99" s="32">
        <v>1.5746344515627873</v>
      </c>
      <c r="F99" s="32">
        <v>2.2408243166537771E-2</v>
      </c>
      <c r="G99" s="31">
        <v>16.937048000000001</v>
      </c>
      <c r="H99" s="32">
        <v>1500</v>
      </c>
      <c r="I99" s="32">
        <v>-41.325045661614013</v>
      </c>
      <c r="J99" s="31">
        <v>-10386136</v>
      </c>
      <c r="K99" s="32">
        <v>-6765.7809891955967</v>
      </c>
      <c r="L99" s="32">
        <v>853.84553135992132</v>
      </c>
      <c r="M99" s="32">
        <v>36.15</v>
      </c>
      <c r="N99" s="33">
        <v>12.119447882095669</v>
      </c>
      <c r="O99" s="34">
        <v>1009.9854855286653</v>
      </c>
      <c r="P99" s="33">
        <v>33.666182850955508</v>
      </c>
    </row>
    <row r="100" spans="1:16">
      <c r="A100" s="70" t="s">
        <v>302</v>
      </c>
      <c r="B100" s="70" t="s">
        <v>221</v>
      </c>
      <c r="C100" s="71">
        <v>791053925</v>
      </c>
      <c r="D100" s="71">
        <v>47500000</v>
      </c>
      <c r="E100" s="72">
        <v>167.51912963761006</v>
      </c>
      <c r="F100" s="72">
        <v>391.85761318739196</v>
      </c>
      <c r="G100" s="71">
        <v>24.419506999999999</v>
      </c>
      <c r="H100" s="72">
        <v>9.7799999999999994</v>
      </c>
      <c r="I100" s="72">
        <v>-0.28957179361945684</v>
      </c>
      <c r="J100" s="71">
        <v>-11680733</v>
      </c>
      <c r="K100" s="72">
        <v>-36.598730576240378</v>
      </c>
      <c r="L100" s="72">
        <v>842.10526315789468</v>
      </c>
      <c r="M100" s="72">
        <v>51.4</v>
      </c>
      <c r="N100" s="73">
        <v>18.32080735445652</v>
      </c>
      <c r="O100" s="74">
        <v>469.09224464873654</v>
      </c>
      <c r="P100" s="73">
        <v>15.636408154957884</v>
      </c>
    </row>
    <row r="101" spans="1:16">
      <c r="A101" s="25" t="s">
        <v>757</v>
      </c>
      <c r="B101" s="25" t="s">
        <v>376</v>
      </c>
      <c r="C101" s="26">
        <v>903452863</v>
      </c>
      <c r="D101" s="26">
        <v>49875000</v>
      </c>
      <c r="E101" s="27">
        <v>52.661456095350019</v>
      </c>
      <c r="F101" s="27">
        <v>52.793439694586482</v>
      </c>
      <c r="G101" s="26">
        <v>37.056989999999999</v>
      </c>
      <c r="H101" s="27">
        <v>20.5</v>
      </c>
      <c r="I101" s="27">
        <v>-0.51586111783559474</v>
      </c>
      <c r="J101" s="26">
        <v>-3766086</v>
      </c>
      <c r="K101" s="27">
        <v>-264.86384007162872</v>
      </c>
      <c r="L101" s="27">
        <v>802.00501253132836</v>
      </c>
      <c r="M101" s="27">
        <v>74.290000000000006</v>
      </c>
      <c r="N101" s="28">
        <v>9.0611392962528559</v>
      </c>
      <c r="O101" s="29">
        <v>585.51509165420055</v>
      </c>
      <c r="P101" s="28">
        <v>19.517169721806685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295.60055532781507</v>
      </c>
      <c r="P102" s="104">
        <v>9.8533518442605033</v>
      </c>
    </row>
    <row r="103" spans="1:16">
      <c r="A103" s="60" t="s">
        <v>18</v>
      </c>
      <c r="B103" s="60" t="s">
        <v>287</v>
      </c>
      <c r="C103" s="61">
        <v>723569532</v>
      </c>
      <c r="D103" s="61">
        <v>54000000</v>
      </c>
      <c r="E103" s="62">
        <v>79.4586191867091</v>
      </c>
      <c r="F103" s="62">
        <v>43.278115025440684</v>
      </c>
      <c r="G103" s="61">
        <v>14.576017</v>
      </c>
      <c r="H103" s="62">
        <v>34.54</v>
      </c>
      <c r="I103" s="62">
        <v>-2.7802461555090474E-2</v>
      </c>
      <c r="J103" s="61">
        <v>31231591</v>
      </c>
      <c r="K103" s="62">
        <v>58.786630498587151</v>
      </c>
      <c r="L103" s="62">
        <v>740.74074074074076</v>
      </c>
      <c r="M103" s="62">
        <v>26.99</v>
      </c>
      <c r="N103" s="63">
        <v>60.410642505321476</v>
      </c>
      <c r="O103" s="64">
        <v>501.51772431126824</v>
      </c>
      <c r="P103" s="63">
        <v>16.717257477042274</v>
      </c>
    </row>
    <row r="104" spans="1:16">
      <c r="A104" s="35" t="s">
        <v>666</v>
      </c>
      <c r="B104" s="35" t="s">
        <v>208</v>
      </c>
      <c r="C104" s="36">
        <v>3375599291</v>
      </c>
      <c r="D104" s="36">
        <v>55000000</v>
      </c>
      <c r="E104" s="37">
        <v>379.95306819701631</v>
      </c>
      <c r="F104" s="37">
        <v>3454.1188017910572</v>
      </c>
      <c r="G104" s="36">
        <v>448.67192799999998</v>
      </c>
      <c r="H104" s="37">
        <v>2.56</v>
      </c>
      <c r="I104" s="37">
        <v>-4.2807261765101412E-2</v>
      </c>
      <c r="J104" s="36">
        <v>3618440</v>
      </c>
      <c r="K104" s="37">
        <v>30.399840815379005</v>
      </c>
      <c r="L104" s="37">
        <v>727.27272727272725</v>
      </c>
      <c r="M104" s="37">
        <v>74.77</v>
      </c>
      <c r="N104" s="38">
        <v>22.700966757361265</v>
      </c>
      <c r="O104" s="39">
        <v>231.96489672369279</v>
      </c>
      <c r="P104" s="38">
        <v>7.7321632241230933</v>
      </c>
    </row>
    <row r="105" spans="1:16">
      <c r="A105" s="40" t="s">
        <v>548</v>
      </c>
      <c r="B105" s="40" t="s">
        <v>255</v>
      </c>
      <c r="C105" s="41">
        <v>1321868358</v>
      </c>
      <c r="D105" s="41">
        <v>55000000</v>
      </c>
      <c r="E105" s="42">
        <v>14.249967225075384</v>
      </c>
      <c r="F105" s="42">
        <v>1.6715504076334762</v>
      </c>
      <c r="G105" s="41">
        <v>18.044423999999999</v>
      </c>
      <c r="H105" s="42">
        <v>155.6</v>
      </c>
      <c r="I105" s="42">
        <v>10.596776971445763</v>
      </c>
      <c r="J105" s="41">
        <v>-13999310</v>
      </c>
      <c r="K105" s="42">
        <v>-608.95858438737332</v>
      </c>
      <c r="L105" s="42">
        <v>727.27272727272725</v>
      </c>
      <c r="M105" s="42">
        <v>32.799999999999997</v>
      </c>
      <c r="N105" s="43">
        <v>13.254380886264096</v>
      </c>
      <c r="O105" s="44">
        <v>2990.0999432102053</v>
      </c>
      <c r="P105" s="43">
        <v>99.669998107006847</v>
      </c>
    </row>
    <row r="106" spans="1:16">
      <c r="A106" s="35" t="s">
        <v>508</v>
      </c>
      <c r="B106" s="35" t="s">
        <v>200</v>
      </c>
      <c r="C106" s="36">
        <v>1552282099</v>
      </c>
      <c r="D106" s="36">
        <v>55750000</v>
      </c>
      <c r="E106" s="37">
        <v>78.399577830817307</v>
      </c>
      <c r="F106" s="37">
        <v>52.084090902386521</v>
      </c>
      <c r="G106" s="36">
        <v>18.855746</v>
      </c>
      <c r="H106" s="37">
        <v>27.06</v>
      </c>
      <c r="I106" s="37">
        <v>-0.57176049495175008</v>
      </c>
      <c r="J106" s="36">
        <v>-90367678</v>
      </c>
      <c r="K106" s="37">
        <v>-16.656951172298573</v>
      </c>
      <c r="L106" s="37">
        <v>717.48878923766813</v>
      </c>
      <c r="M106" s="37">
        <v>33.82</v>
      </c>
      <c r="N106" s="38">
        <v>51.23630334503607</v>
      </c>
      <c r="O106" s="39">
        <v>146.48319138482145</v>
      </c>
      <c r="P106" s="38">
        <v>4.8827730461607155</v>
      </c>
    </row>
    <row r="107" spans="1:16">
      <c r="A107" s="45" t="s">
        <v>694</v>
      </c>
      <c r="B107" s="45" t="s">
        <v>695</v>
      </c>
      <c r="C107" s="46">
        <v>1441301000</v>
      </c>
      <c r="D107" s="46">
        <v>56000000</v>
      </c>
      <c r="E107" s="47">
        <v>31.54563285571037</v>
      </c>
      <c r="F107" s="47">
        <v>6.1263172639847685</v>
      </c>
      <c r="G107" s="46">
        <v>13.570377000000001</v>
      </c>
      <c r="H107" s="47">
        <v>93.45</v>
      </c>
      <c r="I107" s="47">
        <v>2.8426325442176932</v>
      </c>
      <c r="J107" s="46">
        <v>137762000</v>
      </c>
      <c r="K107" s="47">
        <v>37.377506133766929</v>
      </c>
      <c r="L107" s="47">
        <v>714.28571428571433</v>
      </c>
      <c r="M107" s="47">
        <v>24.23</v>
      </c>
      <c r="N107" s="48">
        <v>0</v>
      </c>
      <c r="O107" s="49">
        <v>2497.3987962250217</v>
      </c>
      <c r="P107" s="48">
        <v>83.246626540834058</v>
      </c>
    </row>
    <row r="108" spans="1:16">
      <c r="A108" s="55" t="s">
        <v>450</v>
      </c>
      <c r="B108" s="55" t="s">
        <v>354</v>
      </c>
      <c r="C108" s="56">
        <v>2690495427</v>
      </c>
      <c r="D108" s="56">
        <v>58000000</v>
      </c>
      <c r="E108" s="57">
        <v>142.34368883669623</v>
      </c>
      <c r="F108" s="57">
        <v>122.71007658335881</v>
      </c>
      <c r="G108" s="56">
        <v>13.776082000000001</v>
      </c>
      <c r="H108" s="57">
        <v>20.399999999999999</v>
      </c>
      <c r="I108" s="57">
        <v>-0.18896980979881306</v>
      </c>
      <c r="J108" s="56">
        <v>15575892</v>
      </c>
      <c r="K108" s="57">
        <v>74.474065433941121</v>
      </c>
      <c r="L108" s="57">
        <v>689.65517241379314</v>
      </c>
      <c r="M108" s="57">
        <v>23.75</v>
      </c>
      <c r="N108" s="58">
        <v>40.460380955581336</v>
      </c>
      <c r="O108" s="59">
        <v>914.48851438043937</v>
      </c>
      <c r="P108" s="58">
        <v>30.482950479347981</v>
      </c>
    </row>
    <row r="109" spans="1:16">
      <c r="A109" s="25" t="s">
        <v>688</v>
      </c>
      <c r="B109" s="25" t="s">
        <v>689</v>
      </c>
      <c r="C109" s="26">
        <v>575417363</v>
      </c>
      <c r="D109" s="26">
        <v>60000000</v>
      </c>
      <c r="E109" s="27">
        <v>112.60407220240671</v>
      </c>
      <c r="F109" s="27">
        <v>375.34690734135569</v>
      </c>
      <c r="G109" s="26">
        <v>59.507702999999999</v>
      </c>
      <c r="H109" s="27">
        <v>5.97</v>
      </c>
      <c r="I109" s="27">
        <v>-0.32980713441028886</v>
      </c>
      <c r="J109" s="26">
        <v>79178091</v>
      </c>
      <c r="K109" s="27">
        <v>3.7889269141384072</v>
      </c>
      <c r="L109" s="27">
        <v>666.66666666666663</v>
      </c>
      <c r="M109" s="27">
        <v>99.17</v>
      </c>
      <c r="N109" s="28">
        <v>0.51175372170166522</v>
      </c>
      <c r="O109" s="29">
        <v>421.55291966811967</v>
      </c>
      <c r="P109" s="28">
        <v>14.051763988937322</v>
      </c>
    </row>
    <row r="110" spans="1:16">
      <c r="A110" s="55" t="s">
        <v>541</v>
      </c>
      <c r="B110" s="55" t="s">
        <v>354</v>
      </c>
      <c r="C110" s="56">
        <v>2818472369</v>
      </c>
      <c r="D110" s="56">
        <v>62830000</v>
      </c>
      <c r="E110" s="57">
        <v>31.858529295166939</v>
      </c>
      <c r="F110" s="57">
        <v>9.0546285029805311</v>
      </c>
      <c r="G110" s="56">
        <v>22.243836999999999</v>
      </c>
      <c r="H110" s="57">
        <v>56.45</v>
      </c>
      <c r="I110" s="57">
        <v>-0.82805686237118448</v>
      </c>
      <c r="J110" s="56">
        <v>-43176773</v>
      </c>
      <c r="K110" s="57">
        <v>-81.490110435071188</v>
      </c>
      <c r="L110" s="57">
        <v>636.63854846410948</v>
      </c>
      <c r="M110" s="57">
        <v>35.4</v>
      </c>
      <c r="N110" s="58">
        <v>26.085638104932311</v>
      </c>
      <c r="O110" s="59">
        <v>300.93338642751849</v>
      </c>
      <c r="P110" s="58">
        <v>10.031112880917282</v>
      </c>
    </row>
    <row r="111" spans="1:16">
      <c r="A111" s="60" t="s">
        <v>716</v>
      </c>
      <c r="B111" s="60" t="s">
        <v>287</v>
      </c>
      <c r="C111" s="61">
        <v>1697139850</v>
      </c>
      <c r="D111" s="61">
        <v>63000000</v>
      </c>
      <c r="E111" s="62">
        <v>69.633829965464429</v>
      </c>
      <c r="F111" s="62">
        <v>92.108240695058768</v>
      </c>
      <c r="G111" s="61">
        <v>44.915382999999999</v>
      </c>
      <c r="H111" s="62">
        <v>12.79</v>
      </c>
      <c r="I111" s="62">
        <v>-0.18441534234682422</v>
      </c>
      <c r="J111" s="61">
        <v>-9013360</v>
      </c>
      <c r="K111" s="62">
        <v>-83.875491492628726</v>
      </c>
      <c r="L111" s="62">
        <v>634.92063492063494</v>
      </c>
      <c r="M111" s="62">
        <v>71.290000000000006</v>
      </c>
      <c r="N111" s="63">
        <v>54.420812035785445</v>
      </c>
      <c r="O111" s="64">
        <v>312.65879894458078</v>
      </c>
      <c r="P111" s="63">
        <v>10.42195996481936</v>
      </c>
    </row>
    <row r="112" spans="1:16">
      <c r="A112" s="50" t="s">
        <v>280</v>
      </c>
      <c r="B112" s="50" t="s">
        <v>355</v>
      </c>
      <c r="C112" s="51">
        <v>-355894230</v>
      </c>
      <c r="D112" s="51">
        <v>64864800</v>
      </c>
      <c r="E112" s="52">
        <v>16.880657067530315</v>
      </c>
      <c r="F112" s="52">
        <v>2.6287244784661521</v>
      </c>
      <c r="G112" s="51">
        <v>23.936191999999998</v>
      </c>
      <c r="H112" s="52">
        <v>99</v>
      </c>
      <c r="I112" s="52">
        <v>8.2572330242041971</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36.543723834693729</v>
      </c>
      <c r="F113" s="27">
        <v>16.063175311953287</v>
      </c>
      <c r="G113" s="26">
        <v>31.101011</v>
      </c>
      <c r="H113" s="27">
        <v>35.200000000000003</v>
      </c>
      <c r="I113" s="27">
        <v>-5.1759092384727978E-2</v>
      </c>
      <c r="J113" s="26">
        <v>100241054</v>
      </c>
      <c r="K113" s="27">
        <v>22.695292090603914</v>
      </c>
      <c r="L113" s="27">
        <v>615.38461538461536</v>
      </c>
      <c r="M113" s="27">
        <v>47.84</v>
      </c>
      <c r="N113" s="28">
        <v>15.291719785102396</v>
      </c>
      <c r="O113" s="29">
        <v>1160.5757126854519</v>
      </c>
      <c r="P113" s="28">
        <v>38.685857089515061</v>
      </c>
    </row>
    <row r="114" spans="1:16">
      <c r="A114" s="90" t="s">
        <v>346</v>
      </c>
      <c r="B114" s="90" t="s">
        <v>715</v>
      </c>
      <c r="C114" s="91">
        <v>1352370851</v>
      </c>
      <c r="D114" s="91">
        <v>65000000</v>
      </c>
      <c r="E114" s="92">
        <v>26.190502380978572</v>
      </c>
      <c r="F114" s="92">
        <v>7.9006040364942898</v>
      </c>
      <c r="G114" s="91">
        <v>29.489985999999998</v>
      </c>
      <c r="H114" s="92">
        <v>51.8</v>
      </c>
      <c r="I114" s="92">
        <v>-1.7360653011271694</v>
      </c>
      <c r="J114" s="91">
        <v>-149675006</v>
      </c>
      <c r="K114" s="92">
        <v>-22.147986417986179</v>
      </c>
      <c r="L114" s="92">
        <v>615.38461538461536</v>
      </c>
      <c r="M114" s="92">
        <v>45.36</v>
      </c>
      <c r="N114" s="93">
        <v>69.050759590759228</v>
      </c>
      <c r="O114" s="94">
        <v>17.066177146513123</v>
      </c>
      <c r="P114" s="93">
        <v>0.56887257155043747</v>
      </c>
    </row>
    <row r="115" spans="1:16">
      <c r="A115" s="35" t="s">
        <v>35</v>
      </c>
      <c r="B115" s="35" t="s">
        <v>208</v>
      </c>
      <c r="C115" s="36">
        <v>989726098</v>
      </c>
      <c r="D115" s="36">
        <v>66000000</v>
      </c>
      <c r="E115" s="37">
        <v>26.152428124935263</v>
      </c>
      <c r="F115" s="37">
        <v>14.151746820852415</v>
      </c>
      <c r="G115" s="36">
        <v>53.070768999999999</v>
      </c>
      <c r="H115" s="37">
        <v>28.82</v>
      </c>
      <c r="I115" s="37">
        <v>-3.5318746039130247</v>
      </c>
      <c r="J115" s="36">
        <v>-21593090</v>
      </c>
      <c r="K115" s="37">
        <v>-85.582934170144242</v>
      </c>
      <c r="L115" s="37">
        <v>606.06060606060601</v>
      </c>
      <c r="M115" s="37">
        <v>80.41</v>
      </c>
      <c r="N115" s="38">
        <v>12.387574177549329</v>
      </c>
      <c r="O115" s="39">
        <v>1301.3378876060522</v>
      </c>
      <c r="P115" s="38">
        <v>43.377929586868404</v>
      </c>
    </row>
    <row r="116" spans="1:16">
      <c r="A116" s="50" t="s">
        <v>467</v>
      </c>
      <c r="B116" s="50" t="s">
        <v>355</v>
      </c>
      <c r="C116" s="51">
        <v>2725996326</v>
      </c>
      <c r="D116" s="51">
        <v>67000000</v>
      </c>
      <c r="E116" s="52">
        <v>15.548012739497459</v>
      </c>
      <c r="F116" s="52">
        <v>2.1487027003175041</v>
      </c>
      <c r="G116" s="51">
        <v>23.711504000000001</v>
      </c>
      <c r="H116" s="52">
        <v>108.5</v>
      </c>
      <c r="I116" s="52">
        <v>-9.7961637012303981E-2</v>
      </c>
      <c r="J116" s="51">
        <v>9762773</v>
      </c>
      <c r="K116" s="52">
        <v>741.1828585997032</v>
      </c>
      <c r="L116" s="52">
        <v>597.01492537313436</v>
      </c>
      <c r="M116" s="52">
        <v>35.39</v>
      </c>
      <c r="N116" s="53">
        <v>59.562529766186529</v>
      </c>
      <c r="O116" s="54">
        <v>1203.3714338583154</v>
      </c>
      <c r="P116" s="53">
        <v>40.112381128610515</v>
      </c>
    </row>
    <row r="117" spans="1:16">
      <c r="A117" s="70" t="s">
        <v>27</v>
      </c>
      <c r="B117" s="70" t="s">
        <v>221</v>
      </c>
      <c r="C117" s="71">
        <v>567993172</v>
      </c>
      <c r="D117" s="71">
        <v>69000000</v>
      </c>
      <c r="E117" s="72">
        <v>38.303454579950291</v>
      </c>
      <c r="F117" s="72">
        <v>34.695158134012942</v>
      </c>
      <c r="G117" s="71">
        <v>61.979830999999997</v>
      </c>
      <c r="H117" s="72">
        <v>16.850000000000001</v>
      </c>
      <c r="I117" s="72">
        <v>1.6398168670495039E-2</v>
      </c>
      <c r="J117" s="71">
        <v>136985810</v>
      </c>
      <c r="K117" s="72">
        <v>8.0592289084540951</v>
      </c>
      <c r="L117" s="72">
        <v>579.71014492753625</v>
      </c>
      <c r="M117" s="72">
        <v>89.82</v>
      </c>
      <c r="N117" s="73">
        <v>13.03940445679757</v>
      </c>
      <c r="O117" s="74">
        <v>1285.0091452772128</v>
      </c>
      <c r="P117" s="73">
        <v>42.833638175907097</v>
      </c>
    </row>
    <row r="118" spans="1:16">
      <c r="A118" s="60" t="s">
        <v>528</v>
      </c>
      <c r="B118" s="60" t="s">
        <v>287</v>
      </c>
      <c r="C118" s="61">
        <v>2429481251</v>
      </c>
      <c r="D118" s="61">
        <v>70000000</v>
      </c>
      <c r="E118" s="62">
        <v>49.172209214670403</v>
      </c>
      <c r="F118" s="62">
        <v>17.133173942393867</v>
      </c>
      <c r="G118" s="61">
        <v>19.831706000000001</v>
      </c>
      <c r="H118" s="62">
        <v>41.02</v>
      </c>
      <c r="I118" s="62">
        <v>0.2583276199568445</v>
      </c>
      <c r="J118" s="61">
        <v>13856774</v>
      </c>
      <c r="K118" s="62">
        <v>207.11891526844559</v>
      </c>
      <c r="L118" s="62">
        <v>571.42857142857144</v>
      </c>
      <c r="M118" s="62">
        <v>28.33</v>
      </c>
      <c r="N118" s="63">
        <v>27.509129606328752</v>
      </c>
      <c r="O118" s="64">
        <v>1360.5212767116727</v>
      </c>
      <c r="P118" s="63">
        <v>45.350709223722426</v>
      </c>
    </row>
    <row r="119" spans="1:16">
      <c r="A119" s="30" t="s">
        <v>240</v>
      </c>
      <c r="B119" s="30" t="s">
        <v>349</v>
      </c>
      <c r="C119" s="31">
        <v>4697773484</v>
      </c>
      <c r="D119" s="31">
        <v>70000000</v>
      </c>
      <c r="E119" s="32">
        <v>3.9588407247528892</v>
      </c>
      <c r="F119" s="32">
        <v>8.2201842291380584E-2</v>
      </c>
      <c r="G119" s="31">
        <v>14.69279</v>
      </c>
      <c r="H119" s="32">
        <v>688</v>
      </c>
      <c r="I119" s="32">
        <v>38.156955700742856</v>
      </c>
      <c r="J119" s="31">
        <v>-580466284</v>
      </c>
      <c r="K119" s="32">
        <v>-82.967781811768418</v>
      </c>
      <c r="L119" s="32">
        <v>571.42857142857144</v>
      </c>
      <c r="M119" s="32">
        <v>20.98</v>
      </c>
      <c r="N119" s="33">
        <v>17.415546928552576</v>
      </c>
      <c r="O119" s="34">
        <v>2626.6012468083713</v>
      </c>
      <c r="P119" s="33">
        <v>87.553374893612371</v>
      </c>
    </row>
    <row r="120" spans="1:16">
      <c r="A120" s="35" t="s">
        <v>103</v>
      </c>
      <c r="B120" s="35" t="s">
        <v>200</v>
      </c>
      <c r="C120" s="36">
        <v>739485696</v>
      </c>
      <c r="D120" s="36">
        <v>71250000</v>
      </c>
      <c r="E120" s="37">
        <v>91.991890339917234</v>
      </c>
      <c r="F120" s="37">
        <v>56.135402190643617</v>
      </c>
      <c r="G120" s="36">
        <v>18.348433</v>
      </c>
      <c r="H120" s="37">
        <v>23.7</v>
      </c>
      <c r="I120" s="37">
        <v>-0.31093917992388143</v>
      </c>
      <c r="J120" s="36">
        <v>-87222048</v>
      </c>
      <c r="K120" s="37">
        <v>-18.788254089149568</v>
      </c>
      <c r="L120" s="37">
        <v>561.40350877192986</v>
      </c>
      <c r="M120" s="37">
        <v>25.75</v>
      </c>
      <c r="N120" s="38">
        <v>89.410013938106616</v>
      </c>
      <c r="O120" s="39">
        <v>280.34885097661754</v>
      </c>
      <c r="P120" s="38">
        <v>9.3449616992205851</v>
      </c>
    </row>
    <row r="121" spans="1:16">
      <c r="A121" s="45" t="s">
        <v>735</v>
      </c>
      <c r="B121" s="45" t="s">
        <v>375</v>
      </c>
      <c r="C121" s="46">
        <v>4491655994</v>
      </c>
      <c r="D121" s="46">
        <v>71350000</v>
      </c>
      <c r="E121" s="47">
        <v>0.76939089871156363</v>
      </c>
      <c r="F121" s="47">
        <v>2.2701756315024191E-3</v>
      </c>
      <c r="G121" s="46">
        <v>10.951673</v>
      </c>
      <c r="H121" s="47">
        <v>4750</v>
      </c>
      <c r="I121" s="47">
        <v>350.30491978682494</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85.522714833059666</v>
      </c>
      <c r="F122" s="32">
        <v>32.103121183580953</v>
      </c>
      <c r="G122" s="31">
        <v>12.606714999999999</v>
      </c>
      <c r="H122" s="32">
        <v>37.119999999999997</v>
      </c>
      <c r="I122" s="32">
        <v>-2.4478101322290726</v>
      </c>
      <c r="J122" s="31">
        <v>46315316</v>
      </c>
      <c r="K122" s="32">
        <v>57.518769816878716</v>
      </c>
      <c r="L122" s="32">
        <v>555.55555555555554</v>
      </c>
      <c r="M122" s="32">
        <v>17.5</v>
      </c>
      <c r="N122" s="33">
        <v>52.822499176123891</v>
      </c>
      <c r="O122" s="34">
        <v>337.36556698024378</v>
      </c>
      <c r="P122" s="33">
        <v>11.245518899341459</v>
      </c>
    </row>
    <row r="123" spans="1:16">
      <c r="A123" s="40" t="s">
        <v>179</v>
      </c>
      <c r="B123" s="40" t="s">
        <v>255</v>
      </c>
      <c r="C123" s="41">
        <v>353515478</v>
      </c>
      <c r="D123" s="41">
        <v>73500000</v>
      </c>
      <c r="E123" s="42">
        <v>33.304245821336046</v>
      </c>
      <c r="F123" s="42">
        <v>15.103966358882561</v>
      </c>
      <c r="G123" s="41">
        <v>39.640771000000001</v>
      </c>
      <c r="H123" s="42">
        <v>30.3</v>
      </c>
      <c r="I123" s="42">
        <v>0.13434329604406159</v>
      </c>
      <c r="J123" s="41">
        <v>-4041987</v>
      </c>
      <c r="K123" s="42">
        <v>-545.52377333227446</v>
      </c>
      <c r="L123" s="42">
        <v>544.21768707482988</v>
      </c>
      <c r="M123" s="42">
        <v>53.93</v>
      </c>
      <c r="N123" s="43">
        <v>24.022392231959646</v>
      </c>
      <c r="O123" s="44">
        <v>1522.4635671965295</v>
      </c>
      <c r="P123" s="43">
        <v>50.748785573217653</v>
      </c>
    </row>
    <row r="124" spans="1:16">
      <c r="A124" s="90" t="s">
        <v>422</v>
      </c>
      <c r="B124" s="90" t="s">
        <v>404</v>
      </c>
      <c r="C124" s="91">
        <v>4679410564</v>
      </c>
      <c r="D124" s="91">
        <v>74000000</v>
      </c>
      <c r="E124" s="92">
        <v>74.342185034278799</v>
      </c>
      <c r="F124" s="92">
        <v>7.4416601635914716</v>
      </c>
      <c r="G124" s="91">
        <v>3.9758849999999999</v>
      </c>
      <c r="H124" s="92">
        <v>135.4</v>
      </c>
      <c r="I124" s="92">
        <v>2.4147800071477548</v>
      </c>
      <c r="J124" s="91">
        <v>-113857279</v>
      </c>
      <c r="K124" s="92">
        <v>-87.741425824869751</v>
      </c>
      <c r="L124" s="92">
        <v>540.54054054054052</v>
      </c>
      <c r="M124" s="92">
        <v>5.37</v>
      </c>
      <c r="N124" s="93">
        <v>14.442523569404742</v>
      </c>
      <c r="O124" s="94">
        <v>1160.2651434023032</v>
      </c>
      <c r="P124" s="93">
        <v>38.675504780076771</v>
      </c>
    </row>
    <row r="125" spans="1:16">
      <c r="A125" s="30" t="s">
        <v>440</v>
      </c>
      <c r="B125" s="30" t="s">
        <v>605</v>
      </c>
      <c r="C125" s="31">
        <v>2531212102</v>
      </c>
      <c r="D125" s="31">
        <v>75000000</v>
      </c>
      <c r="E125" s="32">
        <v>14.426735626462962</v>
      </c>
      <c r="F125" s="32">
        <v>1.1801010737393016</v>
      </c>
      <c r="G125" s="31">
        <v>17.011634999999998</v>
      </c>
      <c r="H125" s="32">
        <v>163</v>
      </c>
      <c r="I125" s="32">
        <v>-7.6761378443560195</v>
      </c>
      <c r="J125" s="31">
        <v>-204398626</v>
      </c>
      <c r="K125" s="32">
        <v>-59.809599698581145</v>
      </c>
      <c r="L125" s="32">
        <v>533.33333333333337</v>
      </c>
      <c r="M125" s="32">
        <v>22.68</v>
      </c>
      <c r="N125" s="33">
        <v>42.61632195758196</v>
      </c>
      <c r="O125" s="34">
        <v>1580.5311551419281</v>
      </c>
      <c r="P125" s="33">
        <v>52.684371838064273</v>
      </c>
    </row>
    <row r="126" spans="1:16">
      <c r="A126" s="35" t="s">
        <v>325</v>
      </c>
      <c r="B126" s="35" t="s">
        <v>200</v>
      </c>
      <c r="C126" s="36">
        <v>3231285211</v>
      </c>
      <c r="D126" s="36">
        <v>75000000</v>
      </c>
      <c r="E126" s="37">
        <v>47.786179782838097</v>
      </c>
      <c r="F126" s="37">
        <v>16.33715548131217</v>
      </c>
      <c r="G126" s="36">
        <v>20.950914999999998</v>
      </c>
      <c r="H126" s="37">
        <v>39.96</v>
      </c>
      <c r="I126" s="37">
        <v>-1.187528952420827</v>
      </c>
      <c r="J126" s="36">
        <v>-43919717</v>
      </c>
      <c r="K126" s="37">
        <v>-66.59878978728392</v>
      </c>
      <c r="L126" s="37">
        <v>533.33333333333337</v>
      </c>
      <c r="M126" s="37">
        <v>27.93</v>
      </c>
      <c r="N126" s="38">
        <v>42.642969707434972</v>
      </c>
      <c r="O126" s="39">
        <v>516.28273901128864</v>
      </c>
      <c r="P126" s="38">
        <v>17.20942463370962</v>
      </c>
    </row>
    <row r="127" spans="1:16">
      <c r="A127" s="80" t="s">
        <v>59</v>
      </c>
      <c r="B127" s="80" t="s">
        <v>352</v>
      </c>
      <c r="C127" s="81">
        <v>3075358782</v>
      </c>
      <c r="D127" s="81">
        <v>75350000</v>
      </c>
      <c r="E127" s="82">
        <v>55.105252104694756</v>
      </c>
      <c r="F127" s="82">
        <v>38.490728952393923</v>
      </c>
      <c r="G127" s="81">
        <v>38.051651</v>
      </c>
      <c r="H127" s="82">
        <v>19.079999999999998</v>
      </c>
      <c r="I127" s="82">
        <v>-0.12647764533202377</v>
      </c>
      <c r="J127" s="81">
        <v>26168114</v>
      </c>
      <c r="K127" s="82">
        <v>54.709712744296361</v>
      </c>
      <c r="L127" s="82">
        <v>530.85600530856004</v>
      </c>
      <c r="M127" s="82">
        <v>50.49</v>
      </c>
      <c r="N127" s="83">
        <v>12.347946587833629</v>
      </c>
      <c r="O127" s="84">
        <v>345.42020076423245</v>
      </c>
      <c r="P127" s="83">
        <v>11.514006692141082</v>
      </c>
    </row>
    <row r="128" spans="1:16">
      <c r="A128" s="45" t="s">
        <v>315</v>
      </c>
      <c r="B128" s="45" t="s">
        <v>375</v>
      </c>
      <c r="C128" s="46">
        <v>1374469210</v>
      </c>
      <c r="D128" s="46">
        <v>77250000</v>
      </c>
      <c r="E128" s="47">
        <v>17.630813195914367</v>
      </c>
      <c r="F128" s="47">
        <v>4.3062375760919256</v>
      </c>
      <c r="G128" s="46">
        <v>42.211663999999999</v>
      </c>
      <c r="H128" s="47">
        <v>53.75</v>
      </c>
      <c r="I128" s="47">
        <v>1.3568505943630882</v>
      </c>
      <c r="J128" s="46">
        <v>16233628</v>
      </c>
      <c r="K128" s="47">
        <v>252.20794760111542</v>
      </c>
      <c r="L128" s="47">
        <v>517.79935275080902</v>
      </c>
      <c r="M128" s="47">
        <v>54.64</v>
      </c>
      <c r="N128" s="48">
        <v>39.879323151743748</v>
      </c>
      <c r="O128" s="49">
        <v>1407.8971438581898</v>
      </c>
      <c r="P128" s="48">
        <v>46.929904795272996</v>
      </c>
    </row>
    <row r="129" spans="1:16">
      <c r="A129" s="30" t="s">
        <v>306</v>
      </c>
      <c r="B129" s="30" t="s">
        <v>605</v>
      </c>
      <c r="C129" s="31">
        <v>576980288</v>
      </c>
      <c r="D129" s="31">
        <v>77449591</v>
      </c>
      <c r="E129" s="32">
        <v>9.7658118759748618</v>
      </c>
      <c r="F129" s="32">
        <v>1.6812332167512436</v>
      </c>
      <c r="G129" s="31">
        <v>54.217528999999999</v>
      </c>
      <c r="H129" s="32">
        <v>75.55</v>
      </c>
      <c r="I129" s="32">
        <v>3.794527579845024</v>
      </c>
      <c r="J129" s="31">
        <v>-12886865</v>
      </c>
      <c r="K129" s="32">
        <v>-450.74727833340381</v>
      </c>
      <c r="L129" s="32">
        <v>516.46496106093059</v>
      </c>
      <c r="M129" s="32">
        <v>70</v>
      </c>
      <c r="N129" s="33">
        <v>22.057903006089337</v>
      </c>
      <c r="O129" s="34">
        <v>1920.3609197334742</v>
      </c>
      <c r="P129" s="33">
        <v>64.012030657782475</v>
      </c>
    </row>
    <row r="130" spans="1:16">
      <c r="A130" s="35" t="s">
        <v>202</v>
      </c>
      <c r="B130" s="35" t="s">
        <v>200</v>
      </c>
      <c r="C130" s="36">
        <v>5927165415</v>
      </c>
      <c r="D130" s="36">
        <v>77770481</v>
      </c>
      <c r="E130" s="37">
        <v>29.318506142867392</v>
      </c>
      <c r="F130" s="37">
        <v>8.9758949808767579</v>
      </c>
      <c r="G130" s="36">
        <v>31.848393999999999</v>
      </c>
      <c r="H130" s="37">
        <v>42.84</v>
      </c>
      <c r="I130" s="37">
        <v>-1.5664588924680558</v>
      </c>
      <c r="J130" s="36">
        <v>117049208</v>
      </c>
      <c r="K130" s="37">
        <v>27.905871879116003</v>
      </c>
      <c r="L130" s="37">
        <v>514.33396689419988</v>
      </c>
      <c r="M130" s="37">
        <v>40.950000000000003</v>
      </c>
      <c r="N130" s="38">
        <v>67.682098111339656</v>
      </c>
      <c r="O130" s="39">
        <v>64.033578176990275</v>
      </c>
      <c r="P130" s="38">
        <v>2.1344526058996758</v>
      </c>
    </row>
    <row r="131" spans="1:16">
      <c r="A131" s="45" t="s">
        <v>58</v>
      </c>
      <c r="B131" s="45" t="s">
        <v>375</v>
      </c>
      <c r="C131" s="46">
        <v>3984705965</v>
      </c>
      <c r="D131" s="46">
        <v>79200000</v>
      </c>
      <c r="E131" s="47">
        <v>58.292685086217801</v>
      </c>
      <c r="F131" s="47">
        <v>27.259953744022543</v>
      </c>
      <c r="G131" s="46">
        <v>25.101271000000001</v>
      </c>
      <c r="H131" s="47">
        <v>27.34</v>
      </c>
      <c r="I131" s="47">
        <v>-0.37605627939347031</v>
      </c>
      <c r="J131" s="46">
        <v>-24337127</v>
      </c>
      <c r="K131" s="47">
        <v>-87.865753422743779</v>
      </c>
      <c r="L131" s="47">
        <v>505.05050505050502</v>
      </c>
      <c r="M131" s="47">
        <v>31.69</v>
      </c>
      <c r="N131" s="48">
        <v>63.582778466647532</v>
      </c>
      <c r="O131" s="49">
        <v>328.43827877351765</v>
      </c>
      <c r="P131" s="48">
        <v>10.947942625783922</v>
      </c>
    </row>
    <row r="132" spans="1:16">
      <c r="A132" s="25" t="s">
        <v>92</v>
      </c>
      <c r="B132" s="25" t="s">
        <v>376</v>
      </c>
      <c r="C132" s="26">
        <v>4540468594</v>
      </c>
      <c r="D132" s="26">
        <v>80000000</v>
      </c>
      <c r="E132" s="27">
        <v>44.253223316279907</v>
      </c>
      <c r="F132" s="27">
        <v>26.341204354928518</v>
      </c>
      <c r="G132" s="26">
        <v>41.814453999999998</v>
      </c>
      <c r="H132" s="27">
        <v>21.62</v>
      </c>
      <c r="I132" s="27">
        <v>0.52603759726025245</v>
      </c>
      <c r="J132" s="26">
        <v>269179938</v>
      </c>
      <c r="K132" s="27">
        <v>6.2411783451707308</v>
      </c>
      <c r="L132" s="27">
        <v>500</v>
      </c>
      <c r="M132" s="27">
        <v>52.26</v>
      </c>
      <c r="N132" s="28">
        <v>36.326065491562922</v>
      </c>
      <c r="O132" s="29">
        <v>1551.1727933317941</v>
      </c>
      <c r="P132" s="28">
        <v>51.70575977772647</v>
      </c>
    </row>
    <row r="133" spans="1:16">
      <c r="A133" s="45" t="s">
        <v>424</v>
      </c>
      <c r="B133" s="45" t="s">
        <v>375</v>
      </c>
      <c r="C133" s="46">
        <v>979739005</v>
      </c>
      <c r="D133" s="46">
        <v>80000000</v>
      </c>
      <c r="E133" s="47">
        <v>35.070737677896318</v>
      </c>
      <c r="F133" s="47">
        <v>1.9397531901491327</v>
      </c>
      <c r="G133" s="46">
        <v>5.0446229999999996</v>
      </c>
      <c r="H133" s="47">
        <v>226.3</v>
      </c>
      <c r="I133" s="47">
        <v>-14.831764591680155</v>
      </c>
      <c r="J133" s="46">
        <v>801615688</v>
      </c>
      <c r="K133" s="47">
        <v>22.554448809639563</v>
      </c>
      <c r="L133" s="47">
        <v>500</v>
      </c>
      <c r="M133" s="47">
        <v>6.3</v>
      </c>
      <c r="N133" s="48">
        <v>87.96793912373316</v>
      </c>
      <c r="O133" s="49">
        <v>414.61861628748801</v>
      </c>
      <c r="P133" s="48">
        <v>13.820620542916267</v>
      </c>
    </row>
    <row r="134" spans="1:16">
      <c r="A134" s="80" t="s">
        <v>183</v>
      </c>
      <c r="B134" s="80" t="s">
        <v>352</v>
      </c>
      <c r="C134" s="81">
        <v>130759168</v>
      </c>
      <c r="D134" s="81">
        <v>80476074</v>
      </c>
      <c r="E134" s="82">
        <v>63.821947945988413</v>
      </c>
      <c r="F134" s="82">
        <v>34.480649515774047</v>
      </c>
      <c r="G134" s="81">
        <v>26.361856</v>
      </c>
      <c r="H134" s="82">
        <v>23.78</v>
      </c>
      <c r="I134" s="82">
        <v>-0.12297344863074144</v>
      </c>
      <c r="J134" s="81">
        <v>-200662823</v>
      </c>
      <c r="K134" s="82">
        <v>-9.2241785215988905</v>
      </c>
      <c r="L134" s="82">
        <v>497.04213950596051</v>
      </c>
      <c r="M134" s="82">
        <v>32.75</v>
      </c>
      <c r="N134" s="83">
        <v>99.461073524745089</v>
      </c>
      <c r="O134" s="84">
        <v>490.16916176677012</v>
      </c>
      <c r="P134" s="83">
        <v>16.338972058892338</v>
      </c>
    </row>
    <row r="135" spans="1:16">
      <c r="A135" s="60" t="s">
        <v>343</v>
      </c>
      <c r="B135" s="60" t="s">
        <v>287</v>
      </c>
      <c r="C135" s="61">
        <v>4894491923</v>
      </c>
      <c r="D135" s="61">
        <v>81950000</v>
      </c>
      <c r="E135" s="62">
        <v>27.021689293980764</v>
      </c>
      <c r="F135" s="62">
        <v>10.991128449859982</v>
      </c>
      <c r="G135" s="61">
        <v>48.191560000000003</v>
      </c>
      <c r="H135" s="62">
        <v>30.72</v>
      </c>
      <c r="I135" s="62">
        <v>1.4106848785424901</v>
      </c>
      <c r="J135" s="61">
        <v>52632181</v>
      </c>
      <c r="K135" s="62">
        <v>46.710965673263665</v>
      </c>
      <c r="L135" s="62">
        <v>488.10250152532029</v>
      </c>
      <c r="M135" s="62">
        <v>58.8</v>
      </c>
      <c r="N135" s="63">
        <v>20.919036814252596</v>
      </c>
      <c r="O135" s="64">
        <v>1812.4592624613417</v>
      </c>
      <c r="P135" s="63">
        <v>60.415308748711389</v>
      </c>
    </row>
    <row r="136" spans="1:16">
      <c r="A136" s="55" t="s">
        <v>30</v>
      </c>
      <c r="B136" s="55" t="s">
        <v>233</v>
      </c>
      <c r="C136" s="56">
        <v>2031267319</v>
      </c>
      <c r="D136" s="56">
        <v>83895000</v>
      </c>
      <c r="E136" s="57">
        <v>62.241136066741525</v>
      </c>
      <c r="F136" s="57">
        <v>49.459551476442002</v>
      </c>
      <c r="G136" s="56">
        <v>41.711512999999997</v>
      </c>
      <c r="H136" s="57">
        <v>15.41</v>
      </c>
      <c r="I136" s="57">
        <v>-9.3117835267706894E-2</v>
      </c>
      <c r="J136" s="56">
        <v>41940809</v>
      </c>
      <c r="K136" s="57">
        <v>30.00478603071295</v>
      </c>
      <c r="L136" s="57">
        <v>476.78645926455687</v>
      </c>
      <c r="M136" s="57">
        <v>49.71</v>
      </c>
      <c r="N136" s="58">
        <v>22.517969335342844</v>
      </c>
      <c r="O136" s="59">
        <v>968.4080776008941</v>
      </c>
      <c r="P136" s="58">
        <v>32.280269253363137</v>
      </c>
    </row>
    <row r="137" spans="1:16">
      <c r="A137" s="65" t="s">
        <v>488</v>
      </c>
      <c r="B137" s="65" t="s">
        <v>608</v>
      </c>
      <c r="C137" s="66">
        <v>1606779225</v>
      </c>
      <c r="D137" s="66">
        <v>84000000</v>
      </c>
      <c r="E137" s="67">
        <v>61.231258474176563</v>
      </c>
      <c r="F137" s="67">
        <v>20.248432035111296</v>
      </c>
      <c r="G137" s="66">
        <v>17.924288000000001</v>
      </c>
      <c r="H137" s="67">
        <v>36.46</v>
      </c>
      <c r="I137" s="67">
        <v>-0.16854808457744497</v>
      </c>
      <c r="J137" s="66">
        <v>-6732835</v>
      </c>
      <c r="K137" s="67">
        <v>-449.14215185727852</v>
      </c>
      <c r="L137" s="67">
        <v>476.1904761904762</v>
      </c>
      <c r="M137" s="67">
        <v>21.33</v>
      </c>
      <c r="N137" s="68">
        <v>53.350129079536238</v>
      </c>
      <c r="O137" s="69">
        <v>1334.8339805473449</v>
      </c>
      <c r="P137" s="68">
        <v>44.494466018244829</v>
      </c>
    </row>
    <row r="138" spans="1:16">
      <c r="A138" s="35" t="s">
        <v>120</v>
      </c>
      <c r="B138" s="35" t="s">
        <v>200</v>
      </c>
      <c r="C138" s="36">
        <v>1191941245</v>
      </c>
      <c r="D138" s="36">
        <v>84240000</v>
      </c>
      <c r="E138" s="37">
        <v>28.266373635276729</v>
      </c>
      <c r="F138" s="37">
        <v>10.824056319607852</v>
      </c>
      <c r="G138" s="36">
        <v>44.361629999999998</v>
      </c>
      <c r="H138" s="37">
        <v>31.9</v>
      </c>
      <c r="I138" s="37">
        <v>-1.2250447208185804</v>
      </c>
      <c r="J138" s="36">
        <v>-28264473</v>
      </c>
      <c r="K138" s="37">
        <v>-92.393019321464081</v>
      </c>
      <c r="L138" s="37">
        <v>474.83380816714151</v>
      </c>
      <c r="M138" s="37">
        <v>52.66</v>
      </c>
      <c r="N138" s="38">
        <v>41.741516858980198</v>
      </c>
      <c r="O138" s="39">
        <v>162.2051379744583</v>
      </c>
      <c r="P138" s="38">
        <v>5.4068379324819436</v>
      </c>
    </row>
    <row r="139" spans="1:16">
      <c r="A139" s="55" t="s">
        <v>301</v>
      </c>
      <c r="B139" s="55" t="s">
        <v>233</v>
      </c>
      <c r="C139" s="56">
        <v>1140720033</v>
      </c>
      <c r="D139" s="56">
        <v>85000000</v>
      </c>
      <c r="E139" s="57">
        <v>84.844484302497719</v>
      </c>
      <c r="F139" s="57">
        <v>142.59577193697095</v>
      </c>
      <c r="G139" s="56">
        <v>66.222807000000003</v>
      </c>
      <c r="H139" s="57">
        <v>7.12</v>
      </c>
      <c r="I139" s="57">
        <v>-0.17860598073321921</v>
      </c>
      <c r="J139" s="56">
        <v>-28264429</v>
      </c>
      <c r="K139" s="57">
        <v>-21.051194772057841</v>
      </c>
      <c r="L139" s="57">
        <v>470.58823529411762</v>
      </c>
      <c r="M139" s="57">
        <v>77.900000000000006</v>
      </c>
      <c r="N139" s="58">
        <v>29.477841937279432</v>
      </c>
      <c r="O139" s="59">
        <v>526.22631096525663</v>
      </c>
      <c r="P139" s="58">
        <v>17.540877032175221</v>
      </c>
    </row>
    <row r="140" spans="1:16">
      <c r="A140" s="101" t="s">
        <v>338</v>
      </c>
      <c r="B140" s="101" t="s">
        <v>696</v>
      </c>
      <c r="C140" s="102">
        <v>11840467894</v>
      </c>
      <c r="D140" s="102">
        <v>85048841</v>
      </c>
      <c r="E140" s="103">
        <v>83.040766738480542</v>
      </c>
      <c r="F140" s="103">
        <v>65.09261091398885</v>
      </c>
      <c r="G140" s="102">
        <v>31.079121000000001</v>
      </c>
      <c r="H140" s="103">
        <v>15.5</v>
      </c>
      <c r="I140" s="103">
        <v>-0.65005125240200812</v>
      </c>
      <c r="J140" s="102">
        <v>31544883</v>
      </c>
      <c r="K140" s="103">
        <v>40.441824273052461</v>
      </c>
      <c r="L140" s="103">
        <v>470.31799057673226</v>
      </c>
      <c r="M140" s="103">
        <v>36.54</v>
      </c>
      <c r="N140" s="104">
        <v>23.687258279991955</v>
      </c>
      <c r="O140" s="105">
        <v>367.95206128248356</v>
      </c>
      <c r="P140" s="104">
        <v>12.265068709416118</v>
      </c>
    </row>
    <row r="141" spans="1:16">
      <c r="A141" s="45" t="s">
        <v>194</v>
      </c>
      <c r="B141" s="45" t="s">
        <v>375</v>
      </c>
      <c r="C141" s="46">
        <v>15094360742</v>
      </c>
      <c r="D141" s="46">
        <v>86788722</v>
      </c>
      <c r="E141" s="47">
        <v>23.770981345246526</v>
      </c>
      <c r="F141" s="47">
        <v>4.02786499237948</v>
      </c>
      <c r="G141" s="46">
        <v>24.411895999999999</v>
      </c>
      <c r="H141" s="47">
        <v>68.95</v>
      </c>
      <c r="I141" s="47">
        <v>-1.8282831220847979</v>
      </c>
      <c r="J141" s="46">
        <v>-360792995</v>
      </c>
      <c r="K141" s="47">
        <v>-16.35739379030904</v>
      </c>
      <c r="L141" s="47">
        <v>460.88937684783514</v>
      </c>
      <c r="M141" s="47">
        <v>28.12</v>
      </c>
      <c r="N141" s="48">
        <v>40.890997367862973</v>
      </c>
      <c r="O141" s="49">
        <v>387.52619973849761</v>
      </c>
      <c r="P141" s="48">
        <v>12.917539991283254</v>
      </c>
    </row>
    <row r="142" spans="1:16">
      <c r="A142" s="70" t="s">
        <v>25</v>
      </c>
      <c r="B142" s="70" t="s">
        <v>221</v>
      </c>
      <c r="C142" s="71">
        <v>16873295401</v>
      </c>
      <c r="D142" s="71">
        <v>87000000</v>
      </c>
      <c r="E142" s="72">
        <v>8.4089194282903499</v>
      </c>
      <c r="F142" s="72">
        <v>0.671210043765194</v>
      </c>
      <c r="G142" s="71">
        <v>32.857968999999997</v>
      </c>
      <c r="H142" s="72">
        <v>144.80000000000001</v>
      </c>
      <c r="I142" s="72">
        <v>-2.4195828655050775</v>
      </c>
      <c r="J142" s="71">
        <v>175549475</v>
      </c>
      <c r="K142" s="72">
        <v>71.364497102597426</v>
      </c>
      <c r="L142" s="72">
        <v>459.77011494252872</v>
      </c>
      <c r="M142" s="72">
        <v>37.76</v>
      </c>
      <c r="N142" s="73">
        <v>9.1480119449217447</v>
      </c>
      <c r="O142" s="74">
        <v>1092.0185265504908</v>
      </c>
      <c r="P142" s="73">
        <v>36.400617551683027</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437.09216225125198</v>
      </c>
      <c r="P143" s="28">
        <v>14.569738741708399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1271.3204683272168</v>
      </c>
      <c r="P144" s="63">
        <v>42.377348944240559</v>
      </c>
    </row>
    <row r="145" spans="1:16">
      <c r="A145" s="55" t="s">
        <v>543</v>
      </c>
      <c r="B145" s="55" t="s">
        <v>356</v>
      </c>
      <c r="C145" s="56">
        <v>4125761531</v>
      </c>
      <c r="D145" s="56">
        <v>90488084</v>
      </c>
      <c r="E145" s="57">
        <v>32.734352702099059</v>
      </c>
      <c r="F145" s="57">
        <v>6.4598783253879395</v>
      </c>
      <c r="G145" s="56">
        <v>21.769193000000001</v>
      </c>
      <c r="H145" s="57">
        <v>56.15</v>
      </c>
      <c r="I145" s="57">
        <v>-0.8240847130543969</v>
      </c>
      <c r="J145" s="56">
        <v>-25344686</v>
      </c>
      <c r="K145" s="57">
        <v>-199.93669300144416</v>
      </c>
      <c r="L145" s="57">
        <v>442.0471539655984</v>
      </c>
      <c r="M145" s="57">
        <v>24.05</v>
      </c>
      <c r="N145" s="58">
        <v>59.170664817978519</v>
      </c>
      <c r="O145" s="59">
        <v>23.979360688530278</v>
      </c>
      <c r="P145" s="58">
        <v>0.79931202295100923</v>
      </c>
    </row>
    <row r="146" spans="1:16">
      <c r="A146" s="50" t="s">
        <v>773</v>
      </c>
      <c r="B146" s="50" t="s">
        <v>355</v>
      </c>
      <c r="C146" s="51">
        <v>2885058804</v>
      </c>
      <c r="D146" s="51">
        <v>92600000</v>
      </c>
      <c r="E146" s="52">
        <v>13.309099061035077</v>
      </c>
      <c r="F146" s="52">
        <v>0.90394196048705311</v>
      </c>
      <c r="G146" s="51">
        <v>18.897796</v>
      </c>
      <c r="H146" s="52">
        <v>159.1</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82.857987416771749</v>
      </c>
      <c r="F147" s="42">
        <v>126.46212975697765</v>
      </c>
      <c r="G147" s="41">
        <v>62.294471000000001</v>
      </c>
      <c r="H147" s="42">
        <v>7.75</v>
      </c>
      <c r="I147" s="42">
        <v>-2.2730455401962502E-3</v>
      </c>
      <c r="J147" s="41">
        <v>-2782893</v>
      </c>
      <c r="K147" s="42">
        <v>-235.4384448126464</v>
      </c>
      <c r="L147" s="42">
        <v>427.35042735042737</v>
      </c>
      <c r="M147" s="42">
        <v>66.55</v>
      </c>
      <c r="N147" s="43">
        <v>23.058113989368483</v>
      </c>
      <c r="O147" s="44">
        <v>423.83873065521448</v>
      </c>
      <c r="P147" s="43">
        <v>14.127957688507149</v>
      </c>
    </row>
    <row r="148" spans="1:16">
      <c r="A148" s="50" t="s">
        <v>119</v>
      </c>
      <c r="B148" s="50" t="s">
        <v>355</v>
      </c>
      <c r="C148" s="51">
        <v>5256723777</v>
      </c>
      <c r="D148" s="51">
        <v>93750000</v>
      </c>
      <c r="E148" s="52">
        <v>7.5594226727165674</v>
      </c>
      <c r="F148" s="52">
        <v>0.27900983336439467</v>
      </c>
      <c r="G148" s="51">
        <v>18.316268000000001</v>
      </c>
      <c r="H148" s="52">
        <v>289</v>
      </c>
      <c r="I148" s="52">
        <v>13.850029399345999</v>
      </c>
      <c r="J148" s="51">
        <v>771275247</v>
      </c>
      <c r="K148" s="52">
        <v>35.128509705692657</v>
      </c>
      <c r="L148" s="52">
        <v>426.66666666666669</v>
      </c>
      <c r="M148" s="52">
        <v>19.53</v>
      </c>
      <c r="N148" s="53">
        <v>8.3273159889042656</v>
      </c>
      <c r="O148" s="54">
        <v>2048.5616351714643</v>
      </c>
      <c r="P148" s="53">
        <v>68.285387839048809</v>
      </c>
    </row>
    <row r="149" spans="1:16">
      <c r="A149" s="111" t="s">
        <v>707</v>
      </c>
      <c r="B149" s="111" t="s">
        <v>697</v>
      </c>
      <c r="C149" s="112">
        <v>1069503962</v>
      </c>
      <c r="D149" s="112">
        <v>93750000</v>
      </c>
      <c r="E149" s="113">
        <v>51.120824067683976</v>
      </c>
      <c r="F149" s="113">
        <v>49.571708186845065</v>
      </c>
      <c r="G149" s="112">
        <v>69.867154999999997</v>
      </c>
      <c r="H149" s="113">
        <v>11.2</v>
      </c>
      <c r="I149" s="113">
        <v>0.11084916325347827</v>
      </c>
      <c r="J149" s="112">
        <v>-42754773</v>
      </c>
      <c r="K149" s="113">
        <v>-24.120114027970633</v>
      </c>
      <c r="L149" s="113">
        <v>426.66666666666669</v>
      </c>
      <c r="M149" s="113">
        <v>74.52</v>
      </c>
      <c r="N149" s="114">
        <v>14.341569462501884</v>
      </c>
      <c r="O149" s="115">
        <v>2124.8519153779298</v>
      </c>
      <c r="P149" s="114">
        <v>70.828397179264329</v>
      </c>
    </row>
    <row r="150" spans="1:16">
      <c r="A150" s="50" t="s">
        <v>281</v>
      </c>
      <c r="B150" s="50" t="s">
        <v>355</v>
      </c>
      <c r="C150" s="51">
        <v>4102311000</v>
      </c>
      <c r="D150" s="51">
        <v>95000000</v>
      </c>
      <c r="E150" s="52">
        <v>4.8803980374552971</v>
      </c>
      <c r="F150" s="52">
        <v>0.3862602324855795</v>
      </c>
      <c r="G150" s="51">
        <v>61.261921000000001</v>
      </c>
      <c r="H150" s="52">
        <v>133.80000000000001</v>
      </c>
      <c r="I150" s="52">
        <v>-0.53120428031417077</v>
      </c>
      <c r="J150" s="51">
        <v>130778000</v>
      </c>
      <c r="K150" s="52">
        <v>96.614109406780955</v>
      </c>
      <c r="L150" s="52">
        <v>421.05263157894734</v>
      </c>
      <c r="M150" s="52">
        <v>64.48</v>
      </c>
      <c r="N150" s="53">
        <v>49.065910816726173</v>
      </c>
      <c r="O150" s="54">
        <v>402.80804620375704</v>
      </c>
      <c r="P150" s="53">
        <v>13.426934873458569</v>
      </c>
    </row>
    <row r="151" spans="1:16">
      <c r="A151" s="55" t="s">
        <v>66</v>
      </c>
      <c r="B151" s="55" t="s">
        <v>356</v>
      </c>
      <c r="C151" s="56">
        <v>1306156803</v>
      </c>
      <c r="D151" s="56">
        <v>99687500</v>
      </c>
      <c r="E151" s="57">
        <v>75.004657906450774</v>
      </c>
      <c r="F151" s="57">
        <v>35.82846772662225</v>
      </c>
      <c r="G151" s="56">
        <v>24.468298000000001</v>
      </c>
      <c r="H151" s="57">
        <v>21.8</v>
      </c>
      <c r="I151" s="57">
        <v>-0.5914636113934435</v>
      </c>
      <c r="J151" s="56">
        <v>-162987339</v>
      </c>
      <c r="K151" s="57">
        <v>-12.844172515755963</v>
      </c>
      <c r="L151" s="57">
        <v>401.2539184952978</v>
      </c>
      <c r="M151" s="57">
        <v>24.54</v>
      </c>
      <c r="N151" s="58">
        <v>75.860049402761945</v>
      </c>
      <c r="O151" s="59">
        <v>97.699920018113048</v>
      </c>
      <c r="P151" s="58">
        <v>3.2566640006037684</v>
      </c>
    </row>
    <row r="152" spans="1:16">
      <c r="A152" s="50" t="s">
        <v>282</v>
      </c>
      <c r="B152" s="50" t="s">
        <v>355</v>
      </c>
      <c r="C152" s="51">
        <v>1869476072</v>
      </c>
      <c r="D152" s="51">
        <v>100000000</v>
      </c>
      <c r="E152" s="52">
        <v>41.396339942603966</v>
      </c>
      <c r="F152" s="52">
        <v>21.787547338212615</v>
      </c>
      <c r="G152" s="51">
        <v>50.595194999999997</v>
      </c>
      <c r="H152" s="52">
        <v>19.100000000000001</v>
      </c>
      <c r="I152" s="52">
        <v>-0.77299632534724694</v>
      </c>
      <c r="J152" s="51">
        <v>-304722758</v>
      </c>
      <c r="K152" s="52">
        <v>-6.2351759102941697</v>
      </c>
      <c r="L152" s="52">
        <v>400</v>
      </c>
      <c r="M152" s="52">
        <v>50.59</v>
      </c>
      <c r="N152" s="53">
        <v>84.422832912542091</v>
      </c>
      <c r="O152" s="54">
        <v>109.4048543204585</v>
      </c>
      <c r="P152" s="53">
        <v>3.6468284773486164</v>
      </c>
    </row>
    <row r="153" spans="1:16">
      <c r="A153" s="60" t="s">
        <v>289</v>
      </c>
      <c r="B153" s="60" t="s">
        <v>287</v>
      </c>
      <c r="C153" s="61">
        <v>4489506254</v>
      </c>
      <c r="D153" s="61">
        <v>100000000</v>
      </c>
      <c r="E153" s="62">
        <v>493.1489285106656</v>
      </c>
      <c r="F153" s="62">
        <v>2465.744642553328</v>
      </c>
      <c r="G153" s="61">
        <v>35.895862999999999</v>
      </c>
      <c r="H153" s="62">
        <v>2.2599999999999998</v>
      </c>
      <c r="I153" s="62">
        <v>1.8411962177411478E-2</v>
      </c>
      <c r="J153" s="61">
        <v>-156863405</v>
      </c>
      <c r="K153" s="62">
        <v>-1.2749946362569395</v>
      </c>
      <c r="L153" s="62">
        <v>400</v>
      </c>
      <c r="M153" s="62">
        <v>35.89</v>
      </c>
      <c r="N153" s="63">
        <v>14.665780125180868</v>
      </c>
      <c r="O153" s="64">
        <v>1938.696375600591</v>
      </c>
      <c r="P153" s="63">
        <v>64.623212520019692</v>
      </c>
    </row>
    <row r="154" spans="1:16">
      <c r="A154" s="35" t="s">
        <v>85</v>
      </c>
      <c r="B154" s="35" t="s">
        <v>200</v>
      </c>
      <c r="C154" s="36">
        <v>1271636030</v>
      </c>
      <c r="D154" s="36">
        <v>100000000</v>
      </c>
      <c r="E154" s="37">
        <v>64.048143708662934</v>
      </c>
      <c r="F154" s="37">
        <v>71.164604120736598</v>
      </c>
      <c r="G154" s="36">
        <v>62.830463000000002</v>
      </c>
      <c r="H154" s="37">
        <v>9.94</v>
      </c>
      <c r="I154" s="37">
        <v>-0.66389641436167146</v>
      </c>
      <c r="J154" s="36">
        <v>15898817</v>
      </c>
      <c r="K154" s="37">
        <v>56.607985361426579</v>
      </c>
      <c r="L154" s="37">
        <v>400</v>
      </c>
      <c r="M154" s="37">
        <v>62.83</v>
      </c>
      <c r="N154" s="38">
        <v>43.630524173015907</v>
      </c>
      <c r="O154" s="39">
        <v>362.70231769859981</v>
      </c>
      <c r="P154" s="38">
        <v>12.090077256619994</v>
      </c>
    </row>
    <row r="155" spans="1:16">
      <c r="A155" s="40" t="s">
        <v>10</v>
      </c>
      <c r="B155" s="40" t="s">
        <v>255</v>
      </c>
      <c r="C155" s="41">
        <v>9551963345</v>
      </c>
      <c r="D155" s="41">
        <v>100000000</v>
      </c>
      <c r="E155" s="42">
        <v>8.4523958950094098</v>
      </c>
      <c r="F155" s="42">
        <v>0.81273037452013552</v>
      </c>
      <c r="G155" s="41">
        <v>45.468504000000003</v>
      </c>
      <c r="H155" s="42">
        <v>104.1</v>
      </c>
      <c r="I155" s="42">
        <v>2.7123995167417831</v>
      </c>
      <c r="J155" s="41">
        <v>58835982</v>
      </c>
      <c r="K155" s="42">
        <v>176.76258042230009</v>
      </c>
      <c r="L155" s="42">
        <v>400</v>
      </c>
      <c r="M155" s="42">
        <v>45.46</v>
      </c>
      <c r="N155" s="43">
        <v>17.27077558124892</v>
      </c>
      <c r="O155" s="44">
        <v>1018.4371714846443</v>
      </c>
      <c r="P155" s="43">
        <v>33.947905716154807</v>
      </c>
    </row>
    <row r="156" spans="1:16">
      <c r="A156" s="106" t="s">
        <v>730</v>
      </c>
      <c r="B156" s="106" t="s">
        <v>693</v>
      </c>
      <c r="C156" s="107">
        <v>818057024</v>
      </c>
      <c r="D156" s="107">
        <v>100000000</v>
      </c>
      <c r="E156" s="108">
        <v>37.692367710154741</v>
      </c>
      <c r="F156" s="108">
        <v>11.085990502986689</v>
      </c>
      <c r="G156" s="107">
        <v>30.53511</v>
      </c>
      <c r="H156" s="108">
        <v>34.76</v>
      </c>
      <c r="I156" s="108">
        <v>0.35350865182540048</v>
      </c>
      <c r="J156" s="107">
        <v>56374948</v>
      </c>
      <c r="K156" s="108">
        <v>60.310476916094004</v>
      </c>
      <c r="L156" s="108">
        <v>400</v>
      </c>
      <c r="M156" s="108">
        <v>30.53</v>
      </c>
      <c r="N156" s="109">
        <v>18.965056441490265</v>
      </c>
      <c r="O156" s="110">
        <v>678.64581069187375</v>
      </c>
      <c r="P156" s="109">
        <v>22.621527023062459</v>
      </c>
    </row>
    <row r="157" spans="1:16">
      <c r="A157" s="70" t="s">
        <v>740</v>
      </c>
      <c r="B157" s="70" t="s">
        <v>699</v>
      </c>
      <c r="C157" s="71">
        <v>1018312000</v>
      </c>
      <c r="D157" s="71">
        <v>100000000</v>
      </c>
      <c r="E157" s="72">
        <v>176.11214821598392</v>
      </c>
      <c r="F157" s="72">
        <v>171.1488322518297</v>
      </c>
      <c r="G157" s="71">
        <v>51.044795000000001</v>
      </c>
      <c r="H157" s="72">
        <v>4.45</v>
      </c>
      <c r="I157" s="72">
        <v>-0.41817430710689779</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95.2</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171</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32.484532192331621</v>
      </c>
      <c r="F160" s="57">
        <v>2.1943834101419131</v>
      </c>
      <c r="G160" s="56">
        <v>8.2922969999999996</v>
      </c>
      <c r="H160" s="57">
        <v>148.5</v>
      </c>
      <c r="I160" s="57">
        <v>-2.3143159411011709</v>
      </c>
      <c r="J160" s="56">
        <v>-796663172</v>
      </c>
      <c r="K160" s="57">
        <v>-18.581867735690938</v>
      </c>
      <c r="L160" s="57">
        <v>399.90570623352721</v>
      </c>
      <c r="M160" s="57">
        <v>8.2899999999999991</v>
      </c>
      <c r="N160" s="58">
        <v>54.512083255061555</v>
      </c>
      <c r="O160" s="59">
        <v>207.12779956697793</v>
      </c>
      <c r="P160" s="58">
        <v>6.9042599855659308</v>
      </c>
    </row>
    <row r="161" spans="1:16">
      <c r="A161" s="45" t="s">
        <v>1</v>
      </c>
      <c r="B161" s="45" t="s">
        <v>375</v>
      </c>
      <c r="C161" s="46">
        <v>17091099555</v>
      </c>
      <c r="D161" s="46">
        <v>100066875</v>
      </c>
      <c r="E161" s="47">
        <v>3.7973245515727934</v>
      </c>
      <c r="F161" s="47">
        <v>8.9923857533373924E-2</v>
      </c>
      <c r="G161" s="46">
        <v>24.953838000000001</v>
      </c>
      <c r="H161" s="47">
        <v>422.25</v>
      </c>
      <c r="I161" s="47">
        <v>2.1262311687901843</v>
      </c>
      <c r="J161" s="46">
        <v>-1275590032</v>
      </c>
      <c r="K161" s="47">
        <v>-33.104853589824856</v>
      </c>
      <c r="L161" s="47">
        <v>399.73267877107185</v>
      </c>
      <c r="M161" s="47">
        <v>24.93</v>
      </c>
      <c r="N161" s="48">
        <v>60.686844187760158</v>
      </c>
      <c r="O161" s="49">
        <v>899.80784346821076</v>
      </c>
      <c r="P161" s="48">
        <v>29.993594782273693</v>
      </c>
    </row>
    <row r="162" spans="1:16">
      <c r="A162" s="50" t="s">
        <v>154</v>
      </c>
      <c r="B162" s="50" t="s">
        <v>355</v>
      </c>
      <c r="C162" s="51">
        <v>1139133952</v>
      </c>
      <c r="D162" s="51">
        <v>100500000</v>
      </c>
      <c r="E162" s="52">
        <v>31.906625770189553</v>
      </c>
      <c r="F162" s="52">
        <v>10.2412536575797</v>
      </c>
      <c r="G162" s="51">
        <v>40.319831000000001</v>
      </c>
      <c r="H162" s="52">
        <v>31.1</v>
      </c>
      <c r="I162" s="52">
        <v>0.78844763289201225</v>
      </c>
      <c r="J162" s="51">
        <v>60728696</v>
      </c>
      <c r="K162" s="52">
        <v>51.301941342524465</v>
      </c>
      <c r="L162" s="52">
        <v>398.00995024875624</v>
      </c>
      <c r="M162" s="52">
        <v>40.11</v>
      </c>
      <c r="N162" s="53">
        <v>17.080824958736908</v>
      </c>
      <c r="O162" s="54">
        <v>1407.8882212659821</v>
      </c>
      <c r="P162" s="53">
        <v>46.92960737553274</v>
      </c>
    </row>
    <row r="163" spans="1:16">
      <c r="A163" s="55" t="s">
        <v>337</v>
      </c>
      <c r="B163" s="55" t="s">
        <v>356</v>
      </c>
      <c r="C163" s="56">
        <v>12392289821</v>
      </c>
      <c r="D163" s="56">
        <v>102000000</v>
      </c>
      <c r="E163" s="57">
        <v>5.8704008051372112</v>
      </c>
      <c r="F163" s="57">
        <v>0.19057267903964456</v>
      </c>
      <c r="G163" s="56">
        <v>22.563583000000001</v>
      </c>
      <c r="H163" s="57">
        <v>302</v>
      </c>
      <c r="I163" s="57">
        <v>-8.2941255693257858</v>
      </c>
      <c r="J163" s="56">
        <v>887823164</v>
      </c>
      <c r="K163" s="57">
        <v>34.696098557752883</v>
      </c>
      <c r="L163" s="57">
        <v>392.15686274509807</v>
      </c>
      <c r="M163" s="57">
        <v>22.12</v>
      </c>
      <c r="N163" s="58">
        <v>23.739501236649485</v>
      </c>
      <c r="O163" s="59">
        <v>588.14772671285505</v>
      </c>
      <c r="P163" s="58">
        <v>19.604924223761834</v>
      </c>
    </row>
    <row r="164" spans="1:16">
      <c r="A164" s="35" t="s">
        <v>539</v>
      </c>
      <c r="B164" s="35" t="s">
        <v>200</v>
      </c>
      <c r="C164" s="36">
        <v>3339027503</v>
      </c>
      <c r="D164" s="36">
        <v>103200000</v>
      </c>
      <c r="E164" s="37">
        <v>125.63898574712395</v>
      </c>
      <c r="F164" s="37">
        <v>110.6756393121247</v>
      </c>
      <c r="G164" s="36">
        <v>113.051084</v>
      </c>
      <c r="H164" s="37">
        <v>11.55</v>
      </c>
      <c r="I164" s="37">
        <v>-0.24082960665416486</v>
      </c>
      <c r="J164" s="36">
        <v>31743454</v>
      </c>
      <c r="K164" s="37">
        <v>35.761703814588039</v>
      </c>
      <c r="L164" s="37">
        <v>387.59689922480618</v>
      </c>
      <c r="M164" s="37">
        <v>26.71</v>
      </c>
      <c r="N164" s="38">
        <v>55.935807862681933</v>
      </c>
      <c r="O164" s="39">
        <v>967.35010824837525</v>
      </c>
      <c r="P164" s="38">
        <v>32.245003608279177</v>
      </c>
    </row>
    <row r="165" spans="1:16">
      <c r="A165" s="30" t="s">
        <v>141</v>
      </c>
      <c r="B165" s="30" t="s">
        <v>349</v>
      </c>
      <c r="C165" s="31">
        <v>30199553337</v>
      </c>
      <c r="D165" s="31">
        <v>105000000</v>
      </c>
      <c r="E165" s="32">
        <v>6.9354482289162593</v>
      </c>
      <c r="F165" s="32">
        <v>0.22090932406167413</v>
      </c>
      <c r="G165" s="31">
        <v>19.260493</v>
      </c>
      <c r="H165" s="32">
        <v>299.5</v>
      </c>
      <c r="I165" s="32">
        <v>-3.8485424944328201</v>
      </c>
      <c r="J165" s="31">
        <v>-367159109</v>
      </c>
      <c r="K165" s="32">
        <v>-85.507888080205575</v>
      </c>
      <c r="L165" s="32">
        <v>380.95238095238096</v>
      </c>
      <c r="M165" s="32">
        <v>18.34</v>
      </c>
      <c r="N165" s="33">
        <v>2.3430278880361248</v>
      </c>
      <c r="O165" s="34">
        <v>488.76579769781995</v>
      </c>
      <c r="P165" s="33">
        <v>16.292193256593997</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1786.8630833974373</v>
      </c>
      <c r="P166" s="48">
        <v>59.562102779914575</v>
      </c>
    </row>
    <row r="167" spans="1:16">
      <c r="A167" s="30" t="s">
        <v>168</v>
      </c>
      <c r="B167" s="30" t="s">
        <v>349</v>
      </c>
      <c r="C167" s="31">
        <v>44654191</v>
      </c>
      <c r="D167" s="31">
        <v>108559000</v>
      </c>
      <c r="E167" s="32">
        <v>104.66932328158695</v>
      </c>
      <c r="F167" s="32">
        <v>192.83398572497345</v>
      </c>
      <c r="G167" s="31">
        <v>72.105159999999998</v>
      </c>
      <c r="H167" s="32">
        <v>5.3</v>
      </c>
      <c r="I167" s="32">
        <v>-3.0431963889473224E-2</v>
      </c>
      <c r="J167" s="31">
        <v>-63594848</v>
      </c>
      <c r="K167" s="32">
        <v>-8.535203983819569</v>
      </c>
      <c r="L167" s="32">
        <v>368.4632319752393</v>
      </c>
      <c r="M167" s="32">
        <v>66.42</v>
      </c>
      <c r="N167" s="33">
        <v>30.627989662274974</v>
      </c>
      <c r="O167" s="34">
        <v>551.78450481851178</v>
      </c>
      <c r="P167" s="33">
        <v>18.392816827283728</v>
      </c>
    </row>
    <row r="168" spans="1:16">
      <c r="A168" s="50" t="s">
        <v>733</v>
      </c>
      <c r="B168" s="50" t="s">
        <v>355</v>
      </c>
      <c r="C168" s="51">
        <v>2222618346</v>
      </c>
      <c r="D168" s="51">
        <v>110500000</v>
      </c>
      <c r="E168" s="52">
        <v>0.57080518692956583</v>
      </c>
      <c r="F168" s="52">
        <v>3.5188404633975231E-3</v>
      </c>
      <c r="G168" s="51">
        <v>47.739924000000002</v>
      </c>
      <c r="H168" s="52">
        <v>1468</v>
      </c>
      <c r="I168" s="52">
        <v>-220.4919426264189</v>
      </c>
      <c r="J168" s="51">
        <v>27078608</v>
      </c>
      <c r="K168" s="52">
        <v>5990.4851829902036</v>
      </c>
      <c r="L168" s="52">
        <v>361.99095022624437</v>
      </c>
      <c r="M168" s="52">
        <v>43.2</v>
      </c>
      <c r="N168" s="53">
        <v>29.211658890183301</v>
      </c>
      <c r="O168" s="54">
        <v>1188.4650221029588</v>
      </c>
      <c r="P168" s="53">
        <v>39.615500736765291</v>
      </c>
    </row>
    <row r="169" spans="1:16">
      <c r="A169" s="70" t="s">
        <v>72</v>
      </c>
      <c r="B169" s="70" t="s">
        <v>221</v>
      </c>
      <c r="C169" s="71">
        <v>2379193448</v>
      </c>
      <c r="D169" s="71">
        <v>111600000</v>
      </c>
      <c r="E169" s="72">
        <v>42.746340921766361</v>
      </c>
      <c r="F169" s="72">
        <v>23.93948304310392</v>
      </c>
      <c r="G169" s="71">
        <v>58.125256</v>
      </c>
      <c r="H169" s="72">
        <v>16.100000000000001</v>
      </c>
      <c r="I169" s="72">
        <v>0.13328908896759017</v>
      </c>
      <c r="J169" s="71">
        <v>84066155</v>
      </c>
      <c r="K169" s="72">
        <v>21.240414766204069</v>
      </c>
      <c r="L169" s="72">
        <v>358.42293906810033</v>
      </c>
      <c r="M169" s="72">
        <v>52.08</v>
      </c>
      <c r="N169" s="73">
        <v>12.560142828813397</v>
      </c>
      <c r="O169" s="74">
        <v>1773.399512560246</v>
      </c>
      <c r="P169" s="73">
        <v>59.113317085341535</v>
      </c>
    </row>
    <row r="170" spans="1:16">
      <c r="A170" s="55" t="s">
        <v>540</v>
      </c>
      <c r="B170" s="55" t="s">
        <v>233</v>
      </c>
      <c r="C170" s="56">
        <v>2863294706</v>
      </c>
      <c r="D170" s="56">
        <v>112000000</v>
      </c>
      <c r="E170" s="57">
        <v>2.0495947408054822</v>
      </c>
      <c r="F170" s="57">
        <v>4.168554223896604E-2</v>
      </c>
      <c r="G170" s="56">
        <v>44.440303</v>
      </c>
      <c r="H170" s="57">
        <v>439.25</v>
      </c>
      <c r="I170" s="57">
        <v>8.3161823672152195</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13.813192593476639</v>
      </c>
      <c r="F171" s="52">
        <v>0.72124021478052625</v>
      </c>
      <c r="G171" s="51">
        <v>16.937535</v>
      </c>
      <c r="H171" s="52">
        <v>171</v>
      </c>
      <c r="I171" s="52">
        <v>-0.48623464887089085</v>
      </c>
      <c r="J171" s="51">
        <v>-293057834</v>
      </c>
      <c r="K171" s="52">
        <v>-65.352288108428453</v>
      </c>
      <c r="L171" s="52">
        <v>357.14285714285717</v>
      </c>
      <c r="M171" s="52">
        <v>15.12</v>
      </c>
      <c r="N171" s="53">
        <v>15.607867892503615</v>
      </c>
      <c r="O171" s="54">
        <v>1294.7432704030782</v>
      </c>
      <c r="P171" s="53">
        <v>43.15810901343594</v>
      </c>
    </row>
    <row r="172" spans="1:16">
      <c r="A172" s="45" t="s">
        <v>413</v>
      </c>
      <c r="B172" s="45" t="s">
        <v>375</v>
      </c>
      <c r="C172" s="46">
        <v>1236382849</v>
      </c>
      <c r="D172" s="46">
        <v>112000000</v>
      </c>
      <c r="E172" s="47">
        <v>64.346134018635112</v>
      </c>
      <c r="F172" s="47">
        <v>41.037075266986676</v>
      </c>
      <c r="G172" s="46">
        <v>42.556854000000001</v>
      </c>
      <c r="H172" s="47">
        <v>14.61</v>
      </c>
      <c r="I172" s="47">
        <v>-0.41680213189725457</v>
      </c>
      <c r="J172" s="46">
        <v>-12325753</v>
      </c>
      <c r="K172" s="47">
        <v>-127.21332319412859</v>
      </c>
      <c r="L172" s="47">
        <v>357.14285714285717</v>
      </c>
      <c r="M172" s="47">
        <v>37.99</v>
      </c>
      <c r="N172" s="48">
        <v>39.709719523627733</v>
      </c>
      <c r="O172" s="49">
        <v>247.11474921315798</v>
      </c>
      <c r="P172" s="48">
        <v>8.2371583071052665</v>
      </c>
    </row>
    <row r="173" spans="1:16">
      <c r="A173" s="30" t="s">
        <v>37</v>
      </c>
      <c r="B173" s="30" t="s">
        <v>605</v>
      </c>
      <c r="C173" s="31">
        <v>674554994</v>
      </c>
      <c r="D173" s="31">
        <v>112400000</v>
      </c>
      <c r="E173" s="32">
        <v>76.3341374442617</v>
      </c>
      <c r="F173" s="32">
        <v>135.82586733854396</v>
      </c>
      <c r="G173" s="31">
        <v>100.007176</v>
      </c>
      <c r="H173" s="32">
        <v>5.24</v>
      </c>
      <c r="I173" s="32">
        <v>-0.1054007300079647</v>
      </c>
      <c r="J173" s="31">
        <v>11423592</v>
      </c>
      <c r="K173" s="32">
        <v>49.196434886680123</v>
      </c>
      <c r="L173" s="32">
        <v>355.87188612099646</v>
      </c>
      <c r="M173" s="32">
        <v>88.97</v>
      </c>
      <c r="N173" s="33">
        <v>27.497852149847908</v>
      </c>
      <c r="O173" s="34">
        <v>194.40653313250525</v>
      </c>
      <c r="P173" s="33">
        <v>6.4802177710835078</v>
      </c>
    </row>
    <row r="174" spans="1:16">
      <c r="A174" s="45" t="s">
        <v>195</v>
      </c>
      <c r="B174" s="45" t="s">
        <v>375</v>
      </c>
      <c r="C174" s="46">
        <v>15443065482</v>
      </c>
      <c r="D174" s="46">
        <v>115000000</v>
      </c>
      <c r="E174" s="47">
        <v>17.31310107029158</v>
      </c>
      <c r="F174" s="47">
        <v>2.1506957851293889</v>
      </c>
      <c r="G174" s="46">
        <v>32.987870999999998</v>
      </c>
      <c r="H174" s="47">
        <v>70.05</v>
      </c>
      <c r="I174" s="47">
        <v>-2.4131803341952747</v>
      </c>
      <c r="J174" s="46">
        <v>-862680192</v>
      </c>
      <c r="K174" s="47">
        <v>-9.3313838368506321</v>
      </c>
      <c r="L174" s="47">
        <v>347.82608695652175</v>
      </c>
      <c r="M174" s="47">
        <v>28.68</v>
      </c>
      <c r="N174" s="48">
        <v>45.362761841133633</v>
      </c>
      <c r="O174" s="49">
        <v>188.1723622659427</v>
      </c>
      <c r="P174" s="48">
        <v>6.272412075531423</v>
      </c>
    </row>
    <row r="175" spans="1:16">
      <c r="A175" s="55" t="s">
        <v>537</v>
      </c>
      <c r="B175" s="55" t="s">
        <v>356</v>
      </c>
      <c r="C175" s="56">
        <v>7584806686</v>
      </c>
      <c r="D175" s="56">
        <v>115200000</v>
      </c>
      <c r="E175" s="57">
        <v>13.447123972155634</v>
      </c>
      <c r="F175" s="57">
        <v>1.2827308428872515</v>
      </c>
      <c r="G175" s="56">
        <v>32.517617000000001</v>
      </c>
      <c r="H175" s="57">
        <v>91.5</v>
      </c>
      <c r="I175" s="57">
        <v>-1.3200300009094263</v>
      </c>
      <c r="J175" s="56">
        <v>266471917</v>
      </c>
      <c r="K175" s="57">
        <v>39.340730978416758</v>
      </c>
      <c r="L175" s="57">
        <v>347.22222222222223</v>
      </c>
      <c r="M175" s="57">
        <v>28.22</v>
      </c>
      <c r="N175" s="58">
        <v>59.497423677855373</v>
      </c>
      <c r="O175" s="59">
        <v>740.98414060316668</v>
      </c>
      <c r="P175" s="58">
        <v>24.699471353438888</v>
      </c>
    </row>
    <row r="176" spans="1:16">
      <c r="A176" s="50" t="s">
        <v>89</v>
      </c>
      <c r="B176" s="50" t="s">
        <v>355</v>
      </c>
      <c r="C176" s="51">
        <v>1056734129</v>
      </c>
      <c r="D176" s="51">
        <v>117000000</v>
      </c>
      <c r="E176" s="52">
        <v>20.333414727992487</v>
      </c>
      <c r="F176" s="52">
        <v>4.6970234991897639</v>
      </c>
      <c r="G176" s="51">
        <v>53.028322000000003</v>
      </c>
      <c r="H176" s="52">
        <v>37.1</v>
      </c>
      <c r="I176" s="52">
        <v>1.8870254660590646</v>
      </c>
      <c r="J176" s="51">
        <v>51520744</v>
      </c>
      <c r="K176" s="52">
        <v>84.024407722062392</v>
      </c>
      <c r="L176" s="52">
        <v>341.88034188034186</v>
      </c>
      <c r="M176" s="52">
        <v>45.32</v>
      </c>
      <c r="N176" s="53">
        <v>56.930557551510638</v>
      </c>
      <c r="O176" s="54">
        <v>2524.9036513145898</v>
      </c>
      <c r="P176" s="53">
        <v>84.163455043819653</v>
      </c>
    </row>
    <row r="177" spans="1:16">
      <c r="A177" s="75" t="s">
        <v>630</v>
      </c>
      <c r="B177" s="75" t="s">
        <v>350</v>
      </c>
      <c r="C177" s="76">
        <v>3913562968</v>
      </c>
      <c r="D177" s="76">
        <v>117000000</v>
      </c>
      <c r="E177" s="77">
        <v>41.300371094159367</v>
      </c>
      <c r="F177" s="77">
        <v>8.8248656184101204</v>
      </c>
      <c r="G177" s="76">
        <v>23.988026999999999</v>
      </c>
      <c r="H177" s="77">
        <v>40.380000000000003</v>
      </c>
      <c r="I177" s="77">
        <v>-2.4545333996859995</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121.50923116564995</v>
      </c>
      <c r="F178" s="77">
        <v>93.612658833320452</v>
      </c>
      <c r="G178" s="76">
        <v>28.655494999999998</v>
      </c>
      <c r="H178" s="77">
        <v>11.49</v>
      </c>
      <c r="I178" s="77">
        <v>-0.28924827986416979</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28.015630480557711</v>
      </c>
      <c r="F179" s="97">
        <v>7.3974520702782298</v>
      </c>
      <c r="G179" s="96">
        <v>44.628962999999999</v>
      </c>
      <c r="H179" s="97">
        <v>32</v>
      </c>
      <c r="I179" s="97">
        <v>0.33907659341906538</v>
      </c>
      <c r="J179" s="96">
        <v>144339003</v>
      </c>
      <c r="K179" s="97">
        <v>26.238230286238018</v>
      </c>
      <c r="L179" s="97">
        <v>337.98056611744823</v>
      </c>
      <c r="M179" s="97">
        <v>37.700000000000003</v>
      </c>
      <c r="N179" s="98">
        <v>54.433781331154066</v>
      </c>
      <c r="O179" s="99">
        <v>1355.4451276684729</v>
      </c>
      <c r="P179" s="98">
        <v>45.181504255615764</v>
      </c>
    </row>
    <row r="180" spans="1:16">
      <c r="A180" s="40" t="s">
        <v>87</v>
      </c>
      <c r="B180" s="40" t="s">
        <v>255</v>
      </c>
      <c r="C180" s="41">
        <v>3143931773</v>
      </c>
      <c r="D180" s="41">
        <v>119000000</v>
      </c>
      <c r="E180" s="42">
        <v>66.179351044489508</v>
      </c>
      <c r="F180" s="42">
        <v>23.172041682244224</v>
      </c>
      <c r="G180" s="41">
        <v>24.496238000000002</v>
      </c>
      <c r="H180" s="42">
        <v>24.68</v>
      </c>
      <c r="I180" s="42">
        <v>-0.36125644782977417</v>
      </c>
      <c r="J180" s="41">
        <v>-53375203</v>
      </c>
      <c r="K180" s="42">
        <v>-53.507993215501216</v>
      </c>
      <c r="L180" s="42">
        <v>336.1344537815126</v>
      </c>
      <c r="M180" s="42">
        <v>20.58</v>
      </c>
      <c r="N180" s="43">
        <v>16.978167674945848</v>
      </c>
      <c r="O180" s="44">
        <v>250.69483326330834</v>
      </c>
      <c r="P180" s="43">
        <v>8.3564944421102787</v>
      </c>
    </row>
    <row r="181" spans="1:16">
      <c r="A181" s="35" t="s">
        <v>145</v>
      </c>
      <c r="B181" s="35" t="s">
        <v>200</v>
      </c>
      <c r="C181" s="36">
        <v>9789764290</v>
      </c>
      <c r="D181" s="36">
        <v>119470352</v>
      </c>
      <c r="E181" s="37">
        <v>3.0925260911402517</v>
      </c>
      <c r="F181" s="37">
        <v>0.2353209234356359</v>
      </c>
      <c r="G181" s="36">
        <v>116.852366</v>
      </c>
      <c r="H181" s="37">
        <v>110.7</v>
      </c>
      <c r="I181" s="37">
        <v>-2.0750725422912808</v>
      </c>
      <c r="J181" s="36">
        <v>2569715</v>
      </c>
      <c r="K181" s="37">
        <v>5114.0841377351189</v>
      </c>
      <c r="L181" s="37">
        <v>334.81110024686291</v>
      </c>
      <c r="M181" s="37">
        <v>97.8</v>
      </c>
      <c r="N181" s="38">
        <v>33.840898574145413</v>
      </c>
      <c r="O181" s="39">
        <v>1028.2748516989595</v>
      </c>
      <c r="P181" s="38">
        <v>34.275828389965319</v>
      </c>
    </row>
    <row r="182" spans="1:16">
      <c r="A182" s="40" t="s">
        <v>40</v>
      </c>
      <c r="B182" s="40" t="s">
        <v>255</v>
      </c>
      <c r="C182" s="41">
        <v>1508599655</v>
      </c>
      <c r="D182" s="41">
        <v>119728125</v>
      </c>
      <c r="E182" s="42">
        <v>173.36875357197621</v>
      </c>
      <c r="F182" s="42">
        <v>362.00507101396647</v>
      </c>
      <c r="G182" s="41">
        <v>53.051453000000002</v>
      </c>
      <c r="H182" s="42">
        <v>4.3499999999999996</v>
      </c>
      <c r="I182" s="42">
        <v>-2.9308906435418614E-2</v>
      </c>
      <c r="J182" s="41">
        <v>-17925929</v>
      </c>
      <c r="K182" s="42">
        <v>-26.716188600323029</v>
      </c>
      <c r="L182" s="42">
        <v>334.0902565708767</v>
      </c>
      <c r="M182" s="42">
        <v>44.3</v>
      </c>
      <c r="N182" s="43">
        <v>16.801412268278604</v>
      </c>
      <c r="O182" s="44">
        <v>155.60062353902987</v>
      </c>
      <c r="P182" s="43">
        <v>5.1866874513009957</v>
      </c>
    </row>
    <row r="183" spans="1:16">
      <c r="A183" s="45" t="s">
        <v>193</v>
      </c>
      <c r="B183" s="45" t="s">
        <v>375</v>
      </c>
      <c r="C183" s="46">
        <v>7824461000</v>
      </c>
      <c r="D183" s="46">
        <v>120000000</v>
      </c>
      <c r="E183" s="47">
        <v>3.9753385895260163</v>
      </c>
      <c r="F183" s="47">
        <v>0.10755786227072554</v>
      </c>
      <c r="G183" s="46">
        <v>32.616509000000001</v>
      </c>
      <c r="H183" s="47">
        <v>308.5</v>
      </c>
      <c r="I183" s="47">
        <v>-0.25503179771965279</v>
      </c>
      <c r="J183" s="46">
        <v>-1601211000</v>
      </c>
      <c r="K183" s="47">
        <v>-23.082529410552389</v>
      </c>
      <c r="L183" s="47">
        <v>333.33333333333331</v>
      </c>
      <c r="M183" s="47">
        <v>27.18</v>
      </c>
      <c r="N183" s="48">
        <v>88.863777408451952</v>
      </c>
      <c r="O183" s="49">
        <v>348.95073908330789</v>
      </c>
      <c r="P183" s="48">
        <v>11.631691302776931</v>
      </c>
    </row>
    <row r="184" spans="1:16">
      <c r="A184" s="45" t="s">
        <v>449</v>
      </c>
      <c r="B184" s="45" t="s">
        <v>426</v>
      </c>
      <c r="C184" s="46">
        <v>1225783772</v>
      </c>
      <c r="D184" s="46">
        <v>120000000</v>
      </c>
      <c r="E184" s="47">
        <v>22.499733940646152</v>
      </c>
      <c r="F184" s="47">
        <v>4.4642329247313794</v>
      </c>
      <c r="G184" s="46">
        <v>42.238092000000002</v>
      </c>
      <c r="H184" s="47">
        <v>42.1</v>
      </c>
      <c r="I184" s="47">
        <v>1.813937372906544</v>
      </c>
      <c r="J184" s="46">
        <v>33866409</v>
      </c>
      <c r="K184" s="47">
        <v>148.82002990042434</v>
      </c>
      <c r="L184" s="47">
        <v>333.33333333333331</v>
      </c>
      <c r="M184" s="47">
        <v>35.19</v>
      </c>
      <c r="N184" s="48">
        <v>66.675866194064966</v>
      </c>
      <c r="O184" s="49">
        <v>2282.3479124697233</v>
      </c>
      <c r="P184" s="48">
        <v>76.078263748990778</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384.82055993008089</v>
      </c>
      <c r="P185" s="43">
        <v>12.827351997669362</v>
      </c>
    </row>
    <row r="186" spans="1:16">
      <c r="A186" s="45" t="s">
        <v>52</v>
      </c>
      <c r="B186" s="45" t="s">
        <v>375</v>
      </c>
      <c r="C186" s="46">
        <v>699845726</v>
      </c>
      <c r="D186" s="46">
        <v>122522806</v>
      </c>
      <c r="E186" s="47">
        <v>16.945255429326743</v>
      </c>
      <c r="F186" s="47">
        <v>1.1153457073157218</v>
      </c>
      <c r="G186" s="46">
        <v>18.936226999999999</v>
      </c>
      <c r="H186" s="47">
        <v>124.7</v>
      </c>
      <c r="I186" s="47">
        <v>-0.74146774460157872</v>
      </c>
      <c r="J186" s="46">
        <v>62971520</v>
      </c>
      <c r="K186" s="47">
        <v>241.26506623946827</v>
      </c>
      <c r="L186" s="47">
        <v>326.46983288972342</v>
      </c>
      <c r="M186" s="47">
        <v>15.45</v>
      </c>
      <c r="N186" s="48">
        <v>46.872969068110457</v>
      </c>
      <c r="O186" s="49">
        <v>378.9097546685548</v>
      </c>
      <c r="P186" s="48">
        <v>12.630325155618493</v>
      </c>
    </row>
    <row r="187" spans="1:16">
      <c r="A187" s="30" t="s">
        <v>553</v>
      </c>
      <c r="B187" s="30" t="s">
        <v>357</v>
      </c>
      <c r="C187" s="31">
        <v>9944531679</v>
      </c>
      <c r="D187" s="31">
        <v>125000000</v>
      </c>
      <c r="E187" s="32">
        <v>8.3108097403729015</v>
      </c>
      <c r="F187" s="32">
        <v>0.3536514783137405</v>
      </c>
      <c r="G187" s="31">
        <v>25.599695000000001</v>
      </c>
      <c r="H187" s="32">
        <v>188.1</v>
      </c>
      <c r="I187" s="32">
        <v>-8.6805299274714116</v>
      </c>
      <c r="J187" s="31">
        <v>199317137</v>
      </c>
      <c r="K187" s="32">
        <v>117.90255646708391</v>
      </c>
      <c r="L187" s="32">
        <v>320</v>
      </c>
      <c r="M187" s="32">
        <v>20.47</v>
      </c>
      <c r="N187" s="33">
        <v>14.881840592712162</v>
      </c>
      <c r="O187" s="34">
        <v>234.33788182283564</v>
      </c>
      <c r="P187" s="33">
        <v>7.811262727427855</v>
      </c>
    </row>
    <row r="188" spans="1:16">
      <c r="A188" s="80" t="s">
        <v>147</v>
      </c>
      <c r="B188" s="80" t="s">
        <v>352</v>
      </c>
      <c r="C188" s="81">
        <v>-2968515000</v>
      </c>
      <c r="D188" s="81">
        <v>127774000</v>
      </c>
      <c r="E188" s="82">
        <v>9.610509416497738</v>
      </c>
      <c r="F188" s="82">
        <v>0.24660624962305983</v>
      </c>
      <c r="G188" s="81">
        <v>13.658674</v>
      </c>
      <c r="H188" s="82">
        <v>305</v>
      </c>
      <c r="I188" s="82">
        <v>26.879319088948421</v>
      </c>
      <c r="J188" s="81">
        <v>-1749407000</v>
      </c>
      <c r="K188" s="82">
        <v>-22.276731486726646</v>
      </c>
      <c r="L188" s="82">
        <v>313.0527337329973</v>
      </c>
      <c r="M188" s="82">
        <v>10.68</v>
      </c>
      <c r="N188" s="83">
        <v>107.83428805511595</v>
      </c>
      <c r="O188" s="84">
        <v>3000</v>
      </c>
      <c r="P188" s="83">
        <v>100</v>
      </c>
    </row>
    <row r="189" spans="1:16">
      <c r="A189" s="25" t="s">
        <v>70</v>
      </c>
      <c r="B189" s="25" t="s">
        <v>376</v>
      </c>
      <c r="C189" s="26">
        <v>2433900313</v>
      </c>
      <c r="D189" s="26">
        <v>128172525</v>
      </c>
      <c r="E189" s="27">
        <v>47.637965885006594</v>
      </c>
      <c r="F189" s="27">
        <v>13.273951843146737</v>
      </c>
      <c r="G189" s="26">
        <v>29.906797999999998</v>
      </c>
      <c r="H189" s="27">
        <v>28.08</v>
      </c>
      <c r="I189" s="27">
        <v>0.30520475336980368</v>
      </c>
      <c r="J189" s="26">
        <v>-9819135</v>
      </c>
      <c r="K189" s="27">
        <v>-365.49356944374426</v>
      </c>
      <c r="L189" s="27">
        <v>312.07936334249479</v>
      </c>
      <c r="M189" s="27">
        <v>23.33</v>
      </c>
      <c r="N189" s="28">
        <v>24.135031883223597</v>
      </c>
      <c r="O189" s="29">
        <v>2085.8997823341315</v>
      </c>
      <c r="P189" s="28">
        <v>69.529992744471045</v>
      </c>
    </row>
    <row r="190" spans="1:16">
      <c r="A190" s="55" t="s">
        <v>175</v>
      </c>
      <c r="B190" s="55" t="s">
        <v>233</v>
      </c>
      <c r="C190" s="56">
        <v>2503213131</v>
      </c>
      <c r="D190" s="56">
        <v>129600000</v>
      </c>
      <c r="E190" s="57">
        <v>37.550517838163216</v>
      </c>
      <c r="F190" s="57">
        <v>11.143909614839512</v>
      </c>
      <c r="G190" s="56">
        <v>40.565173999999999</v>
      </c>
      <c r="H190" s="57">
        <v>26.26</v>
      </c>
      <c r="I190" s="57">
        <v>-0.89042944569863991</v>
      </c>
      <c r="J190" s="56">
        <v>21111327</v>
      </c>
      <c r="K190" s="57">
        <v>159.61099934646458</v>
      </c>
      <c r="L190" s="57">
        <v>308.64197530864197</v>
      </c>
      <c r="M190" s="57">
        <v>31.3</v>
      </c>
      <c r="N190" s="58">
        <v>20.592447511611123</v>
      </c>
      <c r="O190" s="59">
        <v>305.51535196388329</v>
      </c>
      <c r="P190" s="58">
        <v>10.183845065462776</v>
      </c>
    </row>
    <row r="191" spans="1:16">
      <c r="A191" s="30" t="s">
        <v>487</v>
      </c>
      <c r="B191" s="30" t="s">
        <v>605</v>
      </c>
      <c r="C191" s="31">
        <v>3548163984</v>
      </c>
      <c r="D191" s="31">
        <v>132000000</v>
      </c>
      <c r="E191" s="32">
        <v>11.353838001441117</v>
      </c>
      <c r="F191" s="32">
        <v>1.2649106507844381</v>
      </c>
      <c r="G191" s="31">
        <v>51.506743</v>
      </c>
      <c r="H191" s="32">
        <v>68.400000000000006</v>
      </c>
      <c r="I191" s="32">
        <v>2.7976093785762828</v>
      </c>
      <c r="J191" s="31">
        <v>-103901230</v>
      </c>
      <c r="K191" s="32">
        <v>-86.389737638332093</v>
      </c>
      <c r="L191" s="32">
        <v>303.030303030303</v>
      </c>
      <c r="M191" s="32">
        <v>39.020000000000003</v>
      </c>
      <c r="N191" s="33">
        <v>16.988510926249347</v>
      </c>
      <c r="O191" s="34">
        <v>1319.8035315387917</v>
      </c>
      <c r="P191" s="33">
        <v>43.993451051293057</v>
      </c>
    </row>
    <row r="192" spans="1:16">
      <c r="A192" s="55" t="s">
        <v>552</v>
      </c>
      <c r="B192" s="55" t="s">
        <v>233</v>
      </c>
      <c r="C192" s="56">
        <v>2574862803</v>
      </c>
      <c r="D192" s="56">
        <v>132500000</v>
      </c>
      <c r="E192" s="57">
        <v>42.82931458647122</v>
      </c>
      <c r="F192" s="57">
        <v>14.692732276662511</v>
      </c>
      <c r="G192" s="56">
        <v>42.424709</v>
      </c>
      <c r="H192" s="57">
        <v>22.02</v>
      </c>
      <c r="I192" s="57">
        <v>0.61501128250843351</v>
      </c>
      <c r="J192" s="56">
        <v>-36817958</v>
      </c>
      <c r="K192" s="57">
        <v>-79.173320801767446</v>
      </c>
      <c r="L192" s="57">
        <v>301.88679245283021</v>
      </c>
      <c r="M192" s="57">
        <v>32.01</v>
      </c>
      <c r="N192" s="58">
        <v>38.835087006455971</v>
      </c>
      <c r="O192" s="59">
        <v>1860.4768069810764</v>
      </c>
      <c r="P192" s="58">
        <v>62.015893566035878</v>
      </c>
    </row>
    <row r="193" spans="1:16">
      <c r="A193" s="40" t="s">
        <v>166</v>
      </c>
      <c r="B193" s="40" t="s">
        <v>255</v>
      </c>
      <c r="C193" s="41">
        <v>8044975103</v>
      </c>
      <c r="D193" s="41">
        <v>135000000</v>
      </c>
      <c r="E193" s="42">
        <v>18.950771401099036</v>
      </c>
      <c r="F193" s="42">
        <v>5.6150433781034179</v>
      </c>
      <c r="G193" s="41">
        <v>82.584238999999997</v>
      </c>
      <c r="H193" s="42">
        <v>25.56</v>
      </c>
      <c r="I193" s="42">
        <v>0.31261510512265289</v>
      </c>
      <c r="J193" s="41">
        <v>-3113021</v>
      </c>
      <c r="K193" s="42">
        <v>-1084.1558730249492</v>
      </c>
      <c r="L193" s="42">
        <v>296.2962962962963</v>
      </c>
      <c r="M193" s="42">
        <v>61.17</v>
      </c>
      <c r="N193" s="43">
        <v>47.132455057654646</v>
      </c>
      <c r="O193" s="44">
        <v>992.08962653364961</v>
      </c>
      <c r="P193" s="43">
        <v>33.069654217788319</v>
      </c>
    </row>
    <row r="194" spans="1:16">
      <c r="A194" s="50" t="s">
        <v>769</v>
      </c>
      <c r="B194" s="50" t="s">
        <v>355</v>
      </c>
      <c r="C194" s="51">
        <v>3756403776</v>
      </c>
      <c r="D194" s="51">
        <v>137000000</v>
      </c>
      <c r="E194" s="52">
        <v>8.4437581639267414</v>
      </c>
      <c r="F194" s="52">
        <v>0.5223158582164259</v>
      </c>
      <c r="G194" s="51">
        <v>39.979588999999997</v>
      </c>
      <c r="H194" s="52">
        <v>118.5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34.830931073247328</v>
      </c>
      <c r="F195" s="57">
        <v>6.1219798817129636</v>
      </c>
      <c r="G195" s="56">
        <v>27.728836000000001</v>
      </c>
      <c r="H195" s="57">
        <v>41.42</v>
      </c>
      <c r="I195" s="57">
        <v>-1.9511840250015808</v>
      </c>
      <c r="J195" s="56">
        <v>-104220162</v>
      </c>
      <c r="K195" s="57">
        <v>-54.591049282767379</v>
      </c>
      <c r="L195" s="57">
        <v>288.25089357777011</v>
      </c>
      <c r="M195" s="57">
        <v>19.98</v>
      </c>
      <c r="N195" s="58">
        <v>10.508051024319821</v>
      </c>
      <c r="O195" s="59">
        <v>286.76533274285021</v>
      </c>
      <c r="P195" s="58">
        <v>9.5588444247616735</v>
      </c>
    </row>
    <row r="196" spans="1:16">
      <c r="A196" s="45" t="s">
        <v>711</v>
      </c>
      <c r="B196" s="45" t="s">
        <v>695</v>
      </c>
      <c r="C196" s="46">
        <v>4247524000</v>
      </c>
      <c r="D196" s="46">
        <v>139700000</v>
      </c>
      <c r="E196" s="47">
        <v>29.797354546018386</v>
      </c>
      <c r="F196" s="47">
        <v>3.5431114307615021</v>
      </c>
      <c r="G196" s="46">
        <v>26.359023000000001</v>
      </c>
      <c r="H196" s="47">
        <v>50.95</v>
      </c>
      <c r="I196" s="47">
        <v>-0.34466501150607343</v>
      </c>
      <c r="J196" s="46">
        <v>402500000</v>
      </c>
      <c r="K196" s="47">
        <v>20.894260869565219</v>
      </c>
      <c r="L196" s="47">
        <v>286.32784538296352</v>
      </c>
      <c r="M196" s="47">
        <v>18.86</v>
      </c>
      <c r="N196" s="48">
        <v>0</v>
      </c>
      <c r="O196" s="49">
        <v>259.36022584251975</v>
      </c>
      <c r="P196" s="48">
        <v>8.6453408614173259</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595.22103217586289</v>
      </c>
      <c r="P197" s="63">
        <v>19.840701072528763</v>
      </c>
    </row>
    <row r="198" spans="1:16">
      <c r="A198" s="35" t="s">
        <v>144</v>
      </c>
      <c r="B198" s="35" t="s">
        <v>200</v>
      </c>
      <c r="C198" s="36">
        <v>39381685000</v>
      </c>
      <c r="D198" s="36">
        <v>141772000</v>
      </c>
      <c r="E198" s="37">
        <v>1.8623605881485872</v>
      </c>
      <c r="F198" s="37">
        <v>1.9093470216391781E-2</v>
      </c>
      <c r="G198" s="36">
        <v>31.219389</v>
      </c>
      <c r="H198" s="37">
        <v>688</v>
      </c>
      <c r="I198" s="37">
        <v>32.962820509311882</v>
      </c>
      <c r="J198" s="36">
        <v>273620000</v>
      </c>
      <c r="K198" s="37">
        <v>356.47663182515896</v>
      </c>
      <c r="L198" s="37">
        <v>282.14315943909941</v>
      </c>
      <c r="M198" s="37">
        <v>22.02</v>
      </c>
      <c r="N198" s="38">
        <v>54.759415974334225</v>
      </c>
      <c r="O198" s="39">
        <v>2201.3951103620921</v>
      </c>
      <c r="P198" s="38">
        <v>73.379837012069729</v>
      </c>
    </row>
    <row r="199" spans="1:16">
      <c r="A199" s="55" t="s">
        <v>481</v>
      </c>
      <c r="B199" s="55" t="s">
        <v>233</v>
      </c>
      <c r="C199" s="56">
        <v>4515514494</v>
      </c>
      <c r="D199" s="56">
        <v>146250000</v>
      </c>
      <c r="E199" s="57">
        <v>25.768693411445977</v>
      </c>
      <c r="F199" s="57">
        <v>2.5911205039161365</v>
      </c>
      <c r="G199" s="56">
        <v>22.737297000000002</v>
      </c>
      <c r="H199" s="57">
        <v>68.3</v>
      </c>
      <c r="I199" s="57">
        <v>3.318173560123292</v>
      </c>
      <c r="J199" s="56">
        <v>12888411</v>
      </c>
      <c r="K199" s="57">
        <v>771.62343752073082</v>
      </c>
      <c r="L199" s="57">
        <v>273.5042735042735</v>
      </c>
      <c r="M199" s="57">
        <v>15.54</v>
      </c>
      <c r="N199" s="58">
        <v>56.264483134210856</v>
      </c>
      <c r="O199" s="59">
        <v>2267.2782171488989</v>
      </c>
      <c r="P199" s="58">
        <v>75.575940571629957</v>
      </c>
    </row>
    <row r="200" spans="1:16">
      <c r="A200" s="75" t="s">
        <v>126</v>
      </c>
      <c r="B200" s="75" t="s">
        <v>350</v>
      </c>
      <c r="C200" s="76">
        <v>5067606276</v>
      </c>
      <c r="D200" s="76">
        <v>148867243</v>
      </c>
      <c r="E200" s="77">
        <v>46.902088506242769</v>
      </c>
      <c r="F200" s="77">
        <v>17.503323976250126</v>
      </c>
      <c r="G200" s="76">
        <v>46.839131000000002</v>
      </c>
      <c r="H200" s="77">
        <v>18.21</v>
      </c>
      <c r="I200" s="77">
        <v>-1.8933590030247416E-2</v>
      </c>
      <c r="J200" s="76">
        <v>-160673171</v>
      </c>
      <c r="K200" s="77">
        <v>-16.677397709415967</v>
      </c>
      <c r="L200" s="77">
        <v>268.69578017240502</v>
      </c>
      <c r="M200" s="77">
        <v>31.46</v>
      </c>
      <c r="N200" s="78">
        <v>15.462685286591615</v>
      </c>
      <c r="O200" s="79">
        <v>557.45009876838651</v>
      </c>
      <c r="P200" s="78">
        <v>18.581669958946218</v>
      </c>
    </row>
    <row r="201" spans="1:16">
      <c r="A201" s="60" t="s">
        <v>0</v>
      </c>
      <c r="B201" s="60" t="s">
        <v>287</v>
      </c>
      <c r="C201" s="61">
        <v>11903282434</v>
      </c>
      <c r="D201" s="61">
        <v>149798932</v>
      </c>
      <c r="E201" s="62">
        <v>15.073530072914947</v>
      </c>
      <c r="F201" s="62">
        <v>3.3541694571660781</v>
      </c>
      <c r="G201" s="61">
        <v>88.406610999999998</v>
      </c>
      <c r="H201" s="62">
        <v>30.02</v>
      </c>
      <c r="I201" s="62">
        <v>-1.1948109720799955</v>
      </c>
      <c r="J201" s="61">
        <v>21625828</v>
      </c>
      <c r="K201" s="62">
        <v>207.8055906113745</v>
      </c>
      <c r="L201" s="62">
        <v>267.02460068273382</v>
      </c>
      <c r="M201" s="62">
        <v>59.01</v>
      </c>
      <c r="N201" s="63">
        <v>53.947790459449898</v>
      </c>
      <c r="O201" s="64">
        <v>253.37666019261241</v>
      </c>
      <c r="P201" s="63">
        <v>8.4458886730870795</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774.52011372143329</v>
      </c>
      <c r="P202" s="48">
        <v>25.817337124047775</v>
      </c>
    </row>
    <row r="203" spans="1:16">
      <c r="A203" s="35" t="s">
        <v>322</v>
      </c>
      <c r="B203" s="35" t="s">
        <v>200</v>
      </c>
      <c r="C203" s="36">
        <v>1380911336</v>
      </c>
      <c r="D203" s="36">
        <v>150000000</v>
      </c>
      <c r="E203" s="37">
        <v>12.254127067455048</v>
      </c>
      <c r="F203" s="37">
        <v>1.8998646616209378</v>
      </c>
      <c r="G203" s="36">
        <v>74.740385000000003</v>
      </c>
      <c r="H203" s="37">
        <v>43.68</v>
      </c>
      <c r="I203" s="37">
        <v>-0.38699533186424162</v>
      </c>
      <c r="J203" s="36">
        <v>-32821003</v>
      </c>
      <c r="K203" s="37">
        <v>-196.5205024355898</v>
      </c>
      <c r="L203" s="37">
        <v>266.66666666666669</v>
      </c>
      <c r="M203" s="37">
        <v>49.82</v>
      </c>
      <c r="N203" s="38">
        <v>43.313206955788672</v>
      </c>
      <c r="O203" s="39">
        <v>917.90153297532743</v>
      </c>
      <c r="P203" s="38">
        <v>30.596717765844247</v>
      </c>
    </row>
    <row r="204" spans="1:16">
      <c r="A204" s="45" t="s">
        <v>86</v>
      </c>
      <c r="B204" s="45" t="s">
        <v>375</v>
      </c>
      <c r="C204" s="46">
        <v>1050946163</v>
      </c>
      <c r="D204" s="46">
        <v>150000000</v>
      </c>
      <c r="E204" s="47">
        <v>25.939933490010535</v>
      </c>
      <c r="F204" s="47">
        <v>13.302529994877197</v>
      </c>
      <c r="G204" s="46">
        <v>116.820232</v>
      </c>
      <c r="H204" s="47">
        <v>13.2</v>
      </c>
      <c r="I204" s="47">
        <v>-1.313656090947843</v>
      </c>
      <c r="J204" s="46">
        <v>-28139576</v>
      </c>
      <c r="K204" s="47">
        <v>-69.29741940674586</v>
      </c>
      <c r="L204" s="47">
        <v>266.66666666666669</v>
      </c>
      <c r="M204" s="47">
        <v>77.88</v>
      </c>
      <c r="N204" s="48">
        <v>57.399320855989679</v>
      </c>
      <c r="O204" s="49">
        <v>487.13182098102857</v>
      </c>
      <c r="P204" s="48">
        <v>16.237727366034285</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177.22182470353835</v>
      </c>
      <c r="P205" s="33">
        <v>5.9073941567846111</v>
      </c>
    </row>
    <row r="206" spans="1:16">
      <c r="A206" s="55" t="s">
        <v>122</v>
      </c>
      <c r="B206" s="55" t="s">
        <v>356</v>
      </c>
      <c r="C206" s="56">
        <v>2913670000</v>
      </c>
      <c r="D206" s="56">
        <v>150000000</v>
      </c>
      <c r="E206" s="57">
        <v>69.079295605330643</v>
      </c>
      <c r="F206" s="57">
        <v>38.377386447405911</v>
      </c>
      <c r="G206" s="56">
        <v>45.644831000000003</v>
      </c>
      <c r="H206" s="57">
        <v>12.69</v>
      </c>
      <c r="I206" s="57">
        <v>-1.351197374498625E-3</v>
      </c>
      <c r="J206" s="56">
        <v>-64393000</v>
      </c>
      <c r="K206" s="57">
        <v>-27.953348966502571</v>
      </c>
      <c r="L206" s="57">
        <v>266.66666666666669</v>
      </c>
      <c r="M206" s="57">
        <v>30.42</v>
      </c>
      <c r="N206" s="58">
        <v>32.591821078338377</v>
      </c>
      <c r="O206" s="59">
        <v>1125.897451553011</v>
      </c>
      <c r="P206" s="58">
        <v>37.529915051767034</v>
      </c>
    </row>
    <row r="207" spans="1:16">
      <c r="A207" s="70" t="s">
        <v>300</v>
      </c>
      <c r="B207" s="70" t="s">
        <v>221</v>
      </c>
      <c r="C207" s="71">
        <v>503612621</v>
      </c>
      <c r="D207" s="71">
        <v>150000000</v>
      </c>
      <c r="E207" s="72">
        <v>118.97060682445144</v>
      </c>
      <c r="F207" s="72">
        <v>396.5686894148381</v>
      </c>
      <c r="G207" s="71">
        <v>114.763935</v>
      </c>
      <c r="H207" s="72">
        <v>2.93</v>
      </c>
      <c r="I207" s="72">
        <v>-0.26069906117818054</v>
      </c>
      <c r="J207" s="71">
        <v>-2270847</v>
      </c>
      <c r="K207" s="72">
        <v>-132.10929666331549</v>
      </c>
      <c r="L207" s="72">
        <v>266.66666666666669</v>
      </c>
      <c r="M207" s="72">
        <v>76.5</v>
      </c>
      <c r="N207" s="73">
        <v>51.27527549155068</v>
      </c>
      <c r="O207" s="74">
        <v>564.88537050656532</v>
      </c>
      <c r="P207" s="73">
        <v>18.829512350218845</v>
      </c>
    </row>
    <row r="208" spans="1:16">
      <c r="A208" s="30" t="s">
        <v>65</v>
      </c>
      <c r="B208" s="30" t="s">
        <v>357</v>
      </c>
      <c r="C208" s="31">
        <v>2454857833</v>
      </c>
      <c r="D208" s="31">
        <v>150000000</v>
      </c>
      <c r="E208" s="32">
        <v>99.860644470641233</v>
      </c>
      <c r="F208" s="32">
        <v>35.038822621277625</v>
      </c>
      <c r="G208" s="31">
        <v>20.225930999999999</v>
      </c>
      <c r="H208" s="32">
        <v>19.809999999999999</v>
      </c>
      <c r="I208" s="32">
        <v>-6.6737327443600947E-2</v>
      </c>
      <c r="J208" s="31">
        <v>-74622811</v>
      </c>
      <c r="K208" s="32">
        <v>-38.192075074738206</v>
      </c>
      <c r="L208" s="32">
        <v>266.66666666666669</v>
      </c>
      <c r="M208" s="32">
        <v>13.48</v>
      </c>
      <c r="N208" s="33">
        <v>32.415891618364775</v>
      </c>
      <c r="O208" s="34">
        <v>1767.6446307022616</v>
      </c>
      <c r="P208" s="33">
        <v>58.921487690075388</v>
      </c>
    </row>
    <row r="209" spans="1:16">
      <c r="A209" t="s">
        <v>2190</v>
      </c>
      <c r="C209" s="14">
        <v>5041413750</v>
      </c>
      <c r="D209" s="14">
        <v>150000000</v>
      </c>
      <c r="E209" s="19">
        <v>0</v>
      </c>
      <c r="F209" s="19">
        <v>0</v>
      </c>
      <c r="G209" s="14">
        <v>0</v>
      </c>
      <c r="H209" s="19">
        <v>127.7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7.4129984248024758</v>
      </c>
      <c r="F210" s="27">
        <v>0.23725761582714033</v>
      </c>
      <c r="G210" s="26">
        <v>25.942046000000001</v>
      </c>
      <c r="H210" s="27">
        <v>208</v>
      </c>
      <c r="I210" s="27">
        <v>-2.0538702870780412</v>
      </c>
      <c r="J210" s="26">
        <v>-859532000</v>
      </c>
      <c r="K210" s="27">
        <v>-36.350609401395175</v>
      </c>
      <c r="L210" s="27">
        <v>266.2867642163846</v>
      </c>
      <c r="M210" s="27">
        <v>17.27</v>
      </c>
      <c r="N210" s="28">
        <v>19.083491350124977</v>
      </c>
      <c r="O210" s="29">
        <v>275.00006283886762</v>
      </c>
      <c r="P210" s="28">
        <v>9.1666687612955879</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444.370063472075</v>
      </c>
      <c r="P211" s="53">
        <v>14.812335449069167</v>
      </c>
    </row>
    <row r="212" spans="1:16">
      <c r="A212" s="75" t="s">
        <v>517</v>
      </c>
      <c r="B212" s="75" t="s">
        <v>679</v>
      </c>
      <c r="C212" s="76">
        <v>1187480335</v>
      </c>
      <c r="D212" s="76">
        <v>155000000</v>
      </c>
      <c r="E212" s="77">
        <v>50.00668839457277</v>
      </c>
      <c r="F212" s="77">
        <v>21.508253072934526</v>
      </c>
      <c r="G212" s="76">
        <v>52.462822000000003</v>
      </c>
      <c r="H212" s="77">
        <v>15.25</v>
      </c>
      <c r="I212" s="77">
        <v>0.15719756369989746</v>
      </c>
      <c r="J212" s="76">
        <v>-76765590</v>
      </c>
      <c r="K212" s="77">
        <v>-30.287007499063058</v>
      </c>
      <c r="L212" s="77">
        <v>258.06451612903226</v>
      </c>
      <c r="M212" s="77">
        <v>33.840000000000003</v>
      </c>
      <c r="N212" s="78">
        <v>63.147914193727914</v>
      </c>
      <c r="O212" s="79">
        <v>2486.7414646466145</v>
      </c>
      <c r="P212" s="78">
        <v>82.891382154887154</v>
      </c>
    </row>
    <row r="213" spans="1:16">
      <c r="A213" s="80" t="s">
        <v>479</v>
      </c>
      <c r="B213" s="80" t="s">
        <v>352</v>
      </c>
      <c r="C213" s="81">
        <v>5083033115</v>
      </c>
      <c r="D213" s="81">
        <v>160000000</v>
      </c>
      <c r="E213" s="82">
        <v>12.408943174981983</v>
      </c>
      <c r="F213" s="82">
        <v>0.98172018789414428</v>
      </c>
      <c r="G213" s="81">
        <v>40.501919000000001</v>
      </c>
      <c r="H213" s="82">
        <v>79.599999999999994</v>
      </c>
      <c r="I213" s="82">
        <v>-2.6250869454898407E-2</v>
      </c>
      <c r="J213" s="81">
        <v>70568097</v>
      </c>
      <c r="K213" s="82">
        <v>179.11776762238608</v>
      </c>
      <c r="L213" s="82">
        <v>250</v>
      </c>
      <c r="M213" s="82">
        <v>25.31</v>
      </c>
      <c r="N213" s="83">
        <v>69.290963055675064</v>
      </c>
      <c r="O213" s="84">
        <v>1365.1993290746482</v>
      </c>
      <c r="P213" s="83">
        <v>45.506644302488276</v>
      </c>
    </row>
    <row r="214" spans="1:16">
      <c r="A214" s="40" t="s">
        <v>761</v>
      </c>
      <c r="B214" s="40" t="s">
        <v>255</v>
      </c>
      <c r="C214" s="41">
        <v>3597943991</v>
      </c>
      <c r="D214" s="41">
        <v>160000000</v>
      </c>
      <c r="E214" s="42">
        <v>32.125888248684191</v>
      </c>
      <c r="F214" s="42">
        <v>6.4769935985250386</v>
      </c>
      <c r="G214" s="41">
        <v>39.992564999999999</v>
      </c>
      <c r="H214" s="42">
        <v>31.14</v>
      </c>
      <c r="I214" s="42">
        <v>-0.60516867967922394</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28.805991646262424</v>
      </c>
      <c r="F215" s="82">
        <v>2.7698068890636947</v>
      </c>
      <c r="G215" s="81">
        <v>21.20458</v>
      </c>
      <c r="H215" s="82">
        <v>65.5</v>
      </c>
      <c r="I215" s="82">
        <v>-0.86385143232040207</v>
      </c>
      <c r="J215" s="81">
        <v>-91204945</v>
      </c>
      <c r="K215" s="82">
        <v>-114.02890490203136</v>
      </c>
      <c r="L215" s="82">
        <v>250</v>
      </c>
      <c r="M215" s="82">
        <v>13.25</v>
      </c>
      <c r="N215" s="83">
        <v>37.415970663860598</v>
      </c>
      <c r="O215" s="84">
        <v>418.62847226760027</v>
      </c>
      <c r="P215" s="83">
        <v>13.95428240892001</v>
      </c>
    </row>
    <row r="216" spans="1:16">
      <c r="A216" s="25" t="s">
        <v>725</v>
      </c>
      <c r="B216" s="25" t="s">
        <v>689</v>
      </c>
      <c r="C216" s="26">
        <v>726673508</v>
      </c>
      <c r="D216" s="26">
        <v>160599284</v>
      </c>
      <c r="E216" s="27">
        <v>50.571725373677737</v>
      </c>
      <c r="F216" s="27">
        <v>44.984834404614638</v>
      </c>
      <c r="G216" s="26">
        <v>107.916184</v>
      </c>
      <c r="H216" s="27">
        <v>7.33</v>
      </c>
      <c r="I216" s="27">
        <v>-7.6337478349139509E-2</v>
      </c>
      <c r="J216" s="26">
        <v>-21257621</v>
      </c>
      <c r="K216" s="27">
        <v>-52.884327366641827</v>
      </c>
      <c r="L216" s="27">
        <v>249.06711290194792</v>
      </c>
      <c r="M216" s="27">
        <v>67.19</v>
      </c>
      <c r="N216" s="28">
        <v>0.90268602649931784</v>
      </c>
      <c r="O216" s="29">
        <v>445.35474385701082</v>
      </c>
      <c r="P216" s="28">
        <v>14.845158128567027</v>
      </c>
    </row>
    <row r="217" spans="1:16">
      <c r="A217" s="90" t="s">
        <v>402</v>
      </c>
      <c r="B217" s="90" t="s">
        <v>718</v>
      </c>
      <c r="C217" s="91">
        <v>298644898</v>
      </c>
      <c r="D217" s="91">
        <v>163000000</v>
      </c>
      <c r="E217" s="92">
        <v>14.418238952314931</v>
      </c>
      <c r="F217" s="92">
        <v>1.8052133407180333</v>
      </c>
      <c r="G217" s="91">
        <v>56.026116999999999</v>
      </c>
      <c r="H217" s="92">
        <v>49.52</v>
      </c>
      <c r="I217" s="92">
        <v>-1.301570532160504</v>
      </c>
      <c r="J217" s="91">
        <v>-85773363</v>
      </c>
      <c r="K217" s="92">
        <v>-93.117486835627517</v>
      </c>
      <c r="L217" s="92">
        <v>245.39877300613497</v>
      </c>
      <c r="M217" s="92">
        <v>34.369999999999997</v>
      </c>
      <c r="N217" s="93">
        <v>43.681114393218152</v>
      </c>
      <c r="O217" s="94">
        <v>79.562929932685194</v>
      </c>
      <c r="P217" s="93">
        <v>2.6520976644228398</v>
      </c>
    </row>
    <row r="218" spans="1:16">
      <c r="A218" s="35" t="s">
        <v>518</v>
      </c>
      <c r="B218" s="35" t="s">
        <v>208</v>
      </c>
      <c r="C218" s="36">
        <v>13276708610</v>
      </c>
      <c r="D218" s="36">
        <v>165200000</v>
      </c>
      <c r="E218" s="37">
        <v>17.541772378247554</v>
      </c>
      <c r="F218" s="37">
        <v>1.5389139539466921</v>
      </c>
      <c r="G218" s="36">
        <v>33.030631999999997</v>
      </c>
      <c r="H218" s="37">
        <v>69.05</v>
      </c>
      <c r="I218" s="37">
        <v>6.0219947938920555</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27.48014415314179</v>
      </c>
      <c r="F219" s="72">
        <v>5.6572607623554898</v>
      </c>
      <c r="G219" s="71">
        <v>49.784793999999998</v>
      </c>
      <c r="H219" s="72">
        <v>29.24</v>
      </c>
      <c r="I219" s="72">
        <v>-7.8212512157109302</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496.67523891487104</v>
      </c>
      <c r="P220" s="28">
        <v>16.555841297162367</v>
      </c>
    </row>
    <row r="221" spans="1:16">
      <c r="A221" s="45" t="s">
        <v>53</v>
      </c>
      <c r="B221" s="45" t="s">
        <v>375</v>
      </c>
      <c r="C221" s="46">
        <v>1141807084</v>
      </c>
      <c r="D221" s="46">
        <v>170000000</v>
      </c>
      <c r="E221" s="47">
        <v>34.899802231545706</v>
      </c>
      <c r="F221" s="47">
        <v>10.264647715160502</v>
      </c>
      <c r="G221" s="46">
        <v>55.376739000000001</v>
      </c>
      <c r="H221" s="47">
        <v>20.7</v>
      </c>
      <c r="I221" s="47">
        <v>-0.98219168798913958</v>
      </c>
      <c r="J221" s="46">
        <v>24742161</v>
      </c>
      <c r="K221" s="47">
        <v>137.41726116809281</v>
      </c>
      <c r="L221" s="47">
        <v>235.29411764705881</v>
      </c>
      <c r="M221" s="47">
        <v>32.57</v>
      </c>
      <c r="N221" s="48">
        <v>67.602118559514665</v>
      </c>
      <c r="O221" s="49">
        <v>75.176843626828429</v>
      </c>
      <c r="P221" s="48">
        <v>2.5058947875609476</v>
      </c>
    </row>
    <row r="222" spans="1:16">
      <c r="A222" s="50" t="s">
        <v>770</v>
      </c>
      <c r="B222" s="50" t="s">
        <v>355</v>
      </c>
      <c r="C222" s="51">
        <v>1774061912</v>
      </c>
      <c r="D222" s="51">
        <v>170000000</v>
      </c>
      <c r="E222" s="52">
        <v>14.427963702128917</v>
      </c>
      <c r="F222" s="52">
        <v>1.1626078728548683</v>
      </c>
      <c r="G222" s="51">
        <v>37.993921</v>
      </c>
      <c r="H222" s="52">
        <v>73</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5.3512397230444471</v>
      </c>
      <c r="F223" s="37">
        <v>0.22484200516993474</v>
      </c>
      <c r="G223" s="36">
        <v>53.288747999999998</v>
      </c>
      <c r="H223" s="37">
        <v>140.30000000000001</v>
      </c>
      <c r="I223" s="37">
        <v>0.21796286923230923</v>
      </c>
      <c r="J223" s="36">
        <v>418881945</v>
      </c>
      <c r="K223" s="37">
        <v>56.817917993576927</v>
      </c>
      <c r="L223" s="37">
        <v>235.29411764705881</v>
      </c>
      <c r="M223" s="37">
        <v>31.34</v>
      </c>
      <c r="N223" s="38">
        <v>27.048725024412825</v>
      </c>
      <c r="O223" s="39">
        <v>1272.9920997782185</v>
      </c>
      <c r="P223" s="38">
        <v>42.433069992607287</v>
      </c>
    </row>
    <row r="224" spans="1:16">
      <c r="A224" s="50" t="s">
        <v>153</v>
      </c>
      <c r="B224" s="50" t="s">
        <v>355</v>
      </c>
      <c r="C224" s="51">
        <v>824789585</v>
      </c>
      <c r="D224" s="51">
        <v>171222156</v>
      </c>
      <c r="E224" s="52">
        <v>15.520545255820354</v>
      </c>
      <c r="F224" s="52">
        <v>3.9411156314983566</v>
      </c>
      <c r="G224" s="51">
        <v>111.579138</v>
      </c>
      <c r="H224" s="52">
        <v>23.1</v>
      </c>
      <c r="I224" s="52">
        <v>-0.19915830460635675</v>
      </c>
      <c r="J224" s="51">
        <v>3224393</v>
      </c>
      <c r="K224" s="52">
        <v>1221.3491308286552</v>
      </c>
      <c r="L224" s="52">
        <v>233.61462636879773</v>
      </c>
      <c r="M224" s="52">
        <v>65.16</v>
      </c>
      <c r="N224" s="53">
        <v>37.268274537600654</v>
      </c>
      <c r="O224" s="54">
        <v>1211.4624594338536</v>
      </c>
      <c r="P224" s="53">
        <v>40.382081981128451</v>
      </c>
    </row>
    <row r="225" spans="1:16">
      <c r="A225" s="40" t="s">
        <v>409</v>
      </c>
      <c r="B225" s="40" t="s">
        <v>255</v>
      </c>
      <c r="C225" s="41">
        <v>932814398</v>
      </c>
      <c r="D225" s="41">
        <v>174600000</v>
      </c>
      <c r="E225" s="42">
        <v>49.017295380143445</v>
      </c>
      <c r="F225" s="42">
        <v>28.074052336851917</v>
      </c>
      <c r="G225" s="41">
        <v>78.469515999999999</v>
      </c>
      <c r="H225" s="42">
        <v>10.4</v>
      </c>
      <c r="I225" s="42">
        <v>0.30438579889273321</v>
      </c>
      <c r="J225" s="41">
        <v>-20343122</v>
      </c>
      <c r="K225" s="42">
        <v>-85.827534239828083</v>
      </c>
      <c r="L225" s="42">
        <v>229.09507445589921</v>
      </c>
      <c r="M225" s="42">
        <v>44.94</v>
      </c>
      <c r="N225" s="43">
        <v>43.58537627527808</v>
      </c>
      <c r="O225" s="44">
        <v>2312.6968455370024</v>
      </c>
      <c r="P225" s="43">
        <v>77.08989485123341</v>
      </c>
    </row>
    <row r="226" spans="1:16">
      <c r="A226" s="30" t="s">
        <v>672</v>
      </c>
      <c r="B226" s="30" t="s">
        <v>349</v>
      </c>
      <c r="C226" s="31">
        <v>620166725</v>
      </c>
      <c r="D226" s="31">
        <v>174710256</v>
      </c>
      <c r="E226" s="32">
        <v>7.5718970595587809</v>
      </c>
      <c r="F226" s="32">
        <v>1.1112753830281914</v>
      </c>
      <c r="G226" s="31">
        <v>132.143317</v>
      </c>
      <c r="H226" s="32">
        <v>39.979999999999997</v>
      </c>
      <c r="I226" s="32">
        <v>1.5437382620972926</v>
      </c>
      <c r="J226" s="31">
        <v>1111214</v>
      </c>
      <c r="K226" s="32">
        <v>6131.7621844217228</v>
      </c>
      <c r="L226" s="32">
        <v>228.95049733084932</v>
      </c>
      <c r="M226" s="32">
        <v>75.63</v>
      </c>
      <c r="N226" s="33">
        <v>19.043078759373124</v>
      </c>
      <c r="O226" s="34">
        <v>1440.0602335755254</v>
      </c>
      <c r="P226" s="33">
        <v>48.00200778585085</v>
      </c>
    </row>
    <row r="227" spans="1:16">
      <c r="A227" t="s">
        <v>2159</v>
      </c>
      <c r="C227" s="14">
        <v>2447229960</v>
      </c>
      <c r="D227" s="14">
        <v>174750000</v>
      </c>
      <c r="E227" s="19">
        <v>0</v>
      </c>
      <c r="F227" s="19">
        <v>0</v>
      </c>
      <c r="G227" s="14">
        <v>0</v>
      </c>
      <c r="H227" s="19">
        <v>7.45</v>
      </c>
      <c r="I227" s="19">
        <v>-0.16429904920805605</v>
      </c>
      <c r="J227" s="14">
        <v>-31207398</v>
      </c>
      <c r="K227" s="19">
        <v>-39.197436454010038</v>
      </c>
      <c r="L227" s="19">
        <v>228.89842632331903</v>
      </c>
      <c r="M227" s="19">
        <v>0</v>
      </c>
      <c r="N227" s="20">
        <v>20.947779956750757</v>
      </c>
      <c r="O227" s="21">
        <v>552.27374387236671</v>
      </c>
      <c r="P227" s="24">
        <v>18.409124795745559</v>
      </c>
    </row>
    <row r="228" spans="1:16">
      <c r="A228" s="55" t="s">
        <v>101</v>
      </c>
      <c r="B228" s="55" t="s">
        <v>233</v>
      </c>
      <c r="C228" s="56">
        <v>4675184543</v>
      </c>
      <c r="D228" s="56">
        <v>175000000</v>
      </c>
      <c r="E228" s="57">
        <v>33.469242163898627</v>
      </c>
      <c r="F228" s="57">
        <v>23.906601545641877</v>
      </c>
      <c r="G228" s="56">
        <v>134.44486900000001</v>
      </c>
      <c r="H228" s="57">
        <v>8.89</v>
      </c>
      <c r="I228" s="57">
        <v>-0.32379130248757981</v>
      </c>
      <c r="J228" s="56">
        <v>-19232100</v>
      </c>
      <c r="K228" s="57">
        <v>-72.794962588588874</v>
      </c>
      <c r="L228" s="57">
        <v>228.57142857142858</v>
      </c>
      <c r="M228" s="57">
        <v>76.819999999999993</v>
      </c>
      <c r="N228" s="58">
        <v>31.497146926563769</v>
      </c>
      <c r="O228" s="59">
        <v>462.02733912354756</v>
      </c>
      <c r="P228" s="58">
        <v>15.400911304118251</v>
      </c>
    </row>
    <row r="229" spans="1:16">
      <c r="A229" s="30" t="s">
        <v>752</v>
      </c>
      <c r="B229" s="30" t="s">
        <v>349</v>
      </c>
      <c r="C229" s="31">
        <v>2885537108</v>
      </c>
      <c r="D229" s="31">
        <v>175740000</v>
      </c>
      <c r="E229" s="32">
        <v>62.280812955138522</v>
      </c>
      <c r="F229" s="32">
        <v>35.439178875121499</v>
      </c>
      <c r="G229" s="31">
        <v>61.770183000000003</v>
      </c>
      <c r="H229" s="32">
        <v>10.4</v>
      </c>
      <c r="I229" s="32">
        <v>-0.23642032231137655</v>
      </c>
      <c r="J229" s="31">
        <v>-201250415</v>
      </c>
      <c r="K229" s="32">
        <v>-8.7324043530543776</v>
      </c>
      <c r="L229" s="32">
        <v>227.60896779333106</v>
      </c>
      <c r="M229" s="32">
        <v>35.14</v>
      </c>
      <c r="N229" s="33">
        <v>54.136818793897994</v>
      </c>
      <c r="O229" s="34">
        <v>528.87876075863016</v>
      </c>
      <c r="P229" s="33">
        <v>17.629292025287672</v>
      </c>
    </row>
    <row r="230" spans="1:16">
      <c r="A230" s="40" t="s">
        <v>307</v>
      </c>
      <c r="B230" s="40" t="s">
        <v>255</v>
      </c>
      <c r="C230" s="41">
        <v>402238316</v>
      </c>
      <c r="D230" s="41">
        <v>177187500</v>
      </c>
      <c r="E230" s="42">
        <v>6.4787586439692726</v>
      </c>
      <c r="F230" s="42">
        <v>0.74621270779619453</v>
      </c>
      <c r="G230" s="41">
        <v>124.842961</v>
      </c>
      <c r="H230" s="42">
        <v>49.46</v>
      </c>
      <c r="I230" s="42">
        <v>-2.2665178302848545</v>
      </c>
      <c r="J230" s="41">
        <v>-50345394</v>
      </c>
      <c r="K230" s="42">
        <v>-172.45246903818054</v>
      </c>
      <c r="L230" s="42">
        <v>225.7495590828924</v>
      </c>
      <c r="M230" s="42">
        <v>70.45</v>
      </c>
      <c r="N230" s="43">
        <v>37.623042739957093</v>
      </c>
      <c r="O230" s="44">
        <v>383.94988913569949</v>
      </c>
      <c r="P230" s="43">
        <v>12.79832963785665</v>
      </c>
    </row>
    <row r="231" spans="1:16">
      <c r="A231" s="55" t="s">
        <v>544</v>
      </c>
      <c r="B231" s="55" t="s">
        <v>233</v>
      </c>
      <c r="C231" s="56">
        <v>5548282822</v>
      </c>
      <c r="D231" s="56">
        <v>179000000</v>
      </c>
      <c r="E231" s="57">
        <v>18.016470386980721</v>
      </c>
      <c r="F231" s="57">
        <v>2.1415036713396791</v>
      </c>
      <c r="G231" s="56">
        <v>47.254246999999999</v>
      </c>
      <c r="H231" s="57">
        <v>47</v>
      </c>
      <c r="I231" s="57">
        <v>-0.69559737584843617</v>
      </c>
      <c r="J231" s="56">
        <v>16821625</v>
      </c>
      <c r="K231" s="57">
        <v>500.13004094432017</v>
      </c>
      <c r="L231" s="57">
        <v>223.46368715083798</v>
      </c>
      <c r="M231" s="57">
        <v>26.39</v>
      </c>
      <c r="N231" s="58">
        <v>11.760795198153888</v>
      </c>
      <c r="O231" s="59">
        <v>370.32553891976096</v>
      </c>
      <c r="P231" s="58">
        <v>12.344184630658699</v>
      </c>
    </row>
    <row r="232" spans="1:16">
      <c r="A232" s="80" t="s">
        <v>270</v>
      </c>
      <c r="B232" s="80" t="s">
        <v>352</v>
      </c>
      <c r="C232" s="81">
        <v>88342093000</v>
      </c>
      <c r="D232" s="81">
        <v>181054000</v>
      </c>
      <c r="E232" s="82">
        <v>0.84365739775168991</v>
      </c>
      <c r="F232" s="82">
        <v>9.03042714816088E-3</v>
      </c>
      <c r="G232" s="81">
        <v>91.899596000000003</v>
      </c>
      <c r="H232" s="82">
        <v>516</v>
      </c>
      <c r="I232" s="82">
        <v>-24.933616554711875</v>
      </c>
      <c r="J232" s="81">
        <v>1610250000</v>
      </c>
      <c r="K232" s="82">
        <v>58.018235677689802</v>
      </c>
      <c r="L232" s="82">
        <v>220.92856274923503</v>
      </c>
      <c r="M232" s="82">
        <v>50.75</v>
      </c>
      <c r="N232" s="83">
        <v>61.162598530587559</v>
      </c>
      <c r="O232" s="84">
        <v>848.4475312685056</v>
      </c>
      <c r="P232" s="83">
        <v>28.281584375616852</v>
      </c>
    </row>
    <row r="233" spans="1:16">
      <c r="A233" s="35" t="s">
        <v>760</v>
      </c>
      <c r="B233" s="35" t="s">
        <v>208</v>
      </c>
      <c r="C233" s="36">
        <v>2062053729</v>
      </c>
      <c r="D233" s="36">
        <v>182837401</v>
      </c>
      <c r="E233" s="37">
        <v>46.415442743384595</v>
      </c>
      <c r="F233" s="37">
        <v>14.103436681239037</v>
      </c>
      <c r="G233" s="36">
        <v>46.995370999999999</v>
      </c>
      <c r="H233" s="37">
        <v>18.34</v>
      </c>
      <c r="I233" s="37">
        <v>-2.4417338800761463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1.3593054119258237</v>
      </c>
      <c r="F234" s="32">
        <v>9.2351960045915834E-3</v>
      </c>
      <c r="G234" s="31">
        <v>37.479664</v>
      </c>
      <c r="H234" s="32">
        <v>785.5</v>
      </c>
      <c r="I234" s="32">
        <v>22.943573567014937</v>
      </c>
      <c r="J234" s="31">
        <v>1083260368</v>
      </c>
      <c r="K234" s="32">
        <v>135.87453612075652</v>
      </c>
      <c r="L234" s="32">
        <v>213.33333333333334</v>
      </c>
      <c r="M234" s="32">
        <v>19.98</v>
      </c>
      <c r="N234" s="33">
        <v>12.479133752746055</v>
      </c>
      <c r="O234" s="34">
        <v>1968.1776705985553</v>
      </c>
      <c r="P234" s="33">
        <v>65.60592235328518</v>
      </c>
    </row>
    <row r="235" spans="1:16">
      <c r="A235" s="40" t="s">
        <v>43</v>
      </c>
      <c r="B235" s="40" t="s">
        <v>255</v>
      </c>
      <c r="C235" s="41">
        <v>595998092</v>
      </c>
      <c r="D235" s="41">
        <v>187641391</v>
      </c>
      <c r="E235" s="42">
        <v>30.527364029072452</v>
      </c>
      <c r="F235" s="42">
        <v>16.268992606792416</v>
      </c>
      <c r="G235" s="41">
        <v>131.0445</v>
      </c>
      <c r="H235" s="42">
        <v>10</v>
      </c>
      <c r="I235" s="42">
        <v>-0.20040826339999107</v>
      </c>
      <c r="J235" s="41">
        <v>39009394</v>
      </c>
      <c r="K235" s="42">
        <v>48.101590862959831</v>
      </c>
      <c r="L235" s="42">
        <v>213.17258301501292</v>
      </c>
      <c r="M235" s="42">
        <v>69.83</v>
      </c>
      <c r="N235" s="43">
        <v>68.044045650097644</v>
      </c>
      <c r="O235" s="44">
        <v>991.12810630429408</v>
      </c>
      <c r="P235" s="43">
        <v>33.037603543476472</v>
      </c>
    </row>
    <row r="236" spans="1:16">
      <c r="A236" s="35" t="s">
        <v>768</v>
      </c>
      <c r="B236" s="35" t="s">
        <v>208</v>
      </c>
      <c r="C236" s="36">
        <v>4337630740</v>
      </c>
      <c r="D236" s="36">
        <v>188205000</v>
      </c>
      <c r="E236" s="37">
        <v>22.910292851368222</v>
      </c>
      <c r="F236" s="37">
        <v>3.8040788055857013</v>
      </c>
      <c r="G236" s="36">
        <v>54.564166</v>
      </c>
      <c r="H236" s="37">
        <v>32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32.09899362347263</v>
      </c>
      <c r="F237" s="42">
        <v>10.5383050492749</v>
      </c>
      <c r="G237" s="41">
        <v>74.278114000000002</v>
      </c>
      <c r="H237" s="42">
        <v>16.78</v>
      </c>
      <c r="I237" s="42">
        <v>-1.3394320031173237</v>
      </c>
      <c r="J237" s="41">
        <v>34312463</v>
      </c>
      <c r="K237" s="42">
        <v>88.770518630504611</v>
      </c>
      <c r="L237" s="42">
        <v>210.11609618202979</v>
      </c>
      <c r="M237" s="42">
        <v>39.01</v>
      </c>
      <c r="N237" s="43">
        <v>43.052176938168252</v>
      </c>
      <c r="O237" s="44">
        <v>214.46018662946494</v>
      </c>
      <c r="P237" s="43">
        <v>7.1486728876488312</v>
      </c>
    </row>
    <row r="238" spans="1:16">
      <c r="A238" s="40" t="s">
        <v>167</v>
      </c>
      <c r="B238" s="40" t="s">
        <v>255</v>
      </c>
      <c r="C238" s="41">
        <v>3624383186</v>
      </c>
      <c r="D238" s="41">
        <v>190615223</v>
      </c>
      <c r="E238" s="42">
        <v>53.746517614985187</v>
      </c>
      <c r="F238" s="42">
        <v>56.392681307499963</v>
      </c>
      <c r="G238" s="41">
        <v>136.56980300000001</v>
      </c>
      <c r="H238" s="42">
        <v>5.45</v>
      </c>
      <c r="I238" s="42">
        <v>2.3806063853824888E-2</v>
      </c>
      <c r="J238" s="41">
        <v>-54418198</v>
      </c>
      <c r="K238" s="42">
        <v>-17.513922732244826</v>
      </c>
      <c r="L238" s="42">
        <v>209.84682844559586</v>
      </c>
      <c r="M238" s="42">
        <v>71.64</v>
      </c>
      <c r="N238" s="43">
        <v>33.014138422437327</v>
      </c>
      <c r="O238" s="44">
        <v>684.63114067566153</v>
      </c>
      <c r="P238" s="43">
        <v>22.82103802252205</v>
      </c>
    </row>
    <row r="239" spans="1:16">
      <c r="A239" s="65" t="s">
        <v>441</v>
      </c>
      <c r="B239" s="65" t="s">
        <v>393</v>
      </c>
      <c r="C239" s="66">
        <v>40007605000</v>
      </c>
      <c r="D239" s="66">
        <v>191012000</v>
      </c>
      <c r="E239" s="67">
        <v>1.2063063781254846</v>
      </c>
      <c r="F239" s="67">
        <v>1.5181114000256686E-2</v>
      </c>
      <c r="G239" s="66">
        <v>79.717928999999998</v>
      </c>
      <c r="H239" s="67">
        <v>416</v>
      </c>
      <c r="I239" s="67">
        <v>-0.63863970898660227</v>
      </c>
      <c r="J239" s="66">
        <v>1862105000</v>
      </c>
      <c r="K239" s="67">
        <v>42.672669908517513</v>
      </c>
      <c r="L239" s="67">
        <v>209.4109270621741</v>
      </c>
      <c r="M239" s="67">
        <v>41.73</v>
      </c>
      <c r="N239" s="68">
        <v>53.053771455378353</v>
      </c>
      <c r="O239" s="69">
        <v>757.58890471400127</v>
      </c>
      <c r="P239" s="68">
        <v>25.252963490466708</v>
      </c>
    </row>
    <row r="240" spans="1:16">
      <c r="A240" s="25" t="s">
        <v>275</v>
      </c>
      <c r="B240" s="25" t="s">
        <v>353</v>
      </c>
      <c r="C240" s="26">
        <v>27204728000</v>
      </c>
      <c r="D240" s="26">
        <v>191447000</v>
      </c>
      <c r="E240" s="27">
        <v>4.1964144255718239</v>
      </c>
      <c r="F240" s="27">
        <v>9.0576271644734682E-2</v>
      </c>
      <c r="G240" s="26">
        <v>39.326844000000001</v>
      </c>
      <c r="H240" s="27">
        <v>242.4</v>
      </c>
      <c r="I240" s="27">
        <v>1.6872161035665554</v>
      </c>
      <c r="J240" s="26">
        <v>-324227000</v>
      </c>
      <c r="K240" s="27">
        <v>-142.89425001619236</v>
      </c>
      <c r="L240" s="27">
        <v>208.93510997821852</v>
      </c>
      <c r="M240" s="27">
        <v>20.54</v>
      </c>
      <c r="N240" s="28">
        <v>28.748870296216207</v>
      </c>
      <c r="O240" s="29">
        <v>2084.2463978069222</v>
      </c>
      <c r="P240" s="28">
        <v>69.474879926897401</v>
      </c>
    </row>
    <row r="241" spans="1:16">
      <c r="A241" s="55" t="s">
        <v>31</v>
      </c>
      <c r="B241" s="55" t="s">
        <v>233</v>
      </c>
      <c r="C241" s="56">
        <v>1994719643</v>
      </c>
      <c r="D241" s="56">
        <v>192000000</v>
      </c>
      <c r="E241" s="57">
        <v>26.541577274634406</v>
      </c>
      <c r="F241" s="57">
        <v>17.27967270484011</v>
      </c>
      <c r="G241" s="56">
        <v>171.666124</v>
      </c>
      <c r="H241" s="57">
        <v>8.7799999999999994</v>
      </c>
      <c r="I241" s="57">
        <v>-0.33517280024729779</v>
      </c>
      <c r="J241" s="56">
        <v>73983991</v>
      </c>
      <c r="K241" s="57">
        <v>20.761248200303225</v>
      </c>
      <c r="L241" s="57">
        <v>208.33333333333334</v>
      </c>
      <c r="M241" s="57">
        <v>89.4</v>
      </c>
      <c r="N241" s="58">
        <v>29.720679517052563</v>
      </c>
      <c r="O241" s="59">
        <v>587.88649504674788</v>
      </c>
      <c r="P241" s="58">
        <v>19.596216501558263</v>
      </c>
    </row>
    <row r="242" spans="1:16">
      <c r="A242" s="60" t="s">
        <v>291</v>
      </c>
      <c r="B242" s="60" t="s">
        <v>287</v>
      </c>
      <c r="C242" s="61">
        <v>16001001473</v>
      </c>
      <c r="D242" s="61">
        <v>194529076</v>
      </c>
      <c r="E242" s="62">
        <v>9.5194237154417785</v>
      </c>
      <c r="F242" s="62">
        <v>0.65247649425540744</v>
      </c>
      <c r="G242" s="61">
        <v>55.665987999999999</v>
      </c>
      <c r="H242" s="62">
        <v>75.5</v>
      </c>
      <c r="I242" s="62">
        <v>1.8052900238661491</v>
      </c>
      <c r="J242" s="61">
        <v>133437319</v>
      </c>
      <c r="K242" s="62">
        <v>109.3373338833344</v>
      </c>
      <c r="L242" s="62">
        <v>205.6247879365859</v>
      </c>
      <c r="M242" s="62">
        <v>28.61</v>
      </c>
      <c r="N242" s="63">
        <v>61.030998319960659</v>
      </c>
      <c r="O242" s="64">
        <v>1294.806666303735</v>
      </c>
      <c r="P242" s="63">
        <v>43.160222210124502</v>
      </c>
    </row>
    <row r="243" spans="1:16">
      <c r="A243" s="101" t="s">
        <v>418</v>
      </c>
      <c r="B243" s="101" t="s">
        <v>696</v>
      </c>
      <c r="C243" s="102">
        <v>2439015994</v>
      </c>
      <c r="D243" s="102">
        <v>196000000</v>
      </c>
      <c r="E243" s="103">
        <v>51.344081251474606</v>
      </c>
      <c r="F243" s="103">
        <v>37.422799745972746</v>
      </c>
      <c r="G243" s="102">
        <v>110.663554</v>
      </c>
      <c r="H243" s="103">
        <v>7.04</v>
      </c>
      <c r="I243" s="103">
        <v>5.3451328016418387E-4</v>
      </c>
      <c r="J243" s="102">
        <v>-61738437</v>
      </c>
      <c r="K243" s="103">
        <v>-22.222784810700666</v>
      </c>
      <c r="L243" s="103">
        <v>204.08163265306123</v>
      </c>
      <c r="M243" s="103">
        <v>56.46</v>
      </c>
      <c r="N243" s="104">
        <v>5.9223515962456015E-2</v>
      </c>
      <c r="O243" s="105">
        <v>1301.5278846661167</v>
      </c>
      <c r="P243" s="104">
        <v>43.384262822203894</v>
      </c>
    </row>
    <row r="244" spans="1:16">
      <c r="A244" s="30" t="s">
        <v>15</v>
      </c>
      <c r="B244" s="30" t="s">
        <v>349</v>
      </c>
      <c r="C244" s="31">
        <v>1874835039</v>
      </c>
      <c r="D244" s="31">
        <v>197281323</v>
      </c>
      <c r="E244" s="32">
        <v>170.56764057918519</v>
      </c>
      <c r="F244" s="32">
        <v>432.2954600704528</v>
      </c>
      <c r="G244" s="31">
        <v>116.67577300000001</v>
      </c>
      <c r="H244" s="32">
        <v>2.0099999999999998</v>
      </c>
      <c r="I244" s="32">
        <v>-5.460788631130687E-2</v>
      </c>
      <c r="J244" s="31">
        <v>3624504</v>
      </c>
      <c r="K244" s="32">
        <v>108.85976288065898</v>
      </c>
      <c r="L244" s="32">
        <v>202.75614230344553</v>
      </c>
      <c r="M244" s="32">
        <v>59.14</v>
      </c>
      <c r="N244" s="33">
        <v>53.819584052075228</v>
      </c>
      <c r="O244" s="34">
        <v>122.1277110956671</v>
      </c>
      <c r="P244" s="33">
        <v>4.0709237031889032</v>
      </c>
    </row>
    <row r="245" spans="1:16">
      <c r="A245" s="50" t="s">
        <v>97</v>
      </c>
      <c r="B245" s="50" t="s">
        <v>355</v>
      </c>
      <c r="C245" s="51">
        <v>1396248544</v>
      </c>
      <c r="D245" s="51">
        <v>197500000</v>
      </c>
      <c r="E245" s="52">
        <v>34.573230804803963</v>
      </c>
      <c r="F245" s="52">
        <v>25.007761884125831</v>
      </c>
      <c r="G245" s="51">
        <v>147.57517300000001</v>
      </c>
      <c r="H245" s="52">
        <v>7.84</v>
      </c>
      <c r="I245" s="52">
        <v>-0.19146735374200752</v>
      </c>
      <c r="J245" s="51">
        <v>-32811409</v>
      </c>
      <c r="K245" s="52">
        <v>-42.134734293184422</v>
      </c>
      <c r="L245" s="52">
        <v>202.53164556962025</v>
      </c>
      <c r="M245" s="52">
        <v>74.72</v>
      </c>
      <c r="N245" s="53">
        <v>27.207108145118372</v>
      </c>
      <c r="O245" s="54">
        <v>74.526238469753011</v>
      </c>
      <c r="P245" s="53">
        <v>2.484207948991767</v>
      </c>
    </row>
    <row r="246" spans="1:16">
      <c r="A246" s="35" t="s">
        <v>49</v>
      </c>
      <c r="B246" s="35" t="s">
        <v>200</v>
      </c>
      <c r="C246" s="36">
        <v>1429330090</v>
      </c>
      <c r="D246" s="36">
        <v>200000000</v>
      </c>
      <c r="E246" s="37">
        <v>46.346601670192491</v>
      </c>
      <c r="F246" s="37">
        <v>28.966626043870306</v>
      </c>
      <c r="G246" s="36">
        <v>105.381429</v>
      </c>
      <c r="H246" s="37">
        <v>8.19</v>
      </c>
      <c r="I246" s="37">
        <v>-5.3827414707630077E-2</v>
      </c>
      <c r="J246" s="36">
        <v>-731122</v>
      </c>
      <c r="K246" s="37">
        <v>-2188.4172545758438</v>
      </c>
      <c r="L246" s="37">
        <v>200</v>
      </c>
      <c r="M246" s="37">
        <v>52.69</v>
      </c>
      <c r="N246" s="38">
        <v>52.175558701832458</v>
      </c>
      <c r="O246" s="39">
        <v>158.26047291642186</v>
      </c>
      <c r="P246" s="38">
        <v>5.275349097214062</v>
      </c>
    </row>
    <row r="247" spans="1:16">
      <c r="A247" s="70" t="s">
        <v>634</v>
      </c>
      <c r="B247" s="70" t="s">
        <v>221</v>
      </c>
      <c r="C247" s="71">
        <v>2408811125</v>
      </c>
      <c r="D247" s="71">
        <v>200000000</v>
      </c>
      <c r="E247" s="72">
        <v>24.052523013454017</v>
      </c>
      <c r="F247" s="72">
        <v>5.0109422944695865</v>
      </c>
      <c r="G247" s="71">
        <v>69.12876</v>
      </c>
      <c r="H247" s="72">
        <v>24.06</v>
      </c>
      <c r="I247" s="72">
        <v>-0.73322744590117495</v>
      </c>
      <c r="J247" s="71">
        <v>520774798</v>
      </c>
      <c r="K247" s="72">
        <v>9.2170358827540646</v>
      </c>
      <c r="L247" s="72">
        <v>200</v>
      </c>
      <c r="M247" s="72">
        <v>34.56</v>
      </c>
      <c r="N247" s="73">
        <v>67.950097492857083</v>
      </c>
      <c r="O247" s="74">
        <v>530.58359608064825</v>
      </c>
      <c r="P247" s="73">
        <v>17.686119869354943</v>
      </c>
    </row>
    <row r="248" spans="1:16">
      <c r="A248" s="70" t="s">
        <v>475</v>
      </c>
      <c r="B248" s="70" t="s">
        <v>221</v>
      </c>
      <c r="C248" s="71">
        <v>13860116923</v>
      </c>
      <c r="D248" s="71">
        <v>200000000</v>
      </c>
      <c r="E248" s="72">
        <v>38.091407188000908</v>
      </c>
      <c r="F248" s="72">
        <v>9.0693826638097406</v>
      </c>
      <c r="G248" s="71">
        <v>49.455556000000001</v>
      </c>
      <c r="H248" s="72">
        <v>21.24</v>
      </c>
      <c r="I248" s="72">
        <v>-6.8261170854533759E-2</v>
      </c>
      <c r="J248" s="71">
        <v>-174076040</v>
      </c>
      <c r="K248" s="72">
        <v>-24.127387088998578</v>
      </c>
      <c r="L248" s="72">
        <v>200</v>
      </c>
      <c r="M248" s="72">
        <v>24.72</v>
      </c>
      <c r="N248" s="73">
        <v>27.525613905649237</v>
      </c>
      <c r="O248" s="74">
        <v>1837.2367538392434</v>
      </c>
      <c r="P248" s="73">
        <v>61.241225127974779</v>
      </c>
    </row>
    <row r="249" spans="1:16">
      <c r="A249" s="45" t="s">
        <v>330</v>
      </c>
      <c r="B249" s="45" t="s">
        <v>375</v>
      </c>
      <c r="C249" s="46">
        <v>1864832744</v>
      </c>
      <c r="D249" s="46">
        <v>200000000</v>
      </c>
      <c r="E249" s="47">
        <v>38.62513820557264</v>
      </c>
      <c r="F249" s="47">
        <v>21.458410114207023</v>
      </c>
      <c r="G249" s="46">
        <v>104.516908</v>
      </c>
      <c r="H249" s="47">
        <v>9.91</v>
      </c>
      <c r="I249" s="47">
        <v>-9.2775721004485945E-2</v>
      </c>
      <c r="J249" s="46">
        <v>17617918</v>
      </c>
      <c r="K249" s="47">
        <v>102.16871255729536</v>
      </c>
      <c r="L249" s="47">
        <v>200</v>
      </c>
      <c r="M249" s="47">
        <v>52.25</v>
      </c>
      <c r="N249" s="48">
        <v>29.661901014729207</v>
      </c>
      <c r="O249" s="49">
        <v>755.83279137155398</v>
      </c>
      <c r="P249" s="48">
        <v>25.194426379051798</v>
      </c>
    </row>
    <row r="250" spans="1:16">
      <c r="A250" s="45" t="s">
        <v>332</v>
      </c>
      <c r="B250" s="45" t="s">
        <v>375</v>
      </c>
      <c r="C250" s="46">
        <v>1258198522</v>
      </c>
      <c r="D250" s="46">
        <v>200000000</v>
      </c>
      <c r="E250" s="47">
        <v>17.998560115190784</v>
      </c>
      <c r="F250" s="47">
        <v>5.6245500359971201</v>
      </c>
      <c r="G250" s="46">
        <v>138.91226599999999</v>
      </c>
      <c r="H250" s="47">
        <v>16</v>
      </c>
      <c r="I250" s="47">
        <v>-0.98702340933004595</v>
      </c>
      <c r="J250" s="46">
        <v>-13978192</v>
      </c>
      <c r="K250" s="47">
        <v>-228.92803303889372</v>
      </c>
      <c r="L250" s="47">
        <v>200</v>
      </c>
      <c r="M250" s="47">
        <v>69.45</v>
      </c>
      <c r="N250" s="48">
        <v>31.34043562869903</v>
      </c>
      <c r="O250" s="49">
        <v>399.27718683070333</v>
      </c>
      <c r="P250" s="48">
        <v>13.309239561023444</v>
      </c>
    </row>
    <row r="251" spans="1:16">
      <c r="A251" s="40" t="s">
        <v>44</v>
      </c>
      <c r="B251" s="40" t="s">
        <v>255</v>
      </c>
      <c r="C251" s="41">
        <v>573457342</v>
      </c>
      <c r="D251" s="41">
        <v>200000000</v>
      </c>
      <c r="E251" s="42">
        <v>64.111708240438134</v>
      </c>
      <c r="F251" s="42">
        <v>80.139635300547667</v>
      </c>
      <c r="G251" s="41">
        <v>150.34311</v>
      </c>
      <c r="H251" s="42">
        <v>4.1500000000000004</v>
      </c>
      <c r="I251" s="42">
        <v>-0.13740838346893458</v>
      </c>
      <c r="J251" s="41">
        <v>28758269</v>
      </c>
      <c r="K251" s="42">
        <v>27.818085991197872</v>
      </c>
      <c r="L251" s="42">
        <v>200</v>
      </c>
      <c r="M251" s="42">
        <v>75.17</v>
      </c>
      <c r="N251" s="43">
        <v>11.857321447998514</v>
      </c>
      <c r="O251" s="44">
        <v>119.94501545326111</v>
      </c>
      <c r="P251" s="43">
        <v>3.9981671817753703</v>
      </c>
    </row>
    <row r="252" spans="1:16">
      <c r="A252" t="s">
        <v>2171</v>
      </c>
      <c r="C252" s="14">
        <v>3999024540</v>
      </c>
      <c r="D252" s="14">
        <v>200000000</v>
      </c>
      <c r="E252" s="19">
        <v>0</v>
      </c>
      <c r="F252" s="19">
        <v>0</v>
      </c>
      <c r="G252" s="14">
        <v>0</v>
      </c>
      <c r="H252" s="19">
        <v>12.06</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12.463383029215453</v>
      </c>
      <c r="F253" s="42">
        <v>0.69234339869237749</v>
      </c>
      <c r="G253" s="41">
        <v>35.457332999999998</v>
      </c>
      <c r="H253" s="42">
        <v>90.55</v>
      </c>
      <c r="I253" s="42">
        <v>5.4967449500331185</v>
      </c>
      <c r="J253" s="41">
        <v>-90890793</v>
      </c>
      <c r="K253" s="42">
        <v>-198.05895983325837</v>
      </c>
      <c r="L253" s="42">
        <v>199.98071385995536</v>
      </c>
      <c r="M253" s="42">
        <v>17.72</v>
      </c>
      <c r="N253" s="43">
        <v>30.081226856197521</v>
      </c>
      <c r="O253" s="44">
        <v>2810.5660862321265</v>
      </c>
      <c r="P253" s="43">
        <v>93.685536207737556</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28.7</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15.134247920528324</v>
      </c>
      <c r="F256" s="52">
        <v>6.1148476446579085</v>
      </c>
      <c r="G256" s="51">
        <v>206.00537199999999</v>
      </c>
      <c r="H256" s="52">
        <v>12.83</v>
      </c>
      <c r="I256" s="52">
        <v>7.3126104353020693E-2</v>
      </c>
      <c r="J256" s="51">
        <v>-116573372</v>
      </c>
      <c r="K256" s="52">
        <v>-21.231263688589191</v>
      </c>
      <c r="L256" s="52">
        <v>193.93939393939394</v>
      </c>
      <c r="M256" s="52">
        <v>99.88</v>
      </c>
      <c r="N256" s="53">
        <v>42.107297905538751</v>
      </c>
      <c r="O256" s="54">
        <v>724.67984896757264</v>
      </c>
      <c r="P256" s="53">
        <v>24.155994965585755</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36.669549311676498</v>
      </c>
      <c r="F258" s="72">
        <v>8.2956461448480479</v>
      </c>
      <c r="G258" s="71">
        <v>50.002209999999998</v>
      </c>
      <c r="H258" s="72">
        <v>21.82</v>
      </c>
      <c r="I258" s="72">
        <v>-2.9128070449183809</v>
      </c>
      <c r="J258" s="71">
        <v>-28917987</v>
      </c>
      <c r="K258" s="72">
        <v>-152.85769113182047</v>
      </c>
      <c r="L258" s="72">
        <v>190.03077192043554</v>
      </c>
      <c r="M258" s="72">
        <v>23.75</v>
      </c>
      <c r="N258" s="73">
        <v>13.81744201004169</v>
      </c>
      <c r="O258" s="74">
        <v>632.29196224194857</v>
      </c>
      <c r="P258" s="73">
        <v>21.076398741398286</v>
      </c>
    </row>
    <row r="259" spans="1:16">
      <c r="A259" s="65" t="s">
        <v>412</v>
      </c>
      <c r="B259" s="65" t="s">
        <v>393</v>
      </c>
      <c r="C259" s="66">
        <v>2598430651</v>
      </c>
      <c r="D259" s="66">
        <v>216000000</v>
      </c>
      <c r="E259" s="67">
        <v>19.492126864866353</v>
      </c>
      <c r="F259" s="67">
        <v>6.9416406213911515</v>
      </c>
      <c r="G259" s="66">
        <v>154.526747</v>
      </c>
      <c r="H259" s="67">
        <v>13.28</v>
      </c>
      <c r="I259" s="67">
        <v>-0.21377380716163685</v>
      </c>
      <c r="J259" s="66">
        <v>20464961</v>
      </c>
      <c r="K259" s="67">
        <v>137.2101319909674</v>
      </c>
      <c r="L259" s="67">
        <v>185.18518518518519</v>
      </c>
      <c r="M259" s="67">
        <v>71.540000000000006</v>
      </c>
      <c r="N259" s="68">
        <v>58.401626917072825</v>
      </c>
      <c r="O259" s="69">
        <v>606.14886349975018</v>
      </c>
      <c r="P259" s="68">
        <v>20.20496211665834</v>
      </c>
    </row>
    <row r="260" spans="1:16">
      <c r="A260" s="45" t="s">
        <v>331</v>
      </c>
      <c r="B260" s="45" t="s">
        <v>375</v>
      </c>
      <c r="C260" s="46">
        <v>868771214</v>
      </c>
      <c r="D260" s="46">
        <v>216733652</v>
      </c>
      <c r="E260" s="47">
        <v>37.973104608343888</v>
      </c>
      <c r="F260" s="47">
        <v>5.8402105161383195</v>
      </c>
      <c r="G260" s="46">
        <v>35.091225000000001</v>
      </c>
      <c r="H260" s="47">
        <v>30.02</v>
      </c>
      <c r="I260" s="47">
        <v>-1.0788227987040422</v>
      </c>
      <c r="J260" s="46">
        <v>-129725692</v>
      </c>
      <c r="K260" s="47">
        <v>-50.121217006111635</v>
      </c>
      <c r="L260" s="47">
        <v>184.55832599544809</v>
      </c>
      <c r="M260" s="47">
        <v>16.190000000000001</v>
      </c>
      <c r="N260" s="48">
        <v>90.850054184887682</v>
      </c>
      <c r="O260" s="49">
        <v>122.46823984972906</v>
      </c>
      <c r="P260" s="48">
        <v>4.0822746616576353</v>
      </c>
    </row>
    <row r="261" spans="1:16">
      <c r="A261" s="40" t="s">
        <v>2</v>
      </c>
      <c r="B261" s="40" t="s">
        <v>255</v>
      </c>
      <c r="C261" s="41">
        <v>71378041000</v>
      </c>
      <c r="D261" s="41">
        <v>219801000</v>
      </c>
      <c r="E261" s="42">
        <v>2.2998823856189672</v>
      </c>
      <c r="F261" s="42">
        <v>3.1234255322252717E-2</v>
      </c>
      <c r="G261" s="41">
        <v>51.918782</v>
      </c>
      <c r="H261" s="42">
        <v>335</v>
      </c>
      <c r="I261" s="42">
        <v>15.872960908963252</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58.101647204938907</v>
      </c>
      <c r="F262" s="42">
        <v>33.012299548260742</v>
      </c>
      <c r="G262" s="41">
        <v>78.150914</v>
      </c>
      <c r="H262" s="42">
        <v>8.81</v>
      </c>
      <c r="I262" s="42">
        <v>-0.19950194066021965</v>
      </c>
      <c r="J262" s="41">
        <v>-145428477</v>
      </c>
      <c r="K262" s="42">
        <v>-12.10216895828456</v>
      </c>
      <c r="L262" s="42">
        <v>181.81818181818181</v>
      </c>
      <c r="M262" s="42">
        <v>35.520000000000003</v>
      </c>
      <c r="N262" s="43">
        <v>32.802736515063131</v>
      </c>
      <c r="O262" s="44">
        <v>322.38813459833739</v>
      </c>
      <c r="P262" s="43">
        <v>10.746271153277913</v>
      </c>
    </row>
    <row r="263" spans="1:16">
      <c r="A263" s="30" t="s">
        <v>295</v>
      </c>
      <c r="B263" s="30" t="s">
        <v>357</v>
      </c>
      <c r="C263" s="31">
        <v>67808233000</v>
      </c>
      <c r="D263" s="31">
        <v>220000000</v>
      </c>
      <c r="E263" s="32">
        <v>2.890626052368547</v>
      </c>
      <c r="F263" s="32">
        <v>8.2636536660049942E-2</v>
      </c>
      <c r="G263" s="31">
        <v>86.823064000000002</v>
      </c>
      <c r="H263" s="32">
        <v>159.4</v>
      </c>
      <c r="I263" s="32">
        <v>-6.1586755528917649</v>
      </c>
      <c r="J263" s="31">
        <v>564104000</v>
      </c>
      <c r="K263" s="32">
        <v>62.009842156765416</v>
      </c>
      <c r="L263" s="32">
        <v>181.81818181818181</v>
      </c>
      <c r="M263" s="32">
        <v>39.46</v>
      </c>
      <c r="N263" s="33">
        <v>52.323195234686352</v>
      </c>
      <c r="O263" s="34">
        <v>275.27313332606201</v>
      </c>
      <c r="P263" s="33">
        <v>9.1757711108687339</v>
      </c>
    </row>
    <row r="264" spans="1:16">
      <c r="A264" t="s">
        <v>2172</v>
      </c>
      <c r="C264" s="14">
        <v>1462875619</v>
      </c>
      <c r="D264" s="14">
        <v>220000000</v>
      </c>
      <c r="E264" s="19">
        <v>0</v>
      </c>
      <c r="F264" s="19">
        <v>0</v>
      </c>
      <c r="G264" s="14">
        <v>0</v>
      </c>
      <c r="H264" s="19">
        <v>91.55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15.267540128744448</v>
      </c>
      <c r="F265" s="47">
        <v>1.1682702780536747</v>
      </c>
      <c r="G265" s="46">
        <v>44.275882000000003</v>
      </c>
      <c r="H265" s="47">
        <v>59.2</v>
      </c>
      <c r="I265" s="47">
        <v>4.0877321719054152</v>
      </c>
      <c r="J265" s="46">
        <v>-70180474</v>
      </c>
      <c r="K265" s="47">
        <v>-186.21276339626888</v>
      </c>
      <c r="L265" s="47">
        <v>180.58690744920995</v>
      </c>
      <c r="M265" s="47">
        <v>19.98</v>
      </c>
      <c r="N265" s="48">
        <v>27.47061773616468</v>
      </c>
      <c r="O265" s="49">
        <v>2110.9001371493496</v>
      </c>
      <c r="P265" s="48">
        <v>70.363337904978323</v>
      </c>
    </row>
    <row r="266" spans="1:16">
      <c r="A266" s="45" t="s">
        <v>327</v>
      </c>
      <c r="B266" s="45" t="s">
        <v>375</v>
      </c>
      <c r="C266" s="46">
        <v>1614800897</v>
      </c>
      <c r="D266" s="46">
        <v>224000000</v>
      </c>
      <c r="E266" s="47">
        <v>18.969797350966441</v>
      </c>
      <c r="F266" s="47">
        <v>4.4571892272007618</v>
      </c>
      <c r="G266" s="46">
        <v>107.968583</v>
      </c>
      <c r="H266" s="47">
        <v>19.53</v>
      </c>
      <c r="I266" s="47">
        <v>1.3877895213069067</v>
      </c>
      <c r="J266" s="46">
        <v>-84056857</v>
      </c>
      <c r="K266" s="47">
        <v>-50.632395165572277</v>
      </c>
      <c r="L266" s="47">
        <v>178.57142857142858</v>
      </c>
      <c r="M266" s="47">
        <v>48.2</v>
      </c>
      <c r="N266" s="48">
        <v>75.060163807761711</v>
      </c>
      <c r="O266" s="49">
        <v>2289.9234230264315</v>
      </c>
      <c r="P266" s="48">
        <v>76.330780767547722</v>
      </c>
    </row>
    <row r="267" spans="1:16">
      <c r="A267" s="25" t="s">
        <v>764</v>
      </c>
      <c r="B267" s="25" t="s">
        <v>376</v>
      </c>
      <c r="C267" s="26">
        <v>2150114200</v>
      </c>
      <c r="D267" s="26">
        <v>225000000</v>
      </c>
      <c r="E267" s="27">
        <v>30.826413766768123</v>
      </c>
      <c r="F267" s="27">
        <v>6.5241087337075392</v>
      </c>
      <c r="G267" s="26">
        <v>59.967219999999998</v>
      </c>
      <c r="H267" s="27">
        <v>21.64</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54.426560910633867</v>
      </c>
      <c r="F268" s="27">
        <v>19.840536931552155</v>
      </c>
      <c r="G268" s="26">
        <v>61.006332999999998</v>
      </c>
      <c r="H268" s="27">
        <v>12.05</v>
      </c>
      <c r="I268" s="27">
        <v>-2.6236228555973184E-2</v>
      </c>
      <c r="J268" s="26">
        <v>-12902172</v>
      </c>
      <c r="K268" s="27">
        <v>-212.61536429680211</v>
      </c>
      <c r="L268" s="27">
        <v>174.97812773403325</v>
      </c>
      <c r="M268" s="27">
        <v>26.68</v>
      </c>
      <c r="N268" s="28">
        <v>45.152623224898072</v>
      </c>
      <c r="O268" s="29">
        <v>362.22570632876534</v>
      </c>
      <c r="P268" s="28">
        <v>12.074190210958845</v>
      </c>
    </row>
    <row r="269" spans="1:16">
      <c r="A269" s="65" t="s">
        <v>311</v>
      </c>
      <c r="B269" s="65" t="s">
        <v>608</v>
      </c>
      <c r="C269" s="66">
        <v>530578724</v>
      </c>
      <c r="D269" s="66">
        <v>240000000</v>
      </c>
      <c r="E269" s="67">
        <v>49.745111025615842</v>
      </c>
      <c r="F269" s="67">
        <v>41.454259188013204</v>
      </c>
      <c r="G269" s="66">
        <v>148.650609</v>
      </c>
      <c r="H269" s="67">
        <v>5.41</v>
      </c>
      <c r="I269" s="67">
        <v>-8.8448564460362533E-2</v>
      </c>
      <c r="J269" s="66">
        <v>-38865072</v>
      </c>
      <c r="K269" s="67">
        <v>-30.876052410246402</v>
      </c>
      <c r="L269" s="67">
        <v>166.66666666666666</v>
      </c>
      <c r="M269" s="67">
        <v>61.93</v>
      </c>
      <c r="N269" s="68">
        <v>64.55549327548492</v>
      </c>
      <c r="O269" s="69">
        <v>784.48953779755573</v>
      </c>
      <c r="P269" s="68">
        <v>26.149651259918524</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438.90343771243647</v>
      </c>
      <c r="P270" s="83">
        <v>14.630114590414548</v>
      </c>
    </row>
    <row r="271" spans="1:16">
      <c r="A271" s="55" t="s">
        <v>139</v>
      </c>
      <c r="B271" s="55" t="s">
        <v>233</v>
      </c>
      <c r="C271" s="56">
        <v>791994006</v>
      </c>
      <c r="D271" s="56">
        <v>240000000</v>
      </c>
      <c r="E271" s="57">
        <v>80.409250923500238</v>
      </c>
      <c r="F271" s="57">
        <v>111.67951517152811</v>
      </c>
      <c r="G271" s="56">
        <v>150.75718000000001</v>
      </c>
      <c r="H271" s="57">
        <v>3.3</v>
      </c>
      <c r="I271" s="57">
        <v>-0.13069162883919949</v>
      </c>
      <c r="J271" s="56">
        <v>8495887</v>
      </c>
      <c r="K271" s="57">
        <v>84.746889877419505</v>
      </c>
      <c r="L271" s="57">
        <v>166.66666666666666</v>
      </c>
      <c r="M271" s="57">
        <v>62.81</v>
      </c>
      <c r="N271" s="58">
        <v>64.998975507398299</v>
      </c>
      <c r="O271" s="59">
        <v>73.756102879653028</v>
      </c>
      <c r="P271" s="58">
        <v>2.4585367626551009</v>
      </c>
    </row>
    <row r="272" spans="1:16">
      <c r="A272" s="35" t="s">
        <v>9</v>
      </c>
      <c r="B272" s="35" t="s">
        <v>200</v>
      </c>
      <c r="C272" s="36">
        <v>19691212171</v>
      </c>
      <c r="D272" s="36">
        <v>240303646</v>
      </c>
      <c r="E272" s="37">
        <v>2.9602796848679467</v>
      </c>
      <c r="F272" s="37">
        <v>0.21998058751794702</v>
      </c>
      <c r="G272" s="36">
        <v>239.36703</v>
      </c>
      <c r="H272" s="37">
        <v>56.45</v>
      </c>
      <c r="I272" s="37">
        <v>4.9364045312114939</v>
      </c>
      <c r="J272" s="36">
        <v>5168746</v>
      </c>
      <c r="K272" s="37">
        <v>2603.533657099807</v>
      </c>
      <c r="L272" s="37">
        <v>166.45606783677349</v>
      </c>
      <c r="M272" s="37">
        <v>99.61</v>
      </c>
      <c r="N272" s="38">
        <v>33.840898578320015</v>
      </c>
      <c r="O272" s="39">
        <v>2855.097683599573</v>
      </c>
      <c r="P272" s="38">
        <v>95.169922786652435</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608.63848159686415</v>
      </c>
      <c r="P273" s="48">
        <v>20.28794938656214</v>
      </c>
    </row>
    <row r="274" spans="1:16">
      <c r="A274" s="70" t="s">
        <v>223</v>
      </c>
      <c r="B274" s="70" t="s">
        <v>221</v>
      </c>
      <c r="C274" s="71">
        <v>28485883551</v>
      </c>
      <c r="D274" s="71">
        <v>241920000</v>
      </c>
      <c r="E274" s="72">
        <v>0.91508534180188039</v>
      </c>
      <c r="F274" s="72">
        <v>1.7272122521386751E-2</v>
      </c>
      <c r="G274" s="71">
        <v>199.069242</v>
      </c>
      <c r="H274" s="72">
        <v>219.6</v>
      </c>
      <c r="I274" s="72">
        <v>-0.6273102425356285</v>
      </c>
      <c r="J274" s="71">
        <v>195144717</v>
      </c>
      <c r="K274" s="72">
        <v>271.4932836229433</v>
      </c>
      <c r="L274" s="72">
        <v>165.34391534391534</v>
      </c>
      <c r="M274" s="72">
        <v>82.28</v>
      </c>
      <c r="N274" s="73">
        <v>5.3348550683884595</v>
      </c>
      <c r="O274" s="74">
        <v>1016.3665790221969</v>
      </c>
      <c r="P274" s="73">
        <v>33.878885967406561</v>
      </c>
    </row>
    <row r="275" spans="1:16">
      <c r="A275" s="85" t="s">
        <v>443</v>
      </c>
      <c r="B275" s="85" t="s">
        <v>607</v>
      </c>
      <c r="C275" s="86">
        <v>9403353877</v>
      </c>
      <c r="D275" s="86">
        <v>244750000</v>
      </c>
      <c r="E275" s="87">
        <v>39.954018757696637</v>
      </c>
      <c r="F275" s="87">
        <v>8.1622101650044208</v>
      </c>
      <c r="G275" s="86">
        <v>49.484341999999998</v>
      </c>
      <c r="H275" s="87">
        <v>20.239999999999998</v>
      </c>
      <c r="I275" s="87">
        <v>-0.25120876376500334</v>
      </c>
      <c r="J275" s="86">
        <v>1286101</v>
      </c>
      <c r="K275" s="87">
        <v>3806.0774387081574</v>
      </c>
      <c r="L275" s="87">
        <v>163.43207354443311</v>
      </c>
      <c r="M275" s="87">
        <v>20.21</v>
      </c>
      <c r="N275" s="88">
        <v>38.207450650754851</v>
      </c>
      <c r="O275" s="89">
        <v>147.18627176116917</v>
      </c>
      <c r="P275" s="88">
        <v>4.9062090587056391</v>
      </c>
    </row>
    <row r="276" spans="1:16">
      <c r="A276" s="55" t="s">
        <v>234</v>
      </c>
      <c r="B276" s="55" t="s">
        <v>233</v>
      </c>
      <c r="C276" s="56">
        <v>7583767231</v>
      </c>
      <c r="D276" s="56">
        <v>244800000</v>
      </c>
      <c r="E276" s="57">
        <v>21.835041862474149</v>
      </c>
      <c r="F276" s="57">
        <v>5.246790143808667</v>
      </c>
      <c r="G276" s="56">
        <v>106.89830000000001</v>
      </c>
      <c r="H276" s="57">
        <v>17.14</v>
      </c>
      <c r="I276" s="57">
        <v>-0.2286354110099964</v>
      </c>
      <c r="J276" s="56">
        <v>116949644</v>
      </c>
      <c r="K276" s="57">
        <v>35.584546114565342</v>
      </c>
      <c r="L276" s="57">
        <v>163.3986928104575</v>
      </c>
      <c r="M276" s="57">
        <v>43.66</v>
      </c>
      <c r="N276" s="58">
        <v>44.477585415830973</v>
      </c>
      <c r="O276" s="59">
        <v>487.15964841724343</v>
      </c>
      <c r="P276" s="58">
        <v>16.238654947241447</v>
      </c>
    </row>
    <row r="277" spans="1:16">
      <c r="A277" s="40" t="s">
        <v>382</v>
      </c>
      <c r="B277" s="40" t="s">
        <v>255</v>
      </c>
      <c r="C277" s="41">
        <v>237921423</v>
      </c>
      <c r="D277" s="41">
        <v>249999992</v>
      </c>
      <c r="E277" s="42">
        <v>51.28254602448105</v>
      </c>
      <c r="F277" s="42">
        <v>51.282547665522578</v>
      </c>
      <c r="G277" s="41">
        <v>187.95273599999999</v>
      </c>
      <c r="H277" s="42">
        <v>4.1500000000000004</v>
      </c>
      <c r="I277" s="42">
        <v>-6.2087511416996755E-2</v>
      </c>
      <c r="J277" s="41">
        <v>5215990</v>
      </c>
      <c r="K277" s="42">
        <v>191.71815283388196</v>
      </c>
      <c r="L277" s="42">
        <v>160.00000512000017</v>
      </c>
      <c r="M277" s="42">
        <v>75.180000000000007</v>
      </c>
      <c r="N277" s="43">
        <v>64.053572469279288</v>
      </c>
      <c r="O277" s="44">
        <v>363.46879678226412</v>
      </c>
      <c r="P277" s="43">
        <v>12.115626559408804</v>
      </c>
    </row>
    <row r="278" spans="1:16">
      <c r="A278" s="35" t="s">
        <v>209</v>
      </c>
      <c r="B278" s="35" t="s">
        <v>208</v>
      </c>
      <c r="C278" s="36">
        <v>22394326381</v>
      </c>
      <c r="D278" s="36">
        <v>250000000</v>
      </c>
      <c r="E278" s="37">
        <v>7.6408787010506209</v>
      </c>
      <c r="F278" s="37">
        <v>0.25469595670168738</v>
      </c>
      <c r="G278" s="36">
        <v>43.649664999999999</v>
      </c>
      <c r="H278" s="37">
        <v>120</v>
      </c>
      <c r="I278" s="37">
        <v>1.5962763450582003</v>
      </c>
      <c r="J278" s="36">
        <v>438581833</v>
      </c>
      <c r="K278" s="37">
        <v>68.402286056385748</v>
      </c>
      <c r="L278" s="37">
        <v>160</v>
      </c>
      <c r="M278" s="37">
        <v>17.45</v>
      </c>
      <c r="N278" s="38">
        <v>26.30437637555308</v>
      </c>
      <c r="O278" s="39">
        <v>2014.9849192739794</v>
      </c>
      <c r="P278" s="38">
        <v>67.166163975799307</v>
      </c>
    </row>
    <row r="279" spans="1:16">
      <c r="A279" s="45" t="s">
        <v>326</v>
      </c>
      <c r="B279" s="45" t="s">
        <v>375</v>
      </c>
      <c r="C279" s="46">
        <v>15862084113</v>
      </c>
      <c r="D279" s="46">
        <v>252000000</v>
      </c>
      <c r="E279" s="47">
        <v>23.906901400307547</v>
      </c>
      <c r="F279" s="47">
        <v>2.108192363342817</v>
      </c>
      <c r="G279" s="46">
        <v>36.397486000000001</v>
      </c>
      <c r="H279" s="47">
        <v>45.98</v>
      </c>
      <c r="I279" s="47">
        <v>-1.2666055952216269</v>
      </c>
      <c r="J279" s="46">
        <v>-270919855</v>
      </c>
      <c r="K279" s="47">
        <v>-41.857397273448271</v>
      </c>
      <c r="L279" s="47">
        <v>158.73015873015873</v>
      </c>
      <c r="M279" s="47">
        <v>14.44</v>
      </c>
      <c r="N279" s="48">
        <v>61.680934576299535</v>
      </c>
      <c r="O279" s="49">
        <v>527.75345514815956</v>
      </c>
      <c r="P279" s="48">
        <v>17.591781838271984</v>
      </c>
    </row>
    <row r="280" spans="1:16">
      <c r="A280" s="30" t="s">
        <v>99</v>
      </c>
      <c r="B280" s="30" t="s">
        <v>349</v>
      </c>
      <c r="C280" s="31">
        <v>659872586</v>
      </c>
      <c r="D280" s="31">
        <v>252208000</v>
      </c>
      <c r="E280" s="32">
        <v>103.0763505675292</v>
      </c>
      <c r="F280" s="32">
        <v>408.69580095607279</v>
      </c>
      <c r="G280" s="31">
        <v>192.870518</v>
      </c>
      <c r="H280" s="32">
        <v>1.98</v>
      </c>
      <c r="I280" s="32">
        <v>-7.8185954223339849E-2</v>
      </c>
      <c r="J280" s="31">
        <v>-24015799</v>
      </c>
      <c r="K280" s="32">
        <v>-10.50175344988522</v>
      </c>
      <c r="L280" s="32">
        <v>158.59925141153334</v>
      </c>
      <c r="M280" s="32">
        <v>77.709999999999994</v>
      </c>
      <c r="N280" s="33">
        <v>14.838191439146849</v>
      </c>
      <c r="O280" s="34">
        <v>326.08064348564119</v>
      </c>
      <c r="P280" s="33">
        <v>10.869354782854707</v>
      </c>
    </row>
    <row r="281" spans="1:16">
      <c r="A281" s="30" t="s">
        <v>112</v>
      </c>
      <c r="B281" s="30" t="s">
        <v>349</v>
      </c>
      <c r="C281" s="31">
        <v>16362685066</v>
      </c>
      <c r="D281" s="31">
        <v>255600000</v>
      </c>
      <c r="E281" s="32">
        <v>11.668942577226927</v>
      </c>
      <c r="F281" s="32">
        <v>0.95110708278127665</v>
      </c>
      <c r="G281" s="31">
        <v>71.434415000000001</v>
      </c>
      <c r="H281" s="32">
        <v>48</v>
      </c>
      <c r="I281" s="32">
        <v>0.847507229282492</v>
      </c>
      <c r="J281" s="31">
        <v>772128556</v>
      </c>
      <c r="K281" s="32">
        <v>15.88958199339023</v>
      </c>
      <c r="L281" s="32">
        <v>156.49452269170578</v>
      </c>
      <c r="M281" s="32">
        <v>27.94</v>
      </c>
      <c r="N281" s="33">
        <v>0.29037932706189135</v>
      </c>
      <c r="O281" s="34">
        <v>2337.7044287000845</v>
      </c>
      <c r="P281" s="33">
        <v>77.923480956669479</v>
      </c>
    </row>
    <row r="282" spans="1:16">
      <c r="A282" s="75" t="s">
        <v>746</v>
      </c>
      <c r="B282" s="75" t="s">
        <v>350</v>
      </c>
      <c r="C282" s="76">
        <v>13909963000</v>
      </c>
      <c r="D282" s="76">
        <v>259786000</v>
      </c>
      <c r="E282" s="77">
        <v>4.3446858344757207</v>
      </c>
      <c r="F282" s="77">
        <v>0.15927709856705211</v>
      </c>
      <c r="G282" s="76">
        <v>87.197725000000005</v>
      </c>
      <c r="H282" s="77">
        <v>105.6</v>
      </c>
      <c r="I282" s="77">
        <v>3.1021872813124389</v>
      </c>
      <c r="J282" s="76">
        <v>1314132000</v>
      </c>
      <c r="K282" s="77">
        <v>20.757070066020766</v>
      </c>
      <c r="L282" s="77">
        <v>153.97288537488549</v>
      </c>
      <c r="M282" s="77">
        <v>33.56</v>
      </c>
      <c r="N282" s="78">
        <v>17.409860517438041</v>
      </c>
      <c r="O282" s="79">
        <v>1957.5632807252009</v>
      </c>
      <c r="P282" s="78">
        <v>65.252109357506697</v>
      </c>
    </row>
    <row r="283" spans="1:16">
      <c r="A283" s="111" t="s">
        <v>373</v>
      </c>
      <c r="B283" s="111" t="s">
        <v>680</v>
      </c>
      <c r="C283" s="112">
        <v>1298730000</v>
      </c>
      <c r="D283" s="112">
        <v>259875000</v>
      </c>
      <c r="E283" s="113">
        <v>18.083064756874414</v>
      </c>
      <c r="F283" s="113">
        <v>2.3194567589385171</v>
      </c>
      <c r="G283" s="112">
        <v>71.729606000000004</v>
      </c>
      <c r="H283" s="113">
        <v>30.84</v>
      </c>
      <c r="I283" s="113">
        <v>0.45220070654160338</v>
      </c>
      <c r="J283" s="112">
        <v>-35004000</v>
      </c>
      <c r="K283" s="113">
        <v>-222.72454576619816</v>
      </c>
      <c r="L283" s="113">
        <v>153.92015392015392</v>
      </c>
      <c r="M283" s="113">
        <v>27.6</v>
      </c>
      <c r="N283" s="114">
        <v>63.914985035081152</v>
      </c>
      <c r="O283" s="115">
        <v>563.62905025701184</v>
      </c>
      <c r="P283" s="114">
        <v>18.787635008567062</v>
      </c>
    </row>
    <row r="284" spans="1:16">
      <c r="A284" s="65" t="s">
        <v>512</v>
      </c>
      <c r="B284" s="65" t="s">
        <v>608</v>
      </c>
      <c r="C284" s="66">
        <v>24772686000</v>
      </c>
      <c r="D284" s="66">
        <v>261292000</v>
      </c>
      <c r="E284" s="67">
        <v>2.737802599467694</v>
      </c>
      <c r="F284" s="67">
        <v>4.516354604644477E-2</v>
      </c>
      <c r="G284" s="66">
        <v>62.8855</v>
      </c>
      <c r="H284" s="67">
        <v>232.4</v>
      </c>
      <c r="I284" s="67">
        <v>-2.9657629146813349</v>
      </c>
      <c r="J284" s="66">
        <v>224412000</v>
      </c>
      <c r="K284" s="67">
        <v>270.1270163805857</v>
      </c>
      <c r="L284" s="67">
        <v>153.08543698237986</v>
      </c>
      <c r="M284" s="67">
        <v>24.06</v>
      </c>
      <c r="N284" s="68">
        <v>38.835752569274149</v>
      </c>
      <c r="O284" s="69">
        <v>531.58886037294474</v>
      </c>
      <c r="P284" s="68">
        <v>17.719628679098157</v>
      </c>
    </row>
    <row r="285" spans="1:16">
      <c r="A285" s="30" t="s">
        <v>380</v>
      </c>
      <c r="B285" s="30" t="s">
        <v>605</v>
      </c>
      <c r="C285" s="31">
        <v>4751651642</v>
      </c>
      <c r="D285" s="31">
        <v>262500000</v>
      </c>
      <c r="E285" s="32">
        <v>67.208112019120705</v>
      </c>
      <c r="F285" s="32">
        <v>36.575843275711946</v>
      </c>
      <c r="G285" s="31">
        <v>75.351630999999998</v>
      </c>
      <c r="H285" s="32">
        <v>7.9</v>
      </c>
      <c r="I285" s="32">
        <v>-6.8612469420708262</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116.90517104363427</v>
      </c>
      <c r="F286" s="72">
        <v>63.418921244471711</v>
      </c>
      <c r="G286" s="71">
        <v>48.209040000000002</v>
      </c>
      <c r="H286" s="72">
        <v>7.1</v>
      </c>
      <c r="I286" s="72">
        <v>-8.2776536987442917E-2</v>
      </c>
      <c r="J286" s="71">
        <v>-94693699</v>
      </c>
      <c r="K286" s="72">
        <v>-19.466765154036278</v>
      </c>
      <c r="L286" s="72">
        <v>151.89488873699401</v>
      </c>
      <c r="M286" s="72">
        <v>18.3</v>
      </c>
      <c r="N286" s="73">
        <v>14.753632742616743</v>
      </c>
      <c r="O286" s="74">
        <v>359.01968275738466</v>
      </c>
      <c r="P286" s="73">
        <v>11.967322758579488</v>
      </c>
    </row>
    <row r="287" spans="1:16">
      <c r="A287" s="55" t="s">
        <v>629</v>
      </c>
      <c r="B287" s="55" t="s">
        <v>233</v>
      </c>
      <c r="C287" s="56">
        <v>7118953178</v>
      </c>
      <c r="D287" s="56">
        <v>263980843</v>
      </c>
      <c r="E287" s="57">
        <v>4.3150787235884032</v>
      </c>
      <c r="F287" s="57">
        <v>8.2975539674355309E-2</v>
      </c>
      <c r="G287" s="56">
        <v>46.937992000000001</v>
      </c>
      <c r="H287" s="57">
        <v>197.5</v>
      </c>
      <c r="I287" s="57">
        <v>0.93290760887080637</v>
      </c>
      <c r="J287" s="56">
        <v>576150738</v>
      </c>
      <c r="K287" s="57">
        <v>90.261493461803042</v>
      </c>
      <c r="L287" s="57">
        <v>151.52614691816859</v>
      </c>
      <c r="M287" s="57">
        <v>17.78</v>
      </c>
      <c r="N287" s="58">
        <v>57.822747615117571</v>
      </c>
      <c r="O287" s="59">
        <v>1829.7821362553987</v>
      </c>
      <c r="P287" s="58">
        <v>60.992737875179955</v>
      </c>
    </row>
    <row r="288" spans="1:16">
      <c r="A288" s="55" t="s">
        <v>138</v>
      </c>
      <c r="B288" s="55" t="s">
        <v>233</v>
      </c>
      <c r="C288" s="56">
        <v>1535118620</v>
      </c>
      <c r="D288" s="56">
        <v>264000000</v>
      </c>
      <c r="E288" s="57">
        <v>57.20557799234598</v>
      </c>
      <c r="F288" s="57">
        <v>19.698890493232085</v>
      </c>
      <c r="G288" s="56">
        <v>59.070202000000002</v>
      </c>
      <c r="H288" s="57">
        <v>11.84</v>
      </c>
      <c r="I288" s="57">
        <v>0.14282561455993736</v>
      </c>
      <c r="J288" s="56">
        <v>-72765098</v>
      </c>
      <c r="K288" s="57">
        <v>-39.909243302331568</v>
      </c>
      <c r="L288" s="57">
        <v>151.5151515151515</v>
      </c>
      <c r="M288" s="57">
        <v>22.37</v>
      </c>
      <c r="N288" s="58">
        <v>52.184217437209142</v>
      </c>
      <c r="O288" s="59">
        <v>505.37093894378211</v>
      </c>
      <c r="P288" s="58">
        <v>16.845697964792738</v>
      </c>
    </row>
    <row r="289" spans="1:16">
      <c r="A289" s="25" t="s">
        <v>105</v>
      </c>
      <c r="B289" s="25" t="s">
        <v>376</v>
      </c>
      <c r="C289" s="26">
        <v>2277044993</v>
      </c>
      <c r="D289" s="26">
        <v>265000000</v>
      </c>
      <c r="E289" s="27">
        <v>1.8042265359775176</v>
      </c>
      <c r="F289" s="27">
        <v>3.4560416358155689E-2</v>
      </c>
      <c r="G289" s="26">
        <v>112.25637500000001</v>
      </c>
      <c r="H289" s="27">
        <v>197.5</v>
      </c>
      <c r="I289" s="27">
        <v>19.580934847012003</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10.714853333641063</v>
      </c>
      <c r="F290" s="37">
        <v>0.94031183270215557</v>
      </c>
      <c r="G290" s="36">
        <v>85.702517999999998</v>
      </c>
      <c r="H290" s="37">
        <v>43.56</v>
      </c>
      <c r="I290" s="37">
        <v>-7.3031014334852804</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17.434423831903366</v>
      </c>
      <c r="F291" s="103">
        <v>2.0985103312353597</v>
      </c>
      <c r="G291" s="102">
        <v>72.488142999999994</v>
      </c>
      <c r="H291" s="103">
        <v>31.66</v>
      </c>
      <c r="I291" s="103">
        <v>-1.6073494568869862</v>
      </c>
      <c r="J291" s="102">
        <v>-178534898</v>
      </c>
      <c r="K291" s="103">
        <v>-46.534319581597991</v>
      </c>
      <c r="L291" s="103">
        <v>149.25373134328359</v>
      </c>
      <c r="M291" s="103">
        <v>27.04</v>
      </c>
      <c r="N291" s="104">
        <v>0.22537048400226301</v>
      </c>
      <c r="O291" s="105">
        <v>869.64863739531461</v>
      </c>
      <c r="P291" s="104">
        <v>28.988287913177153</v>
      </c>
    </row>
    <row r="292" spans="1:16">
      <c r="A292" s="55" t="s">
        <v>160</v>
      </c>
      <c r="B292" s="55" t="s">
        <v>233</v>
      </c>
      <c r="C292" s="56">
        <v>1300173375</v>
      </c>
      <c r="D292" s="56">
        <v>270000000</v>
      </c>
      <c r="E292" s="57">
        <v>36.153543847646148</v>
      </c>
      <c r="F292" s="57">
        <v>33.475503562635325</v>
      </c>
      <c r="G292" s="56">
        <v>253.18759900000001</v>
      </c>
      <c r="H292" s="57">
        <v>4.37</v>
      </c>
      <c r="I292" s="57">
        <v>2.4761118369935442E-2</v>
      </c>
      <c r="J292" s="56">
        <v>-34355927</v>
      </c>
      <c r="K292" s="57">
        <v>-31.43562390268206</v>
      </c>
      <c r="L292" s="57">
        <v>148.14814814814815</v>
      </c>
      <c r="M292" s="57">
        <v>93.77</v>
      </c>
      <c r="N292" s="58">
        <v>48.800290493695904</v>
      </c>
      <c r="O292" s="59">
        <v>2284.3086793072343</v>
      </c>
      <c r="P292" s="58">
        <v>76.143622643574474</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282.54982579545003</v>
      </c>
      <c r="P293" s="43">
        <v>9.4183275265150019</v>
      </c>
    </row>
    <row r="294" spans="1:16">
      <c r="A294" s="80" t="s">
        <v>637</v>
      </c>
      <c r="B294" s="80" t="s">
        <v>352</v>
      </c>
      <c r="C294" s="81">
        <v>5401140707</v>
      </c>
      <c r="D294" s="81">
        <v>273000000</v>
      </c>
      <c r="E294" s="82">
        <v>27.603956811898119</v>
      </c>
      <c r="F294" s="82">
        <v>4.0445357966151088</v>
      </c>
      <c r="G294" s="81">
        <v>57.282293000000003</v>
      </c>
      <c r="H294" s="82">
        <v>25.3</v>
      </c>
      <c r="I294" s="82">
        <v>-1.1080589409770987</v>
      </c>
      <c r="J294" s="81">
        <v>66358096</v>
      </c>
      <c r="K294" s="82">
        <v>102.85105226647853</v>
      </c>
      <c r="L294" s="82">
        <v>146.52014652014651</v>
      </c>
      <c r="M294" s="82">
        <v>20.98</v>
      </c>
      <c r="N294" s="83">
        <v>48.971468798409411</v>
      </c>
      <c r="O294" s="84">
        <v>425.73561937578808</v>
      </c>
      <c r="P294" s="83">
        <v>14.191187312526269</v>
      </c>
    </row>
    <row r="295" spans="1:16">
      <c r="A295" s="55" t="s">
        <v>766</v>
      </c>
      <c r="B295" s="55" t="s">
        <v>233</v>
      </c>
      <c r="C295" s="56">
        <v>5199468670</v>
      </c>
      <c r="D295" s="56">
        <v>273350000</v>
      </c>
      <c r="E295" s="57">
        <v>19.220746526289378</v>
      </c>
      <c r="F295" s="57">
        <v>1.8504083377094509</v>
      </c>
      <c r="G295" s="56">
        <v>54.497838000000002</v>
      </c>
      <c r="H295" s="57">
        <v>38.200000000000003</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414.44529525734549</v>
      </c>
      <c r="P296" s="43">
        <v>13.81484317524485</v>
      </c>
    </row>
    <row r="297" spans="1:16">
      <c r="A297" s="75" t="s">
        <v>665</v>
      </c>
      <c r="B297" s="75" t="s">
        <v>350</v>
      </c>
      <c r="C297" s="76">
        <v>1571604579</v>
      </c>
      <c r="D297" s="76">
        <v>275000000</v>
      </c>
      <c r="E297" s="77">
        <v>24.985299664705089</v>
      </c>
      <c r="F297" s="77">
        <v>12.979376449197449</v>
      </c>
      <c r="G297" s="76">
        <v>204.47359800000001</v>
      </c>
      <c r="H297" s="77">
        <v>7.83</v>
      </c>
      <c r="I297" s="77">
        <v>-0.16583248053976618</v>
      </c>
      <c r="J297" s="76">
        <v>-81499033</v>
      </c>
      <c r="K297" s="77">
        <v>-23.619912152822721</v>
      </c>
      <c r="L297" s="77">
        <v>145.45454545454547</v>
      </c>
      <c r="M297" s="77">
        <v>74.349999999999994</v>
      </c>
      <c r="N297" s="78">
        <v>11.176025024455445</v>
      </c>
      <c r="O297" s="79">
        <v>160.08303721679374</v>
      </c>
      <c r="P297" s="78">
        <v>5.336101240559791</v>
      </c>
    </row>
    <row r="298" spans="1:16">
      <c r="A298" s="60" t="s">
        <v>136</v>
      </c>
      <c r="B298" s="60" t="s">
        <v>287</v>
      </c>
      <c r="C298" s="61">
        <v>16338135196</v>
      </c>
      <c r="D298" s="61">
        <v>277292576</v>
      </c>
      <c r="E298" s="62">
        <v>26.597407174844214</v>
      </c>
      <c r="F298" s="62">
        <v>9.5918208696810598</v>
      </c>
      <c r="G298" s="61">
        <v>137.36788300000001</v>
      </c>
      <c r="H298" s="62">
        <v>10.95</v>
      </c>
      <c r="I298" s="62">
        <v>0.15994937814549104</v>
      </c>
      <c r="J298" s="61">
        <v>-114083192</v>
      </c>
      <c r="K298" s="62">
        <v>-24.306172639349011</v>
      </c>
      <c r="L298" s="62">
        <v>144.25196872201872</v>
      </c>
      <c r="M298" s="62">
        <v>49.53</v>
      </c>
      <c r="N298" s="63">
        <v>30.453477499447047</v>
      </c>
      <c r="O298" s="64">
        <v>915.31040437165564</v>
      </c>
      <c r="P298" s="63">
        <v>30.510346812388523</v>
      </c>
    </row>
    <row r="299" spans="1:16">
      <c r="A299" s="35" t="s">
        <v>36</v>
      </c>
      <c r="B299" s="35" t="s">
        <v>208</v>
      </c>
      <c r="C299" s="36">
        <v>18685926047</v>
      </c>
      <c r="D299" s="36">
        <v>277500000</v>
      </c>
      <c r="E299" s="37">
        <v>28.136567965239269</v>
      </c>
      <c r="F299" s="37">
        <v>3.3797679237524649</v>
      </c>
      <c r="G299" s="36">
        <v>46.985779999999998</v>
      </c>
      <c r="H299" s="37">
        <v>30.26</v>
      </c>
      <c r="I299" s="37">
        <v>-0.8501622211600407</v>
      </c>
      <c r="J299" s="36">
        <v>149659919</v>
      </c>
      <c r="K299" s="37">
        <v>55.626115900811094</v>
      </c>
      <c r="L299" s="37">
        <v>144.14414414414415</v>
      </c>
      <c r="M299" s="37">
        <v>16.93</v>
      </c>
      <c r="N299" s="38">
        <v>30.207879709360263</v>
      </c>
      <c r="O299" s="39">
        <v>396.79998779296875</v>
      </c>
      <c r="P299" s="38">
        <v>13.226666259765626</v>
      </c>
    </row>
    <row r="300" spans="1:16">
      <c r="A300" s="35" t="s">
        <v>1263</v>
      </c>
      <c r="B300" s="35" t="s">
        <v>200</v>
      </c>
      <c r="C300" s="36">
        <v>14622631268</v>
      </c>
      <c r="D300" s="36">
        <v>280000000</v>
      </c>
      <c r="E300" s="37">
        <v>19.20659846531596</v>
      </c>
      <c r="F300" s="37">
        <v>1.5243332115330126</v>
      </c>
      <c r="G300" s="36">
        <v>51.990901999999998</v>
      </c>
      <c r="H300" s="37">
        <v>45.8</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63.127550984335279</v>
      </c>
      <c r="F301" s="103">
        <v>112.72776961488442</v>
      </c>
      <c r="G301" s="102">
        <v>236.45923999999999</v>
      </c>
      <c r="H301" s="103">
        <v>2.68</v>
      </c>
      <c r="I301" s="103">
        <v>-6.9338997670175484E-2</v>
      </c>
      <c r="J301" s="102">
        <v>1475420</v>
      </c>
      <c r="K301" s="103">
        <v>379.55294085751854</v>
      </c>
      <c r="L301" s="103">
        <v>142.85714285714286</v>
      </c>
      <c r="M301" s="103">
        <v>84.44</v>
      </c>
      <c r="N301" s="104">
        <v>5.6473695175796479</v>
      </c>
      <c r="O301" s="105">
        <v>546.70685022858913</v>
      </c>
      <c r="P301" s="104">
        <v>18.223561674286305</v>
      </c>
    </row>
    <row r="302" spans="1:16">
      <c r="A302" s="55" t="s">
        <v>32</v>
      </c>
      <c r="B302" s="55" t="s">
        <v>233</v>
      </c>
      <c r="C302" s="56">
        <v>2705096261</v>
      </c>
      <c r="D302" s="56">
        <v>284288125</v>
      </c>
      <c r="E302" s="57">
        <v>40.595976144377708</v>
      </c>
      <c r="F302" s="57">
        <v>14.279870516708254</v>
      </c>
      <c r="G302" s="56">
        <v>98.355564999999999</v>
      </c>
      <c r="H302" s="57">
        <v>10.02</v>
      </c>
      <c r="I302" s="57">
        <v>-0.12456396050197327</v>
      </c>
      <c r="J302" s="56">
        <v>10367317</v>
      </c>
      <c r="K302" s="57">
        <v>274.21571559932045</v>
      </c>
      <c r="L302" s="57">
        <v>140.70232444636932</v>
      </c>
      <c r="M302" s="57">
        <v>34.590000000000003</v>
      </c>
      <c r="N302" s="58">
        <v>39.457952659903924</v>
      </c>
      <c r="O302" s="59">
        <v>666.90511161153142</v>
      </c>
      <c r="P302" s="58">
        <v>22.230170387051047</v>
      </c>
    </row>
    <row r="303" spans="1:16">
      <c r="A303" s="55" t="s">
        <v>114</v>
      </c>
      <c r="B303" s="55" t="s">
        <v>233</v>
      </c>
      <c r="C303" s="56">
        <v>1413319947</v>
      </c>
      <c r="D303" s="56">
        <v>294204950</v>
      </c>
      <c r="E303" s="57">
        <v>69.986689881933884</v>
      </c>
      <c r="F303" s="57">
        <v>118.94206722547307</v>
      </c>
      <c r="G303" s="56">
        <v>733.94965300000001</v>
      </c>
      <c r="H303" s="57">
        <v>2.25</v>
      </c>
      <c r="I303" s="57">
        <v>6.2561102532901813E-2</v>
      </c>
      <c r="J303" s="56">
        <v>-101180902</v>
      </c>
      <c r="K303" s="57">
        <v>-5.8154245353535199</v>
      </c>
      <c r="L303" s="57">
        <v>135.95964309913887</v>
      </c>
      <c r="M303" s="57">
        <v>86.34</v>
      </c>
      <c r="N303" s="58">
        <v>50.151909444614752</v>
      </c>
      <c r="O303" s="59">
        <v>551.95890749623584</v>
      </c>
      <c r="P303" s="58">
        <v>18.398630249874529</v>
      </c>
    </row>
    <row r="304" spans="1:16">
      <c r="A304" s="45" t="s">
        <v>130</v>
      </c>
      <c r="B304" s="45" t="s">
        <v>426</v>
      </c>
      <c r="C304" s="46">
        <v>753453064</v>
      </c>
      <c r="D304" s="46">
        <v>298200000</v>
      </c>
      <c r="E304" s="47">
        <v>45.344153217327829</v>
      </c>
      <c r="F304" s="47">
        <v>15.205953459868487</v>
      </c>
      <c r="G304" s="46">
        <v>83.863085999999996</v>
      </c>
      <c r="H304" s="47">
        <v>10.52</v>
      </c>
      <c r="I304" s="47">
        <v>-0.1585281777496732</v>
      </c>
      <c r="J304" s="46">
        <v>-7762713</v>
      </c>
      <c r="K304" s="47">
        <v>-384.14404860774835</v>
      </c>
      <c r="L304" s="47">
        <v>134.1381623071764</v>
      </c>
      <c r="M304" s="47">
        <v>28.12</v>
      </c>
      <c r="N304" s="48">
        <v>24.993520669107358</v>
      </c>
      <c r="O304" s="49">
        <v>152.40470274635879</v>
      </c>
      <c r="P304" s="48">
        <v>5.0801567582119596</v>
      </c>
    </row>
    <row r="305" spans="1:16">
      <c r="A305" s="40" t="s">
        <v>257</v>
      </c>
      <c r="B305" s="40" t="s">
        <v>255</v>
      </c>
      <c r="C305" s="41">
        <v>4481586649</v>
      </c>
      <c r="D305" s="41">
        <v>300000000</v>
      </c>
      <c r="E305" s="42">
        <v>18.662342975046208</v>
      </c>
      <c r="F305" s="42">
        <v>4.1471873277880462</v>
      </c>
      <c r="G305" s="41">
        <v>140.647705</v>
      </c>
      <c r="H305" s="42">
        <v>15.24</v>
      </c>
      <c r="I305" s="42">
        <v>-0.26901255216696818</v>
      </c>
      <c r="J305" s="41">
        <v>-211813709</v>
      </c>
      <c r="K305" s="42">
        <v>-21.245083810887802</v>
      </c>
      <c r="L305" s="42">
        <v>133.33333333333334</v>
      </c>
      <c r="M305" s="42">
        <v>46.88</v>
      </c>
      <c r="N305" s="43">
        <v>30.458782691895003</v>
      </c>
      <c r="O305" s="44">
        <v>402.01440448420306</v>
      </c>
      <c r="P305" s="43">
        <v>13.400480149473434</v>
      </c>
    </row>
    <row r="306" spans="1:16">
      <c r="A306" s="70" t="s">
        <v>698</v>
      </c>
      <c r="B306" s="70" t="s">
        <v>699</v>
      </c>
      <c r="C306" s="71">
        <v>1839661730</v>
      </c>
      <c r="D306" s="71">
        <v>300000000</v>
      </c>
      <c r="E306" s="72">
        <v>10.196486290824183</v>
      </c>
      <c r="F306" s="72">
        <v>0.86704815398164814</v>
      </c>
      <c r="G306" s="71">
        <v>153.859475</v>
      </c>
      <c r="H306" s="72">
        <v>25.5</v>
      </c>
      <c r="I306" s="72">
        <v>-2.7449034953180842</v>
      </c>
      <c r="J306" s="71">
        <v>378885188</v>
      </c>
      <c r="K306" s="72">
        <v>31.038426342494024</v>
      </c>
      <c r="L306" s="72">
        <v>133.33333333333334</v>
      </c>
      <c r="M306" s="72">
        <v>51.28</v>
      </c>
      <c r="N306" s="73">
        <v>0</v>
      </c>
      <c r="O306" s="74">
        <v>873.66110040351066</v>
      </c>
      <c r="P306" s="73">
        <v>29.122036680117024</v>
      </c>
    </row>
    <row r="307" spans="1:16">
      <c r="A307" s="40" t="s">
        <v>319</v>
      </c>
      <c r="B307" s="40" t="s">
        <v>255</v>
      </c>
      <c r="C307" s="41">
        <v>8232091507</v>
      </c>
      <c r="D307" s="41">
        <v>300000000</v>
      </c>
      <c r="E307" s="42">
        <v>40.744815222262964</v>
      </c>
      <c r="F307" s="42">
        <v>11.318004228406378</v>
      </c>
      <c r="G307" s="41">
        <v>75.779038999999997</v>
      </c>
      <c r="H307" s="42">
        <v>12.96</v>
      </c>
      <c r="I307" s="42">
        <v>-2.1379985694219172E-2</v>
      </c>
      <c r="J307" s="41">
        <v>46750790</v>
      </c>
      <c r="K307" s="42">
        <v>77.0040463487355</v>
      </c>
      <c r="L307" s="42">
        <v>133.33333333333334</v>
      </c>
      <c r="M307" s="42">
        <v>25.25</v>
      </c>
      <c r="N307" s="43">
        <v>59.146560517776486</v>
      </c>
      <c r="O307" s="44">
        <v>687.46093825241405</v>
      </c>
      <c r="P307" s="43">
        <v>22.915364608413803</v>
      </c>
    </row>
    <row r="308" spans="1:16">
      <c r="A308" s="80" t="s">
        <v>334</v>
      </c>
      <c r="B308" s="80" t="s">
        <v>352</v>
      </c>
      <c r="C308" s="81">
        <v>4344913335</v>
      </c>
      <c r="D308" s="81">
        <v>300000000</v>
      </c>
      <c r="E308" s="82">
        <v>3.3977374466342867</v>
      </c>
      <c r="F308" s="82">
        <v>0.25740435201774897</v>
      </c>
      <c r="G308" s="81">
        <v>263.25921499999998</v>
      </c>
      <c r="H308" s="82">
        <v>44.72</v>
      </c>
      <c r="I308" s="82">
        <v>-0.38049257535979564</v>
      </c>
      <c r="J308" s="81">
        <v>117445317</v>
      </c>
      <c r="K308" s="82">
        <v>112.39273167443534</v>
      </c>
      <c r="L308" s="82">
        <v>133.33333333333334</v>
      </c>
      <c r="M308" s="82">
        <v>87.75</v>
      </c>
      <c r="N308" s="83">
        <v>21.150241298793865</v>
      </c>
      <c r="O308" s="84">
        <v>1053.8717741140836</v>
      </c>
      <c r="P308" s="83">
        <v>35.129059137136117</v>
      </c>
    </row>
    <row r="309" spans="1:16">
      <c r="A309" s="50" t="s">
        <v>401</v>
      </c>
      <c r="B309" s="50" t="s">
        <v>355</v>
      </c>
      <c r="C309" s="51">
        <v>3159865956</v>
      </c>
      <c r="D309" s="51">
        <v>300000000</v>
      </c>
      <c r="E309" s="52">
        <v>13.8681040679171</v>
      </c>
      <c r="F309" s="52">
        <v>1.3596180458742255</v>
      </c>
      <c r="G309" s="51">
        <v>82.764232000000007</v>
      </c>
      <c r="H309" s="52">
        <v>34.86</v>
      </c>
      <c r="I309" s="52">
        <v>-0.66415291016024725</v>
      </c>
      <c r="J309" s="51">
        <v>82928795</v>
      </c>
      <c r="K309" s="52">
        <v>122.99708442646489</v>
      </c>
      <c r="L309" s="52">
        <v>133.33333333333334</v>
      </c>
      <c r="M309" s="52">
        <v>27.58</v>
      </c>
      <c r="N309" s="53">
        <v>15.003075765692493</v>
      </c>
      <c r="O309" s="54">
        <v>282.98846490333517</v>
      </c>
      <c r="P309" s="53">
        <v>9.4329488301111724</v>
      </c>
    </row>
    <row r="310" spans="1:16">
      <c r="A310" s="75" t="s">
        <v>358</v>
      </c>
      <c r="B310" s="75" t="s">
        <v>679</v>
      </c>
      <c r="C310" s="76">
        <v>12992829112</v>
      </c>
      <c r="D310" s="76">
        <v>300000000</v>
      </c>
      <c r="E310" s="77">
        <v>13.274870802319917</v>
      </c>
      <c r="F310" s="77">
        <v>1.3014579217960702</v>
      </c>
      <c r="G310" s="76">
        <v>87.924075000000002</v>
      </c>
      <c r="H310" s="77">
        <v>34.28</v>
      </c>
      <c r="I310" s="77">
        <v>-0.31322154265246382</v>
      </c>
      <c r="J310" s="76">
        <v>-369030105</v>
      </c>
      <c r="K310" s="77">
        <v>-27.640021401505983</v>
      </c>
      <c r="L310" s="77">
        <v>133.33333333333334</v>
      </c>
      <c r="M310" s="77">
        <v>29.3</v>
      </c>
      <c r="N310" s="78">
        <v>38.873591189468115</v>
      </c>
      <c r="O310" s="79">
        <v>672.3436033095694</v>
      </c>
      <c r="P310" s="78">
        <v>22.411453443652313</v>
      </c>
    </row>
    <row r="311" spans="1:16">
      <c r="A311" s="90" t="s">
        <v>110</v>
      </c>
      <c r="B311" s="90" t="s">
        <v>609</v>
      </c>
      <c r="C311" s="91">
        <v>5800330455</v>
      </c>
      <c r="D311" s="91">
        <v>300000000</v>
      </c>
      <c r="E311" s="92">
        <v>27.827867940069908</v>
      </c>
      <c r="F311" s="92">
        <v>13.251365685747576</v>
      </c>
      <c r="G311" s="91">
        <v>195.306963</v>
      </c>
      <c r="H311" s="92">
        <v>7.36</v>
      </c>
      <c r="I311" s="92">
        <v>-0.15496327284872891</v>
      </c>
      <c r="J311" s="91">
        <v>-135829425</v>
      </c>
      <c r="K311" s="92">
        <v>-15.460567546391365</v>
      </c>
      <c r="L311" s="92">
        <v>133.33333333333334</v>
      </c>
      <c r="M311" s="92">
        <v>65.099999999999994</v>
      </c>
      <c r="N311" s="93">
        <v>21.105068641847289</v>
      </c>
      <c r="O311" s="94">
        <v>557.80476748942306</v>
      </c>
      <c r="P311" s="93">
        <v>18.593492249647436</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513.36225449130325</v>
      </c>
      <c r="P312" s="28">
        <v>17.112075149710108</v>
      </c>
    </row>
    <row r="313" spans="1:16">
      <c r="A313" s="45" t="s">
        <v>542</v>
      </c>
      <c r="B313" s="45" t="s">
        <v>375</v>
      </c>
      <c r="C313" s="46">
        <v>7612948946</v>
      </c>
      <c r="D313" s="46">
        <v>300500000</v>
      </c>
      <c r="E313" s="47">
        <v>20.184798694883209</v>
      </c>
      <c r="F313" s="47">
        <v>3.0532141423208605</v>
      </c>
      <c r="G313" s="46">
        <v>89.692524000000006</v>
      </c>
      <c r="H313" s="47">
        <v>22.1</v>
      </c>
      <c r="I313" s="47">
        <v>9.2102804633135804E-2</v>
      </c>
      <c r="J313" s="46">
        <v>-43799995</v>
      </c>
      <c r="K313" s="47">
        <v>-150.93609028950803</v>
      </c>
      <c r="L313" s="47">
        <v>133.11148086522462</v>
      </c>
      <c r="M313" s="47">
        <v>29.84</v>
      </c>
      <c r="N313" s="48">
        <v>27.2664171710788</v>
      </c>
      <c r="O313" s="49">
        <v>1442.4299076978687</v>
      </c>
      <c r="P313" s="48">
        <v>48.08099692326229</v>
      </c>
    </row>
    <row r="314" spans="1:16">
      <c r="A314" s="55" t="s">
        <v>159</v>
      </c>
      <c r="B314" s="55" t="s">
        <v>233</v>
      </c>
      <c r="C314" s="56">
        <v>10497610768</v>
      </c>
      <c r="D314" s="56">
        <v>303345000</v>
      </c>
      <c r="E314" s="57">
        <v>35.13120885265932</v>
      </c>
      <c r="F314" s="57">
        <v>10.52842888240342</v>
      </c>
      <c r="G314" s="56">
        <v>100.333235</v>
      </c>
      <c r="H314" s="57">
        <v>11.35</v>
      </c>
      <c r="I314" s="57">
        <v>8.1421966637311272E-2</v>
      </c>
      <c r="J314" s="56">
        <v>128453668</v>
      </c>
      <c r="K314" s="57">
        <v>25.976642410865214</v>
      </c>
      <c r="L314" s="57">
        <v>131.86306021196987</v>
      </c>
      <c r="M314" s="57">
        <v>33.07</v>
      </c>
      <c r="N314" s="58">
        <v>42.655630642885299</v>
      </c>
      <c r="O314" s="59">
        <v>1360.1985627968297</v>
      </c>
      <c r="P314" s="58">
        <v>45.339952093227659</v>
      </c>
    </row>
    <row r="315" spans="1:16">
      <c r="A315" s="40" t="s">
        <v>261</v>
      </c>
      <c r="B315" s="40" t="s">
        <v>255</v>
      </c>
      <c r="C315" s="41">
        <v>26090409000</v>
      </c>
      <c r="D315" s="41">
        <v>305117000</v>
      </c>
      <c r="E315" s="42">
        <v>17.322781483710177</v>
      </c>
      <c r="F315" s="42">
        <v>0.76721926890916969</v>
      </c>
      <c r="G315" s="41">
        <v>31.206356</v>
      </c>
      <c r="H315" s="42">
        <v>74.05</v>
      </c>
      <c r="I315" s="42">
        <v>-1.4187618409846436</v>
      </c>
      <c r="J315" s="41">
        <v>28632000</v>
      </c>
      <c r="K315" s="42">
        <v>788.58123777591504</v>
      </c>
      <c r="L315" s="42">
        <v>131.09725121838508</v>
      </c>
      <c r="M315" s="42">
        <v>10.220000000000001</v>
      </c>
      <c r="N315" s="43">
        <v>53.551947476257801</v>
      </c>
      <c r="O315" s="44">
        <v>122.16192490047827</v>
      </c>
      <c r="P315" s="43">
        <v>4.0720641633492756</v>
      </c>
    </row>
    <row r="316" spans="1:16">
      <c r="A316" t="s">
        <v>2173</v>
      </c>
      <c r="C316" s="14">
        <v>3336153653</v>
      </c>
      <c r="D316" s="14">
        <v>307000000</v>
      </c>
      <c r="E316" s="19">
        <v>0</v>
      </c>
      <c r="F316" s="19">
        <v>0</v>
      </c>
      <c r="G316" s="14">
        <v>0</v>
      </c>
      <c r="H316" s="19">
        <v>88.25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30.733332046795905</v>
      </c>
      <c r="F317" s="57">
        <v>9.7672376531946625</v>
      </c>
      <c r="G317" s="56">
        <v>118.75529</v>
      </c>
      <c r="H317" s="57">
        <v>10.96</v>
      </c>
      <c r="I317" s="57">
        <v>4.3967989859524437E-2</v>
      </c>
      <c r="J317" s="56">
        <v>49521257</v>
      </c>
      <c r="K317" s="57">
        <v>63.539857035535263</v>
      </c>
      <c r="L317" s="57">
        <v>127.12240427849011</v>
      </c>
      <c r="M317" s="57">
        <v>37.74</v>
      </c>
      <c r="N317" s="58">
        <v>46.025382095931761</v>
      </c>
      <c r="O317" s="59">
        <v>1217.4587374658909</v>
      </c>
      <c r="P317" s="58">
        <v>40.581957915529692</v>
      </c>
    </row>
    <row r="318" spans="1:16">
      <c r="A318" s="50" t="s">
        <v>283</v>
      </c>
      <c r="B318" s="50" t="s">
        <v>355</v>
      </c>
      <c r="C318" s="51">
        <v>5879015160</v>
      </c>
      <c r="D318" s="51">
        <v>322274086</v>
      </c>
      <c r="E318" s="52">
        <v>3.8037731108368416</v>
      </c>
      <c r="F318" s="52">
        <v>0.14393796763859226</v>
      </c>
      <c r="G318" s="51">
        <v>127.238255</v>
      </c>
      <c r="H318" s="52">
        <v>82.65</v>
      </c>
      <c r="I318" s="52">
        <v>3.0934732013495818</v>
      </c>
      <c r="J318" s="51">
        <v>307486341</v>
      </c>
      <c r="K318" s="52">
        <v>85.943573838292863</v>
      </c>
      <c r="L318" s="52">
        <v>124.11795343669053</v>
      </c>
      <c r="M318" s="52">
        <v>39.479999999999997</v>
      </c>
      <c r="N318" s="53">
        <v>31.807439687424072</v>
      </c>
      <c r="O318" s="54">
        <v>2062.800307285077</v>
      </c>
      <c r="P318" s="53">
        <v>68.760010242835904</v>
      </c>
    </row>
    <row r="319" spans="1:16">
      <c r="A319" s="55" t="s">
        <v>744</v>
      </c>
      <c r="B319" s="55" t="s">
        <v>233</v>
      </c>
      <c r="C319" s="56">
        <v>25145763000</v>
      </c>
      <c r="D319" s="56">
        <v>322508000</v>
      </c>
      <c r="E319" s="57">
        <v>16.863810674302822</v>
      </c>
      <c r="F319" s="57">
        <v>0.35814786784736491</v>
      </c>
      <c r="G319" s="56">
        <v>16.157962000000001</v>
      </c>
      <c r="H319" s="57">
        <v>146.80000000000001</v>
      </c>
      <c r="I319" s="57">
        <v>5.7777883905277463</v>
      </c>
      <c r="J319" s="56">
        <v>-820079000</v>
      </c>
      <c r="K319" s="57">
        <v>-57.416624495932709</v>
      </c>
      <c r="L319" s="57">
        <v>124.02793109008148</v>
      </c>
      <c r="M319" s="57">
        <v>5.01</v>
      </c>
      <c r="N319" s="58">
        <v>43.228944814451651</v>
      </c>
      <c r="O319" s="59">
        <v>1634.0471456336702</v>
      </c>
      <c r="P319" s="58">
        <v>54.468238187789005</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395.15419075974739</v>
      </c>
      <c r="P320" s="28">
        <v>13.171806358658246</v>
      </c>
    </row>
    <row r="321" spans="1:16">
      <c r="A321" s="35" t="s">
        <v>361</v>
      </c>
      <c r="B321" s="35" t="s">
        <v>200</v>
      </c>
      <c r="C321" s="36">
        <v>6812645348</v>
      </c>
      <c r="D321" s="36">
        <v>324000000</v>
      </c>
      <c r="E321" s="37">
        <v>56.804208628361614</v>
      </c>
      <c r="F321" s="37">
        <v>7.9691650713189697</v>
      </c>
      <c r="G321" s="36">
        <v>32.008808999999999</v>
      </c>
      <c r="H321" s="37">
        <v>22.02</v>
      </c>
      <c r="I321" s="37">
        <v>-2.0044832955839809E-2</v>
      </c>
      <c r="J321" s="36">
        <v>-40736806</v>
      </c>
      <c r="K321" s="37">
        <v>-174.97689926893139</v>
      </c>
      <c r="L321" s="37">
        <v>123.45679012345678</v>
      </c>
      <c r="M321" s="37">
        <v>9.8699999999999992</v>
      </c>
      <c r="N321" s="38">
        <v>66.348617699494284</v>
      </c>
      <c r="O321" s="39">
        <v>462.19644820561302</v>
      </c>
      <c r="P321" s="38">
        <v>15.406548273520434</v>
      </c>
    </row>
    <row r="322" spans="1:16">
      <c r="A322" s="25" t="s">
        <v>172</v>
      </c>
      <c r="B322" s="25" t="s">
        <v>353</v>
      </c>
      <c r="C322" s="26">
        <v>446326737</v>
      </c>
      <c r="D322" s="26">
        <v>324000000</v>
      </c>
      <c r="E322" s="27">
        <v>34.058708555826534</v>
      </c>
      <c r="F322" s="27">
        <v>26.279867712829116</v>
      </c>
      <c r="G322" s="26">
        <v>267.548676</v>
      </c>
      <c r="H322" s="27">
        <v>4.3899999999999997</v>
      </c>
      <c r="I322" s="27">
        <v>0.1352315973900593</v>
      </c>
      <c r="J322" s="26">
        <v>-12403957</v>
      </c>
      <c r="K322" s="27">
        <v>-104.48278722668903</v>
      </c>
      <c r="L322" s="27">
        <v>123.45679012345678</v>
      </c>
      <c r="M322" s="27">
        <v>82.57</v>
      </c>
      <c r="N322" s="28">
        <v>35.789087952675509</v>
      </c>
      <c r="O322" s="29">
        <v>2007.6774237311079</v>
      </c>
      <c r="P322" s="28">
        <v>66.922580791036935</v>
      </c>
    </row>
    <row r="323" spans="1:16">
      <c r="A323" s="55" t="s">
        <v>406</v>
      </c>
      <c r="B323" s="55" t="s">
        <v>233</v>
      </c>
      <c r="C323" s="56">
        <v>7271413193</v>
      </c>
      <c r="D323" s="56">
        <v>330000000</v>
      </c>
      <c r="E323" s="57">
        <v>62.787128481693429</v>
      </c>
      <c r="F323" s="57">
        <v>0.52270336731346512</v>
      </c>
      <c r="G323" s="56">
        <v>1.7811269999999999</v>
      </c>
      <c r="H323" s="57">
        <v>364.25</v>
      </c>
      <c r="I323" s="57">
        <v>2.3628819052368044</v>
      </c>
      <c r="J323" s="56">
        <v>-339048262</v>
      </c>
      <c r="K323" s="57">
        <v>-354.28584500456753</v>
      </c>
      <c r="L323" s="57">
        <v>121.21212121212122</v>
      </c>
      <c r="M323" s="57">
        <v>0.53</v>
      </c>
      <c r="N323" s="58">
        <v>45.498581235768057</v>
      </c>
      <c r="O323" s="59">
        <v>400.59401986543583</v>
      </c>
      <c r="P323" s="58">
        <v>13.353133995514527</v>
      </c>
    </row>
    <row r="324" spans="1:16">
      <c r="A324" s="70" t="s">
        <v>774</v>
      </c>
      <c r="B324" s="70" t="s">
        <v>221</v>
      </c>
      <c r="C324" s="71">
        <v>1994126679</v>
      </c>
      <c r="D324" s="71">
        <v>330000000</v>
      </c>
      <c r="E324" s="72">
        <v>37.184597916435429</v>
      </c>
      <c r="F324" s="72">
        <v>14.085074968346753</v>
      </c>
      <c r="G324" s="71">
        <v>119.817104</v>
      </c>
      <c r="H324" s="72">
        <v>8.98</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1618.1059387424348</v>
      </c>
      <c r="P325" s="93">
        <v>53.936864624747827</v>
      </c>
    </row>
    <row r="326" spans="1:16">
      <c r="A326" s="35" t="s">
        <v>128</v>
      </c>
      <c r="B326" s="35" t="s">
        <v>208</v>
      </c>
      <c r="C326" s="36">
        <v>739991756</v>
      </c>
      <c r="D326" s="36">
        <v>331056000</v>
      </c>
      <c r="E326" s="37">
        <v>3.663303071285164</v>
      </c>
      <c r="F326" s="37">
        <v>0.31615739342201615</v>
      </c>
      <c r="G326" s="36">
        <v>306.919645</v>
      </c>
      <c r="H326" s="37">
        <v>35.58</v>
      </c>
      <c r="I326" s="37">
        <v>1.0438788335434168</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65.307122615557887</v>
      </c>
      <c r="F327" s="72">
        <v>5.9607147755955525</v>
      </c>
      <c r="G327" s="71">
        <v>18.464296999999998</v>
      </c>
      <c r="H327" s="72">
        <v>33.18</v>
      </c>
      <c r="I327" s="72">
        <v>-0.75398993806408043</v>
      </c>
      <c r="J327" s="71">
        <v>85099618</v>
      </c>
      <c r="K327" s="72">
        <v>128.74625286802109</v>
      </c>
      <c r="L327" s="72">
        <v>120.4791022581621</v>
      </c>
      <c r="M327" s="72">
        <v>5.56</v>
      </c>
      <c r="N327" s="73">
        <v>29.746366599996623</v>
      </c>
      <c r="O327" s="74">
        <v>685.93037331368998</v>
      </c>
      <c r="P327" s="73">
        <v>22.864345777122999</v>
      </c>
    </row>
    <row r="328" spans="1:16">
      <c r="A328" s="30" t="s">
        <v>14</v>
      </c>
      <c r="B328" s="30" t="s">
        <v>349</v>
      </c>
      <c r="C328" s="31">
        <v>8079434926</v>
      </c>
      <c r="D328" s="31">
        <v>333000000</v>
      </c>
      <c r="E328" s="32">
        <v>1.3493420966355798</v>
      </c>
      <c r="F328" s="32">
        <v>1.5828431126074276E-2</v>
      </c>
      <c r="G328" s="31">
        <v>115.707533</v>
      </c>
      <c r="H328" s="32">
        <v>256.25</v>
      </c>
      <c r="I328" s="32">
        <v>5.7667169360769321</v>
      </c>
      <c r="J328" s="31">
        <v>1490626344</v>
      </c>
      <c r="K328" s="32">
        <v>57.189382398302762</v>
      </c>
      <c r="L328" s="32">
        <v>120.12012012012012</v>
      </c>
      <c r="M328" s="32">
        <v>34.74</v>
      </c>
      <c r="N328" s="33">
        <v>47.912031014503867</v>
      </c>
      <c r="O328" s="34">
        <v>1604.0480249186428</v>
      </c>
      <c r="P328" s="33">
        <v>53.468267497288096</v>
      </c>
    </row>
    <row r="329" spans="1:16">
      <c r="A329" s="70" t="s">
        <v>701</v>
      </c>
      <c r="B329" s="70" t="s">
        <v>699</v>
      </c>
      <c r="C329" s="71">
        <v>13307866000</v>
      </c>
      <c r="D329" s="71">
        <v>333333333</v>
      </c>
      <c r="E329" s="72">
        <v>0.21038790290598289</v>
      </c>
      <c r="F329" s="72">
        <v>1.8953865145618991E-4</v>
      </c>
      <c r="G329" s="71">
        <v>84.532953000000006</v>
      </c>
      <c r="H329" s="72">
        <v>2250</v>
      </c>
      <c r="I329" s="72">
        <v>-3.8660983808986202</v>
      </c>
      <c r="J329" s="71">
        <v>1179195000</v>
      </c>
      <c r="K329" s="72">
        <v>941.32013694935949</v>
      </c>
      <c r="L329" s="72">
        <v>120.00000012</v>
      </c>
      <c r="M329" s="72">
        <v>25.35</v>
      </c>
      <c r="N329" s="73">
        <v>0</v>
      </c>
      <c r="O329" s="74">
        <v>1635.4259376505231</v>
      </c>
      <c r="P329" s="73">
        <v>54.514197921684101</v>
      </c>
    </row>
    <row r="330" spans="1:16">
      <c r="A330" s="40" t="s">
        <v>262</v>
      </c>
      <c r="B330" s="40" t="s">
        <v>255</v>
      </c>
      <c r="C330" s="41">
        <v>35388745864</v>
      </c>
      <c r="D330" s="41">
        <v>334000000</v>
      </c>
      <c r="E330" s="42">
        <v>1.1758376832272586</v>
      </c>
      <c r="F330" s="42">
        <v>7.303884036246544E-3</v>
      </c>
      <c r="G330" s="41">
        <v>70.556014000000005</v>
      </c>
      <c r="H330" s="42">
        <v>482.25</v>
      </c>
      <c r="I330" s="42">
        <v>12.788278956556496</v>
      </c>
      <c r="J330" s="41">
        <v>3685710974</v>
      </c>
      <c r="K330" s="42">
        <v>43.678953975407403</v>
      </c>
      <c r="L330" s="42">
        <v>119.76047904191617</v>
      </c>
      <c r="M330" s="42">
        <v>21.12</v>
      </c>
      <c r="N330" s="43">
        <v>41.265120286241007</v>
      </c>
      <c r="O330" s="44">
        <v>1876.3015214369339</v>
      </c>
      <c r="P330" s="43">
        <v>62.543384047897796</v>
      </c>
    </row>
    <row r="331" spans="1:16">
      <c r="A331" s="70" t="s">
        <v>78</v>
      </c>
      <c r="B331" s="70" t="s">
        <v>221</v>
      </c>
      <c r="C331" s="71">
        <v>6825401407</v>
      </c>
      <c r="D331" s="71">
        <v>335348000</v>
      </c>
      <c r="E331" s="72">
        <v>27.153388066316506</v>
      </c>
      <c r="F331" s="72">
        <v>10.121347102978289</v>
      </c>
      <c r="G331" s="71">
        <v>166.28656799999999</v>
      </c>
      <c r="H331" s="72">
        <v>8.86</v>
      </c>
      <c r="I331" s="72">
        <v>-7.6063502118651982E-2</v>
      </c>
      <c r="J331" s="71">
        <v>-244353964</v>
      </c>
      <c r="K331" s="72">
        <v>-10.979089334519657</v>
      </c>
      <c r="L331" s="72">
        <v>119.27907725705833</v>
      </c>
      <c r="M331" s="72">
        <v>49.58</v>
      </c>
      <c r="N331" s="73">
        <v>2.9868246776869745</v>
      </c>
      <c r="O331" s="74">
        <v>254.91342364063743</v>
      </c>
      <c r="P331" s="73">
        <v>8.4971141213545813</v>
      </c>
    </row>
    <row r="332" spans="1:16">
      <c r="A332" s="45" t="s">
        <v>266</v>
      </c>
      <c r="B332" s="45" t="s">
        <v>375</v>
      </c>
      <c r="C332" s="46">
        <v>26375357000</v>
      </c>
      <c r="D332" s="46">
        <v>335456000</v>
      </c>
      <c r="E332" s="47">
        <v>10.502164749458677</v>
      </c>
      <c r="F332" s="47">
        <v>1.3044637684051308</v>
      </c>
      <c r="G332" s="46">
        <v>158.330939</v>
      </c>
      <c r="H332" s="47">
        <v>24.06</v>
      </c>
      <c r="I332" s="47">
        <v>-1.3219751224077925E-2</v>
      </c>
      <c r="J332" s="46">
        <v>-3142265000</v>
      </c>
      <c r="K332" s="47">
        <v>-2.5621467317365023</v>
      </c>
      <c r="L332" s="47">
        <v>119.24067537918535</v>
      </c>
      <c r="M332" s="47">
        <v>47.19</v>
      </c>
      <c r="N332" s="48">
        <v>82.337361774977069</v>
      </c>
      <c r="O332" s="49">
        <v>1674.3201166988601</v>
      </c>
      <c r="P332" s="48">
        <v>55.810670556628672</v>
      </c>
    </row>
    <row r="333" spans="1:16">
      <c r="A333" s="90" t="s">
        <v>164</v>
      </c>
      <c r="B333" s="90" t="s">
        <v>609</v>
      </c>
      <c r="C333" s="91">
        <v>19043468866</v>
      </c>
      <c r="D333" s="91">
        <v>336600000</v>
      </c>
      <c r="E333" s="92">
        <v>28.39409314908956</v>
      </c>
      <c r="F333" s="92">
        <v>5.6237063079995169</v>
      </c>
      <c r="G333" s="91">
        <v>90.484284000000002</v>
      </c>
      <c r="H333" s="92">
        <v>15.57</v>
      </c>
      <c r="I333" s="92">
        <v>-0.2511577399884608</v>
      </c>
      <c r="J333" s="91">
        <v>27939397</v>
      </c>
      <c r="K333" s="92">
        <v>180.71256154884088</v>
      </c>
      <c r="L333" s="92">
        <v>118.83541295306001</v>
      </c>
      <c r="M333" s="92">
        <v>26.88</v>
      </c>
      <c r="N333" s="93">
        <v>0.1546630731356351</v>
      </c>
      <c r="O333" s="94">
        <v>400.87344013638585</v>
      </c>
      <c r="P333" s="93">
        <v>13.362448004546195</v>
      </c>
    </row>
    <row r="334" spans="1:16">
      <c r="A334" s="101" t="s">
        <v>469</v>
      </c>
      <c r="B334" s="101" t="s">
        <v>696</v>
      </c>
      <c r="C334" s="102">
        <v>443218015</v>
      </c>
      <c r="D334" s="102">
        <v>347500000</v>
      </c>
      <c r="E334" s="103">
        <v>32.458402290448255</v>
      </c>
      <c r="F334" s="103">
        <v>31.135158072372427</v>
      </c>
      <c r="G334" s="102">
        <v>335.80419000000001</v>
      </c>
      <c r="H334" s="103">
        <v>3.67</v>
      </c>
      <c r="I334" s="103">
        <v>-0.34816177026074691</v>
      </c>
      <c r="J334" s="102">
        <v>-20352695</v>
      </c>
      <c r="K334" s="103">
        <v>-51.221717811818039</v>
      </c>
      <c r="L334" s="103">
        <v>115.10791366906474</v>
      </c>
      <c r="M334" s="103">
        <v>96.63</v>
      </c>
      <c r="N334" s="104">
        <v>15.606924946468032</v>
      </c>
      <c r="O334" s="105">
        <v>747.8003198991471</v>
      </c>
      <c r="P334" s="104">
        <v>24.926677329971572</v>
      </c>
    </row>
    <row r="335" spans="1:16">
      <c r="A335" s="90" t="s">
        <v>389</v>
      </c>
      <c r="B335" s="90" t="s">
        <v>390</v>
      </c>
      <c r="C335" s="91">
        <v>1471327206</v>
      </c>
      <c r="D335" s="91">
        <v>350000000</v>
      </c>
      <c r="E335" s="92">
        <v>32.389090139850019</v>
      </c>
      <c r="F335" s="92">
        <v>13.220036791775518</v>
      </c>
      <c r="G335" s="91">
        <v>172.747309</v>
      </c>
      <c r="H335" s="92">
        <v>7.15</v>
      </c>
      <c r="I335" s="92">
        <v>-0.2528236464237601</v>
      </c>
      <c r="J335" s="91">
        <v>171355700</v>
      </c>
      <c r="K335" s="92">
        <v>14.29774439951516</v>
      </c>
      <c r="L335" s="92">
        <v>114.28571428571429</v>
      </c>
      <c r="M335" s="92">
        <v>49.35</v>
      </c>
      <c r="N335" s="93">
        <v>88.73511689090617</v>
      </c>
      <c r="O335" s="94">
        <v>834.91921647185723</v>
      </c>
      <c r="P335" s="93">
        <v>27.830640549061908</v>
      </c>
    </row>
    <row r="336" spans="1:16">
      <c r="A336" s="55" t="s">
        <v>456</v>
      </c>
      <c r="B336" s="55" t="s">
        <v>233</v>
      </c>
      <c r="C336" s="56">
        <v>10885731681</v>
      </c>
      <c r="D336" s="56">
        <v>350000000</v>
      </c>
      <c r="E336" s="57">
        <v>12.768082449637058</v>
      </c>
      <c r="F336" s="57">
        <v>2.2800147231494745</v>
      </c>
      <c r="G336" s="56">
        <v>185.064885</v>
      </c>
      <c r="H336" s="57">
        <v>16.93</v>
      </c>
      <c r="I336" s="57">
        <v>-1.4478270887579292</v>
      </c>
      <c r="J336" s="56">
        <v>260197818</v>
      </c>
      <c r="K336" s="57">
        <v>21.522086707122195</v>
      </c>
      <c r="L336" s="57">
        <v>114.28571428571429</v>
      </c>
      <c r="M336" s="57">
        <v>52.87</v>
      </c>
      <c r="N336" s="58">
        <v>39.128424600098072</v>
      </c>
      <c r="O336" s="59">
        <v>129.08381613335038</v>
      </c>
      <c r="P336" s="58">
        <v>4.3027938711116791</v>
      </c>
    </row>
    <row r="337" spans="1:16">
      <c r="A337" s="45" t="s">
        <v>333</v>
      </c>
      <c r="B337" s="45" t="s">
        <v>375</v>
      </c>
      <c r="C337" s="46">
        <v>1724268443</v>
      </c>
      <c r="D337" s="46">
        <v>350000000</v>
      </c>
      <c r="E337" s="47">
        <v>91.940791968787934</v>
      </c>
      <c r="F337" s="47">
        <v>131.34398852683989</v>
      </c>
      <c r="G337" s="46">
        <v>199.57396499999999</v>
      </c>
      <c r="H337" s="47">
        <v>2.1800000000000002</v>
      </c>
      <c r="I337" s="47">
        <v>-4.147123276864173E-2</v>
      </c>
      <c r="J337" s="46">
        <v>-48944132</v>
      </c>
      <c r="K337" s="47">
        <v>-14.302020924592146</v>
      </c>
      <c r="L337" s="47">
        <v>114.28571428571429</v>
      </c>
      <c r="M337" s="47">
        <v>57.02</v>
      </c>
      <c r="N337" s="48">
        <v>43.358127615100258</v>
      </c>
      <c r="O337" s="49">
        <v>163.70720909031962</v>
      </c>
      <c r="P337" s="48">
        <v>5.4569069696773207</v>
      </c>
    </row>
    <row r="338" spans="1:16">
      <c r="A338" t="s">
        <v>2160</v>
      </c>
      <c r="C338" s="14">
        <v>3408994170</v>
      </c>
      <c r="D338" s="14">
        <v>350000000</v>
      </c>
      <c r="E338" s="19">
        <v>0</v>
      </c>
      <c r="F338" s="19">
        <v>0</v>
      </c>
      <c r="G338" s="14">
        <v>0</v>
      </c>
      <c r="H338" s="19">
        <v>80.849999999999994</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-1.2440667201831346E-2</v>
      </c>
      <c r="J339" s="46">
        <v>-44318667</v>
      </c>
      <c r="K339" s="47">
        <v>-7.9086313674551629</v>
      </c>
      <c r="L339" s="47">
        <v>114.12268188302426</v>
      </c>
      <c r="M339" s="47">
        <v>72.22</v>
      </c>
      <c r="N339" s="48">
        <v>28.747426451344154</v>
      </c>
      <c r="O339" s="49">
        <v>346.12658836928051</v>
      </c>
      <c r="P339" s="48">
        <v>11.537552945642684</v>
      </c>
    </row>
    <row r="340" spans="1:16">
      <c r="A340" s="30" t="s">
        <v>729</v>
      </c>
      <c r="B340" s="30" t="s">
        <v>349</v>
      </c>
      <c r="C340" s="31">
        <v>6782904588</v>
      </c>
      <c r="D340" s="31">
        <v>351991314</v>
      </c>
      <c r="E340" s="32">
        <v>5.6202758630017957</v>
      </c>
      <c r="F340" s="32">
        <v>0.12096277877749932</v>
      </c>
      <c r="G340" s="31">
        <v>53.715555000000002</v>
      </c>
      <c r="H340" s="32">
        <v>132.5</v>
      </c>
      <c r="I340" s="32">
        <v>-10.294349781350405</v>
      </c>
      <c r="J340" s="31">
        <v>-557334135</v>
      </c>
      <c r="K340" s="32">
        <v>-83.36624392833933</v>
      </c>
      <c r="L340" s="32">
        <v>113.63916781196481</v>
      </c>
      <c r="M340" s="32">
        <v>15.26</v>
      </c>
      <c r="N340" s="33">
        <v>10.992719225929671</v>
      </c>
      <c r="O340" s="34">
        <v>919.93685256531546</v>
      </c>
      <c r="P340" s="33">
        <v>30.664561752177182</v>
      </c>
    </row>
    <row r="341" spans="1:16">
      <c r="A341" s="95" t="s">
        <v>132</v>
      </c>
      <c r="B341" s="95" t="s">
        <v>351</v>
      </c>
      <c r="C341" s="96">
        <v>4550322502</v>
      </c>
      <c r="D341" s="96">
        <v>355000000</v>
      </c>
      <c r="E341" s="97">
        <v>9.7007952673156961</v>
      </c>
      <c r="F341" s="97">
        <v>0.88148980166430679</v>
      </c>
      <c r="G341" s="96">
        <v>128.94884099999999</v>
      </c>
      <c r="H341" s="97">
        <v>31.98</v>
      </c>
      <c r="I341" s="97">
        <v>-1.881878675317175</v>
      </c>
      <c r="J341" s="96">
        <v>247915948</v>
      </c>
      <c r="K341" s="97">
        <v>44.390044645292441</v>
      </c>
      <c r="L341" s="97">
        <v>112.67605633802818</v>
      </c>
      <c r="M341" s="97">
        <v>36.32</v>
      </c>
      <c r="N341" s="98">
        <v>81.716508291447752</v>
      </c>
      <c r="O341" s="99">
        <v>670.88145101247892</v>
      </c>
      <c r="P341" s="98">
        <v>22.362715033749296</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780.83270464758573</v>
      </c>
      <c r="P342" s="38">
        <v>26.027756821586191</v>
      </c>
    </row>
    <row r="343" spans="1:16">
      <c r="A343" s="25" t="s">
        <v>462</v>
      </c>
      <c r="B343" s="25" t="s">
        <v>353</v>
      </c>
      <c r="C343" s="26">
        <v>13842631067</v>
      </c>
      <c r="D343" s="26">
        <v>361000000</v>
      </c>
      <c r="E343" s="27">
        <v>22.702807871926197</v>
      </c>
      <c r="F343" s="27">
        <v>2.9946983078652152</v>
      </c>
      <c r="G343" s="26">
        <v>83.034749000000005</v>
      </c>
      <c r="H343" s="27">
        <v>21.22</v>
      </c>
      <c r="I343" s="27">
        <v>0.17231601516782646</v>
      </c>
      <c r="J343" s="26">
        <v>-428282693</v>
      </c>
      <c r="K343" s="27">
        <v>-17.70092540255882</v>
      </c>
      <c r="L343" s="27">
        <v>110.80332409972299</v>
      </c>
      <c r="M343" s="27">
        <v>23</v>
      </c>
      <c r="N343" s="28">
        <v>49.621464949248171</v>
      </c>
      <c r="O343" s="29">
        <v>848.29791495885729</v>
      </c>
      <c r="P343" s="28">
        <v>28.276597165295243</v>
      </c>
    </row>
    <row r="344" spans="1:16">
      <c r="A344" s="30" t="s">
        <v>246</v>
      </c>
      <c r="B344" s="30" t="s">
        <v>349</v>
      </c>
      <c r="C344" s="31">
        <v>77122493000</v>
      </c>
      <c r="D344" s="31">
        <v>363281000</v>
      </c>
      <c r="E344" s="32">
        <v>0.8329298717667375</v>
      </c>
      <c r="F344" s="32">
        <v>8.6195405413268238E-3</v>
      </c>
      <c r="G344" s="31">
        <v>180.39090300000001</v>
      </c>
      <c r="H344" s="32">
        <v>266.25</v>
      </c>
      <c r="I344" s="32">
        <v>-1.8895441673914775</v>
      </c>
      <c r="J344" s="31">
        <v>-2888679000</v>
      </c>
      <c r="K344" s="32">
        <v>-33.452227125270753</v>
      </c>
      <c r="L344" s="32">
        <v>110.1076026546943</v>
      </c>
      <c r="M344" s="32">
        <v>49.65</v>
      </c>
      <c r="N344" s="33">
        <v>68.397809674502398</v>
      </c>
      <c r="O344" s="34">
        <v>219.09190429035891</v>
      </c>
      <c r="P344" s="33">
        <v>7.3030634763452973</v>
      </c>
    </row>
    <row r="345" spans="1:16">
      <c r="A345" s="35" t="s">
        <v>430</v>
      </c>
      <c r="B345" s="35" t="s">
        <v>208</v>
      </c>
      <c r="C345" s="36">
        <v>5872170565</v>
      </c>
      <c r="D345" s="36">
        <v>368000000</v>
      </c>
      <c r="E345" s="37">
        <v>12.518704195939154</v>
      </c>
      <c r="F345" s="37">
        <v>0.9194112952364244</v>
      </c>
      <c r="G345" s="36">
        <v>84.545681999999999</v>
      </c>
      <c r="H345" s="37">
        <v>37.799999999999997</v>
      </c>
      <c r="I345" s="37">
        <v>-1.2014025756579798</v>
      </c>
      <c r="J345" s="36">
        <v>48198916</v>
      </c>
      <c r="K345" s="37">
        <v>282.49597978510553</v>
      </c>
      <c r="L345" s="37">
        <v>108.69565217391305</v>
      </c>
      <c r="M345" s="37">
        <v>22.97</v>
      </c>
      <c r="N345" s="38">
        <v>54.967134518471845</v>
      </c>
      <c r="O345" s="39">
        <v>121.65008473049599</v>
      </c>
      <c r="P345" s="38">
        <v>4.0550028243498666</v>
      </c>
    </row>
    <row r="346" spans="1:16">
      <c r="A346" s="55" t="s">
        <v>237</v>
      </c>
      <c r="B346" s="55" t="s">
        <v>233</v>
      </c>
      <c r="C346" s="56">
        <v>49023532000</v>
      </c>
      <c r="D346" s="56">
        <v>369276000</v>
      </c>
      <c r="E346" s="57">
        <v>2.7482783088223171</v>
      </c>
      <c r="F346" s="57">
        <v>8.4572068933606109E-2</v>
      </c>
      <c r="G346" s="56">
        <v>164.20942500000001</v>
      </c>
      <c r="H346" s="57">
        <v>88.65</v>
      </c>
      <c r="I346" s="57">
        <v>-0.92317362246912182</v>
      </c>
      <c r="J346" s="56">
        <v>1835127000</v>
      </c>
      <c r="K346" s="57">
        <v>17.707923211854002</v>
      </c>
      <c r="L346" s="57">
        <v>108.32006412547796</v>
      </c>
      <c r="M346" s="57">
        <v>44.46</v>
      </c>
      <c r="N346" s="58">
        <v>61.504934906907543</v>
      </c>
      <c r="O346" s="59">
        <v>420.17205531237585</v>
      </c>
      <c r="P346" s="58">
        <v>14.005735177079195</v>
      </c>
    </row>
    <row r="347" spans="1:16">
      <c r="A347" s="30" t="s">
        <v>247</v>
      </c>
      <c r="B347" s="30" t="s">
        <v>349</v>
      </c>
      <c r="C347" s="31">
        <v>35055157000</v>
      </c>
      <c r="D347" s="31">
        <v>370000000</v>
      </c>
      <c r="E347" s="32">
        <v>2.4229164281608311</v>
      </c>
      <c r="F347" s="32">
        <v>3.148280182121662E-2</v>
      </c>
      <c r="G347" s="31">
        <v>79.204424000000003</v>
      </c>
      <c r="H347" s="32">
        <v>208.5</v>
      </c>
      <c r="I347" s="32">
        <v>9.3105288358661369</v>
      </c>
      <c r="J347" s="31">
        <v>-539398000</v>
      </c>
      <c r="K347" s="32">
        <v>-142.67757759576418</v>
      </c>
      <c r="L347" s="32">
        <v>108.10810810810811</v>
      </c>
      <c r="M347" s="32">
        <v>21.4</v>
      </c>
      <c r="N347" s="33">
        <v>54.907104870057175</v>
      </c>
      <c r="O347" s="34">
        <v>1940.5584447003478</v>
      </c>
      <c r="P347" s="33">
        <v>64.68528149001159</v>
      </c>
    </row>
    <row r="348" spans="1:16">
      <c r="A348" s="45" t="s">
        <v>55</v>
      </c>
      <c r="B348" s="45" t="s">
        <v>375</v>
      </c>
      <c r="C348" s="46">
        <v>3590822435</v>
      </c>
      <c r="D348" s="46">
        <v>372475397</v>
      </c>
      <c r="E348" s="47">
        <v>5.8544469871398315</v>
      </c>
      <c r="F348" s="47">
        <v>0.44907640951727318</v>
      </c>
      <c r="G348" s="46">
        <v>194.679441</v>
      </c>
      <c r="H348" s="47">
        <v>35.1</v>
      </c>
      <c r="I348" s="47">
        <v>-1.0651331450527977</v>
      </c>
      <c r="J348" s="46">
        <v>47613264</v>
      </c>
      <c r="K348" s="47">
        <v>273.8026717723028</v>
      </c>
      <c r="L348" s="47">
        <v>107.38964324132259</v>
      </c>
      <c r="M348" s="47">
        <v>52.26</v>
      </c>
      <c r="N348" s="48">
        <v>40.345835379165877</v>
      </c>
      <c r="O348" s="49">
        <v>835.51972751637015</v>
      </c>
      <c r="P348" s="48">
        <v>27.850657583879006</v>
      </c>
    </row>
    <row r="349" spans="1:16">
      <c r="A349" s="40" t="s">
        <v>74</v>
      </c>
      <c r="B349" s="40" t="s">
        <v>255</v>
      </c>
      <c r="C349" s="41">
        <v>633089921</v>
      </c>
      <c r="D349" s="41">
        <v>375000000</v>
      </c>
      <c r="E349" s="42">
        <v>19.223597350219343</v>
      </c>
      <c r="F349" s="42">
        <v>5.6958806963612867</v>
      </c>
      <c r="G349" s="41">
        <v>217.20958099999999</v>
      </c>
      <c r="H349" s="42">
        <v>9.58</v>
      </c>
      <c r="I349" s="42">
        <v>0.25586493047800829</v>
      </c>
      <c r="J349" s="41">
        <v>6803042</v>
      </c>
      <c r="K349" s="42">
        <v>496.1015969032677</v>
      </c>
      <c r="L349" s="42">
        <v>106.66666666666667</v>
      </c>
      <c r="M349" s="42">
        <v>57.92</v>
      </c>
      <c r="N349" s="43">
        <v>63.007723594808695</v>
      </c>
      <c r="O349" s="44">
        <v>1482.1216294509354</v>
      </c>
      <c r="P349" s="43">
        <v>49.404054315031182</v>
      </c>
    </row>
    <row r="350" spans="1:16">
      <c r="A350" s="25" t="s">
        <v>170</v>
      </c>
      <c r="B350" s="25" t="s">
        <v>353</v>
      </c>
      <c r="C350" s="26">
        <v>6815590152</v>
      </c>
      <c r="D350" s="26">
        <v>380000000</v>
      </c>
      <c r="E350" s="27">
        <v>15.839088043598293</v>
      </c>
      <c r="F350" s="27">
        <v>1.894627756411279</v>
      </c>
      <c r="G350" s="26">
        <v>113.969858</v>
      </c>
      <c r="H350" s="27">
        <v>22.16</v>
      </c>
      <c r="I350" s="27">
        <v>0.6361512412969752</v>
      </c>
      <c r="J350" s="26">
        <v>-422832425</v>
      </c>
      <c r="K350" s="27">
        <v>-19.771425996953759</v>
      </c>
      <c r="L350" s="27">
        <v>105.26315789473684</v>
      </c>
      <c r="M350" s="27">
        <v>29.99</v>
      </c>
      <c r="N350" s="28">
        <v>56.972341440900088</v>
      </c>
      <c r="O350" s="29">
        <v>2659.2170987887403</v>
      </c>
      <c r="P350" s="28">
        <v>88.640569959624671</v>
      </c>
    </row>
    <row r="351" spans="1:16">
      <c r="A351" s="101" t="s">
        <v>437</v>
      </c>
      <c r="B351" s="101" t="s">
        <v>696</v>
      </c>
      <c r="C351" s="102">
        <v>26585946865</v>
      </c>
      <c r="D351" s="102">
        <v>385000000</v>
      </c>
      <c r="E351" s="103">
        <v>15.734967755904076</v>
      </c>
      <c r="F351" s="103">
        <v>1.9461926723443508</v>
      </c>
      <c r="G351" s="102">
        <v>117.04502599999999</v>
      </c>
      <c r="H351" s="103">
        <v>21.72</v>
      </c>
      <c r="I351" s="103">
        <v>-0.44456576309226392</v>
      </c>
      <c r="J351" s="102">
        <v>-1360985632</v>
      </c>
      <c r="K351" s="103">
        <v>-5.9405476515713866</v>
      </c>
      <c r="L351" s="103">
        <v>103.8961038961039</v>
      </c>
      <c r="M351" s="103">
        <v>30.4</v>
      </c>
      <c r="N351" s="104">
        <v>4.7881423273020793</v>
      </c>
      <c r="O351" s="105">
        <v>848.56482492615783</v>
      </c>
      <c r="P351" s="104">
        <v>28.285494164205261</v>
      </c>
    </row>
    <row r="352" spans="1:16">
      <c r="A352" s="35" t="s">
        <v>48</v>
      </c>
      <c r="B352" s="35" t="s">
        <v>200</v>
      </c>
      <c r="C352" s="36">
        <v>4404805235</v>
      </c>
      <c r="D352" s="36">
        <v>385499653</v>
      </c>
      <c r="E352" s="37">
        <v>21.9227900664883</v>
      </c>
      <c r="F352" s="37">
        <v>2.3695211629767128</v>
      </c>
      <c r="G352" s="36">
        <v>74.176674000000006</v>
      </c>
      <c r="H352" s="37">
        <v>24.6</v>
      </c>
      <c r="I352" s="37">
        <v>0.37001356627411397</v>
      </c>
      <c r="J352" s="36">
        <v>-306785046</v>
      </c>
      <c r="K352" s="37">
        <v>-30.157896522765977</v>
      </c>
      <c r="L352" s="37">
        <v>103.76144229629178</v>
      </c>
      <c r="M352" s="37">
        <v>19.239999999999998</v>
      </c>
      <c r="N352" s="38">
        <v>25.79853448839917</v>
      </c>
      <c r="O352" s="39">
        <v>1903.3897441459851</v>
      </c>
      <c r="P352" s="38">
        <v>63.446324804866173</v>
      </c>
    </row>
    <row r="353" spans="1:16">
      <c r="A353" s="55" t="s">
        <v>451</v>
      </c>
      <c r="B353" s="55" t="s">
        <v>233</v>
      </c>
      <c r="C353" s="56">
        <v>4310209139</v>
      </c>
      <c r="D353" s="56">
        <v>386500000</v>
      </c>
      <c r="E353" s="57">
        <v>37.42812577588797</v>
      </c>
      <c r="F353" s="57">
        <v>8.8035107081942776</v>
      </c>
      <c r="G353" s="56">
        <v>94.595506999999998</v>
      </c>
      <c r="H353" s="57">
        <v>11.3</v>
      </c>
      <c r="I353" s="57">
        <v>-1.0607423539748613</v>
      </c>
      <c r="J353" s="56">
        <v>-57974808</v>
      </c>
      <c r="K353" s="57">
        <v>-73.333576197440792</v>
      </c>
      <c r="L353" s="57">
        <v>103.49288486416559</v>
      </c>
      <c r="M353" s="57">
        <v>24.47</v>
      </c>
      <c r="N353" s="58">
        <v>43.902153588705914</v>
      </c>
      <c r="O353" s="59">
        <v>477.49375039846092</v>
      </c>
      <c r="P353" s="58">
        <v>15.916458346615364</v>
      </c>
    </row>
    <row r="354" spans="1:16">
      <c r="A354" s="75" t="s">
        <v>747</v>
      </c>
      <c r="B354" s="75" t="s">
        <v>350</v>
      </c>
      <c r="C354" s="76">
        <v>27589684000</v>
      </c>
      <c r="D354" s="76">
        <v>388080000</v>
      </c>
      <c r="E354" s="77">
        <v>1.7976041772261078</v>
      </c>
      <c r="F354" s="77">
        <v>3.3565546346825764E-2</v>
      </c>
      <c r="G354" s="76">
        <v>160.34344200000001</v>
      </c>
      <c r="H354" s="77">
        <v>138.80000000000001</v>
      </c>
      <c r="I354" s="77">
        <v>3.6123808541239266</v>
      </c>
      <c r="J354" s="76">
        <v>1392015000</v>
      </c>
      <c r="K354" s="77">
        <v>38.473033695757586</v>
      </c>
      <c r="L354" s="77">
        <v>103.07153164296021</v>
      </c>
      <c r="M354" s="77">
        <v>41.31</v>
      </c>
      <c r="N354" s="78">
        <v>17.164443081372468</v>
      </c>
      <c r="O354" s="79">
        <v>1955.3196320523768</v>
      </c>
      <c r="P354" s="78">
        <v>65.177321068412567</v>
      </c>
    </row>
    <row r="355" spans="1:16">
      <c r="A355" s="30" t="s">
        <v>545</v>
      </c>
      <c r="B355" s="30" t="s">
        <v>357</v>
      </c>
      <c r="C355" s="31">
        <v>1049965568</v>
      </c>
      <c r="D355" s="31">
        <v>390000000</v>
      </c>
      <c r="E355" s="32">
        <v>43.56440000004357</v>
      </c>
      <c r="F355" s="32">
        <v>18.617264957283577</v>
      </c>
      <c r="G355" s="31">
        <v>151.529539</v>
      </c>
      <c r="H355" s="32">
        <v>6.06</v>
      </c>
      <c r="I355" s="32">
        <v>-1.0622162641322577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57.923763812030103</v>
      </c>
      <c r="F356" s="32">
        <v>16.502496812544187</v>
      </c>
      <c r="G356" s="31">
        <v>74.35284</v>
      </c>
      <c r="H356" s="32">
        <v>9.2899999999999991</v>
      </c>
      <c r="I356" s="32">
        <v>-0.74487185035639847</v>
      </c>
      <c r="J356" s="31">
        <v>-173746692</v>
      </c>
      <c r="K356" s="32">
        <v>-20.201823468385804</v>
      </c>
      <c r="L356" s="32">
        <v>102.56410256410257</v>
      </c>
      <c r="M356" s="32">
        <v>19.059999999999999</v>
      </c>
      <c r="N356" s="33">
        <v>15.224085130305236</v>
      </c>
      <c r="O356" s="34">
        <v>254.82659599730422</v>
      </c>
      <c r="P356" s="33">
        <v>8.4942198665768078</v>
      </c>
    </row>
    <row r="357" spans="1:16">
      <c r="A357" s="60" t="s">
        <v>420</v>
      </c>
      <c r="B357" s="60" t="s">
        <v>287</v>
      </c>
      <c r="C357" s="61">
        <v>7850147630</v>
      </c>
      <c r="D357" s="61">
        <v>390000000</v>
      </c>
      <c r="E357" s="62">
        <v>124.16961569503944</v>
      </c>
      <c r="F357" s="62">
        <v>15.919181499364031</v>
      </c>
      <c r="G357" s="61">
        <v>16.107241999999999</v>
      </c>
      <c r="H357" s="62">
        <v>20</v>
      </c>
      <c r="I357" s="62">
        <v>-2.6447976200703494E-2</v>
      </c>
      <c r="J357" s="61">
        <v>-154878371</v>
      </c>
      <c r="K357" s="62">
        <v>-50.362099947448442</v>
      </c>
      <c r="L357" s="62">
        <v>102.56410256410257</v>
      </c>
      <c r="M357" s="62">
        <v>4.13</v>
      </c>
      <c r="N357" s="63">
        <v>14.244928020982345</v>
      </c>
      <c r="O357" s="64">
        <v>911.54511118591506</v>
      </c>
      <c r="P357" s="63">
        <v>30.384837039530503</v>
      </c>
    </row>
    <row r="358" spans="1:16">
      <c r="A358" s="50" t="s">
        <v>279</v>
      </c>
      <c r="B358" s="50" t="s">
        <v>355</v>
      </c>
      <c r="C358" s="51">
        <v>4414419520</v>
      </c>
      <c r="D358" s="51">
        <v>393516000</v>
      </c>
      <c r="E358" s="52">
        <v>19.24849263179301</v>
      </c>
      <c r="F358" s="52">
        <v>4.0761774683860823</v>
      </c>
      <c r="G358" s="51">
        <v>160.62860900000001</v>
      </c>
      <c r="H358" s="52">
        <v>12.94</v>
      </c>
      <c r="I358" s="52">
        <v>-7.3463248866247E-2</v>
      </c>
      <c r="J358" s="51">
        <v>14989579</v>
      </c>
      <c r="K358" s="52">
        <v>315.03166299733971</v>
      </c>
      <c r="L358" s="52">
        <v>101.64770936886937</v>
      </c>
      <c r="M358" s="52">
        <v>40.81</v>
      </c>
      <c r="N358" s="53">
        <v>70.900911805112401</v>
      </c>
      <c r="O358" s="54">
        <v>385.04125767729158</v>
      </c>
      <c r="P358" s="53">
        <v>12.834708589243053</v>
      </c>
    </row>
    <row r="359" spans="1:16">
      <c r="A359" s="70" t="s">
        <v>709</v>
      </c>
      <c r="B359" s="70" t="s">
        <v>699</v>
      </c>
      <c r="C359" s="71">
        <v>5985751000</v>
      </c>
      <c r="D359" s="71">
        <v>397500000</v>
      </c>
      <c r="E359" s="72">
        <v>45.388210584775813</v>
      </c>
      <c r="F359" s="72">
        <v>3.765968917274507</v>
      </c>
      <c r="G359" s="71">
        <v>33.254894999999998</v>
      </c>
      <c r="H359" s="72">
        <v>26.52</v>
      </c>
      <c r="I359" s="72">
        <v>-0.11024320202836434</v>
      </c>
      <c r="J359" s="71">
        <v>682431000</v>
      </c>
      <c r="K359" s="72">
        <v>17.660686574906475</v>
      </c>
      <c r="L359" s="72">
        <v>100.62893081761007</v>
      </c>
      <c r="M359" s="72">
        <v>8.36</v>
      </c>
      <c r="N359" s="73">
        <v>0</v>
      </c>
      <c r="O359" s="74">
        <v>481.14092440250147</v>
      </c>
      <c r="P359" s="73">
        <v>16.038030813416714</v>
      </c>
    </row>
    <row r="360" spans="1:16">
      <c r="A360" s="25" t="s">
        <v>158</v>
      </c>
      <c r="B360" s="25" t="s">
        <v>353</v>
      </c>
      <c r="C360" s="26">
        <v>7665218313</v>
      </c>
      <c r="D360" s="26">
        <v>400000000</v>
      </c>
      <c r="E360" s="27">
        <v>16.671126192923275</v>
      </c>
      <c r="F360" s="27">
        <v>3.4731512901923489</v>
      </c>
      <c r="G360" s="26">
        <v>194.30446800000001</v>
      </c>
      <c r="H360" s="27">
        <v>12.35</v>
      </c>
      <c r="I360" s="27">
        <v>-4.4934209558013194E-2</v>
      </c>
      <c r="J360" s="26">
        <v>-73365961</v>
      </c>
      <c r="K360" s="27">
        <v>-65.425436191042323</v>
      </c>
      <c r="L360" s="27">
        <v>100</v>
      </c>
      <c r="M360" s="27">
        <v>48.57</v>
      </c>
      <c r="N360" s="28">
        <v>16.911376383396806</v>
      </c>
      <c r="O360" s="29">
        <v>397.1512297558163</v>
      </c>
      <c r="P360" s="28">
        <v>13.238374325193877</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1258.0233101308074</v>
      </c>
      <c r="P361" s="73">
        <v>41.934110337693582</v>
      </c>
    </row>
    <row r="362" spans="1:16">
      <c r="A362" s="60" t="s">
        <v>20</v>
      </c>
      <c r="B362" s="60" t="s">
        <v>287</v>
      </c>
      <c r="C362" s="61">
        <v>1735116415</v>
      </c>
      <c r="D362" s="61">
        <v>400000000</v>
      </c>
      <c r="E362" s="62">
        <v>24.231251432672739</v>
      </c>
      <c r="F362" s="62">
        <v>6.7309031757424274</v>
      </c>
      <c r="G362" s="61">
        <v>175.248232</v>
      </c>
      <c r="H362" s="62">
        <v>9.42</v>
      </c>
      <c r="I362" s="62">
        <v>0.2226640111591838</v>
      </c>
      <c r="J362" s="61">
        <v>-80036018</v>
      </c>
      <c r="K362" s="62">
        <v>-44.979748992509847</v>
      </c>
      <c r="L362" s="62">
        <v>100</v>
      </c>
      <c r="M362" s="62">
        <v>43.81</v>
      </c>
      <c r="N362" s="63">
        <v>62.669573509340381</v>
      </c>
      <c r="O362" s="64">
        <v>1594.1689244170859</v>
      </c>
      <c r="P362" s="63">
        <v>53.138964147236194</v>
      </c>
    </row>
    <row r="363" spans="1:16">
      <c r="A363" s="70" t="s">
        <v>22</v>
      </c>
      <c r="B363" s="70" t="s">
        <v>221</v>
      </c>
      <c r="C363" s="71">
        <v>6246124497</v>
      </c>
      <c r="D363" s="71">
        <v>400000000</v>
      </c>
      <c r="E363" s="72">
        <v>46.802280955964669</v>
      </c>
      <c r="F363" s="72">
        <v>16.715100341415955</v>
      </c>
      <c r="G363" s="71">
        <v>112.187603</v>
      </c>
      <c r="H363" s="72">
        <v>7.62</v>
      </c>
      <c r="I363" s="72">
        <v>-7.8632913149350614E-2</v>
      </c>
      <c r="J363" s="71">
        <v>5617957</v>
      </c>
      <c r="K363" s="72">
        <v>498.40182116025454</v>
      </c>
      <c r="L363" s="72">
        <v>100</v>
      </c>
      <c r="M363" s="72">
        <v>28.04</v>
      </c>
      <c r="N363" s="73">
        <v>18.423591177382772</v>
      </c>
      <c r="O363" s="74">
        <v>1424.5243050496767</v>
      </c>
      <c r="P363" s="73">
        <v>47.484143501655893</v>
      </c>
    </row>
    <row r="364" spans="1:16">
      <c r="A364" s="25" t="s">
        <v>69</v>
      </c>
      <c r="B364" s="25" t="s">
        <v>376</v>
      </c>
      <c r="C364" s="26">
        <v>1771741339</v>
      </c>
      <c r="D364" s="26">
        <v>400000000</v>
      </c>
      <c r="E364" s="27">
        <v>1.4254553831039634</v>
      </c>
      <c r="F364" s="27">
        <v>5.0909120825141548E-2</v>
      </c>
      <c r="G364" s="26">
        <v>398.89761299999998</v>
      </c>
      <c r="H364" s="27">
        <v>70.349999999999994</v>
      </c>
      <c r="I364" s="27">
        <v>-0.17469457321990944</v>
      </c>
      <c r="J364" s="26">
        <v>207480419</v>
      </c>
      <c r="K364" s="27">
        <v>134.95249399896383</v>
      </c>
      <c r="L364" s="27">
        <v>100</v>
      </c>
      <c r="M364" s="27">
        <v>99.72</v>
      </c>
      <c r="N364" s="28">
        <v>66.533330743728257</v>
      </c>
      <c r="O364" s="29">
        <v>1892.8432214917791</v>
      </c>
      <c r="P364" s="28">
        <v>63.09477404972597</v>
      </c>
    </row>
    <row r="365" spans="1:16">
      <c r="A365" s="75" t="s">
        <v>188</v>
      </c>
      <c r="B365" s="75" t="s">
        <v>679</v>
      </c>
      <c r="C365" s="76">
        <v>3014472211</v>
      </c>
      <c r="D365" s="76">
        <v>400000000</v>
      </c>
      <c r="E365" s="77">
        <v>45.39192523042076</v>
      </c>
      <c r="F365" s="77">
        <v>18.913302179341983</v>
      </c>
      <c r="G365" s="76">
        <v>129.881788</v>
      </c>
      <c r="H365" s="77">
        <v>6.81</v>
      </c>
      <c r="I365" s="77">
        <v>-0.27499097408128303</v>
      </c>
      <c r="J365" s="76">
        <v>44096898</v>
      </c>
      <c r="K365" s="77">
        <v>54.425597011381619</v>
      </c>
      <c r="L365" s="77">
        <v>100</v>
      </c>
      <c r="M365" s="77">
        <v>32.35</v>
      </c>
      <c r="N365" s="78">
        <v>54.297609710812118</v>
      </c>
      <c r="O365" s="79">
        <v>37.779770594193778</v>
      </c>
      <c r="P365" s="78">
        <v>1.2593256864731259</v>
      </c>
    </row>
    <row r="366" spans="1:16">
      <c r="A366" s="65" t="s">
        <v>444</v>
      </c>
      <c r="B366" s="65" t="s">
        <v>393</v>
      </c>
      <c r="C366" s="66">
        <v>8884541574</v>
      </c>
      <c r="D366" s="66">
        <v>400000000</v>
      </c>
      <c r="E366" s="67">
        <v>16.76180668139024</v>
      </c>
      <c r="F366" s="67">
        <v>1.3968172234491867</v>
      </c>
      <c r="G366" s="66">
        <v>79.448606999999996</v>
      </c>
      <c r="H366" s="67">
        <v>30.04</v>
      </c>
      <c r="I366" s="67">
        <v>1.1279380736682576</v>
      </c>
      <c r="J366" s="66">
        <v>72826471</v>
      </c>
      <c r="K366" s="67">
        <v>164.77525047176871</v>
      </c>
      <c r="L366" s="67">
        <v>100</v>
      </c>
      <c r="M366" s="67">
        <v>19.86</v>
      </c>
      <c r="N366" s="68">
        <v>20.278681507637572</v>
      </c>
      <c r="O366" s="69">
        <v>1957.7987092305461</v>
      </c>
      <c r="P366" s="68">
        <v>65.259956974351539</v>
      </c>
    </row>
    <row r="367" spans="1:16">
      <c r="A367" t="s">
        <v>2174</v>
      </c>
      <c r="C367" s="14">
        <v>7006962211</v>
      </c>
      <c r="D367" s="14">
        <v>400000000</v>
      </c>
      <c r="E367" s="19">
        <v>0</v>
      </c>
      <c r="F367" s="19">
        <v>0</v>
      </c>
      <c r="G367" s="14">
        <v>0</v>
      </c>
      <c r="H367" s="19">
        <v>75.5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39.198405772614386</v>
      </c>
      <c r="F368" s="57">
        <v>6.964890862227147</v>
      </c>
      <c r="G368" s="56">
        <v>416.05720400000001</v>
      </c>
      <c r="H368" s="57">
        <v>14.04</v>
      </c>
      <c r="I368" s="57">
        <v>0.47072157878847776</v>
      </c>
      <c r="J368" s="56">
        <v>82863015</v>
      </c>
      <c r="K368" s="57">
        <v>67.919324441670383</v>
      </c>
      <c r="L368" s="57">
        <v>99.50248756218906</v>
      </c>
      <c r="M368" s="57">
        <v>18.079999999999998</v>
      </c>
      <c r="N368" s="58">
        <v>26.173369447757011</v>
      </c>
      <c r="O368" s="59">
        <v>1641.1910951363266</v>
      </c>
      <c r="P368" s="58">
        <v>54.706369837877553</v>
      </c>
    </row>
    <row r="369" spans="1:16">
      <c r="A369" s="50" t="s">
        <v>88</v>
      </c>
      <c r="B369" s="50" t="s">
        <v>355</v>
      </c>
      <c r="C369" s="51">
        <v>919494030</v>
      </c>
      <c r="D369" s="51">
        <v>402170000</v>
      </c>
      <c r="E369" s="52">
        <v>15.272384585819307</v>
      </c>
      <c r="F369" s="52">
        <v>2.10971929861326</v>
      </c>
      <c r="G369" s="51">
        <v>145.268338</v>
      </c>
      <c r="H369" s="52">
        <v>18.03</v>
      </c>
      <c r="I369" s="52">
        <v>-0.11411812787301656</v>
      </c>
      <c r="J369" s="51">
        <v>-57888264</v>
      </c>
      <c r="K369" s="52">
        <v>-125.05229039171049</v>
      </c>
      <c r="L369" s="52">
        <v>99.460427182534744</v>
      </c>
      <c r="M369" s="52">
        <v>36.119999999999997</v>
      </c>
      <c r="N369" s="53">
        <v>28.948460304915347</v>
      </c>
      <c r="O369" s="54">
        <v>882.879932161076</v>
      </c>
      <c r="P369" s="53">
        <v>29.429331072035868</v>
      </c>
    </row>
    <row r="370" spans="1:16">
      <c r="A370" s="35" t="s">
        <v>632</v>
      </c>
      <c r="B370" s="35" t="s">
        <v>208</v>
      </c>
      <c r="C370" s="36">
        <v>16201756742</v>
      </c>
      <c r="D370" s="36">
        <v>411441018</v>
      </c>
      <c r="E370" s="37">
        <v>13.959642970578232</v>
      </c>
      <c r="F370" s="37">
        <v>0.55620756332819732</v>
      </c>
      <c r="G370" s="36">
        <v>46.332011000000001</v>
      </c>
      <c r="H370" s="37">
        <v>61.85</v>
      </c>
      <c r="I370" s="37">
        <v>0.63744305396480172</v>
      </c>
      <c r="J370" s="36">
        <v>-1023520289</v>
      </c>
      <c r="K370" s="37">
        <v>-24.521157389582534</v>
      </c>
      <c r="L370" s="37">
        <v>97.219281136427682</v>
      </c>
      <c r="M370" s="37">
        <v>11.26</v>
      </c>
      <c r="N370" s="38">
        <v>56.519867545663011</v>
      </c>
      <c r="O370" s="39">
        <v>2066.1109608816582</v>
      </c>
      <c r="P370" s="38">
        <v>68.870365362721941</v>
      </c>
    </row>
    <row r="371" spans="1:16">
      <c r="A371" s="25" t="s">
        <v>638</v>
      </c>
      <c r="B371" s="25" t="s">
        <v>353</v>
      </c>
      <c r="C371" s="26">
        <v>4561332204</v>
      </c>
      <c r="D371" s="26">
        <v>413000000</v>
      </c>
      <c r="E371" s="27">
        <v>43.243657260355342</v>
      </c>
      <c r="F371" s="27">
        <v>13.088273989211665</v>
      </c>
      <c r="G371" s="26">
        <v>112.701047</v>
      </c>
      <c r="H371" s="27">
        <v>8.2100000000000009</v>
      </c>
      <c r="I371" s="27">
        <v>-0.11791892972125328</v>
      </c>
      <c r="J371" s="26">
        <v>-320710072</v>
      </c>
      <c r="K371" s="27">
        <v>-10.302139809316621</v>
      </c>
      <c r="L371" s="27">
        <v>96.852300242130752</v>
      </c>
      <c r="M371" s="27">
        <v>27.28</v>
      </c>
      <c r="N371" s="28">
        <v>66.311507968125198</v>
      </c>
      <c r="O371" s="29">
        <v>873.44771856016644</v>
      </c>
      <c r="P371" s="28">
        <v>29.114923952005547</v>
      </c>
    </row>
    <row r="372" spans="1:16">
      <c r="A372" s="60" t="s">
        <v>290</v>
      </c>
      <c r="B372" s="60" t="s">
        <v>287</v>
      </c>
      <c r="C372" s="61">
        <v>6286808537</v>
      </c>
      <c r="D372" s="61">
        <v>424397982</v>
      </c>
      <c r="E372" s="62">
        <v>70.033240333048028</v>
      </c>
      <c r="F372" s="62">
        <v>27.502974135665593</v>
      </c>
      <c r="G372" s="61">
        <v>82.424139999999994</v>
      </c>
      <c r="H372" s="62">
        <v>6.93</v>
      </c>
      <c r="I372" s="62">
        <v>-3.1563357560258076E-2</v>
      </c>
      <c r="J372" s="61">
        <v>-167012251</v>
      </c>
      <c r="K372" s="62">
        <v>-15.246713200698073</v>
      </c>
      <c r="L372" s="62">
        <v>94.25115503965803</v>
      </c>
      <c r="M372" s="62">
        <v>19.420000000000002</v>
      </c>
      <c r="N372" s="63">
        <v>44.429348955154651</v>
      </c>
      <c r="O372" s="64">
        <v>857.55218508584062</v>
      </c>
      <c r="P372" s="63">
        <v>28.585072836194687</v>
      </c>
    </row>
    <row r="373" spans="1:16">
      <c r="A373" s="90" t="s">
        <v>408</v>
      </c>
      <c r="B373" s="90" t="s">
        <v>390</v>
      </c>
      <c r="C373" s="91">
        <v>3803390886</v>
      </c>
      <c r="D373" s="91">
        <v>431419816</v>
      </c>
      <c r="E373" s="92">
        <v>23.408003805399204</v>
      </c>
      <c r="F373" s="92">
        <v>3.6172042385429362</v>
      </c>
      <c r="G373" s="91">
        <v>107.825118</v>
      </c>
      <c r="H373" s="92">
        <v>15.85</v>
      </c>
      <c r="I373" s="92">
        <v>0.45495975480656442</v>
      </c>
      <c r="J373" s="91">
        <v>30120129</v>
      </c>
      <c r="K373" s="92">
        <v>214.84958580356678</v>
      </c>
      <c r="L373" s="92">
        <v>92.717113392862785</v>
      </c>
      <c r="M373" s="92">
        <v>24.99</v>
      </c>
      <c r="N373" s="93">
        <v>36.937959851473011</v>
      </c>
      <c r="O373" s="94">
        <v>2597.8131871579635</v>
      </c>
      <c r="P373" s="93">
        <v>86.593772905265453</v>
      </c>
    </row>
    <row r="374" spans="1:16">
      <c r="A374" s="30" t="s">
        <v>348</v>
      </c>
      <c r="B374" s="30" t="s">
        <v>349</v>
      </c>
      <c r="C374" s="31">
        <v>82316348000</v>
      </c>
      <c r="D374" s="31">
        <v>435000000</v>
      </c>
      <c r="E374" s="32">
        <v>2.4007673500657991</v>
      </c>
      <c r="F374" s="32">
        <v>4.972076939144246E-2</v>
      </c>
      <c r="G374" s="31">
        <v>143.01765399999999</v>
      </c>
      <c r="H374" s="32">
        <v>111.7</v>
      </c>
      <c r="I374" s="32">
        <v>1.722449148000649</v>
      </c>
      <c r="J374" s="31">
        <v>116650000</v>
      </c>
      <c r="K374" s="32">
        <v>413.93056150878698</v>
      </c>
      <c r="L374" s="32">
        <v>91.954022988505741</v>
      </c>
      <c r="M374" s="32">
        <v>34.29</v>
      </c>
      <c r="N374" s="33">
        <v>35.71142611858204</v>
      </c>
      <c r="O374" s="34">
        <v>2330.7208741415516</v>
      </c>
      <c r="P374" s="33">
        <v>77.690695804718388</v>
      </c>
    </row>
    <row r="375" spans="1:16">
      <c r="A375" s="35" t="s">
        <v>633</v>
      </c>
      <c r="B375" s="35" t="s">
        <v>208</v>
      </c>
      <c r="C375" s="36">
        <v>11730613818</v>
      </c>
      <c r="D375" s="36">
        <v>437197170</v>
      </c>
      <c r="E375" s="37">
        <v>18.234093988972901</v>
      </c>
      <c r="F375" s="37">
        <v>2.6066748655093224</v>
      </c>
      <c r="G375" s="36">
        <v>129.50326799999999</v>
      </c>
      <c r="H375" s="37">
        <v>16.940000000000001</v>
      </c>
      <c r="I375" s="37">
        <v>0.13199589199784967</v>
      </c>
      <c r="J375" s="36">
        <v>147302768</v>
      </c>
      <c r="K375" s="37">
        <v>47.48827747758277</v>
      </c>
      <c r="L375" s="37">
        <v>91.491900553702123</v>
      </c>
      <c r="M375" s="37">
        <v>29.62</v>
      </c>
      <c r="N375" s="38">
        <v>13.468328786144243</v>
      </c>
      <c r="O375" s="39">
        <v>1360.1049856824734</v>
      </c>
      <c r="P375" s="38">
        <v>45.336832856082445</v>
      </c>
    </row>
    <row r="376" spans="1:16">
      <c r="A376" s="30" t="s">
        <v>111</v>
      </c>
      <c r="B376" s="30" t="s">
        <v>349</v>
      </c>
      <c r="C376" s="31">
        <v>640246857</v>
      </c>
      <c r="D376" s="31">
        <v>450000000</v>
      </c>
      <c r="E376" s="32">
        <v>99.487935595490001</v>
      </c>
      <c r="F376" s="32">
        <v>221.08430132331111</v>
      </c>
      <c r="G376" s="31">
        <v>332.285709</v>
      </c>
      <c r="H376" s="32">
        <v>1.21</v>
      </c>
      <c r="I376" s="32">
        <v>-3.3531194736372116E-2</v>
      </c>
      <c r="J376" s="31">
        <v>-234342255</v>
      </c>
      <c r="K376" s="32">
        <v>-1.9202682845225671</v>
      </c>
      <c r="L376" s="32">
        <v>88.888888888888886</v>
      </c>
      <c r="M376" s="32">
        <v>73.84</v>
      </c>
      <c r="N376" s="33">
        <v>37.534695210672801</v>
      </c>
      <c r="O376" s="34">
        <v>583.26611779348593</v>
      </c>
      <c r="P376" s="33">
        <v>19.44220392644953</v>
      </c>
    </row>
    <row r="377" spans="1:16">
      <c r="A377" s="35" t="s">
        <v>211</v>
      </c>
      <c r="B377" s="35" t="s">
        <v>208</v>
      </c>
      <c r="C377" s="36">
        <v>15338755000</v>
      </c>
      <c r="D377" s="36">
        <v>460000000</v>
      </c>
      <c r="E377" s="37">
        <v>3.3865371871584675</v>
      </c>
      <c r="F377" s="37">
        <v>0.10988115467743242</v>
      </c>
      <c r="G377" s="36">
        <v>175.77502699999999</v>
      </c>
      <c r="H377" s="37">
        <v>67.2</v>
      </c>
      <c r="I377" s="37">
        <v>-0.11898108805820584</v>
      </c>
      <c r="J377" s="36">
        <v>167767000</v>
      </c>
      <c r="K377" s="37">
        <v>183.70716529472423</v>
      </c>
      <c r="L377" s="37">
        <v>86.956521739130437</v>
      </c>
      <c r="M377" s="37">
        <v>38.21</v>
      </c>
      <c r="N377" s="38">
        <v>44.753513851165764</v>
      </c>
      <c r="O377" s="39">
        <v>1338.0213496317854</v>
      </c>
      <c r="P377" s="38">
        <v>44.600711654392846</v>
      </c>
    </row>
    <row r="378" spans="1:16">
      <c r="A378" s="25" t="s">
        <v>273</v>
      </c>
      <c r="B378" s="25" t="s">
        <v>353</v>
      </c>
      <c r="C378" s="26">
        <v>7127430217</v>
      </c>
      <c r="D378" s="26">
        <v>460000000</v>
      </c>
      <c r="E378" s="27">
        <v>13.038726948769435</v>
      </c>
      <c r="F378" s="27">
        <v>1.1338023433712552</v>
      </c>
      <c r="G378" s="26">
        <v>119.470669</v>
      </c>
      <c r="H378" s="27">
        <v>25.68</v>
      </c>
      <c r="I378" s="27">
        <v>-0.12302239399231141</v>
      </c>
      <c r="J378" s="26">
        <v>6350791</v>
      </c>
      <c r="K378" s="27">
        <v>1810.7980564940651</v>
      </c>
      <c r="L378" s="27">
        <v>86.956521739130437</v>
      </c>
      <c r="M378" s="27">
        <v>25.97</v>
      </c>
      <c r="N378" s="28">
        <v>26.686013538602005</v>
      </c>
      <c r="O378" s="29">
        <v>254.20243577466778</v>
      </c>
      <c r="P378" s="28">
        <v>8.4734145258222586</v>
      </c>
    </row>
    <row r="379" spans="1:16">
      <c r="A379" s="70" t="s">
        <v>23</v>
      </c>
      <c r="B379" s="70" t="s">
        <v>221</v>
      </c>
      <c r="C379" s="71">
        <v>5228066628</v>
      </c>
      <c r="D379" s="71">
        <v>469768118</v>
      </c>
      <c r="E379" s="72">
        <v>51.246361708533584</v>
      </c>
      <c r="F379" s="72">
        <v>21.817726552713218</v>
      </c>
      <c r="G379" s="71">
        <v>141.922583</v>
      </c>
      <c r="H379" s="72">
        <v>5.5</v>
      </c>
      <c r="I379" s="72">
        <v>-0.14507253203067716</v>
      </c>
      <c r="J379" s="71">
        <v>-49137165</v>
      </c>
      <c r="K379" s="72">
        <v>-47.801711596507452</v>
      </c>
      <c r="L379" s="72">
        <v>85.148392296813981</v>
      </c>
      <c r="M379" s="72">
        <v>30.21</v>
      </c>
      <c r="N379" s="73">
        <v>20.320273280154019</v>
      </c>
      <c r="O379" s="74">
        <v>151.82213729786321</v>
      </c>
      <c r="P379" s="73">
        <v>5.0607379099287737</v>
      </c>
    </row>
    <row r="380" spans="1:16">
      <c r="A380" s="60" t="s">
        <v>360</v>
      </c>
      <c r="B380" s="60" t="s">
        <v>287</v>
      </c>
      <c r="C380" s="61">
        <v>7693162624</v>
      </c>
      <c r="D380" s="61">
        <v>474600000</v>
      </c>
      <c r="E380" s="62">
        <v>10.997305292013676</v>
      </c>
      <c r="F380" s="62">
        <v>0.72411670959845631</v>
      </c>
      <c r="G380" s="61">
        <v>113.270408</v>
      </c>
      <c r="H380" s="62">
        <v>32.119999999999997</v>
      </c>
      <c r="I380" s="62">
        <v>-1.7521112357898758</v>
      </c>
      <c r="J380" s="61">
        <v>-76940951</v>
      </c>
      <c r="K380" s="62">
        <v>-197.38773439387305</v>
      </c>
      <c r="L380" s="62">
        <v>84.281500210703754</v>
      </c>
      <c r="M380" s="62">
        <v>23.86</v>
      </c>
      <c r="N380" s="63">
        <v>41.768005346141983</v>
      </c>
      <c r="O380" s="64">
        <v>526.10408535299928</v>
      </c>
      <c r="P380" s="63">
        <v>17.536802845099977</v>
      </c>
    </row>
    <row r="381" spans="1:16">
      <c r="A381" s="60" t="s">
        <v>19</v>
      </c>
      <c r="B381" s="60" t="s">
        <v>287</v>
      </c>
      <c r="C381" s="61">
        <v>4880226905</v>
      </c>
      <c r="D381" s="61">
        <v>480000000</v>
      </c>
      <c r="E381" s="62">
        <v>27.169586582136652</v>
      </c>
      <c r="F381" s="62">
        <v>8.0861864827787659</v>
      </c>
      <c r="G381" s="61">
        <v>200.330117</v>
      </c>
      <c r="H381" s="62">
        <v>7.35</v>
      </c>
      <c r="I381" s="62">
        <v>-0.37189797054990414</v>
      </c>
      <c r="J381" s="61">
        <v>35267669</v>
      </c>
      <c r="K381" s="62">
        <v>95.271394318688877</v>
      </c>
      <c r="L381" s="62">
        <v>83.333333333333329</v>
      </c>
      <c r="M381" s="62">
        <v>41.73</v>
      </c>
      <c r="N381" s="63">
        <v>25.272516359951695</v>
      </c>
      <c r="O381" s="64">
        <v>453.35390941097609</v>
      </c>
      <c r="P381" s="63">
        <v>15.11179698036587</v>
      </c>
    </row>
    <row r="382" spans="1:16">
      <c r="A382" s="40" t="s">
        <v>341</v>
      </c>
      <c r="B382" s="40" t="s">
        <v>255</v>
      </c>
      <c r="C382" s="41">
        <v>3823224810</v>
      </c>
      <c r="D382" s="41">
        <v>486200000</v>
      </c>
      <c r="E382" s="42">
        <v>18.760792271803428</v>
      </c>
      <c r="F382" s="42">
        <v>2.1436985547560936</v>
      </c>
      <c r="G382" s="41">
        <v>116.492937</v>
      </c>
      <c r="H382" s="42">
        <v>18.309999999999999</v>
      </c>
      <c r="I382" s="42">
        <v>-0.56320859539228607</v>
      </c>
      <c r="J382" s="41">
        <v>161327589</v>
      </c>
      <c r="K382" s="42">
        <v>54.247386043809286</v>
      </c>
      <c r="L382" s="42">
        <v>82.270670505964617</v>
      </c>
      <c r="M382" s="42">
        <v>23.95</v>
      </c>
      <c r="N382" s="43">
        <v>70.499041182838283</v>
      </c>
      <c r="O382" s="44">
        <v>878.96738819812936</v>
      </c>
      <c r="P382" s="43">
        <v>29.298912939937644</v>
      </c>
    </row>
    <row r="383" spans="1:16">
      <c r="A383" s="60" t="s">
        <v>73</v>
      </c>
      <c r="B383" s="60" t="s">
        <v>287</v>
      </c>
      <c r="C383" s="61">
        <v>4342116936</v>
      </c>
      <c r="D383" s="61">
        <v>490000000</v>
      </c>
      <c r="E383" s="62">
        <v>47.247899618246421</v>
      </c>
      <c r="F383" s="62">
        <v>10.713809437244086</v>
      </c>
      <c r="G383" s="61">
        <v>88.016211999999996</v>
      </c>
      <c r="H383" s="62">
        <v>9.6199999999999992</v>
      </c>
      <c r="I383" s="62">
        <v>-9.6306565084502083E-2</v>
      </c>
      <c r="J383" s="61">
        <v>111486274</v>
      </c>
      <c r="K383" s="62">
        <v>39.556439028539067</v>
      </c>
      <c r="L383" s="62">
        <v>81.632653061224488</v>
      </c>
      <c r="M383" s="62">
        <v>17.96</v>
      </c>
      <c r="N383" s="63">
        <v>24.591625636326011</v>
      </c>
      <c r="O383" s="64">
        <v>117.10906964973822</v>
      </c>
      <c r="P383" s="63">
        <v>3.9036356549912741</v>
      </c>
    </row>
    <row r="384" spans="1:16">
      <c r="A384" s="50" t="s">
        <v>184</v>
      </c>
      <c r="B384" s="50" t="s">
        <v>355</v>
      </c>
      <c r="C384" s="51">
        <v>5647873743</v>
      </c>
      <c r="D384" s="51">
        <v>494000000</v>
      </c>
      <c r="E384" s="52">
        <v>4.8914337762271609</v>
      </c>
      <c r="F384" s="52">
        <v>0.36672917800473542</v>
      </c>
      <c r="G384" s="51">
        <v>292.914446</v>
      </c>
      <c r="H384" s="52">
        <v>27.92</v>
      </c>
      <c r="I384" s="52">
        <v>-1.3404135421142129</v>
      </c>
      <c r="J384" s="51">
        <v>-217874647</v>
      </c>
      <c r="K384" s="52">
        <v>-61.218687826491347</v>
      </c>
      <c r="L384" s="52">
        <v>80.97165991902834</v>
      </c>
      <c r="M384" s="52">
        <v>59.29</v>
      </c>
      <c r="N384" s="53">
        <v>27.205207999841747</v>
      </c>
      <c r="O384" s="54">
        <v>226.93692042701628</v>
      </c>
      <c r="P384" s="53">
        <v>7.5645640142338761</v>
      </c>
    </row>
    <row r="385" spans="1:16">
      <c r="A385" s="35" t="s">
        <v>215</v>
      </c>
      <c r="B385" s="35" t="s">
        <v>208</v>
      </c>
      <c r="C385" s="36">
        <v>3274896343</v>
      </c>
      <c r="D385" s="36">
        <v>500000000</v>
      </c>
      <c r="E385" s="37">
        <v>11.321475125940797</v>
      </c>
      <c r="F385" s="37">
        <v>1.2579416806600885</v>
      </c>
      <c r="G385" s="36">
        <v>189.86396500000001</v>
      </c>
      <c r="H385" s="37">
        <v>18.61</v>
      </c>
      <c r="I385" s="37">
        <v>0.43105426944184444</v>
      </c>
      <c r="J385" s="36">
        <v>223475323</v>
      </c>
      <c r="K385" s="37">
        <v>40.272902972826223</v>
      </c>
      <c r="L385" s="37">
        <v>80</v>
      </c>
      <c r="M385" s="37">
        <v>37.97</v>
      </c>
      <c r="N385" s="38">
        <v>70.159724080812026</v>
      </c>
      <c r="O385" s="39">
        <v>1580.0120343654585</v>
      </c>
      <c r="P385" s="38">
        <v>52.667067812181948</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238.26296344100979</v>
      </c>
      <c r="P386" s="38">
        <v>7.942098781366993</v>
      </c>
    </row>
    <row r="387" spans="1:16">
      <c r="A387" s="30" t="s">
        <v>109</v>
      </c>
      <c r="B387" s="30" t="s">
        <v>605</v>
      </c>
      <c r="C387" s="31">
        <v>1566155489</v>
      </c>
      <c r="D387" s="31">
        <v>500000000</v>
      </c>
      <c r="E387" s="32">
        <v>48.359114786403829</v>
      </c>
      <c r="F387" s="32">
        <v>24.179557393201915</v>
      </c>
      <c r="G387" s="31">
        <v>167.149394</v>
      </c>
      <c r="H387" s="32">
        <v>4.95</v>
      </c>
      <c r="I387" s="32">
        <v>-1.6817814287402477E-2</v>
      </c>
      <c r="J387" s="31">
        <v>-66095130</v>
      </c>
      <c r="K387" s="32">
        <v>-30.259415481897079</v>
      </c>
      <c r="L387" s="32">
        <v>80</v>
      </c>
      <c r="M387" s="32">
        <v>33.42</v>
      </c>
      <c r="N387" s="33">
        <v>51.975341031264463</v>
      </c>
      <c r="O387" s="34">
        <v>1121.2877552522204</v>
      </c>
      <c r="P387" s="33">
        <v>37.376258508407346</v>
      </c>
    </row>
    <row r="388" spans="1:16">
      <c r="A388" s="65" t="s">
        <v>392</v>
      </c>
      <c r="B388" s="65" t="s">
        <v>393</v>
      </c>
      <c r="C388" s="66">
        <v>2102739086</v>
      </c>
      <c r="D388" s="66">
        <v>500000000</v>
      </c>
      <c r="E388" s="67">
        <v>23.662814360488778</v>
      </c>
      <c r="F388" s="67">
        <v>3.1550419147318371</v>
      </c>
      <c r="G388" s="66">
        <v>109.220557</v>
      </c>
      <c r="H388" s="67">
        <v>15.48</v>
      </c>
      <c r="I388" s="67">
        <v>-0.58447049223899583</v>
      </c>
      <c r="J388" s="66">
        <v>36441663</v>
      </c>
      <c r="K388" s="67">
        <v>205.80839024827159</v>
      </c>
      <c r="L388" s="67">
        <v>80</v>
      </c>
      <c r="M388" s="67">
        <v>21.84</v>
      </c>
      <c r="N388" s="68">
        <v>17.293000450887352</v>
      </c>
      <c r="O388" s="69">
        <v>1312.1197046198672</v>
      </c>
      <c r="P388" s="68">
        <v>43.737323487328908</v>
      </c>
    </row>
    <row r="389" spans="1:16">
      <c r="A389" s="85" t="s">
        <v>396</v>
      </c>
      <c r="B389" s="85" t="s">
        <v>607</v>
      </c>
      <c r="C389" s="86">
        <v>6926934061</v>
      </c>
      <c r="D389" s="86">
        <v>500000000</v>
      </c>
      <c r="E389" s="87">
        <v>8.6083707797462257</v>
      </c>
      <c r="F389" s="87">
        <v>0.38259425687761001</v>
      </c>
      <c r="G389" s="86">
        <v>101.92848499999999</v>
      </c>
      <c r="H389" s="87">
        <v>45.6</v>
      </c>
      <c r="I389" s="87">
        <v>-0.38212047958572271</v>
      </c>
      <c r="J389" s="86">
        <v>852352853</v>
      </c>
      <c r="K389" s="87">
        <v>26.397518258790882</v>
      </c>
      <c r="L389" s="87">
        <v>80</v>
      </c>
      <c r="M389" s="87">
        <v>20.38</v>
      </c>
      <c r="N389" s="88">
        <v>39.736357104147906</v>
      </c>
      <c r="O389" s="89">
        <v>1527.3752457687003</v>
      </c>
      <c r="P389" s="88">
        <v>50.912508192290012</v>
      </c>
    </row>
    <row r="390" spans="1:16">
      <c r="A390" s="30" t="s">
        <v>7</v>
      </c>
      <c r="B390" s="30" t="s">
        <v>349</v>
      </c>
      <c r="C390" s="31">
        <v>83965464000</v>
      </c>
      <c r="D390" s="31">
        <v>500000000</v>
      </c>
      <c r="E390" s="32">
        <v>8.2738443921537481</v>
      </c>
      <c r="F390" s="32">
        <v>0.38482997172808131</v>
      </c>
      <c r="G390" s="31">
        <v>111.62364100000001</v>
      </c>
      <c r="H390" s="32">
        <v>43.32</v>
      </c>
      <c r="I390" s="32">
        <v>-0.30104424420994036</v>
      </c>
      <c r="J390" s="31">
        <v>418795000</v>
      </c>
      <c r="K390" s="32">
        <v>51.337766687758929</v>
      </c>
      <c r="L390" s="32">
        <v>80</v>
      </c>
      <c r="M390" s="32">
        <v>22.32</v>
      </c>
      <c r="N390" s="33">
        <v>31.03054777559398</v>
      </c>
      <c r="O390" s="34">
        <v>595.13574617918664</v>
      </c>
      <c r="P390" s="33">
        <v>19.837858205972889</v>
      </c>
    </row>
    <row r="391" spans="1:16">
      <c r="A391" s="55" t="s">
        <v>293</v>
      </c>
      <c r="B391" s="55" t="s">
        <v>356</v>
      </c>
      <c r="C391" s="56">
        <v>115747897000</v>
      </c>
      <c r="D391" s="56">
        <v>500000000</v>
      </c>
      <c r="E391" s="57">
        <v>1.1658986309435329</v>
      </c>
      <c r="F391" s="57">
        <v>1.5755386904642336E-2</v>
      </c>
      <c r="G391" s="56">
        <v>231.500754</v>
      </c>
      <c r="H391" s="57">
        <v>148.19999999999999</v>
      </c>
      <c r="I391" s="57">
        <v>-2.6655357066549925</v>
      </c>
      <c r="J391" s="56">
        <v>-7758354000</v>
      </c>
      <c r="K391" s="57">
        <v>-9.5381056342621129</v>
      </c>
      <c r="L391" s="57">
        <v>80</v>
      </c>
      <c r="M391" s="57">
        <v>46.3</v>
      </c>
      <c r="N391" s="58">
        <v>72.514038386411244</v>
      </c>
      <c r="O391" s="59">
        <v>507.36730139900823</v>
      </c>
      <c r="P391" s="58">
        <v>16.912243379966942</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143.15680258407286</v>
      </c>
      <c r="P392" s="43">
        <v>4.7718934194690954</v>
      </c>
    </row>
    <row r="393" spans="1:16">
      <c r="A393" s="60" t="s">
        <v>96</v>
      </c>
      <c r="B393" s="60" t="s">
        <v>287</v>
      </c>
      <c r="C393" s="61">
        <v>2553702389</v>
      </c>
      <c r="D393" s="61">
        <v>500000000</v>
      </c>
      <c r="E393" s="62">
        <v>42.005731682088019</v>
      </c>
      <c r="F393" s="62">
        <v>28.003821121392011</v>
      </c>
      <c r="G393" s="61">
        <v>299.480053</v>
      </c>
      <c r="H393" s="62">
        <v>3.18</v>
      </c>
      <c r="I393" s="62">
        <v>-2.7166507405600449E-2</v>
      </c>
      <c r="J393" s="61">
        <v>75735008</v>
      </c>
      <c r="K393" s="62">
        <v>19.805900066716834</v>
      </c>
      <c r="L393" s="62">
        <v>80</v>
      </c>
      <c r="M393" s="62">
        <v>59.89</v>
      </c>
      <c r="N393" s="63">
        <v>46.058177788483142</v>
      </c>
      <c r="O393" s="64">
        <v>726.57905639077342</v>
      </c>
      <c r="P393" s="63">
        <v>24.219301879692448</v>
      </c>
    </row>
    <row r="394" spans="1:16">
      <c r="A394" s="30" t="s">
        <v>198</v>
      </c>
      <c r="B394" s="30" t="s">
        <v>605</v>
      </c>
      <c r="C394" s="31">
        <v>6529421000</v>
      </c>
      <c r="D394" s="31">
        <v>500000000</v>
      </c>
      <c r="E394" s="32">
        <v>36.925440151246605</v>
      </c>
      <c r="F394" s="32">
        <v>9.2313600378116512</v>
      </c>
      <c r="G394" s="31">
        <v>124.820319</v>
      </c>
      <c r="H394" s="32">
        <v>8.68</v>
      </c>
      <c r="I394" s="32">
        <v>-0.91038028559992945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1.2742810267519373</v>
      </c>
      <c r="F395" s="47">
        <v>9.8021617442456722E-3</v>
      </c>
      <c r="G395" s="46">
        <v>120.540333</v>
      </c>
      <c r="H395" s="47">
        <v>260.5</v>
      </c>
      <c r="I395" s="47">
        <v>-3.9626305863714602</v>
      </c>
      <c r="J395" s="46">
        <v>2988567000</v>
      </c>
      <c r="K395" s="47">
        <v>43.499108435581334</v>
      </c>
      <c r="L395" s="47">
        <v>80</v>
      </c>
      <c r="M395" s="47">
        <v>24.1</v>
      </c>
      <c r="N395" s="48">
        <v>70.637518395816798</v>
      </c>
      <c r="O395" s="49">
        <v>511.55353436315158</v>
      </c>
      <c r="P395" s="48">
        <v>17.051784478771719</v>
      </c>
    </row>
    <row r="396" spans="1:16">
      <c r="A396" s="35" t="s">
        <v>181</v>
      </c>
      <c r="B396" s="35" t="s">
        <v>200</v>
      </c>
      <c r="C396" s="36">
        <v>959761015</v>
      </c>
      <c r="D396" s="36">
        <v>500000000</v>
      </c>
      <c r="E396" s="37">
        <v>77.169425473627356</v>
      </c>
      <c r="F396" s="37">
        <v>77.169425473627356</v>
      </c>
      <c r="G396" s="36">
        <v>195.60929400000001</v>
      </c>
      <c r="H396" s="37">
        <v>2.65</v>
      </c>
      <c r="I396" s="37">
        <v>-8.1442254882043041E-2</v>
      </c>
      <c r="J396" s="36">
        <v>70090339</v>
      </c>
      <c r="K396" s="37">
        <v>14.267301517831152</v>
      </c>
      <c r="L396" s="37">
        <v>80</v>
      </c>
      <c r="M396" s="37">
        <v>39.119999999999997</v>
      </c>
      <c r="N396" s="38">
        <v>52.723015007891988</v>
      </c>
      <c r="O396" s="39">
        <v>392.62612579726448</v>
      </c>
      <c r="P396" s="38">
        <v>13.087537526575483</v>
      </c>
    </row>
    <row r="397" spans="1:16">
      <c r="A397" t="s">
        <v>2181</v>
      </c>
      <c r="C397" s="14">
        <v>9235306507</v>
      </c>
      <c r="D397" s="14">
        <v>500000000</v>
      </c>
      <c r="E397" s="19">
        <v>0</v>
      </c>
      <c r="F397" s="19">
        <v>0</v>
      </c>
      <c r="G397" s="14">
        <v>0</v>
      </c>
      <c r="H397" s="19">
        <v>37.24</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15.975316117589568</v>
      </c>
      <c r="F398" s="27">
        <v>1.410607679827093</v>
      </c>
      <c r="G398" s="26">
        <v>109.374763</v>
      </c>
      <c r="H398" s="27">
        <v>22.9</v>
      </c>
      <c r="I398" s="27">
        <v>-0.44444963114725416</v>
      </c>
      <c r="J398" s="26">
        <v>-133038799</v>
      </c>
      <c r="K398" s="27">
        <v>-85.126524195396556</v>
      </c>
      <c r="L398" s="27">
        <v>77.703298583310939</v>
      </c>
      <c r="M398" s="27">
        <v>21.24</v>
      </c>
      <c r="N398" s="28">
        <v>68.970846194431985</v>
      </c>
      <c r="O398" s="29">
        <v>178.38509185207153</v>
      </c>
      <c r="P398" s="28">
        <v>5.946169728402384</v>
      </c>
    </row>
    <row r="399" spans="1:16">
      <c r="A399" s="25" t="s">
        <v>526</v>
      </c>
      <c r="B399" s="25" t="s">
        <v>353</v>
      </c>
      <c r="C399" s="26">
        <v>8353028000</v>
      </c>
      <c r="D399" s="26">
        <v>516180000</v>
      </c>
      <c r="E399" s="27">
        <v>13.433913463648484</v>
      </c>
      <c r="F399" s="27">
        <v>1.2393160621016739</v>
      </c>
      <c r="G399" s="26">
        <v>138.27239</v>
      </c>
      <c r="H399" s="27">
        <v>21.54</v>
      </c>
      <c r="I399" s="27">
        <v>-0.55086580155074216</v>
      </c>
      <c r="J399" s="26">
        <v>9266000</v>
      </c>
      <c r="K399" s="27">
        <v>1169.8445931361969</v>
      </c>
      <c r="L399" s="27">
        <v>77.492347630671475</v>
      </c>
      <c r="M399" s="27">
        <v>26.78</v>
      </c>
      <c r="N399" s="28">
        <v>19.880042034781134</v>
      </c>
      <c r="O399" s="29">
        <v>223.70084530646619</v>
      </c>
      <c r="P399" s="28">
        <v>7.4566948435488731</v>
      </c>
    </row>
    <row r="400" spans="1:16">
      <c r="A400" t="s">
        <v>2192</v>
      </c>
      <c r="C400" s="14">
        <v>15590464000</v>
      </c>
      <c r="D400" s="14">
        <v>529355000</v>
      </c>
      <c r="E400" s="19">
        <v>0</v>
      </c>
      <c r="F400" s="19">
        <v>0</v>
      </c>
      <c r="G400" s="14">
        <v>0</v>
      </c>
      <c r="H400" s="19">
        <v>122.4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25.799374511579547</v>
      </c>
      <c r="F401" s="67">
        <v>9.6446259856372141</v>
      </c>
      <c r="G401" s="66">
        <v>285.553631</v>
      </c>
      <c r="H401" s="67">
        <v>5.43</v>
      </c>
      <c r="I401" s="67">
        <v>-0.25495683963798488</v>
      </c>
      <c r="J401" s="66">
        <v>-32229759</v>
      </c>
      <c r="K401" s="67">
        <v>-82.99782818729733</v>
      </c>
      <c r="L401" s="67">
        <v>74.766355140186917</v>
      </c>
      <c r="M401" s="67">
        <v>53.37</v>
      </c>
      <c r="N401" s="68">
        <v>60.289058478218877</v>
      </c>
      <c r="O401" s="69">
        <v>74.324393526102355</v>
      </c>
      <c r="P401" s="68">
        <v>2.4774797842034118</v>
      </c>
    </row>
    <row r="402" spans="1:16">
      <c r="A402" s="35" t="s">
        <v>702</v>
      </c>
      <c r="B402" s="35" t="s">
        <v>208</v>
      </c>
      <c r="C402" s="36">
        <v>18418307434</v>
      </c>
      <c r="D402" s="36">
        <v>540000000</v>
      </c>
      <c r="E402" s="37">
        <v>10.899388313248595</v>
      </c>
      <c r="F402" s="37">
        <v>0.61163795248308617</v>
      </c>
      <c r="G402" s="36">
        <v>109.977541</v>
      </c>
      <c r="H402" s="37">
        <v>33.380000000000003</v>
      </c>
      <c r="I402" s="37">
        <v>-0.84311257420318941</v>
      </c>
      <c r="J402" s="36">
        <v>45967799</v>
      </c>
      <c r="K402" s="37">
        <v>387.66267664892985</v>
      </c>
      <c r="L402" s="37">
        <v>74.074074074074076</v>
      </c>
      <c r="M402" s="37">
        <v>20.36</v>
      </c>
      <c r="N402" s="38">
        <v>50.05341483616828</v>
      </c>
      <c r="O402" s="39">
        <v>466.41326711969094</v>
      </c>
      <c r="P402" s="38">
        <v>15.547108903989699</v>
      </c>
    </row>
    <row r="403" spans="1:16">
      <c r="A403" s="35" t="s">
        <v>216</v>
      </c>
      <c r="B403" s="35" t="s">
        <v>208</v>
      </c>
      <c r="C403" s="36">
        <v>15688842293</v>
      </c>
      <c r="D403" s="36">
        <v>540000000</v>
      </c>
      <c r="E403" s="37">
        <v>11.324150081769423</v>
      </c>
      <c r="F403" s="37">
        <v>0.99860229997966687</v>
      </c>
      <c r="G403" s="36">
        <v>160.71315899999999</v>
      </c>
      <c r="H403" s="37">
        <v>21.98</v>
      </c>
      <c r="I403" s="37">
        <v>-0.51877325825026332</v>
      </c>
      <c r="J403" s="36">
        <v>164148082</v>
      </c>
      <c r="K403" s="37">
        <v>69.083962857391171</v>
      </c>
      <c r="L403" s="37">
        <v>74.074074074074076</v>
      </c>
      <c r="M403" s="37">
        <v>29.76</v>
      </c>
      <c r="N403" s="38">
        <v>29.454461619168644</v>
      </c>
      <c r="O403" s="39">
        <v>205.2676551067816</v>
      </c>
      <c r="P403" s="38">
        <v>6.8422551702260535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1618.5669618285053</v>
      </c>
      <c r="P404" s="33">
        <v>53.95223206095018</v>
      </c>
    </row>
    <row r="405" spans="1:16">
      <c r="A405" s="30" t="s">
        <v>133</v>
      </c>
      <c r="B405" s="30" t="s">
        <v>349</v>
      </c>
      <c r="C405" s="31">
        <v>2247762700</v>
      </c>
      <c r="D405" s="31">
        <v>543595733</v>
      </c>
      <c r="E405" s="32">
        <v>0.95604111985028384</v>
      </c>
      <c r="F405" s="32">
        <v>8.2959222268620958E-3</v>
      </c>
      <c r="G405" s="31">
        <v>196.92824899999999</v>
      </c>
      <c r="H405" s="32">
        <v>212.5</v>
      </c>
      <c r="I405" s="32">
        <v>11.455552288682327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18.75</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15.66095363430596</v>
      </c>
      <c r="F407" s="42">
        <v>0.8210198497670228</v>
      </c>
      <c r="G407" s="41">
        <v>71.523961</v>
      </c>
      <c r="H407" s="42">
        <v>35.72</v>
      </c>
      <c r="I407" s="42">
        <v>0.57431560415486871</v>
      </c>
      <c r="J407" s="41">
        <v>294689392</v>
      </c>
      <c r="K407" s="42">
        <v>64.729170841684052</v>
      </c>
      <c r="L407" s="42">
        <v>73.394495412844037</v>
      </c>
      <c r="M407" s="42">
        <v>13.12</v>
      </c>
      <c r="N407" s="43">
        <v>46.074526176296651</v>
      </c>
      <c r="O407" s="44">
        <v>1412.1688015225366</v>
      </c>
      <c r="P407" s="43">
        <v>47.072293384084553</v>
      </c>
    </row>
    <row r="408" spans="1:16">
      <c r="A408" s="70" t="s">
        <v>478</v>
      </c>
      <c r="B408" s="70" t="s">
        <v>221</v>
      </c>
      <c r="C408" s="71">
        <v>15925799746</v>
      </c>
      <c r="D408" s="71">
        <v>545854435</v>
      </c>
      <c r="E408" s="72">
        <v>10.668939330558379</v>
      </c>
      <c r="F408" s="72">
        <v>0.34290162764789561</v>
      </c>
      <c r="G408" s="71">
        <v>65.829008000000002</v>
      </c>
      <c r="H408" s="72">
        <v>57</v>
      </c>
      <c r="I408" s="72">
        <v>1.4379362864560861</v>
      </c>
      <c r="J408" s="71">
        <v>-113776797</v>
      </c>
      <c r="K408" s="72">
        <v>-273.46263575164625</v>
      </c>
      <c r="L408" s="72">
        <v>73.279609791940231</v>
      </c>
      <c r="M408" s="72">
        <v>12.05</v>
      </c>
      <c r="N408" s="73">
        <v>16.606615783972916</v>
      </c>
      <c r="O408" s="74">
        <v>1671.7048139985125</v>
      </c>
      <c r="P408" s="73">
        <v>55.723493799950418</v>
      </c>
    </row>
    <row r="409" spans="1:16">
      <c r="A409" s="60" t="s">
        <v>199</v>
      </c>
      <c r="B409" s="60" t="s">
        <v>287</v>
      </c>
      <c r="C409" s="61">
        <v>1509446134</v>
      </c>
      <c r="D409" s="61">
        <v>546000000</v>
      </c>
      <c r="E409" s="62">
        <v>41.301528628635737</v>
      </c>
      <c r="F409" s="62">
        <v>18.910956331792921</v>
      </c>
      <c r="G409" s="61">
        <v>205.642202</v>
      </c>
      <c r="H409" s="62">
        <v>4.71</v>
      </c>
      <c r="I409" s="62">
        <v>-0.22233586370345559</v>
      </c>
      <c r="J409" s="61">
        <v>-45102815</v>
      </c>
      <c r="K409" s="62">
        <v>-48.422698228480861</v>
      </c>
      <c r="L409" s="62">
        <v>73.260073260073256</v>
      </c>
      <c r="M409" s="62">
        <v>37.659999999999997</v>
      </c>
      <c r="N409" s="63">
        <v>38.363616764463949</v>
      </c>
      <c r="O409" s="64">
        <v>103.61481003495807</v>
      </c>
      <c r="P409" s="63">
        <v>3.4538270011652688</v>
      </c>
    </row>
    <row r="410" spans="1:16">
      <c r="A410" s="80" t="s">
        <v>288</v>
      </c>
      <c r="B410" s="80" t="s">
        <v>352</v>
      </c>
      <c r="C410" s="81">
        <v>1494939583</v>
      </c>
      <c r="D410" s="81">
        <v>560000000</v>
      </c>
      <c r="E410" s="82">
        <v>16.392196815992804</v>
      </c>
      <c r="F410" s="82">
        <v>4.8786300047597635</v>
      </c>
      <c r="G410" s="81">
        <v>363.678921</v>
      </c>
      <c r="H410" s="82">
        <v>6.71</v>
      </c>
      <c r="I410" s="82">
        <v>-7.1640128575083395E-2</v>
      </c>
      <c r="J410" s="81">
        <v>-302905028</v>
      </c>
      <c r="K410" s="82">
        <v>-11.092585759256528</v>
      </c>
      <c r="L410" s="82">
        <v>71.428571428571431</v>
      </c>
      <c r="M410" s="82">
        <v>64.94</v>
      </c>
      <c r="N410" s="83">
        <v>66.291393562536285</v>
      </c>
      <c r="O410" s="84">
        <v>1161.6387315581208</v>
      </c>
      <c r="P410" s="83">
        <v>38.721291051937357</v>
      </c>
    </row>
    <row r="411" spans="1:16">
      <c r="A411" s="35" t="s">
        <v>631</v>
      </c>
      <c r="B411" s="35" t="s">
        <v>208</v>
      </c>
      <c r="C411" s="36">
        <v>3343455014</v>
      </c>
      <c r="D411" s="36">
        <v>577000000</v>
      </c>
      <c r="E411" s="37">
        <v>2.0585099643083136</v>
      </c>
      <c r="F411" s="37">
        <v>2.123576343472305E-2</v>
      </c>
      <c r="G411" s="36">
        <v>115.48181</v>
      </c>
      <c r="H411" s="37">
        <v>168.3</v>
      </c>
      <c r="I411" s="37">
        <v>18.962836407783072</v>
      </c>
      <c r="J411" s="36">
        <v>-69780713</v>
      </c>
      <c r="K411" s="37">
        <v>-1389.1517560160212</v>
      </c>
      <c r="L411" s="37">
        <v>69.324090121317155</v>
      </c>
      <c r="M411" s="37">
        <v>20.010000000000002</v>
      </c>
      <c r="N411" s="38">
        <v>54.971075240939129</v>
      </c>
      <c r="O411" s="39">
        <v>2939.4777742366541</v>
      </c>
      <c r="P411" s="38">
        <v>97.982592474555133</v>
      </c>
    </row>
    <row r="412" spans="1:16">
      <c r="A412" s="30" t="s">
        <v>407</v>
      </c>
      <c r="B412" s="30" t="s">
        <v>349</v>
      </c>
      <c r="C412" s="31">
        <v>4259374646</v>
      </c>
      <c r="D412" s="31">
        <v>588505080</v>
      </c>
      <c r="E412" s="32">
        <v>22.760747514102246</v>
      </c>
      <c r="F412" s="32">
        <v>4.8344415977900832</v>
      </c>
      <c r="G412" s="31">
        <v>218.04563899999999</v>
      </c>
      <c r="H412" s="32">
        <v>8.06</v>
      </c>
      <c r="I412" s="32">
        <v>0.16148046234803459</v>
      </c>
      <c r="J412" s="31">
        <v>1465040722</v>
      </c>
      <c r="K412" s="32">
        <v>3.2135902909052381</v>
      </c>
      <c r="L412" s="32">
        <v>67.968827049037543</v>
      </c>
      <c r="M412" s="32">
        <v>37.049999999999997</v>
      </c>
      <c r="N412" s="33">
        <v>43.626082350695022</v>
      </c>
      <c r="O412" s="34">
        <v>1422.0897296427943</v>
      </c>
      <c r="P412" s="33">
        <v>47.402990988093144</v>
      </c>
    </row>
    <row r="413" spans="1:16">
      <c r="A413" s="30" t="s">
        <v>534</v>
      </c>
      <c r="B413" s="30" t="s">
        <v>605</v>
      </c>
      <c r="C413" s="31">
        <v>16816639000</v>
      </c>
      <c r="D413" s="31">
        <v>590000000</v>
      </c>
      <c r="E413" s="32">
        <v>14.377426347949319</v>
      </c>
      <c r="F413" s="32">
        <v>0.9025377494004595</v>
      </c>
      <c r="G413" s="31">
        <v>100.037674</v>
      </c>
      <c r="H413" s="32">
        <v>27.82</v>
      </c>
      <c r="I413" s="32">
        <v>-0.52808078739262498</v>
      </c>
      <c r="J413" s="31">
        <v>-142397000</v>
      </c>
      <c r="K413" s="32">
        <v>-111.87033434693147</v>
      </c>
      <c r="L413" s="32">
        <v>67.79661016949153</v>
      </c>
      <c r="M413" s="32">
        <v>16.95</v>
      </c>
      <c r="N413" s="33">
        <v>20.457188238176638</v>
      </c>
      <c r="O413" s="34">
        <v>155.38787942267371</v>
      </c>
      <c r="P413" s="33">
        <v>5.1795959807557903</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300.62947853859941</v>
      </c>
      <c r="P414" s="33">
        <v>10.020982617953313</v>
      </c>
    </row>
    <row r="415" spans="1:16">
      <c r="A415" s="25" t="s">
        <v>116</v>
      </c>
      <c r="B415" s="25" t="s">
        <v>691</v>
      </c>
      <c r="C415" s="26">
        <v>2293640501</v>
      </c>
      <c r="D415" s="26">
        <v>592000000</v>
      </c>
      <c r="E415" s="27">
        <v>49.361187258969323</v>
      </c>
      <c r="F415" s="27">
        <v>11.911483411913446</v>
      </c>
      <c r="G415" s="26">
        <v>110.71429000000001</v>
      </c>
      <c r="H415" s="27">
        <v>7.32</v>
      </c>
      <c r="I415" s="27">
        <v>4.6346538962434458E-2</v>
      </c>
      <c r="J415" s="26">
        <v>-484144539</v>
      </c>
      <c r="K415" s="27">
        <v>-8.5594273325057575</v>
      </c>
      <c r="L415" s="27">
        <v>67.567567567567565</v>
      </c>
      <c r="M415" s="27">
        <v>18.7</v>
      </c>
      <c r="N415" s="28">
        <v>58.330816287923518</v>
      </c>
      <c r="O415" s="29">
        <v>1376.4491620135536</v>
      </c>
      <c r="P415" s="28">
        <v>45.881638733785124</v>
      </c>
    </row>
    <row r="416" spans="1:16">
      <c r="A416" s="80" t="s">
        <v>4</v>
      </c>
      <c r="B416" s="80" t="s">
        <v>352</v>
      </c>
      <c r="C416" s="81">
        <v>38132118898</v>
      </c>
      <c r="D416" s="81">
        <v>593290008</v>
      </c>
      <c r="E416" s="82">
        <v>2.7722992100274366</v>
      </c>
      <c r="F416" s="82">
        <v>8.0564751803223283E-2</v>
      </c>
      <c r="G416" s="81">
        <v>248.81611699999999</v>
      </c>
      <c r="H416" s="82">
        <v>58</v>
      </c>
      <c r="I416" s="82">
        <v>1.5494495724953836</v>
      </c>
      <c r="J416" s="81">
        <v>-735697133</v>
      </c>
      <c r="K416" s="82">
        <v>-46.773079465024907</v>
      </c>
      <c r="L416" s="82">
        <v>67.420653408341238</v>
      </c>
      <c r="M416" s="82">
        <v>41.93</v>
      </c>
      <c r="N416" s="83">
        <v>67.064058422197348</v>
      </c>
      <c r="O416" s="84">
        <v>2136.468403847166</v>
      </c>
      <c r="P416" s="83">
        <v>71.215613461572204</v>
      </c>
    </row>
    <row r="417" spans="1:16">
      <c r="A417" s="70" t="s">
        <v>775</v>
      </c>
      <c r="B417" s="70" t="s">
        <v>221</v>
      </c>
      <c r="C417" s="71">
        <v>13661644947</v>
      </c>
      <c r="D417" s="71">
        <v>595348000</v>
      </c>
      <c r="E417" s="72">
        <v>22.732287528075414</v>
      </c>
      <c r="F417" s="72">
        <v>3.47119935476629</v>
      </c>
      <c r="G417" s="71">
        <v>175.89696599999999</v>
      </c>
      <c r="H417" s="72">
        <v>11.78</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231.44617967647798</v>
      </c>
      <c r="P418" s="33">
        <v>7.7148726558825995</v>
      </c>
    </row>
    <row r="419" spans="1:16">
      <c r="A419" s="80" t="s">
        <v>272</v>
      </c>
      <c r="B419" s="80" t="s">
        <v>352</v>
      </c>
      <c r="C419" s="81">
        <v>188976717000</v>
      </c>
      <c r="D419" s="81">
        <v>600000000</v>
      </c>
      <c r="E419" s="82">
        <v>0.23483319533947694</v>
      </c>
      <c r="F419" s="82">
        <v>9.4997247305613646E-4</v>
      </c>
      <c r="G419" s="81">
        <v>825.45875799999999</v>
      </c>
      <c r="H419" s="82">
        <v>412.75</v>
      </c>
      <c r="I419" s="82">
        <v>7.1019004825872125</v>
      </c>
      <c r="J419" s="81">
        <v>6551167000</v>
      </c>
      <c r="K419" s="82">
        <v>37.733735073460956</v>
      </c>
      <c r="L419" s="82">
        <v>66.666666666666671</v>
      </c>
      <c r="M419" s="82">
        <v>68.78</v>
      </c>
      <c r="N419" s="83">
        <v>52.098128192978109</v>
      </c>
      <c r="O419" s="84">
        <v>2095.5638689543543</v>
      </c>
      <c r="P419" s="83">
        <v>69.852128965145141</v>
      </c>
    </row>
    <row r="420" spans="1:16">
      <c r="A420" s="30" t="s">
        <v>305</v>
      </c>
      <c r="B420" s="30" t="s">
        <v>349</v>
      </c>
      <c r="C420" s="31">
        <v>1496832828</v>
      </c>
      <c r="D420" s="31">
        <v>600000000</v>
      </c>
      <c r="E420" s="32">
        <v>33.971141515282767</v>
      </c>
      <c r="F420" s="32">
        <v>28.309284596068974</v>
      </c>
      <c r="G420" s="31">
        <v>523.35924</v>
      </c>
      <c r="H420" s="32">
        <v>2.25</v>
      </c>
      <c r="I420" s="32">
        <v>-1.0470040991681806E-2</v>
      </c>
      <c r="J420" s="31">
        <v>-18291894</v>
      </c>
      <c r="K420" s="32">
        <v>-65.602829318822856</v>
      </c>
      <c r="L420" s="32">
        <v>66.666666666666671</v>
      </c>
      <c r="M420" s="32">
        <v>87.22</v>
      </c>
      <c r="N420" s="33">
        <v>27.829858360971983</v>
      </c>
      <c r="O420" s="34">
        <v>656.2404518599925</v>
      </c>
      <c r="P420" s="33">
        <v>21.874681728666417</v>
      </c>
    </row>
    <row r="421" spans="1:16">
      <c r="A421" s="55" t="s">
        <v>455</v>
      </c>
      <c r="B421" s="55" t="s">
        <v>233</v>
      </c>
      <c r="C421" s="56">
        <v>2527222364</v>
      </c>
      <c r="D421" s="56">
        <v>600000000</v>
      </c>
      <c r="E421" s="57">
        <v>44.080778025732158</v>
      </c>
      <c r="F421" s="57">
        <v>14.693592675244053</v>
      </c>
      <c r="G421" s="56">
        <v>163.504896</v>
      </c>
      <c r="H421" s="57">
        <v>5.55</v>
      </c>
      <c r="I421" s="57">
        <v>-0.13488076292386442</v>
      </c>
      <c r="J421" s="56">
        <v>-2865114</v>
      </c>
      <c r="K421" s="57">
        <v>-1047.0787549814772</v>
      </c>
      <c r="L421" s="57">
        <v>66.666666666666671</v>
      </c>
      <c r="M421" s="57">
        <v>27.25</v>
      </c>
      <c r="N421" s="58">
        <v>58.888931555108307</v>
      </c>
      <c r="O421" s="59">
        <v>352.50706134832819</v>
      </c>
      <c r="P421" s="58">
        <v>11.750235378277607</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552.52672930909011</v>
      </c>
      <c r="P422" s="33">
        <v>18.417557643636336</v>
      </c>
    </row>
    <row r="423" spans="1:16">
      <c r="A423" s="40" t="s">
        <v>519</v>
      </c>
      <c r="B423" s="40" t="s">
        <v>255</v>
      </c>
      <c r="C423" s="41">
        <v>5131323395</v>
      </c>
      <c r="D423" s="41">
        <v>600000000</v>
      </c>
      <c r="E423" s="42">
        <v>16.80656450964495</v>
      </c>
      <c r="F423" s="42">
        <v>1.6477024029063676</v>
      </c>
      <c r="G423" s="41">
        <v>139.029326</v>
      </c>
      <c r="H423" s="42">
        <v>17.12</v>
      </c>
      <c r="I423" s="42">
        <v>-1.3236348088270518</v>
      </c>
      <c r="J423" s="41">
        <v>229985505</v>
      </c>
      <c r="K423" s="42">
        <v>44.350621140232292</v>
      </c>
      <c r="L423" s="42">
        <v>66.666666666666671</v>
      </c>
      <c r="M423" s="42">
        <v>23.17</v>
      </c>
      <c r="N423" s="43">
        <v>63.177769907081412</v>
      </c>
      <c r="O423" s="44">
        <v>973.77786677877236</v>
      </c>
      <c r="P423" s="43">
        <v>32.45926222595908</v>
      </c>
    </row>
    <row r="424" spans="1:16">
      <c r="A424" s="40" t="s">
        <v>180</v>
      </c>
      <c r="B424" s="40" t="s">
        <v>255</v>
      </c>
      <c r="C424" s="41">
        <v>1146147548</v>
      </c>
      <c r="D424" s="41">
        <v>600000000</v>
      </c>
      <c r="E424" s="42">
        <v>54.209356534937932</v>
      </c>
      <c r="F424" s="42">
        <v>45.174463779114944</v>
      </c>
      <c r="G424" s="41">
        <v>335.41250200000002</v>
      </c>
      <c r="H424" s="42">
        <v>2.2000000000000002</v>
      </c>
      <c r="I424" s="42">
        <v>-1.6120579826182535E-2</v>
      </c>
      <c r="J424" s="41">
        <v>-60642937</v>
      </c>
      <c r="K424" s="42">
        <v>-19.787959808081194</v>
      </c>
      <c r="L424" s="42">
        <v>66.666666666666671</v>
      </c>
      <c r="M424" s="42">
        <v>55.9</v>
      </c>
      <c r="N424" s="43">
        <v>58.083701333702166</v>
      </c>
      <c r="O424" s="44">
        <v>416.99374528870231</v>
      </c>
      <c r="P424" s="43">
        <v>13.899791509623411</v>
      </c>
    </row>
    <row r="425" spans="1:16">
      <c r="A425" s="45" t="s">
        <v>742</v>
      </c>
      <c r="B425" s="45" t="s">
        <v>695</v>
      </c>
      <c r="C425" s="46">
        <v>2485538000</v>
      </c>
      <c r="D425" s="46">
        <v>600000000</v>
      </c>
      <c r="E425" s="47">
        <v>24.057470409912835</v>
      </c>
      <c r="F425" s="47">
        <v>2.5968772031425771</v>
      </c>
      <c r="G425" s="46">
        <v>159.75809699999999</v>
      </c>
      <c r="H425" s="47">
        <v>10.41</v>
      </c>
      <c r="I425" s="47">
        <v>-0.39060361763936591</v>
      </c>
      <c r="J425" s="46">
        <v>131816000</v>
      </c>
      <c r="K425" s="47">
        <v>70.279783941251438</v>
      </c>
      <c r="L425" s="47">
        <v>66.666666666666671</v>
      </c>
      <c r="M425" s="47">
        <v>26.62</v>
      </c>
      <c r="N425" s="48">
        <v>0</v>
      </c>
      <c r="O425" s="49">
        <v>52.134419544409937</v>
      </c>
      <c r="P425" s="48">
        <v>1.7378139848136647</v>
      </c>
    </row>
    <row r="426" spans="1:16">
      <c r="A426" s="45" t="s">
        <v>429</v>
      </c>
      <c r="B426" s="45" t="s">
        <v>375</v>
      </c>
      <c r="C426" s="46">
        <v>4917779893</v>
      </c>
      <c r="D426" s="46">
        <v>600000000</v>
      </c>
      <c r="E426" s="47">
        <v>40.810163363083944</v>
      </c>
      <c r="F426" s="47">
        <v>22.672312979491082</v>
      </c>
      <c r="G426" s="46">
        <v>321.37161300000002</v>
      </c>
      <c r="H426" s="47">
        <v>3.05</v>
      </c>
      <c r="I426" s="47">
        <v>-0.12606195446154267</v>
      </c>
      <c r="J426" s="46">
        <v>-340452455</v>
      </c>
      <c r="K426" s="47">
        <v>-5.28708186286981</v>
      </c>
      <c r="L426" s="47">
        <v>66.666666666666671</v>
      </c>
      <c r="M426" s="47">
        <v>53.56</v>
      </c>
      <c r="N426" s="48">
        <v>42.589553783921524</v>
      </c>
      <c r="O426" s="49">
        <v>233.02747390817041</v>
      </c>
      <c r="P426" s="48">
        <v>7.7675824636056801</v>
      </c>
    </row>
    <row r="427" spans="1:16">
      <c r="A427" s="40" t="s">
        <v>771</v>
      </c>
      <c r="B427" s="40" t="s">
        <v>255</v>
      </c>
      <c r="C427" s="41">
        <v>6697968298</v>
      </c>
      <c r="D427" s="41">
        <v>609000000</v>
      </c>
      <c r="E427" s="42">
        <v>30.888681386964311</v>
      </c>
      <c r="F427" s="42">
        <v>5.0720330684670465</v>
      </c>
      <c r="G427" s="41">
        <v>123.570446</v>
      </c>
      <c r="H427" s="42">
        <v>10.48</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32.76</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1.2351340043198813</v>
      </c>
      <c r="F429" s="32">
        <v>5.6826961321365596E-3</v>
      </c>
      <c r="G429" s="31">
        <v>92.579552000000007</v>
      </c>
      <c r="H429" s="32">
        <v>350</v>
      </c>
      <c r="I429" s="32">
        <v>32.162744929329676</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-7.5012463279060526E-2</v>
      </c>
      <c r="J430" s="71">
        <v>184943299</v>
      </c>
      <c r="K430" s="72">
        <v>30.463390836344928</v>
      </c>
      <c r="L430" s="72">
        <v>63.897763578274763</v>
      </c>
      <c r="M430" s="72">
        <v>23.75</v>
      </c>
      <c r="N430" s="73">
        <v>72.868133229381698</v>
      </c>
      <c r="O430" s="74">
        <v>621.0028570200808</v>
      </c>
      <c r="P430" s="73">
        <v>20.700095234002692</v>
      </c>
    </row>
    <row r="431" spans="1:16">
      <c r="A431" s="25" t="s">
        <v>636</v>
      </c>
      <c r="B431" s="25" t="s">
        <v>376</v>
      </c>
      <c r="C431" s="26">
        <v>35674236000</v>
      </c>
      <c r="D431" s="26">
        <v>636584000</v>
      </c>
      <c r="E431" s="27">
        <v>35.612527111693488</v>
      </c>
      <c r="F431" s="27">
        <v>3.496448142713048</v>
      </c>
      <c r="G431" s="26">
        <v>66.826561999999996</v>
      </c>
      <c r="H431" s="27">
        <v>16.82</v>
      </c>
      <c r="I431" s="27">
        <v>0.70200419424108063</v>
      </c>
      <c r="J431" s="26">
        <v>810045000</v>
      </c>
      <c r="K431" s="27">
        <v>12.573800220975379</v>
      </c>
      <c r="L431" s="27">
        <v>62.835383861360008</v>
      </c>
      <c r="M431" s="27">
        <v>10.49</v>
      </c>
      <c r="N431" s="28">
        <v>43.312089740225908</v>
      </c>
      <c r="O431" s="29">
        <v>2011.6424803987829</v>
      </c>
      <c r="P431" s="28">
        <v>67.054749346626096</v>
      </c>
    </row>
    <row r="432" spans="1:16">
      <c r="A432" s="30" t="s">
        <v>82</v>
      </c>
      <c r="B432" s="30" t="s">
        <v>349</v>
      </c>
      <c r="C432" s="31">
        <v>1381899413</v>
      </c>
      <c r="D432" s="31">
        <v>645000000</v>
      </c>
      <c r="E432" s="32">
        <v>60.27758067008898</v>
      </c>
      <c r="F432" s="32">
        <v>93.453613441998414</v>
      </c>
      <c r="G432" s="31">
        <v>592.54522899999995</v>
      </c>
      <c r="H432" s="32">
        <v>1.1200000000000001</v>
      </c>
      <c r="I432" s="32">
        <v>-2.960173373872443E-2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95.540594959946986</v>
      </c>
      <c r="F433" s="72">
        <v>29.397106141522151</v>
      </c>
      <c r="G433" s="71">
        <v>73.999791000000002</v>
      </c>
      <c r="H433" s="72">
        <v>5.66</v>
      </c>
      <c r="I433" s="72">
        <v>-6.4199560181302573E-2</v>
      </c>
      <c r="J433" s="71">
        <v>-57755948</v>
      </c>
      <c r="K433" s="72">
        <v>-56.271260580814982</v>
      </c>
      <c r="L433" s="72">
        <v>61.53846153846154</v>
      </c>
      <c r="M433" s="72">
        <v>11.38</v>
      </c>
      <c r="N433" s="73">
        <v>12.667407535590895</v>
      </c>
      <c r="O433" s="74">
        <v>433.59403202649298</v>
      </c>
      <c r="P433" s="73">
        <v>14.4531344008831</v>
      </c>
    </row>
    <row r="434" spans="1:16">
      <c r="A434" s="70" t="s">
        <v>473</v>
      </c>
      <c r="B434" s="70" t="s">
        <v>221</v>
      </c>
      <c r="C434" s="71">
        <v>26339017679</v>
      </c>
      <c r="D434" s="71">
        <v>659000000</v>
      </c>
      <c r="E434" s="72">
        <v>24.877872038376406</v>
      </c>
      <c r="F434" s="72">
        <v>3.4319039920508216</v>
      </c>
      <c r="G434" s="71">
        <v>145.66302899999999</v>
      </c>
      <c r="H434" s="72">
        <v>11.04</v>
      </c>
      <c r="I434" s="72">
        <v>-0.10790865942687056</v>
      </c>
      <c r="J434" s="71">
        <v>4303189114</v>
      </c>
      <c r="K434" s="72">
        <v>1.6845645887177247</v>
      </c>
      <c r="L434" s="72">
        <v>60.698027314112288</v>
      </c>
      <c r="M434" s="72">
        <v>22.1</v>
      </c>
      <c r="N434" s="73">
        <v>8.0551703289758159</v>
      </c>
      <c r="O434" s="74">
        <v>823.53230371824611</v>
      </c>
      <c r="P434" s="73">
        <v>27.451076790608205</v>
      </c>
    </row>
    <row r="435" spans="1:16">
      <c r="A435" s="25" t="s">
        <v>381</v>
      </c>
      <c r="B435" s="25" t="s">
        <v>353</v>
      </c>
      <c r="C435" s="26">
        <v>7835710127</v>
      </c>
      <c r="D435" s="26">
        <v>660000000</v>
      </c>
      <c r="E435" s="27">
        <v>61.165727008185499</v>
      </c>
      <c r="F435" s="27">
        <v>6.4898700246355894</v>
      </c>
      <c r="G435" s="26">
        <v>49.182918000000001</v>
      </c>
      <c r="H435" s="27">
        <v>13.3</v>
      </c>
      <c r="I435" s="27">
        <v>5.9402658783833218E-2</v>
      </c>
      <c r="J435" s="26">
        <v>392044758</v>
      </c>
      <c r="K435" s="27">
        <v>24.040112277180352</v>
      </c>
      <c r="L435" s="27">
        <v>60.606060606060609</v>
      </c>
      <c r="M435" s="27">
        <v>7.45</v>
      </c>
      <c r="N435" s="28">
        <v>67.709360458601765</v>
      </c>
      <c r="O435" s="29">
        <v>481.45769343969999</v>
      </c>
      <c r="P435" s="28">
        <v>16.048589781323333</v>
      </c>
    </row>
    <row r="436" spans="1:16">
      <c r="A436" s="45" t="s">
        <v>460</v>
      </c>
      <c r="B436" s="45" t="s">
        <v>375</v>
      </c>
      <c r="C436" s="46">
        <v>12170740000</v>
      </c>
      <c r="D436" s="46">
        <v>660000000</v>
      </c>
      <c r="E436" s="47">
        <v>2.1190793208526664</v>
      </c>
      <c r="F436" s="47">
        <v>4.3388192482650828E-2</v>
      </c>
      <c r="G436" s="46">
        <v>252.20048299999999</v>
      </c>
      <c r="H436" s="47">
        <v>74.849999999999994</v>
      </c>
      <c r="I436" s="47">
        <v>-0.62633882100382721</v>
      </c>
      <c r="J436" s="46">
        <v>414998000</v>
      </c>
      <c r="K436" s="47">
        <v>117.68731415573087</v>
      </c>
      <c r="L436" s="47">
        <v>60.606060606060609</v>
      </c>
      <c r="M436" s="47">
        <v>38.21</v>
      </c>
      <c r="N436" s="48">
        <v>43.206535630773466</v>
      </c>
      <c r="O436" s="49">
        <v>1305.3794368461938</v>
      </c>
      <c r="P436" s="48">
        <v>43.512647894873126</v>
      </c>
    </row>
    <row r="437" spans="1:16">
      <c r="A437" s="55" t="s">
        <v>667</v>
      </c>
      <c r="B437" s="55" t="s">
        <v>233</v>
      </c>
      <c r="C437" s="56">
        <v>18538498598</v>
      </c>
      <c r="D437" s="56">
        <v>662000000</v>
      </c>
      <c r="E437" s="57">
        <v>19.772810584341215</v>
      </c>
      <c r="F437" s="57">
        <v>2.4890244945041813</v>
      </c>
      <c r="G437" s="56">
        <v>158.43219300000001</v>
      </c>
      <c r="H437" s="57">
        <v>12.77</v>
      </c>
      <c r="I437" s="57">
        <v>-3.6761932383546636E-2</v>
      </c>
      <c r="J437" s="56">
        <v>30638765</v>
      </c>
      <c r="K437" s="57">
        <v>259.27938022306057</v>
      </c>
      <c r="L437" s="57">
        <v>60.422960725075527</v>
      </c>
      <c r="M437" s="57">
        <v>23.93</v>
      </c>
      <c r="N437" s="58">
        <v>54.874947621289614</v>
      </c>
      <c r="O437" s="59">
        <v>321.65401776915149</v>
      </c>
      <c r="P437" s="58">
        <v>10.721800592305049</v>
      </c>
    </row>
    <row r="438" spans="1:16">
      <c r="A438" s="55" t="s">
        <v>468</v>
      </c>
      <c r="B438" s="55" t="s">
        <v>356</v>
      </c>
      <c r="C438" s="56">
        <v>3885250224</v>
      </c>
      <c r="D438" s="56">
        <v>672000000</v>
      </c>
      <c r="E438" s="57">
        <v>1.0434651048615231</v>
      </c>
      <c r="F438" s="57">
        <v>8.8730025923598899E-3</v>
      </c>
      <c r="G438" s="56">
        <v>217.993559</v>
      </c>
      <c r="H438" s="57">
        <v>175.9</v>
      </c>
      <c r="I438" s="57">
        <v>19.016153507583198</v>
      </c>
      <c r="J438" s="56">
        <v>15350052</v>
      </c>
      <c r="K438" s="57">
        <v>7661.2118317253908</v>
      </c>
      <c r="L438" s="57">
        <v>59.523809523809526</v>
      </c>
      <c r="M438" s="57">
        <v>32.43</v>
      </c>
      <c r="N438" s="58">
        <v>40.152998892736015</v>
      </c>
      <c r="O438" s="59">
        <v>1683.7631369112542</v>
      </c>
      <c r="P438" s="58">
        <v>56.125437897041806</v>
      </c>
    </row>
    <row r="439" spans="1:16">
      <c r="A439" s="50" t="s">
        <v>525</v>
      </c>
      <c r="B439" s="50" t="s">
        <v>355</v>
      </c>
      <c r="C439" s="51">
        <v>3963724062</v>
      </c>
      <c r="D439" s="51">
        <v>674934433</v>
      </c>
      <c r="E439" s="52">
        <v>7.1854673363423007</v>
      </c>
      <c r="F439" s="52">
        <v>0.56032478548392106</v>
      </c>
      <c r="G439" s="51">
        <v>292.99600400000003</v>
      </c>
      <c r="H439" s="52">
        <v>19</v>
      </c>
      <c r="I439" s="52">
        <v>-0.10830493339904024</v>
      </c>
      <c r="J439" s="51">
        <v>-901082449</v>
      </c>
      <c r="K439" s="52">
        <v>-14.231499283147174</v>
      </c>
      <c r="L439" s="52">
        <v>59.26501604341766</v>
      </c>
      <c r="M439" s="52">
        <v>43.41</v>
      </c>
      <c r="N439" s="53">
        <v>40.540103556028505</v>
      </c>
      <c r="O439" s="54">
        <v>240.15929254340335</v>
      </c>
      <c r="P439" s="53">
        <v>8.005309751446779</v>
      </c>
    </row>
    <row r="440" spans="1:16">
      <c r="A440" s="75" t="s">
        <v>466</v>
      </c>
      <c r="B440" s="75" t="s">
        <v>679</v>
      </c>
      <c r="C440" s="76">
        <v>9055647326</v>
      </c>
      <c r="D440" s="76">
        <v>675000000</v>
      </c>
      <c r="E440" s="77">
        <v>23.247567824924428</v>
      </c>
      <c r="F440" s="77">
        <v>4.9201201745871801</v>
      </c>
      <c r="G440" s="76">
        <v>233.17816500000001</v>
      </c>
      <c r="H440" s="77">
        <v>7.38</v>
      </c>
      <c r="I440" s="77">
        <v>-0.37731513527760718</v>
      </c>
      <c r="J440" s="76">
        <v>-1049101373</v>
      </c>
      <c r="K440" s="77">
        <v>-4.5038545574375108</v>
      </c>
      <c r="L440" s="77">
        <v>59.25925925925926</v>
      </c>
      <c r="M440" s="77">
        <v>34.54</v>
      </c>
      <c r="N440" s="78">
        <v>43.778318896109958</v>
      </c>
      <c r="O440" s="79">
        <v>285.15677317658486</v>
      </c>
      <c r="P440" s="78">
        <v>9.5052257725528282</v>
      </c>
    </row>
    <row r="441" spans="1:16">
      <c r="A441" s="45" t="s">
        <v>267</v>
      </c>
      <c r="B441" s="45" t="s">
        <v>375</v>
      </c>
      <c r="C441" s="46">
        <v>73314458000</v>
      </c>
      <c r="D441" s="46">
        <v>675728000</v>
      </c>
      <c r="E441" s="47">
        <v>3.8555550284364095</v>
      </c>
      <c r="F441" s="47">
        <v>6.483840439221257E-2</v>
      </c>
      <c r="G441" s="46">
        <v>116.81877299999999</v>
      </c>
      <c r="H441" s="47">
        <v>88.85</v>
      </c>
      <c r="I441" s="47">
        <v>-2.0011458727816631</v>
      </c>
      <c r="J441" s="46">
        <v>-2214344000</v>
      </c>
      <c r="K441" s="47">
        <v>-26.854031713229741</v>
      </c>
      <c r="L441" s="47">
        <v>59.19541590699216</v>
      </c>
      <c r="M441" s="47">
        <v>17.28</v>
      </c>
      <c r="N441" s="48">
        <v>86.052571819768943</v>
      </c>
      <c r="O441" s="49">
        <v>358.65823918626302</v>
      </c>
      <c r="P441" s="48">
        <v>11.9552746395421</v>
      </c>
    </row>
    <row r="442" spans="1:16">
      <c r="A442" s="30" t="s">
        <v>245</v>
      </c>
      <c r="B442" s="30" t="s">
        <v>349</v>
      </c>
      <c r="C442" s="31">
        <v>32480282242</v>
      </c>
      <c r="D442" s="31">
        <v>683200000</v>
      </c>
      <c r="E442" s="32">
        <v>6.5776623493806232</v>
      </c>
      <c r="F442" s="32">
        <v>0.74059430163265894</v>
      </c>
      <c r="G442" s="31">
        <v>462.86641400000002</v>
      </c>
      <c r="H442" s="32">
        <v>13.14</v>
      </c>
      <c r="I442" s="32">
        <v>-0.10730227024111016</v>
      </c>
      <c r="J442" s="31">
        <v>103749729</v>
      </c>
      <c r="K442" s="32">
        <v>85.606006739545322</v>
      </c>
      <c r="L442" s="32">
        <v>58.548009367681502</v>
      </c>
      <c r="M442" s="32">
        <v>67.739999999999995</v>
      </c>
      <c r="N442" s="33">
        <v>19.968197369594773</v>
      </c>
      <c r="O442" s="34">
        <v>616.83773351126933</v>
      </c>
      <c r="P442" s="33">
        <v>20.561257783708978</v>
      </c>
    </row>
    <row r="443" spans="1:16">
      <c r="A443" s="30" t="s">
        <v>249</v>
      </c>
      <c r="B443" s="30" t="s">
        <v>349</v>
      </c>
      <c r="C443" s="31">
        <v>66241618000</v>
      </c>
      <c r="D443" s="31">
        <v>685260000</v>
      </c>
      <c r="E443" s="32">
        <v>3.7886677994745495</v>
      </c>
      <c r="F443" s="32">
        <v>7.8982905330501244E-2</v>
      </c>
      <c r="G443" s="31">
        <v>150.89256599999999</v>
      </c>
      <c r="H443" s="32">
        <v>70</v>
      </c>
      <c r="I443" s="32">
        <v>0.18986904982487829</v>
      </c>
      <c r="J443" s="31">
        <v>-924269000</v>
      </c>
      <c r="K443" s="32">
        <v>-51.898527376770183</v>
      </c>
      <c r="L443" s="32">
        <v>58.372004786504391</v>
      </c>
      <c r="M443" s="32">
        <v>22.01</v>
      </c>
      <c r="N443" s="33">
        <v>19.039314033005702</v>
      </c>
      <c r="O443" s="34">
        <v>642.48187854725666</v>
      </c>
      <c r="P443" s="33">
        <v>21.416062618241888</v>
      </c>
    </row>
    <row r="444" spans="1:16">
      <c r="A444" s="40" t="s">
        <v>178</v>
      </c>
      <c r="B444" s="40" t="s">
        <v>255</v>
      </c>
      <c r="C444" s="41">
        <v>6095642150</v>
      </c>
      <c r="D444" s="41">
        <v>690000000</v>
      </c>
      <c r="E444" s="42">
        <v>13.339709180733356</v>
      </c>
      <c r="F444" s="42">
        <v>1.7575374414668454</v>
      </c>
      <c r="G444" s="41">
        <v>264.90403600000002</v>
      </c>
      <c r="H444" s="42">
        <v>11.32</v>
      </c>
      <c r="I444" s="42">
        <v>9.1443449649412756E-2</v>
      </c>
      <c r="J444" s="41">
        <v>555282156</v>
      </c>
      <c r="K444" s="42">
        <v>13.668726642820484</v>
      </c>
      <c r="L444" s="42">
        <v>57.971014492753625</v>
      </c>
      <c r="M444" s="42">
        <v>38.39</v>
      </c>
      <c r="N444" s="43">
        <v>27.665311560669533</v>
      </c>
      <c r="O444" s="44">
        <v>1599.6199478970104</v>
      </c>
      <c r="P444" s="43">
        <v>53.320664929900346</v>
      </c>
    </row>
    <row r="445" spans="1:16">
      <c r="A445" s="70" t="s">
        <v>722</v>
      </c>
      <c r="B445" s="70" t="s">
        <v>699</v>
      </c>
      <c r="C445" s="71">
        <v>13043459000</v>
      </c>
      <c r="D445" s="71">
        <v>695302645</v>
      </c>
      <c r="E445" s="72">
        <v>7.6488540491115158</v>
      </c>
      <c r="F445" s="72">
        <v>0.54459183172692305</v>
      </c>
      <c r="G445" s="71">
        <v>270.84692699999999</v>
      </c>
      <c r="H445" s="72">
        <v>19.309999999999999</v>
      </c>
      <c r="I445" s="72">
        <v>-0.13605909727301935</v>
      </c>
      <c r="J445" s="71">
        <v>804969000</v>
      </c>
      <c r="K445" s="72">
        <v>17.448017785778084</v>
      </c>
      <c r="L445" s="72">
        <v>57.528905272609741</v>
      </c>
      <c r="M445" s="72">
        <v>38.950000000000003</v>
      </c>
      <c r="N445" s="73">
        <v>0</v>
      </c>
      <c r="O445" s="74">
        <v>550.40504780022638</v>
      </c>
      <c r="P445" s="73">
        <v>18.346834926674212</v>
      </c>
    </row>
    <row r="446" spans="1:16">
      <c r="A446" s="70" t="s">
        <v>226</v>
      </c>
      <c r="B446" s="70" t="s">
        <v>221</v>
      </c>
      <c r="C446" s="71">
        <v>33519259493</v>
      </c>
      <c r="D446" s="71">
        <v>700000000</v>
      </c>
      <c r="E446" s="72">
        <v>8.4608954334855166</v>
      </c>
      <c r="F446" s="72">
        <v>0.27470439719108819</v>
      </c>
      <c r="G446" s="71">
        <v>106.98084299999999</v>
      </c>
      <c r="H446" s="72">
        <v>44.2</v>
      </c>
      <c r="I446" s="72">
        <v>-0.21499308259772934</v>
      </c>
      <c r="J446" s="71">
        <v>2068365799</v>
      </c>
      <c r="K446" s="72">
        <v>14.890983023839876</v>
      </c>
      <c r="L446" s="72">
        <v>57.142857142857146</v>
      </c>
      <c r="M446" s="72">
        <v>15.28</v>
      </c>
      <c r="N446" s="73">
        <v>50.429681266990528</v>
      </c>
      <c r="O446" s="74">
        <v>984.61180822713891</v>
      </c>
      <c r="P446" s="73">
        <v>32.820393607571297</v>
      </c>
    </row>
    <row r="447" spans="1:16">
      <c r="A447" s="85" t="s">
        <v>509</v>
      </c>
      <c r="B447" s="85" t="s">
        <v>607</v>
      </c>
      <c r="C447" s="86">
        <v>-1084984172</v>
      </c>
      <c r="D447" s="86">
        <v>700000000</v>
      </c>
      <c r="E447" s="87">
        <v>34.040229764742868</v>
      </c>
      <c r="F447" s="87">
        <v>16.209633221306127</v>
      </c>
      <c r="G447" s="86">
        <v>308.44022699999999</v>
      </c>
      <c r="H447" s="87">
        <v>3.81</v>
      </c>
      <c r="I447" s="87">
        <v>-0.38929046594028982</v>
      </c>
      <c r="J447" s="86">
        <v>4623415</v>
      </c>
      <c r="K447" s="87">
        <v>454.20971295027596</v>
      </c>
      <c r="L447" s="87">
        <v>57.142857142857146</v>
      </c>
      <c r="M447" s="87">
        <v>44.06</v>
      </c>
      <c r="N447" s="88">
        <v>108.25166732410941</v>
      </c>
      <c r="O447" s="89">
        <v>323.12793550954154</v>
      </c>
      <c r="P447" s="88">
        <v>10.770931183651385</v>
      </c>
    </row>
    <row r="448" spans="1:16">
      <c r="A448" s="70" t="s">
        <v>445</v>
      </c>
      <c r="B448" s="70" t="s">
        <v>221</v>
      </c>
      <c r="C448" s="71">
        <v>1936877995</v>
      </c>
      <c r="D448" s="71">
        <v>700000000</v>
      </c>
      <c r="E448" s="72">
        <v>60.32079806828677</v>
      </c>
      <c r="F448" s="72">
        <v>43.08628433449055</v>
      </c>
      <c r="G448" s="71">
        <v>248.370544</v>
      </c>
      <c r="H448" s="72">
        <v>2.67</v>
      </c>
      <c r="I448" s="72">
        <v>6.4279287830395493E-2</v>
      </c>
      <c r="J448" s="71">
        <v>-73334422</v>
      </c>
      <c r="K448" s="72">
        <v>-19.090625681893286</v>
      </c>
      <c r="L448" s="72">
        <v>57.142857142857146</v>
      </c>
      <c r="M448" s="72">
        <v>35.479999999999997</v>
      </c>
      <c r="N448" s="73">
        <v>41.319308031139713</v>
      </c>
      <c r="O448" s="74">
        <v>1279.5543097461918</v>
      </c>
      <c r="P448" s="73">
        <v>42.651810324873061</v>
      </c>
    </row>
    <row r="449" spans="1:16">
      <c r="A449" s="45" t="s">
        <v>182</v>
      </c>
      <c r="B449" s="45" t="s">
        <v>375</v>
      </c>
      <c r="C449" s="46">
        <v>7154261414</v>
      </c>
      <c r="D449" s="46">
        <v>700000000</v>
      </c>
      <c r="E449" s="47">
        <v>21.959103365891366</v>
      </c>
      <c r="F449" s="47">
        <v>2.0913431777039397</v>
      </c>
      <c r="G449" s="46">
        <v>119.87214899999999</v>
      </c>
      <c r="H449" s="47">
        <v>15.2</v>
      </c>
      <c r="I449" s="47">
        <v>-2.0175322419078157E-2</v>
      </c>
      <c r="J449" s="46">
        <v>-117347216</v>
      </c>
      <c r="K449" s="47">
        <v>-89.47804948350884</v>
      </c>
      <c r="L449" s="47">
        <v>57.142857142857146</v>
      </c>
      <c r="M449" s="47">
        <v>17.12</v>
      </c>
      <c r="N449" s="48">
        <v>36.411995556641145</v>
      </c>
      <c r="O449" s="49">
        <v>960.53875201428343</v>
      </c>
      <c r="P449" s="48">
        <v>32.017958400476111</v>
      </c>
    </row>
    <row r="450" spans="1:16">
      <c r="A450" s="75" t="s">
        <v>452</v>
      </c>
      <c r="B450" s="75" t="s">
        <v>679</v>
      </c>
      <c r="C450" s="76">
        <v>60137175087</v>
      </c>
      <c r="D450" s="76">
        <v>700000000</v>
      </c>
      <c r="E450" s="77">
        <v>1.3010194788636376</v>
      </c>
      <c r="F450" s="77">
        <v>9.5804085336055785E-3</v>
      </c>
      <c r="G450" s="76">
        <v>158.53750099999999</v>
      </c>
      <c r="H450" s="77">
        <v>194</v>
      </c>
      <c r="I450" s="77">
        <v>4.1082157791959446</v>
      </c>
      <c r="J450" s="76">
        <v>20192725560</v>
      </c>
      <c r="K450" s="77">
        <v>6.7251941594753193</v>
      </c>
      <c r="L450" s="77">
        <v>57.142857142857146</v>
      </c>
      <c r="M450" s="77">
        <v>22.64</v>
      </c>
      <c r="N450" s="78">
        <v>67.936528496692148</v>
      </c>
      <c r="O450" s="79">
        <v>1869.8932753973183</v>
      </c>
      <c r="P450" s="78">
        <v>62.329775846577277</v>
      </c>
    </row>
    <row r="451" spans="1:16">
      <c r="A451" t="s">
        <v>2170</v>
      </c>
      <c r="C451" s="14">
        <v>19741812437</v>
      </c>
      <c r="D451" s="14">
        <v>700000000</v>
      </c>
      <c r="E451" s="19">
        <v>0</v>
      </c>
      <c r="F451" s="19">
        <v>0</v>
      </c>
      <c r="G451" s="14">
        <v>0</v>
      </c>
      <c r="H451" s="19">
        <v>18.11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16.849649132961193</v>
      </c>
      <c r="F452" s="52">
        <v>4.7811125643568548</v>
      </c>
      <c r="G452" s="51">
        <v>465.53517099999999</v>
      </c>
      <c r="H452" s="52">
        <v>5.0999999999999996</v>
      </c>
      <c r="I452" s="52">
        <v>-0.101550460073347</v>
      </c>
      <c r="J452" s="51">
        <v>132778559</v>
      </c>
      <c r="K452" s="52">
        <v>26.542018165749184</v>
      </c>
      <c r="L452" s="52">
        <v>56.750292265778619</v>
      </c>
      <c r="M452" s="52">
        <v>66.040000000000006</v>
      </c>
      <c r="N452" s="53">
        <v>2.0924501977181258</v>
      </c>
      <c r="O452" s="54">
        <v>730.96707888388494</v>
      </c>
      <c r="P452" s="53">
        <v>24.365569296129497</v>
      </c>
    </row>
    <row r="453" spans="1:16">
      <c r="A453" s="35" t="s">
        <v>217</v>
      </c>
      <c r="B453" s="35" t="s">
        <v>208</v>
      </c>
      <c r="C453" s="36">
        <v>41071171048</v>
      </c>
      <c r="D453" s="36">
        <v>705000000</v>
      </c>
      <c r="E453" s="37">
        <v>11.865240906096714</v>
      </c>
      <c r="F453" s="37">
        <v>0.67320515779272139</v>
      </c>
      <c r="G453" s="36">
        <v>129.924835</v>
      </c>
      <c r="H453" s="37">
        <v>25.96</v>
      </c>
      <c r="I453" s="37">
        <v>0.37260296340445009</v>
      </c>
      <c r="J453" s="36">
        <v>301575390</v>
      </c>
      <c r="K453" s="37">
        <v>58.443097760729081</v>
      </c>
      <c r="L453" s="37">
        <v>56.737588652482266</v>
      </c>
      <c r="M453" s="37">
        <v>18.420000000000002</v>
      </c>
      <c r="N453" s="38">
        <v>45.062376056892298</v>
      </c>
      <c r="O453" s="39">
        <v>1479.8473732456898</v>
      </c>
      <c r="P453" s="38">
        <v>49.328245774856327</v>
      </c>
    </row>
    <row r="454" spans="1:16">
      <c r="A454" s="25" t="s">
        <v>157</v>
      </c>
      <c r="B454" s="25" t="s">
        <v>353</v>
      </c>
      <c r="C454" s="26">
        <v>2077382264</v>
      </c>
      <c r="D454" s="26">
        <v>720000000</v>
      </c>
      <c r="E454" s="27">
        <v>56.599706949357305</v>
      </c>
      <c r="F454" s="27">
        <v>39.305352048164792</v>
      </c>
      <c r="G454" s="26">
        <v>247.17509200000001</v>
      </c>
      <c r="H454" s="27">
        <v>2.86</v>
      </c>
      <c r="I454" s="27">
        <v>-1.8751431975768895E-2</v>
      </c>
      <c r="J454" s="26">
        <v>-115858447</v>
      </c>
      <c r="K454" s="27">
        <v>-12.428959970437027</v>
      </c>
      <c r="L454" s="27">
        <v>55.555555555555557</v>
      </c>
      <c r="M454" s="27">
        <v>34.32</v>
      </c>
      <c r="N454" s="28">
        <v>72.640640206856915</v>
      </c>
      <c r="O454" s="29">
        <v>426.90252909731203</v>
      </c>
      <c r="P454" s="28">
        <v>14.230084303243734</v>
      </c>
    </row>
    <row r="455" spans="1:16">
      <c r="A455" t="s">
        <v>2180</v>
      </c>
      <c r="C455" s="14">
        <v>11686748615</v>
      </c>
      <c r="D455" s="14">
        <v>720000000</v>
      </c>
      <c r="E455" s="19">
        <v>0</v>
      </c>
      <c r="F455" s="19">
        <v>0</v>
      </c>
      <c r="G455" s="14">
        <v>0</v>
      </c>
      <c r="H455" s="19">
        <v>184.8</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24.613726240965406</v>
      </c>
      <c r="F456" s="72">
        <v>2.4367613346169099</v>
      </c>
      <c r="G456" s="71">
        <v>112.720027</v>
      </c>
      <c r="H456" s="72">
        <v>14.42</v>
      </c>
      <c r="I456" s="72">
        <v>-0.91377294630314065</v>
      </c>
      <c r="J456" s="71">
        <v>-66130209</v>
      </c>
      <c r="K456" s="72">
        <v>-152.74411124271512</v>
      </c>
      <c r="L456" s="72">
        <v>55.440055440055438</v>
      </c>
      <c r="M456" s="72">
        <v>15.62</v>
      </c>
      <c r="N456" s="73">
        <v>22.21995357494685</v>
      </c>
      <c r="O456" s="74">
        <v>389.09340376880124</v>
      </c>
      <c r="P456" s="73">
        <v>12.969780125626707</v>
      </c>
    </row>
    <row r="457" spans="1:16">
      <c r="A457" s="35" t="s">
        <v>34</v>
      </c>
      <c r="B457" s="35" t="s">
        <v>208</v>
      </c>
      <c r="C457" s="36">
        <v>14552864000</v>
      </c>
      <c r="D457" s="36">
        <v>729164000</v>
      </c>
      <c r="E457" s="37">
        <v>21.553254549066761</v>
      </c>
      <c r="F457" s="37">
        <v>2.9558857196826449</v>
      </c>
      <c r="G457" s="36">
        <v>184.162025</v>
      </c>
      <c r="H457" s="37">
        <v>10.08</v>
      </c>
      <c r="I457" s="37">
        <v>-8.9090078418175622E-2</v>
      </c>
      <c r="J457" s="36">
        <v>389489000</v>
      </c>
      <c r="K457" s="37">
        <v>18.721042186043764</v>
      </c>
      <c r="L457" s="37">
        <v>54.857343478284719</v>
      </c>
      <c r="M457" s="37">
        <v>25.25</v>
      </c>
      <c r="N457" s="38">
        <v>65.824283227917107</v>
      </c>
      <c r="O457" s="39">
        <v>416.34708757079636</v>
      </c>
      <c r="P457" s="38">
        <v>13.878236252359878</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173.99983501310612</v>
      </c>
      <c r="P458" s="33">
        <v>5.7999945004368705</v>
      </c>
    </row>
    <row r="459" spans="1:16">
      <c r="A459" s="90" t="s">
        <v>399</v>
      </c>
      <c r="B459" s="90" t="s">
        <v>390</v>
      </c>
      <c r="C459" s="91">
        <v>4113425775</v>
      </c>
      <c r="D459" s="91">
        <v>750000000</v>
      </c>
      <c r="E459" s="92">
        <v>19.291023537098386</v>
      </c>
      <c r="F459" s="92">
        <v>5.1442729432262366</v>
      </c>
      <c r="G459" s="91">
        <v>408.98116599999997</v>
      </c>
      <c r="H459" s="92">
        <v>5.07</v>
      </c>
      <c r="I459" s="92">
        <v>-0.15355663519486473</v>
      </c>
      <c r="J459" s="91">
        <v>274798301</v>
      </c>
      <c r="K459" s="92">
        <v>13.646372580738772</v>
      </c>
      <c r="L459" s="92">
        <v>53.333333333333336</v>
      </c>
      <c r="M459" s="92">
        <v>54.53</v>
      </c>
      <c r="N459" s="93">
        <v>33.293836134016303</v>
      </c>
      <c r="O459" s="94">
        <v>378.07245109303949</v>
      </c>
      <c r="P459" s="93">
        <v>12.60241503643465</v>
      </c>
    </row>
    <row r="460" spans="1:16">
      <c r="A460" s="50" t="s">
        <v>285</v>
      </c>
      <c r="B460" s="50" t="s">
        <v>355</v>
      </c>
      <c r="C460" s="51">
        <v>7665829861</v>
      </c>
      <c r="D460" s="51">
        <v>750000000</v>
      </c>
      <c r="E460" s="52">
        <v>7.6393902238723301</v>
      </c>
      <c r="F460" s="52">
        <v>0.92598669380270671</v>
      </c>
      <c r="G460" s="51">
        <v>459.303876</v>
      </c>
      <c r="H460" s="52">
        <v>11.4</v>
      </c>
      <c r="I460" s="52">
        <v>0.28549868026238379</v>
      </c>
      <c r="J460" s="51">
        <v>309742404</v>
      </c>
      <c r="K460" s="52">
        <v>26.635035737631842</v>
      </c>
      <c r="L460" s="52">
        <v>53.333333333333336</v>
      </c>
      <c r="M460" s="52">
        <v>61.24</v>
      </c>
      <c r="N460" s="53">
        <v>80.257584655929321</v>
      </c>
      <c r="O460" s="54">
        <v>2061.9363998523941</v>
      </c>
      <c r="P460" s="53">
        <v>68.731213328413133</v>
      </c>
    </row>
    <row r="461" spans="1:16">
      <c r="A461" s="55" t="s">
        <v>108</v>
      </c>
      <c r="B461" s="55" t="s">
        <v>233</v>
      </c>
      <c r="C461" s="56">
        <v>15078182984</v>
      </c>
      <c r="D461" s="56">
        <v>750000000</v>
      </c>
      <c r="E461" s="57">
        <v>16.847460982333331</v>
      </c>
      <c r="F461" s="57">
        <v>2.8079101637222217</v>
      </c>
      <c r="G461" s="56">
        <v>290.32257499999997</v>
      </c>
      <c r="H461" s="57">
        <v>8.18</v>
      </c>
      <c r="I461" s="57">
        <v>-4.0364299191004704E-3</v>
      </c>
      <c r="J461" s="56">
        <v>110116171</v>
      </c>
      <c r="K461" s="57">
        <v>54.487909863847335</v>
      </c>
      <c r="L461" s="57">
        <v>53.333333333333336</v>
      </c>
      <c r="M461" s="57">
        <v>38.700000000000003</v>
      </c>
      <c r="N461" s="58">
        <v>65.349826723510702</v>
      </c>
      <c r="O461" s="59">
        <v>913.82760738829131</v>
      </c>
      <c r="P461" s="58">
        <v>30.460920246276377</v>
      </c>
    </row>
    <row r="462" spans="1:16">
      <c r="A462" s="30" t="s">
        <v>250</v>
      </c>
      <c r="B462" s="30" t="s">
        <v>349</v>
      </c>
      <c r="C462" s="31">
        <v>14579845739</v>
      </c>
      <c r="D462" s="31">
        <v>758500000</v>
      </c>
      <c r="E462" s="32">
        <v>10.670198297435309</v>
      </c>
      <c r="F462" s="32">
        <v>0.6394317910610241</v>
      </c>
      <c r="G462" s="31">
        <v>164.048046</v>
      </c>
      <c r="H462" s="32">
        <v>22.86</v>
      </c>
      <c r="I462" s="32">
        <v>0.25587280994535888</v>
      </c>
      <c r="J462" s="31">
        <v>-336082138</v>
      </c>
      <c r="K462" s="32">
        <v>-49.651552740360152</v>
      </c>
      <c r="L462" s="32">
        <v>52.735662491760053</v>
      </c>
      <c r="M462" s="32">
        <v>21.62</v>
      </c>
      <c r="N462" s="33">
        <v>25.330726931658571</v>
      </c>
      <c r="O462" s="34">
        <v>2522.3774782432956</v>
      </c>
      <c r="P462" s="33">
        <v>84.079249274776515</v>
      </c>
    </row>
    <row r="463" spans="1:16">
      <c r="A463" s="30" t="s">
        <v>510</v>
      </c>
      <c r="B463" s="30" t="s">
        <v>349</v>
      </c>
      <c r="C463" s="31">
        <v>7188334000</v>
      </c>
      <c r="D463" s="31">
        <v>768000000</v>
      </c>
      <c r="E463" s="32">
        <v>25.844704176140301</v>
      </c>
      <c r="F463" s="32">
        <v>16.825979281341343</v>
      </c>
      <c r="G463" s="31">
        <v>642.21395900000005</v>
      </c>
      <c r="H463" s="32">
        <v>2.41</v>
      </c>
      <c r="I463" s="32">
        <v>-0.12811610218759162</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343.29904076205116</v>
      </c>
      <c r="P464" s="38">
        <v>11.443301358735038</v>
      </c>
    </row>
    <row r="465" spans="1:16">
      <c r="A465" s="35" t="s">
        <v>207</v>
      </c>
      <c r="B465" s="35" t="s">
        <v>200</v>
      </c>
      <c r="C465" s="36">
        <v>63934093330</v>
      </c>
      <c r="D465" s="36">
        <v>780226002</v>
      </c>
      <c r="E465" s="37">
        <v>1.2827349055470028</v>
      </c>
      <c r="F465" s="37">
        <v>3.9144180271665233E-2</v>
      </c>
      <c r="G465" s="36">
        <v>725.54518099999996</v>
      </c>
      <c r="H465" s="37">
        <v>42.98</v>
      </c>
      <c r="I465" s="37">
        <v>0.92725467271360884</v>
      </c>
      <c r="J465" s="36">
        <v>16782058</v>
      </c>
      <c r="K465" s="37">
        <v>1952.6503891239083</v>
      </c>
      <c r="L465" s="37">
        <v>51.267196808957415</v>
      </c>
      <c r="M465" s="37">
        <v>92.99</v>
      </c>
      <c r="N465" s="38">
        <v>33.840898578139964</v>
      </c>
      <c r="O465" s="39">
        <v>1624.3865562384954</v>
      </c>
      <c r="P465" s="38">
        <v>54.146218541283176</v>
      </c>
    </row>
    <row r="466" spans="1:16">
      <c r="A466" s="35" t="s">
        <v>323</v>
      </c>
      <c r="B466" s="35" t="s">
        <v>200</v>
      </c>
      <c r="C466" s="36">
        <v>3818084897</v>
      </c>
      <c r="D466" s="36">
        <v>791000000</v>
      </c>
      <c r="E466" s="37">
        <v>14.61291973365655</v>
      </c>
      <c r="F466" s="37">
        <v>4.6184954910418936</v>
      </c>
      <c r="G466" s="36">
        <v>679.26380900000004</v>
      </c>
      <c r="H466" s="37">
        <v>4.03</v>
      </c>
      <c r="I466" s="37">
        <v>-1.9157639828286221E-2</v>
      </c>
      <c r="J466" s="36">
        <v>-264395717</v>
      </c>
      <c r="K466" s="37">
        <v>-11.966910946594494</v>
      </c>
      <c r="L466" s="37">
        <v>50.56890012642225</v>
      </c>
      <c r="M466" s="37">
        <v>85.87</v>
      </c>
      <c r="N466" s="38">
        <v>22.009294454752027</v>
      </c>
      <c r="O466" s="39">
        <v>361.37528840194744</v>
      </c>
      <c r="P466" s="38">
        <v>12.045842946731581</v>
      </c>
    </row>
    <row r="467" spans="1:16">
      <c r="A467" s="80" t="s">
        <v>269</v>
      </c>
      <c r="B467" s="80" t="s">
        <v>352</v>
      </c>
      <c r="C467" s="81">
        <v>15648837000</v>
      </c>
      <c r="D467" s="81">
        <v>794512000</v>
      </c>
      <c r="E467" s="82">
        <v>1.9217425465197213</v>
      </c>
      <c r="F467" s="82">
        <v>6.7188081996654034E-2</v>
      </c>
      <c r="G467" s="81">
        <v>576.62533099999996</v>
      </c>
      <c r="H467" s="82">
        <v>36.1</v>
      </c>
      <c r="I467" s="82">
        <v>-0.64288019234621885</v>
      </c>
      <c r="J467" s="81">
        <v>542874000</v>
      </c>
      <c r="K467" s="82">
        <v>52.687054454624828</v>
      </c>
      <c r="L467" s="82">
        <v>50.345369232937955</v>
      </c>
      <c r="M467" s="82">
        <v>72.569999999999993</v>
      </c>
      <c r="N467" s="83">
        <v>49.394277753346181</v>
      </c>
      <c r="O467" s="84">
        <v>479.66971240636389</v>
      </c>
      <c r="P467" s="83">
        <v>15.988990413545462</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561.92155243882576</v>
      </c>
      <c r="P468" s="28">
        <v>18.730718414627525</v>
      </c>
    </row>
    <row r="469" spans="1:16">
      <c r="A469" s="45" t="s">
        <v>503</v>
      </c>
      <c r="B469" s="45" t="s">
        <v>375</v>
      </c>
      <c r="C469" s="46">
        <v>1513644763</v>
      </c>
      <c r="D469" s="46">
        <v>800000000</v>
      </c>
      <c r="E469" s="47">
        <v>45.945113966855189</v>
      </c>
      <c r="F469" s="47">
        <v>28.715696229284493</v>
      </c>
      <c r="G469" s="46">
        <v>295.12339900000001</v>
      </c>
      <c r="H469" s="47">
        <v>2.95</v>
      </c>
      <c r="I469" s="47">
        <v>-4.0245456158738868E-2</v>
      </c>
      <c r="J469" s="46">
        <v>-44498491</v>
      </c>
      <c r="K469" s="47">
        <v>-35.956275461116199</v>
      </c>
      <c r="L469" s="47">
        <v>50</v>
      </c>
      <c r="M469" s="47">
        <v>36.89</v>
      </c>
      <c r="N469" s="48">
        <v>46.763872835832537</v>
      </c>
      <c r="O469" s="49">
        <v>536.24789644866075</v>
      </c>
      <c r="P469" s="48">
        <v>17.874929881622027</v>
      </c>
    </row>
    <row r="470" spans="1:16">
      <c r="A470" s="90" t="s">
        <v>767</v>
      </c>
      <c r="B470" s="90" t="s">
        <v>609</v>
      </c>
      <c r="C470" s="91">
        <v>5485118988</v>
      </c>
      <c r="D470" s="91">
        <v>802845890</v>
      </c>
      <c r="E470" s="92">
        <v>10.833673062460022</v>
      </c>
      <c r="F470" s="92">
        <v>1.0380067665826609</v>
      </c>
      <c r="G470" s="91">
        <v>279.77893499999999</v>
      </c>
      <c r="H470" s="92">
        <v>13.2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16.064822931695446</v>
      </c>
      <c r="F471" s="52">
        <v>2.4917966531325244</v>
      </c>
      <c r="G471" s="51">
        <v>306.64052400000003</v>
      </c>
      <c r="H471" s="52">
        <v>8.1199999999999992</v>
      </c>
      <c r="I471" s="52">
        <v>-0.38542388580309783</v>
      </c>
      <c r="J471" s="51">
        <v>-213403973</v>
      </c>
      <c r="K471" s="52">
        <v>-30.210703902874386</v>
      </c>
      <c r="L471" s="52">
        <v>49.634840819142141</v>
      </c>
      <c r="M471" s="52">
        <v>38.049999999999997</v>
      </c>
      <c r="N471" s="53">
        <v>88.964100026904944</v>
      </c>
      <c r="O471" s="54">
        <v>110.80808016988307</v>
      </c>
      <c r="P471" s="53">
        <v>3.6936026723294355</v>
      </c>
    </row>
    <row r="472" spans="1:16">
      <c r="A472" s="70" t="s">
        <v>419</v>
      </c>
      <c r="B472" s="70" t="s">
        <v>221</v>
      </c>
      <c r="C472" s="71">
        <v>6754555404</v>
      </c>
      <c r="D472" s="71">
        <v>813555283</v>
      </c>
      <c r="E472" s="72">
        <v>55.243657886862287</v>
      </c>
      <c r="F472" s="72">
        <v>22.634666646192862</v>
      </c>
      <c r="G472" s="71">
        <v>202.870632</v>
      </c>
      <c r="H472" s="72">
        <v>3.57</v>
      </c>
      <c r="I472" s="72">
        <v>-0.12234095583808145</v>
      </c>
      <c r="J472" s="71">
        <v>-393754363</v>
      </c>
      <c r="K472" s="72">
        <v>-6.1984477591680678</v>
      </c>
      <c r="L472" s="72">
        <v>49.166910762965323</v>
      </c>
      <c r="M472" s="72">
        <v>24.93</v>
      </c>
      <c r="N472" s="73">
        <v>10.590985687234088</v>
      </c>
      <c r="O472" s="74">
        <v>313.77046240442115</v>
      </c>
      <c r="P472" s="73">
        <v>10.459015413480705</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248.25427285930687</v>
      </c>
      <c r="P473" s="73">
        <v>8.2751424286435622</v>
      </c>
    </row>
    <row r="474" spans="1:16">
      <c r="A474" s="70" t="s">
        <v>511</v>
      </c>
      <c r="B474" s="70" t="s">
        <v>221</v>
      </c>
      <c r="C474" s="71">
        <v>4887672096</v>
      </c>
      <c r="D474" s="71">
        <v>820000000</v>
      </c>
      <c r="E474" s="72">
        <v>37.987040151446735</v>
      </c>
      <c r="F474" s="72">
        <v>46.325658721276504</v>
      </c>
      <c r="G474" s="71">
        <v>594.91427499999998</v>
      </c>
      <c r="H474" s="72">
        <v>1.77</v>
      </c>
      <c r="I474" s="72">
        <v>-1.7160263420058497E-2</v>
      </c>
      <c r="J474" s="71">
        <v>-492287088</v>
      </c>
      <c r="K474" s="72">
        <v>-1.6656947134879962</v>
      </c>
      <c r="L474" s="72">
        <v>48.780487804878049</v>
      </c>
      <c r="M474" s="72">
        <v>72.55</v>
      </c>
      <c r="N474" s="73">
        <v>38.606751960873375</v>
      </c>
      <c r="O474" s="74">
        <v>367.67943362158275</v>
      </c>
      <c r="P474" s="73">
        <v>12.255981120719424</v>
      </c>
    </row>
    <row r="475" spans="1:16">
      <c r="A475" s="85" t="s">
        <v>411</v>
      </c>
      <c r="B475" s="85" t="s">
        <v>607</v>
      </c>
      <c r="C475" s="86">
        <v>15071105467</v>
      </c>
      <c r="D475" s="86">
        <v>825000000</v>
      </c>
      <c r="E475" s="87">
        <v>6.0349574912681714</v>
      </c>
      <c r="F475" s="87">
        <v>0.28134999959292173</v>
      </c>
      <c r="G475" s="86">
        <v>254.99831699999999</v>
      </c>
      <c r="H475" s="87">
        <v>26</v>
      </c>
      <c r="I475" s="87">
        <v>-13.831523675777509</v>
      </c>
      <c r="J475" s="86">
        <v>4783118733</v>
      </c>
      <c r="K475" s="87">
        <v>4.4845217518876925</v>
      </c>
      <c r="L475" s="87">
        <v>48.484848484848484</v>
      </c>
      <c r="M475" s="87">
        <v>30.9</v>
      </c>
      <c r="N475" s="88">
        <v>29.67767813563805</v>
      </c>
      <c r="O475" s="89">
        <v>590.80049554626248</v>
      </c>
      <c r="P475" s="88">
        <v>19.693349851542084</v>
      </c>
    </row>
    <row r="476" spans="1:16">
      <c r="A476" s="35" t="s">
        <v>129</v>
      </c>
      <c r="B476" s="35" t="s">
        <v>208</v>
      </c>
      <c r="C476" s="36">
        <v>7703042931</v>
      </c>
      <c r="D476" s="36">
        <v>825000000</v>
      </c>
      <c r="E476" s="37">
        <v>21.688534266894603</v>
      </c>
      <c r="F476" s="37">
        <v>6.5722831111801829</v>
      </c>
      <c r="G476" s="36">
        <v>371.10216800000001</v>
      </c>
      <c r="H476" s="37">
        <v>4.97</v>
      </c>
      <c r="I476" s="37">
        <v>-0.20060498049992592</v>
      </c>
      <c r="J476" s="36">
        <v>1636745004</v>
      </c>
      <c r="K476" s="37">
        <v>2.0161967758784738</v>
      </c>
      <c r="L476" s="37">
        <v>48.484848484848484</v>
      </c>
      <c r="M476" s="37">
        <v>44.98</v>
      </c>
      <c r="N476" s="38">
        <v>45.079154068160797</v>
      </c>
      <c r="O476" s="39">
        <v>200.19517190409869</v>
      </c>
      <c r="P476" s="38">
        <v>6.6731723968032899</v>
      </c>
    </row>
    <row r="477" spans="1:16">
      <c r="A477" s="80" t="s">
        <v>535</v>
      </c>
      <c r="B477" s="80" t="s">
        <v>352</v>
      </c>
      <c r="C477" s="81">
        <v>6812625069</v>
      </c>
      <c r="D477" s="81">
        <v>829650000</v>
      </c>
      <c r="E477" s="82">
        <v>30.277765022007692</v>
      </c>
      <c r="F477" s="82">
        <v>3.0412186888052886</v>
      </c>
      <c r="G477" s="81">
        <v>109.24879199999999</v>
      </c>
      <c r="H477" s="82">
        <v>12.1</v>
      </c>
      <c r="I477" s="82">
        <v>-0.212572960078802</v>
      </c>
      <c r="J477" s="81">
        <v>-265472500</v>
      </c>
      <c r="K477" s="82">
        <v>-37.502189492320298</v>
      </c>
      <c r="L477" s="82">
        <v>48.213101910444166</v>
      </c>
      <c r="M477" s="82">
        <v>13.16</v>
      </c>
      <c r="N477" s="83">
        <v>73.412428088980434</v>
      </c>
      <c r="O477" s="84">
        <v>226.13255190133674</v>
      </c>
      <c r="P477" s="83">
        <v>7.5377517300445582</v>
      </c>
    </row>
    <row r="478" spans="1:16">
      <c r="A478" s="55" t="s">
        <v>176</v>
      </c>
      <c r="B478" s="55" t="s">
        <v>233</v>
      </c>
      <c r="C478" s="56">
        <v>2007242303</v>
      </c>
      <c r="D478" s="56">
        <v>850000000</v>
      </c>
      <c r="E478" s="57">
        <v>48.474172415602531</v>
      </c>
      <c r="F478" s="57">
        <v>33.744637950297623</v>
      </c>
      <c r="G478" s="56">
        <v>693.49307699999997</v>
      </c>
      <c r="H478" s="57">
        <v>1.19</v>
      </c>
      <c r="I478" s="57">
        <v>-7.2183636125230377E-2</v>
      </c>
      <c r="J478" s="56">
        <v>254788867</v>
      </c>
      <c r="K478" s="57">
        <v>5.6380014437600998</v>
      </c>
      <c r="L478" s="57">
        <v>47.058823529411768</v>
      </c>
      <c r="M478" s="57">
        <v>81.58</v>
      </c>
      <c r="N478" s="58">
        <v>0.1546630731356351</v>
      </c>
      <c r="O478" s="59">
        <v>403.75811152631223</v>
      </c>
      <c r="P478" s="58">
        <v>13.458603717543742</v>
      </c>
    </row>
    <row r="479" spans="1:16">
      <c r="A479" s="60" t="s">
        <v>717</v>
      </c>
      <c r="B479" s="60" t="s">
        <v>374</v>
      </c>
      <c r="C479" s="61">
        <v>5630964000</v>
      </c>
      <c r="D479" s="61">
        <v>860000000</v>
      </c>
      <c r="E479" s="62">
        <v>34.321567968476877</v>
      </c>
      <c r="F479" s="62">
        <v>2.217155553519178</v>
      </c>
      <c r="G479" s="61">
        <v>61.448740000000001</v>
      </c>
      <c r="H479" s="62">
        <v>18.98</v>
      </c>
      <c r="I479" s="62">
        <v>-0.60259770486400299</v>
      </c>
      <c r="J479" s="61">
        <v>0</v>
      </c>
      <c r="K479" s="62">
        <v>0</v>
      </c>
      <c r="L479" s="62">
        <v>46.511627906976742</v>
      </c>
      <c r="M479" s="62">
        <v>7.14</v>
      </c>
      <c r="N479" s="63">
        <v>136.2496245406914</v>
      </c>
      <c r="O479" s="64">
        <v>882.86953392240571</v>
      </c>
      <c r="P479" s="63">
        <v>29.428984464080191</v>
      </c>
    </row>
    <row r="480" spans="1:16">
      <c r="A480" s="55" t="s">
        <v>762</v>
      </c>
      <c r="B480" s="55" t="s">
        <v>233</v>
      </c>
      <c r="C480" s="56">
        <v>4581844648</v>
      </c>
      <c r="D480" s="56">
        <v>870000000</v>
      </c>
      <c r="E480" s="57">
        <v>20.242597408643888</v>
      </c>
      <c r="F480" s="57">
        <v>2.115213940297167</v>
      </c>
      <c r="G480" s="56">
        <v>174.93409199999999</v>
      </c>
      <c r="H480" s="57">
        <v>11.3</v>
      </c>
      <c r="I480" s="57">
        <v>-0.17811642778048942</v>
      </c>
      <c r="J480" s="56">
        <v>4586945</v>
      </c>
      <c r="K480" s="57">
        <v>2086.3559515102102</v>
      </c>
      <c r="L480" s="57">
        <v>45.977011494252871</v>
      </c>
      <c r="M480" s="57">
        <v>20.100000000000001</v>
      </c>
      <c r="N480" s="58">
        <v>31.112677480950666</v>
      </c>
      <c r="O480" s="59">
        <v>320.30420725889553</v>
      </c>
      <c r="P480" s="58">
        <v>10.676806908629851</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244.79061685935366</v>
      </c>
      <c r="P481" s="53">
        <v>8.1596872286451223</v>
      </c>
    </row>
    <row r="482" spans="1:16">
      <c r="A482" s="45" t="s">
        <v>192</v>
      </c>
      <c r="B482" s="45" t="s">
        <v>375</v>
      </c>
      <c r="C482" s="46">
        <v>7997260000</v>
      </c>
      <c r="D482" s="46">
        <v>900000000</v>
      </c>
      <c r="E482" s="47">
        <v>9.0704687894919704</v>
      </c>
      <c r="F482" s="47">
        <v>0.83985822124925658</v>
      </c>
      <c r="G482" s="46">
        <v>354.86250699999999</v>
      </c>
      <c r="H482" s="47">
        <v>12.43</v>
      </c>
      <c r="I482" s="47">
        <v>9.889861668544242E-2</v>
      </c>
      <c r="J482" s="46">
        <v>65458000</v>
      </c>
      <c r="K482" s="47">
        <v>164.99129212624888</v>
      </c>
      <c r="L482" s="47">
        <v>44.444444444444443</v>
      </c>
      <c r="M482" s="47">
        <v>39.42</v>
      </c>
      <c r="N482" s="48">
        <v>65.77616697572104</v>
      </c>
      <c r="O482" s="49">
        <v>2228.1580722714375</v>
      </c>
      <c r="P482" s="48">
        <v>74.271935742381245</v>
      </c>
    </row>
    <row r="483" spans="1:16">
      <c r="A483" s="70" t="s">
        <v>754</v>
      </c>
      <c r="B483" s="70" t="s">
        <v>699</v>
      </c>
      <c r="C483" s="71">
        <v>7376632000</v>
      </c>
      <c r="D483" s="71">
        <v>900000000</v>
      </c>
      <c r="E483" s="72">
        <v>16.792310935161275</v>
      </c>
      <c r="F483" s="72">
        <v>1.5471080647836075</v>
      </c>
      <c r="G483" s="71">
        <v>214.106866</v>
      </c>
      <c r="H483" s="72">
        <v>11.13</v>
      </c>
      <c r="I483" s="72">
        <v>-3.6767766520041434E-2</v>
      </c>
      <c r="J483" s="71">
        <v>461585000</v>
      </c>
      <c r="K483" s="72">
        <v>23.514628941581723</v>
      </c>
      <c r="L483" s="72">
        <v>44.444444444444443</v>
      </c>
      <c r="M483" s="72">
        <v>23.78</v>
      </c>
      <c r="N483" s="73">
        <v>0</v>
      </c>
      <c r="O483" s="74">
        <v>832.13695014825294</v>
      </c>
      <c r="P483" s="73">
        <v>27.737898338275098</v>
      </c>
    </row>
    <row r="484" spans="1:16">
      <c r="A484" s="45" t="s">
        <v>329</v>
      </c>
      <c r="B484" s="45" t="s">
        <v>375</v>
      </c>
      <c r="C484" s="46">
        <v>3219973000</v>
      </c>
      <c r="D484" s="46">
        <v>925000000</v>
      </c>
      <c r="E484" s="47">
        <v>27.763595207892411</v>
      </c>
      <c r="F484" s="47">
        <v>15.007348761022925</v>
      </c>
      <c r="G484" s="46">
        <v>648.99339299999997</v>
      </c>
      <c r="H484" s="47">
        <v>2.2200000000000002</v>
      </c>
      <c r="I484" s="47">
        <v>-0.11013116402745382</v>
      </c>
      <c r="J484" s="46">
        <v>-158895000</v>
      </c>
      <c r="K484" s="47">
        <v>-11.642908839170522</v>
      </c>
      <c r="L484" s="47">
        <v>43.243243243243242</v>
      </c>
      <c r="M484" s="47">
        <v>70.16</v>
      </c>
      <c r="N484" s="48">
        <v>43.148856298897599</v>
      </c>
      <c r="O484" s="49">
        <v>73.95480619482656</v>
      </c>
      <c r="P484" s="48">
        <v>2.4651602064942186</v>
      </c>
    </row>
    <row r="485" spans="1:16">
      <c r="A485" s="50" t="s">
        <v>152</v>
      </c>
      <c r="B485" s="50" t="s">
        <v>355</v>
      </c>
      <c r="C485" s="51">
        <v>1876232593</v>
      </c>
      <c r="D485" s="51">
        <v>936000000</v>
      </c>
      <c r="E485" s="52">
        <v>15.178076371217243</v>
      </c>
      <c r="F485" s="52">
        <v>4.0539733897481955</v>
      </c>
      <c r="G485" s="51">
        <v>576.74861299999998</v>
      </c>
      <c r="H485" s="52">
        <v>4.57</v>
      </c>
      <c r="I485" s="52">
        <v>-8.8747828597536049E-2</v>
      </c>
      <c r="J485" s="51">
        <v>22610716</v>
      </c>
      <c r="K485" s="52">
        <v>165.58520305150884</v>
      </c>
      <c r="L485" s="52">
        <v>42.735042735042732</v>
      </c>
      <c r="M485" s="52">
        <v>61.61</v>
      </c>
      <c r="N485" s="53">
        <v>9.119840841952179</v>
      </c>
      <c r="O485" s="54">
        <v>782.32573794967118</v>
      </c>
      <c r="P485" s="53">
        <v>26.077524598322373</v>
      </c>
    </row>
    <row r="486" spans="1:16">
      <c r="A486" s="25" t="s">
        <v>274</v>
      </c>
      <c r="B486" s="25" t="s">
        <v>353</v>
      </c>
      <c r="C486" s="26">
        <v>34760766000</v>
      </c>
      <c r="D486" s="26">
        <v>945591000</v>
      </c>
      <c r="E486" s="27">
        <v>2.1606244516812674</v>
      </c>
      <c r="F486" s="27">
        <v>5.3138281002735203E-2</v>
      </c>
      <c r="G486" s="26">
        <v>426.23041999999998</v>
      </c>
      <c r="H486" s="27">
        <v>43.44</v>
      </c>
      <c r="I486" s="27">
        <v>-0.67631566437925272</v>
      </c>
      <c r="J486" s="26">
        <v>704762000</v>
      </c>
      <c r="K486" s="27">
        <v>57.693821460294394</v>
      </c>
      <c r="L486" s="27">
        <v>42.30158704979214</v>
      </c>
      <c r="M486" s="27">
        <v>45.07</v>
      </c>
      <c r="N486" s="28">
        <v>51.396510871973511</v>
      </c>
      <c r="O486" s="29">
        <v>257.06460877642485</v>
      </c>
      <c r="P486" s="28">
        <v>8.5688202925474943</v>
      </c>
    </row>
    <row r="487" spans="1:16">
      <c r="A487" s="50" t="s">
        <v>480</v>
      </c>
      <c r="B487" s="50" t="s">
        <v>355</v>
      </c>
      <c r="C487" s="51">
        <v>8578258629</v>
      </c>
      <c r="D487" s="51">
        <v>950000000</v>
      </c>
      <c r="E487" s="52">
        <v>12.163754853813336</v>
      </c>
      <c r="F487" s="52">
        <v>2.5607904955396497</v>
      </c>
      <c r="G487" s="51">
        <v>592.57757400000003</v>
      </c>
      <c r="H487" s="52">
        <v>5.55</v>
      </c>
      <c r="I487" s="52">
        <v>-0.22392167487986914</v>
      </c>
      <c r="J487" s="51">
        <v>-348120495</v>
      </c>
      <c r="K487" s="52">
        <v>-13.644700809700963</v>
      </c>
      <c r="L487" s="52">
        <v>42.10526315789474</v>
      </c>
      <c r="M487" s="52">
        <v>62.37</v>
      </c>
      <c r="N487" s="53">
        <v>21.482647373319271</v>
      </c>
      <c r="O487" s="54">
        <v>195.59620755444001</v>
      </c>
      <c r="P487" s="53">
        <v>6.5198735851480007</v>
      </c>
    </row>
    <row r="488" spans="1:16">
      <c r="A488" s="70" t="s">
        <v>228</v>
      </c>
      <c r="B488" s="70" t="s">
        <v>221</v>
      </c>
      <c r="C488" s="71">
        <v>54593744694</v>
      </c>
      <c r="D488" s="71">
        <v>958750000</v>
      </c>
      <c r="E488" s="72">
        <v>4.3401225934355896</v>
      </c>
      <c r="F488" s="72">
        <v>0.18861897407368924</v>
      </c>
      <c r="G488" s="71">
        <v>373.44712099999998</v>
      </c>
      <c r="H488" s="72">
        <v>24.68</v>
      </c>
      <c r="I488" s="72">
        <v>-6.6484412606026666E-2</v>
      </c>
      <c r="J488" s="71">
        <v>-611029605</v>
      </c>
      <c r="K488" s="72">
        <v>-37.657749823758536</v>
      </c>
      <c r="L488" s="72">
        <v>41.720990873533246</v>
      </c>
      <c r="M488" s="72">
        <v>38.950000000000003</v>
      </c>
      <c r="N488" s="73">
        <v>16.806199459896121</v>
      </c>
      <c r="O488" s="74">
        <v>1260.4619356241499</v>
      </c>
      <c r="P488" s="73">
        <v>42.015397854138328</v>
      </c>
    </row>
    <row r="489" spans="1:16">
      <c r="A489" s="55" t="s">
        <v>524</v>
      </c>
      <c r="B489" s="55" t="s">
        <v>233</v>
      </c>
      <c r="C489" s="56">
        <v>7797972597</v>
      </c>
      <c r="D489" s="56">
        <v>960000000</v>
      </c>
      <c r="E489" s="57">
        <v>22.482370224564704</v>
      </c>
      <c r="F489" s="57">
        <v>3.9031892750980388</v>
      </c>
      <c r="G489" s="56">
        <v>279.81076200000001</v>
      </c>
      <c r="H489" s="57">
        <v>6.36</v>
      </c>
      <c r="I489" s="57">
        <v>0.10032963820767815</v>
      </c>
      <c r="J489" s="56">
        <v>-282199228</v>
      </c>
      <c r="K489" s="57">
        <v>-20.411111826287492</v>
      </c>
      <c r="L489" s="57">
        <v>41.666666666666664</v>
      </c>
      <c r="M489" s="57">
        <v>29.14</v>
      </c>
      <c r="N489" s="58">
        <v>17.080467598135666</v>
      </c>
      <c r="O489" s="59">
        <v>2146.0363519622379</v>
      </c>
      <c r="P489" s="58">
        <v>71.534545065407926</v>
      </c>
    </row>
    <row r="490" spans="1:16">
      <c r="A490" s="75" t="s">
        <v>187</v>
      </c>
      <c r="B490" s="75" t="s">
        <v>679</v>
      </c>
      <c r="C490" s="76">
        <v>3578645146</v>
      </c>
      <c r="D490" s="76">
        <v>960336000</v>
      </c>
      <c r="E490" s="77">
        <v>16.423288923299069</v>
      </c>
      <c r="F490" s="77">
        <v>3.4203214131926885</v>
      </c>
      <c r="G490" s="76">
        <v>464.88056799999998</v>
      </c>
      <c r="H490" s="77">
        <v>5.24</v>
      </c>
      <c r="I490" s="77">
        <v>-0.23471227171732689</v>
      </c>
      <c r="J490" s="76">
        <v>433474987</v>
      </c>
      <c r="K490" s="77">
        <v>11.077178946890424</v>
      </c>
      <c r="L490" s="77">
        <v>41.65208843571417</v>
      </c>
      <c r="M490" s="77">
        <v>48.4</v>
      </c>
      <c r="N490" s="78">
        <v>88.53991117236194</v>
      </c>
      <c r="O490" s="79">
        <v>1016.8639430517701</v>
      </c>
      <c r="P490" s="78">
        <v>33.895464768392337</v>
      </c>
    </row>
    <row r="491" spans="1:16">
      <c r="A491" s="70" t="s">
        <v>77</v>
      </c>
      <c r="B491" s="70" t="s">
        <v>221</v>
      </c>
      <c r="C491" s="71">
        <v>2595983504</v>
      </c>
      <c r="D491" s="71">
        <v>990000000</v>
      </c>
      <c r="E491" s="72">
        <v>53.673390761714508</v>
      </c>
      <c r="F491" s="72">
        <v>27.107773111977025</v>
      </c>
      <c r="G491" s="71">
        <v>255.32031000000001</v>
      </c>
      <c r="H491" s="72">
        <v>2.92</v>
      </c>
      <c r="I491" s="72">
        <v>0.12074579475050042</v>
      </c>
      <c r="J491" s="71">
        <v>-53669125</v>
      </c>
      <c r="K491" s="72">
        <v>-36.892719976336487</v>
      </c>
      <c r="L491" s="72">
        <v>40.404040404040401</v>
      </c>
      <c r="M491" s="72">
        <v>25.78</v>
      </c>
      <c r="N491" s="73">
        <v>14.487175620352568</v>
      </c>
      <c r="O491" s="74">
        <v>1897.5206085767975</v>
      </c>
      <c r="P491" s="73">
        <v>63.250686952559917</v>
      </c>
    </row>
    <row r="492" spans="1:16">
      <c r="A492" s="45" t="s">
        <v>447</v>
      </c>
      <c r="B492" s="45" t="s">
        <v>375</v>
      </c>
      <c r="C492" s="46">
        <v>38403565895</v>
      </c>
      <c r="D492" s="46">
        <v>998000000</v>
      </c>
      <c r="E492" s="47">
        <v>0.31988596781791862</v>
      </c>
      <c r="F492" s="47">
        <v>1.0939488800738631E-3</v>
      </c>
      <c r="G492" s="46">
        <v>426.09840800000001</v>
      </c>
      <c r="H492" s="47">
        <v>293.5</v>
      </c>
      <c r="I492" s="47">
        <v>2.1648115241407595</v>
      </c>
      <c r="J492" s="46">
        <v>1811756765</v>
      </c>
      <c r="K492" s="47">
        <v>161.39804506263289</v>
      </c>
      <c r="L492" s="47">
        <v>40.080160320641284</v>
      </c>
      <c r="M492" s="47">
        <v>42.69</v>
      </c>
      <c r="N492" s="48">
        <v>34.499222916579853</v>
      </c>
      <c r="O492" s="49">
        <v>1232.6600443846419</v>
      </c>
      <c r="P492" s="48">
        <v>41.088668146154731</v>
      </c>
    </row>
    <row r="493" spans="1:16">
      <c r="A493" s="55" t="s">
        <v>536</v>
      </c>
      <c r="B493" s="55" t="s">
        <v>354</v>
      </c>
      <c r="C493" s="56">
        <v>5034163461</v>
      </c>
      <c r="D493" s="56">
        <v>1000000000</v>
      </c>
      <c r="E493" s="57">
        <v>6.4663624674216571</v>
      </c>
      <c r="F493" s="57">
        <v>0.40414765421385357</v>
      </c>
      <c r="G493" s="56">
        <v>371.30834199999998</v>
      </c>
      <c r="H493" s="57">
        <v>16.66</v>
      </c>
      <c r="I493" s="57">
        <v>0.34166825528770062</v>
      </c>
      <c r="J493" s="56">
        <v>-78845344</v>
      </c>
      <c r="K493" s="57">
        <v>-202.92891359570959</v>
      </c>
      <c r="L493" s="57">
        <v>40</v>
      </c>
      <c r="M493" s="57">
        <v>37.130000000000003</v>
      </c>
      <c r="N493" s="58">
        <v>49.203279038029883</v>
      </c>
      <c r="O493" s="59">
        <v>1298.3363754933198</v>
      </c>
      <c r="P493" s="58">
        <v>43.277879183110663</v>
      </c>
    </row>
    <row r="494" spans="1:16">
      <c r="A494" s="50" t="s">
        <v>379</v>
      </c>
      <c r="B494" s="50" t="s">
        <v>355</v>
      </c>
      <c r="C494" s="51">
        <v>1914868068</v>
      </c>
      <c r="D494" s="51">
        <v>1000000000</v>
      </c>
      <c r="E494" s="52">
        <v>42.942414222527596</v>
      </c>
      <c r="F494" s="52">
        <v>14.314138074175865</v>
      </c>
      <c r="G494" s="51">
        <v>255.25220999999999</v>
      </c>
      <c r="H494" s="52">
        <v>3.65</v>
      </c>
      <c r="I494" s="52">
        <v>-0.22130814107325622</v>
      </c>
      <c r="J494" s="51">
        <v>-154583940</v>
      </c>
      <c r="K494" s="52">
        <v>-19.406931923199785</v>
      </c>
      <c r="L494" s="52">
        <v>40</v>
      </c>
      <c r="M494" s="52">
        <v>25.52</v>
      </c>
      <c r="N494" s="53">
        <v>65.118209216220436</v>
      </c>
      <c r="O494" s="54">
        <v>201.63194281651664</v>
      </c>
      <c r="P494" s="53">
        <v>6.7210647605505551</v>
      </c>
    </row>
    <row r="495" spans="1:16">
      <c r="A495" s="30" t="s">
        <v>438</v>
      </c>
      <c r="B495" s="30" t="s">
        <v>349</v>
      </c>
      <c r="C495" s="31">
        <v>13120657000</v>
      </c>
      <c r="D495" s="31">
        <v>1000000000</v>
      </c>
      <c r="E495" s="32">
        <v>16.250016250016248</v>
      </c>
      <c r="F495" s="32">
        <v>4.062504062504062</v>
      </c>
      <c r="G495" s="31">
        <v>554.46052299999997</v>
      </c>
      <c r="H495" s="32">
        <v>4.4400000000000004</v>
      </c>
      <c r="I495" s="32">
        <v>-0.15079364049498611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15.396174358595378</v>
      </c>
      <c r="F496" s="37">
        <v>5.1320581195317923</v>
      </c>
      <c r="G496" s="36">
        <v>669.65183400000001</v>
      </c>
      <c r="H496" s="37">
        <v>3.88</v>
      </c>
      <c r="I496" s="37">
        <v>8.0792306304469541E-2</v>
      </c>
      <c r="J496" s="36">
        <v>-19394238</v>
      </c>
      <c r="K496" s="37">
        <v>-154.68511833256866</v>
      </c>
      <c r="L496" s="37">
        <v>40</v>
      </c>
      <c r="M496" s="37">
        <v>66.959999999999994</v>
      </c>
      <c r="N496" s="38">
        <v>47.741842057173251</v>
      </c>
      <c r="O496" s="39">
        <v>2184.4364874537023</v>
      </c>
      <c r="P496" s="38">
        <v>72.814549581790075</v>
      </c>
    </row>
    <row r="497" spans="1:16">
      <c r="A497" s="90" t="s">
        <v>403</v>
      </c>
      <c r="B497" s="90" t="s">
        <v>404</v>
      </c>
      <c r="C497" s="91">
        <v>2193688534</v>
      </c>
      <c r="D497" s="91">
        <v>1000000000</v>
      </c>
      <c r="E497" s="92">
        <v>34.426963197576342</v>
      </c>
      <c r="F497" s="92">
        <v>34.426963197576342</v>
      </c>
      <c r="G497" s="91">
        <v>749.65266799999995</v>
      </c>
      <c r="H497" s="92">
        <v>1.55</v>
      </c>
      <c r="I497" s="92">
        <v>-1.928765349756123E-2</v>
      </c>
      <c r="J497" s="91">
        <v>288393147</v>
      </c>
      <c r="K497" s="92">
        <v>3.4674887749673191</v>
      </c>
      <c r="L497" s="92">
        <v>40</v>
      </c>
      <c r="M497" s="92">
        <v>74.959999999999994</v>
      </c>
      <c r="N497" s="93">
        <v>62.088599450525059</v>
      </c>
      <c r="O497" s="94">
        <v>503.80391294038066</v>
      </c>
      <c r="P497" s="93">
        <v>16.793463764679355</v>
      </c>
    </row>
    <row r="498" spans="1:16">
      <c r="A498" s="30" t="s">
        <v>185</v>
      </c>
      <c r="B498" s="30" t="s">
        <v>349</v>
      </c>
      <c r="C498" s="31">
        <v>10277253756</v>
      </c>
      <c r="D498" s="31">
        <v>1000000000</v>
      </c>
      <c r="E498" s="32">
        <v>34.514774049031686</v>
      </c>
      <c r="F498" s="32">
        <v>5.7524623415052814</v>
      </c>
      <c r="G498" s="31">
        <v>174.82693900000001</v>
      </c>
      <c r="H498" s="32">
        <v>6.63</v>
      </c>
      <c r="I498" s="32">
        <v>-0.18423649419447852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11.221795419936418</v>
      </c>
      <c r="F499" s="72">
        <v>0.93514961832803489</v>
      </c>
      <c r="G499" s="71">
        <v>294.12620600000002</v>
      </c>
      <c r="H499" s="72">
        <v>12.12</v>
      </c>
      <c r="I499" s="72">
        <v>0.4696644128068943</v>
      </c>
      <c r="J499" s="71">
        <v>32367219</v>
      </c>
      <c r="K499" s="72">
        <v>370.74547553807452</v>
      </c>
      <c r="L499" s="72">
        <v>40</v>
      </c>
      <c r="M499" s="72">
        <v>29.41</v>
      </c>
      <c r="N499" s="73">
        <v>84.668967591995113</v>
      </c>
      <c r="O499" s="74">
        <v>1717.5091048306697</v>
      </c>
      <c r="P499" s="73">
        <v>57.250303494355656</v>
      </c>
    </row>
    <row r="500" spans="1:16">
      <c r="A500" s="70" t="s">
        <v>24</v>
      </c>
      <c r="B500" s="70" t="s">
        <v>221</v>
      </c>
      <c r="C500" s="71">
        <v>6655755186</v>
      </c>
      <c r="D500" s="71">
        <v>1000000000</v>
      </c>
      <c r="E500" s="72">
        <v>58.738186282283976</v>
      </c>
      <c r="F500" s="72">
        <v>29.369093141141988</v>
      </c>
      <c r="G500" s="71">
        <v>338.83675399999998</v>
      </c>
      <c r="H500" s="72">
        <v>2.0099999999999998</v>
      </c>
      <c r="I500" s="72">
        <v>-1.7649514886259876E-2</v>
      </c>
      <c r="J500" s="71">
        <v>-17216026</v>
      </c>
      <c r="K500" s="72">
        <v>-116.17082827360971</v>
      </c>
      <c r="L500" s="72">
        <v>40</v>
      </c>
      <c r="M500" s="72">
        <v>33.880000000000003</v>
      </c>
      <c r="N500" s="73">
        <v>6.2607413714538058</v>
      </c>
      <c r="O500" s="74">
        <v>895.66041051608283</v>
      </c>
      <c r="P500" s="73">
        <v>29.85534701720276</v>
      </c>
    </row>
    <row r="501" spans="1:16">
      <c r="A501" s="35" t="s">
        <v>204</v>
      </c>
      <c r="B501" s="35" t="s">
        <v>200</v>
      </c>
      <c r="C501" s="36">
        <v>12909517992</v>
      </c>
      <c r="D501" s="36">
        <v>1000000000</v>
      </c>
      <c r="E501" s="37">
        <v>2.009520303389337</v>
      </c>
      <c r="F501" s="37">
        <v>8.7370447973449436E-2</v>
      </c>
      <c r="G501" s="36">
        <v>849.28664500000002</v>
      </c>
      <c r="H501" s="37">
        <v>23.44</v>
      </c>
      <c r="I501" s="37">
        <v>-0.30924387540565945</v>
      </c>
      <c r="J501" s="36">
        <v>391337210</v>
      </c>
      <c r="K501" s="37">
        <v>58.772841969206048</v>
      </c>
      <c r="L501" s="37">
        <v>40</v>
      </c>
      <c r="M501" s="37">
        <v>84.92</v>
      </c>
      <c r="N501" s="38">
        <v>63.971565907770085</v>
      </c>
      <c r="O501" s="39">
        <v>451.13903134628782</v>
      </c>
      <c r="P501" s="38">
        <v>15.037967711542928</v>
      </c>
    </row>
    <row r="502" spans="1:16">
      <c r="A502" s="70" t="s">
        <v>229</v>
      </c>
      <c r="B502" s="70" t="s">
        <v>221</v>
      </c>
      <c r="C502" s="71">
        <v>145847856000</v>
      </c>
      <c r="D502" s="71">
        <v>1000000000</v>
      </c>
      <c r="E502" s="72">
        <v>2.0689155778998436</v>
      </c>
      <c r="F502" s="72">
        <v>2.2246404063439178E-2</v>
      </c>
      <c r="G502" s="71">
        <v>207.02247700000001</v>
      </c>
      <c r="H502" s="72">
        <v>93.4</v>
      </c>
      <c r="I502" s="72">
        <v>-1.1167440700035058E-3</v>
      </c>
      <c r="J502" s="71">
        <v>1709697000</v>
      </c>
      <c r="K502" s="72">
        <v>54.395603431485227</v>
      </c>
      <c r="L502" s="72">
        <v>40</v>
      </c>
      <c r="M502" s="72">
        <v>20.7</v>
      </c>
      <c r="N502" s="73">
        <v>22.268741509760424</v>
      </c>
      <c r="O502" s="74">
        <v>1069.7623417714642</v>
      </c>
      <c r="P502" s="73">
        <v>35.658744725715472</v>
      </c>
    </row>
    <row r="503" spans="1:16">
      <c r="A503" s="50" t="s">
        <v>286</v>
      </c>
      <c r="B503" s="50" t="s">
        <v>355</v>
      </c>
      <c r="C503" s="51">
        <v>8958460788</v>
      </c>
      <c r="D503" s="51">
        <v>1025000000</v>
      </c>
      <c r="E503" s="52">
        <v>15.60301559482401</v>
      </c>
      <c r="F503" s="52">
        <v>1.2685378532377243</v>
      </c>
      <c r="G503" s="51">
        <v>206.78594200000001</v>
      </c>
      <c r="H503" s="52">
        <v>12.4</v>
      </c>
      <c r="I503" s="52">
        <v>-0.40652296312147129</v>
      </c>
      <c r="J503" s="51">
        <v>65823811</v>
      </c>
      <c r="K503" s="52">
        <v>186.86247139352051</v>
      </c>
      <c r="L503" s="52">
        <v>39.024390243902438</v>
      </c>
      <c r="M503" s="52">
        <v>20.170000000000002</v>
      </c>
      <c r="N503" s="53">
        <v>34.876457019114426</v>
      </c>
      <c r="O503" s="54">
        <v>538.39857851905617</v>
      </c>
      <c r="P503" s="53">
        <v>17.946619283968538</v>
      </c>
    </row>
    <row r="504" spans="1:16">
      <c r="A504" s="40" t="s">
        <v>241</v>
      </c>
      <c r="B504" s="40" t="s">
        <v>255</v>
      </c>
      <c r="C504" s="41">
        <v>1985914418</v>
      </c>
      <c r="D504" s="41">
        <v>1037000000</v>
      </c>
      <c r="E504" s="42">
        <v>51.146307539253939</v>
      </c>
      <c r="F504" s="42">
        <v>49.321415177679789</v>
      </c>
      <c r="G504" s="41">
        <v>759.30591400000003</v>
      </c>
      <c r="H504" s="42">
        <v>1.03</v>
      </c>
      <c r="I504" s="42">
        <v>-5.9668748897479862E-2</v>
      </c>
      <c r="J504" s="41">
        <v>207556314</v>
      </c>
      <c r="K504" s="42">
        <v>4.9962344195416764</v>
      </c>
      <c r="L504" s="42">
        <v>38.572806171648985</v>
      </c>
      <c r="M504" s="42">
        <v>73.22</v>
      </c>
      <c r="N504" s="43">
        <v>76.529364288985718</v>
      </c>
      <c r="O504" s="44">
        <v>288.24420613441134</v>
      </c>
      <c r="P504" s="43">
        <v>9.6081402044803781</v>
      </c>
    </row>
    <row r="505" spans="1:16">
      <c r="A505" s="30" t="s">
        <v>415</v>
      </c>
      <c r="B505" s="30" t="s">
        <v>605</v>
      </c>
      <c r="C505" s="31">
        <v>7934593883</v>
      </c>
      <c r="D505" s="31">
        <v>1049040806</v>
      </c>
      <c r="E505" s="32">
        <v>50.931159051995905</v>
      </c>
      <c r="F505" s="32">
        <v>12.137554316451419</v>
      </c>
      <c r="G505" s="31">
        <v>160.647257</v>
      </c>
      <c r="H505" s="32">
        <v>4.8899999999999997</v>
      </c>
      <c r="I505" s="32">
        <v>-0.11439750578464737</v>
      </c>
      <c r="J505" s="31">
        <v>-63498082</v>
      </c>
      <c r="K505" s="32">
        <v>-66.083306642238426</v>
      </c>
      <c r="L505" s="32">
        <v>38.130070604708202</v>
      </c>
      <c r="M505" s="32">
        <v>15.31</v>
      </c>
      <c r="N505" s="33">
        <v>40.922094868266967</v>
      </c>
      <c r="O505" s="34">
        <v>676.53349616881405</v>
      </c>
      <c r="P505" s="33">
        <v>22.551116538960468</v>
      </c>
    </row>
    <row r="506" spans="1:16">
      <c r="A506" s="55" t="s">
        <v>80</v>
      </c>
      <c r="B506" s="55" t="s">
        <v>233</v>
      </c>
      <c r="C506" s="56">
        <v>2545549000</v>
      </c>
      <c r="D506" s="56">
        <v>1053000000</v>
      </c>
      <c r="E506" s="57">
        <v>33.75650786968211</v>
      </c>
      <c r="F506" s="57">
        <v>32.057462364370473</v>
      </c>
      <c r="G506" s="56">
        <v>774.54246000000001</v>
      </c>
      <c r="H506" s="57">
        <v>1.53</v>
      </c>
      <c r="I506" s="57">
        <v>-6.1459854861798842E-2</v>
      </c>
      <c r="J506" s="56">
        <v>-222180000</v>
      </c>
      <c r="K506" s="57">
        <v>-4.7394004860923573</v>
      </c>
      <c r="L506" s="57">
        <v>37.986704653371319</v>
      </c>
      <c r="M506" s="57">
        <v>73.55</v>
      </c>
      <c r="N506" s="58">
        <v>46.504648888745052</v>
      </c>
      <c r="O506" s="59">
        <v>82.18749108304263</v>
      </c>
      <c r="P506" s="58">
        <v>2.7395830361014211</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375.00089618693738</v>
      </c>
      <c r="P507" s="48">
        <v>12.500029872897914</v>
      </c>
    </row>
    <row r="508" spans="1:16">
      <c r="A508" s="35" t="s">
        <v>459</v>
      </c>
      <c r="B508" s="35" t="s">
        <v>208</v>
      </c>
      <c r="C508" s="36">
        <v>16106307516</v>
      </c>
      <c r="D508" s="36">
        <v>1078290009</v>
      </c>
      <c r="E508" s="37">
        <v>4.5256881842850154</v>
      </c>
      <c r="F508" s="37">
        <v>0.13990324639046203</v>
      </c>
      <c r="G508" s="36">
        <v>287.17617999999999</v>
      </c>
      <c r="H508" s="37">
        <v>30.78</v>
      </c>
      <c r="I508" s="37">
        <v>-1.3451653689796998</v>
      </c>
      <c r="J508" s="36">
        <v>737659411</v>
      </c>
      <c r="K508" s="37">
        <v>43.853165549866482</v>
      </c>
      <c r="L508" s="37">
        <v>37.095771699763567</v>
      </c>
      <c r="M508" s="37">
        <v>26.63</v>
      </c>
      <c r="N508" s="38">
        <v>55.741824471158907</v>
      </c>
      <c r="O508" s="39">
        <v>838.5854018617074</v>
      </c>
      <c r="P508" s="38">
        <v>27.952846728723578</v>
      </c>
    </row>
    <row r="509" spans="1:16">
      <c r="A509" s="55" t="s">
        <v>118</v>
      </c>
      <c r="B509" s="55" t="s">
        <v>356</v>
      </c>
      <c r="C509" s="56">
        <v>8174952000</v>
      </c>
      <c r="D509" s="56">
        <v>1080000000</v>
      </c>
      <c r="E509" s="57">
        <v>15.529058323338443</v>
      </c>
      <c r="F509" s="57">
        <v>2.8757515413589712</v>
      </c>
      <c r="G509" s="56">
        <v>431.473364</v>
      </c>
      <c r="H509" s="57">
        <v>5.97</v>
      </c>
      <c r="I509" s="57">
        <v>-0.1761798254493474</v>
      </c>
      <c r="J509" s="56">
        <v>64035000</v>
      </c>
      <c r="K509" s="57">
        <v>84.32888264230499</v>
      </c>
      <c r="L509" s="57">
        <v>37.037037037037038</v>
      </c>
      <c r="M509" s="57">
        <v>39.950000000000003</v>
      </c>
      <c r="N509" s="58">
        <v>34.440837745389111</v>
      </c>
      <c r="O509" s="59">
        <v>104.55662579050448</v>
      </c>
      <c r="P509" s="58">
        <v>3.4852208596834826</v>
      </c>
    </row>
    <row r="510" spans="1:16">
      <c r="A510" s="70" t="s">
        <v>751</v>
      </c>
      <c r="B510" s="70" t="s">
        <v>699</v>
      </c>
      <c r="C510" s="71">
        <v>2004187000</v>
      </c>
      <c r="D510" s="71">
        <v>1080000000</v>
      </c>
      <c r="E510" s="72">
        <v>39.963827940054905</v>
      </c>
      <c r="F510" s="72">
        <v>19.272679369239441</v>
      </c>
      <c r="G510" s="71">
        <v>610.40025600000001</v>
      </c>
      <c r="H510" s="72">
        <v>1.64</v>
      </c>
      <c r="I510" s="72">
        <v>-2.3013711194370678E-2</v>
      </c>
      <c r="J510" s="71">
        <v>112484000</v>
      </c>
      <c r="K510" s="72">
        <v>18.434621812880053</v>
      </c>
      <c r="L510" s="72">
        <v>37.037037037037038</v>
      </c>
      <c r="M510" s="72">
        <v>56.51</v>
      </c>
      <c r="N510" s="73">
        <v>0</v>
      </c>
      <c r="O510" s="74">
        <v>185.21726216438284</v>
      </c>
      <c r="P510" s="73">
        <v>6.1739087388127611</v>
      </c>
    </row>
    <row r="511" spans="1:16">
      <c r="A511" s="70" t="s">
        <v>772</v>
      </c>
      <c r="B511" s="70" t="s">
        <v>221</v>
      </c>
      <c r="C511" s="71">
        <v>4233251169</v>
      </c>
      <c r="D511" s="71">
        <v>1083000000</v>
      </c>
      <c r="E511" s="72">
        <v>8.2837815898270275</v>
      </c>
      <c r="F511" s="72">
        <v>0.47805757097339724</v>
      </c>
      <c r="G511" s="71">
        <v>295.34477800000002</v>
      </c>
      <c r="H511" s="72">
        <v>16.350000000000001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15.304745753639441</v>
      </c>
      <c r="F512" s="57">
        <v>1.5644513293344293</v>
      </c>
      <c r="G512" s="56">
        <v>266.47241100000002</v>
      </c>
      <c r="H512" s="57">
        <v>9.81</v>
      </c>
      <c r="I512" s="57">
        <v>-0.1232625884878864</v>
      </c>
      <c r="J512" s="56">
        <v>896857779</v>
      </c>
      <c r="K512" s="57">
        <v>10.907883311117493</v>
      </c>
      <c r="L512" s="57">
        <v>36.799205137169039</v>
      </c>
      <c r="M512" s="57">
        <v>24.51</v>
      </c>
      <c r="N512" s="58">
        <v>59.472122772864125</v>
      </c>
      <c r="O512" s="59">
        <v>265.99678630819852</v>
      </c>
      <c r="P512" s="58">
        <v>8.866559543606618</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147.3038886750733</v>
      </c>
      <c r="P513" s="73">
        <v>4.9101296225024429</v>
      </c>
    </row>
    <row r="514" spans="1:16">
      <c r="A514" s="55" t="s">
        <v>648</v>
      </c>
      <c r="B514" s="55" t="s">
        <v>233</v>
      </c>
      <c r="C514" s="56">
        <v>4399219392</v>
      </c>
      <c r="D514" s="56">
        <v>1112000000</v>
      </c>
      <c r="E514" s="57">
        <v>15.47768484666242</v>
      </c>
      <c r="F514" s="57">
        <v>0.74551587235814876</v>
      </c>
      <c r="G514" s="56">
        <v>277.98263300000002</v>
      </c>
      <c r="H514" s="57">
        <v>9.3000000000000007</v>
      </c>
      <c r="I514" s="57">
        <v>-1.1302878449577918</v>
      </c>
      <c r="J514" s="56">
        <v>-160816500</v>
      </c>
      <c r="K514" s="57">
        <v>-129.09769830832036</v>
      </c>
      <c r="L514" s="57">
        <v>35.97122302158273</v>
      </c>
      <c r="M514" s="57">
        <v>24.99</v>
      </c>
      <c r="N514" s="58">
        <v>52.822499176123891</v>
      </c>
      <c r="O514" s="59">
        <v>150.26226585326037</v>
      </c>
      <c r="P514" s="58">
        <v>5.0087421951086792</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272.15599498006242</v>
      </c>
      <c r="P515" s="48">
        <v>9.0718664993354139</v>
      </c>
    </row>
    <row r="516" spans="1:16">
      <c r="A516" s="35" t="s">
        <v>474</v>
      </c>
      <c r="B516" s="35" t="s">
        <v>208</v>
      </c>
      <c r="C516" s="36">
        <v>5706930368</v>
      </c>
      <c r="D516" s="36">
        <v>1122000000</v>
      </c>
      <c r="E516" s="37">
        <v>13.827058861871846</v>
      </c>
      <c r="F516" s="37">
        <v>1.760511696189438</v>
      </c>
      <c r="G516" s="36">
        <v>381.16404999999997</v>
      </c>
      <c r="H516" s="37">
        <v>7.59</v>
      </c>
      <c r="I516" s="37">
        <v>-0.84462800633589197</v>
      </c>
      <c r="J516" s="36">
        <v>245113454</v>
      </c>
      <c r="K516" s="37">
        <v>32.04230478511392</v>
      </c>
      <c r="L516" s="37">
        <v>35.650623885918002</v>
      </c>
      <c r="M516" s="37">
        <v>33.97</v>
      </c>
      <c r="N516" s="38">
        <v>47.927232402258987</v>
      </c>
      <c r="O516" s="39">
        <v>254.26173003244921</v>
      </c>
      <c r="P516" s="38">
        <v>8.4753910010816398</v>
      </c>
    </row>
    <row r="517" spans="1:16">
      <c r="A517" s="101" t="s">
        <v>186</v>
      </c>
      <c r="B517" s="101" t="s">
        <v>696</v>
      </c>
      <c r="C517" s="102">
        <v>4100200245</v>
      </c>
      <c r="D517" s="102">
        <v>1130000000</v>
      </c>
      <c r="E517" s="103">
        <v>18.819536127604731</v>
      </c>
      <c r="F517" s="103">
        <v>8.3272283750463405</v>
      </c>
      <c r="G517" s="102">
        <v>889.34080200000005</v>
      </c>
      <c r="H517" s="103">
        <v>2.39</v>
      </c>
      <c r="I517" s="103">
        <v>-4.4116995893507038E-2</v>
      </c>
      <c r="J517" s="102">
        <v>-21599676</v>
      </c>
      <c r="K517" s="103">
        <v>-104.63119909761609</v>
      </c>
      <c r="L517" s="103">
        <v>35.398230088495573</v>
      </c>
      <c r="M517" s="103">
        <v>78.7</v>
      </c>
      <c r="N517" s="104">
        <v>0.13580124881339725</v>
      </c>
      <c r="O517" s="105">
        <v>287.67487393922761</v>
      </c>
      <c r="P517" s="104">
        <v>9.5891624646409195</v>
      </c>
    </row>
    <row r="518" spans="1:16">
      <c r="A518" s="35" t="s">
        <v>218</v>
      </c>
      <c r="B518" s="35" t="s">
        <v>208</v>
      </c>
      <c r="C518" s="36">
        <v>100728570000</v>
      </c>
      <c r="D518" s="36">
        <v>1181069000</v>
      </c>
      <c r="E518" s="37">
        <v>1.4796753535778027</v>
      </c>
      <c r="F518" s="37">
        <v>1.0989712171530679E-2</v>
      </c>
      <c r="G518" s="36">
        <v>236.099774</v>
      </c>
      <c r="H518" s="37">
        <v>114.5</v>
      </c>
      <c r="I518" s="37">
        <v>1.3894528013175744</v>
      </c>
      <c r="J518" s="36">
        <v>1079652000</v>
      </c>
      <c r="K518" s="37">
        <v>124.70857831968078</v>
      </c>
      <c r="L518" s="37">
        <v>33.867623314133212</v>
      </c>
      <c r="M518" s="37">
        <v>19.989999999999998</v>
      </c>
      <c r="N518" s="38">
        <v>61.968624806499939</v>
      </c>
      <c r="O518" s="39">
        <v>2196.1800537996519</v>
      </c>
      <c r="P518" s="38">
        <v>73.206001793321732</v>
      </c>
    </row>
    <row r="519" spans="1:16">
      <c r="A519" s="35" t="s">
        <v>454</v>
      </c>
      <c r="B519" s="35" t="s">
        <v>208</v>
      </c>
      <c r="C519" s="36">
        <v>62308804000</v>
      </c>
      <c r="D519" s="36">
        <v>1196962000</v>
      </c>
      <c r="E519" s="37">
        <v>6.0100051379560853</v>
      </c>
      <c r="F519" s="37">
        <v>0.2282295108159462</v>
      </c>
      <c r="G519" s="36">
        <v>294.01063399999998</v>
      </c>
      <c r="H519" s="37">
        <v>22.64</v>
      </c>
      <c r="I519" s="37">
        <v>-0.34851899822677623</v>
      </c>
      <c r="J519" s="36">
        <v>485076000</v>
      </c>
      <c r="K519" s="37">
        <v>54.286676726945878</v>
      </c>
      <c r="L519" s="37">
        <v>33.41793640900881</v>
      </c>
      <c r="M519" s="37">
        <v>24.56</v>
      </c>
      <c r="N519" s="38">
        <v>23.563854855396485</v>
      </c>
      <c r="O519" s="39">
        <v>873.75006873602047</v>
      </c>
      <c r="P519" s="38">
        <v>29.125002291200683</v>
      </c>
    </row>
    <row r="520" spans="1:16">
      <c r="A520" s="35" t="s">
        <v>219</v>
      </c>
      <c r="B520" s="35" t="s">
        <v>208</v>
      </c>
      <c r="C520" s="36">
        <v>64142566183</v>
      </c>
      <c r="D520" s="36">
        <v>1226338236</v>
      </c>
      <c r="E520" s="37">
        <v>2.1134072125568935</v>
      </c>
      <c r="F520" s="37">
        <v>2.1814528200330648E-2</v>
      </c>
      <c r="G520" s="36">
        <v>238.53873200000001</v>
      </c>
      <c r="H520" s="37">
        <v>79.349999999999994</v>
      </c>
      <c r="I520" s="37">
        <v>-3.08137911005484</v>
      </c>
      <c r="J520" s="36">
        <v>795959146</v>
      </c>
      <c r="K520" s="37">
        <v>121.7156949962354</v>
      </c>
      <c r="L520" s="37">
        <v>32.617428720537752</v>
      </c>
      <c r="M520" s="37">
        <v>19.45</v>
      </c>
      <c r="N520" s="38">
        <v>49.584664049256041</v>
      </c>
      <c r="O520" s="39">
        <v>902.43639325854201</v>
      </c>
      <c r="P520" s="38">
        <v>30.081213108618066</v>
      </c>
    </row>
    <row r="521" spans="1:16">
      <c r="A521" s="70" t="s">
        <v>731</v>
      </c>
      <c r="B521" s="70" t="s">
        <v>221</v>
      </c>
      <c r="C521" s="71">
        <v>8948062095</v>
      </c>
      <c r="D521" s="71">
        <v>1240500000</v>
      </c>
      <c r="E521" s="72">
        <v>48.931777102201188</v>
      </c>
      <c r="F521" s="72">
        <v>13.14840174719903</v>
      </c>
      <c r="G521" s="71">
        <v>259.57994600000001</v>
      </c>
      <c r="H521" s="72">
        <v>3.15</v>
      </c>
      <c r="I521" s="72">
        <v>-7.7310914250813934E-2</v>
      </c>
      <c r="J521" s="71">
        <v>-82420523</v>
      </c>
      <c r="K521" s="72">
        <v>-45.152588997766976</v>
      </c>
      <c r="L521" s="72">
        <v>32.245062474808542</v>
      </c>
      <c r="M521" s="72">
        <v>20.92</v>
      </c>
      <c r="N521" s="73">
        <v>20.064725677726244</v>
      </c>
      <c r="O521" s="74">
        <v>181.9782727242972</v>
      </c>
      <c r="P521" s="73">
        <v>6.0659424241432403</v>
      </c>
    </row>
    <row r="522" spans="1:16">
      <c r="A522" s="70" t="s">
        <v>471</v>
      </c>
      <c r="B522" s="70" t="s">
        <v>221</v>
      </c>
      <c r="C522" s="71">
        <v>4477591418</v>
      </c>
      <c r="D522" s="71">
        <v>1250000000</v>
      </c>
      <c r="E522" s="72">
        <v>12.794830888321119</v>
      </c>
      <c r="F522" s="72">
        <v>1.4622663872366992</v>
      </c>
      <c r="G522" s="71">
        <v>398.33480200000002</v>
      </c>
      <c r="H522" s="72">
        <v>7.85</v>
      </c>
      <c r="I522" s="72">
        <v>-0.87368447726164611</v>
      </c>
      <c r="J522" s="71">
        <v>-26535988</v>
      </c>
      <c r="K522" s="72">
        <v>-329.74087868897135</v>
      </c>
      <c r="L522" s="72">
        <v>32</v>
      </c>
      <c r="M522" s="72">
        <v>31.86</v>
      </c>
      <c r="N522" s="73">
        <v>69.736044483809337</v>
      </c>
      <c r="O522" s="74">
        <v>360.36037526519385</v>
      </c>
      <c r="P522" s="73">
        <v>12.012012508839796</v>
      </c>
    </row>
    <row r="523" spans="1:16">
      <c r="A523" s="30" t="s">
        <v>515</v>
      </c>
      <c r="B523" s="30" t="s">
        <v>349</v>
      </c>
      <c r="C523" s="31">
        <v>13770402942</v>
      </c>
      <c r="D523" s="31">
        <v>1290150000</v>
      </c>
      <c r="E523" s="32">
        <v>8.7188435985771395</v>
      </c>
      <c r="F523" s="32">
        <v>0.75088974138038556</v>
      </c>
      <c r="G523" s="31">
        <v>488.67153000000002</v>
      </c>
      <c r="H523" s="32">
        <v>9.39</v>
      </c>
      <c r="I523" s="32">
        <v>-5.8648316610220512E-2</v>
      </c>
      <c r="J523" s="31">
        <v>-1119626416</v>
      </c>
      <c r="K523" s="32">
        <v>-10.370736018790039</v>
      </c>
      <c r="L523" s="32">
        <v>31.00414680463512</v>
      </c>
      <c r="M523" s="32">
        <v>37.869999999999997</v>
      </c>
      <c r="N523" s="33">
        <v>26.299787460961486</v>
      </c>
      <c r="O523" s="34">
        <v>917.51154637861191</v>
      </c>
      <c r="P523" s="33">
        <v>30.583718212620397</v>
      </c>
    </row>
    <row r="524" spans="1:16">
      <c r="A524" s="40" t="s">
        <v>458</v>
      </c>
      <c r="B524" s="40" t="s">
        <v>255</v>
      </c>
      <c r="C524" s="41">
        <v>4785393051</v>
      </c>
      <c r="D524" s="41">
        <v>1296960000</v>
      </c>
      <c r="E524" s="42">
        <v>29.940037204860289</v>
      </c>
      <c r="F524" s="42">
        <v>4.6169561443468243</v>
      </c>
      <c r="G524" s="41">
        <v>266.16580599999998</v>
      </c>
      <c r="H524" s="42">
        <v>5.0199999999999996</v>
      </c>
      <c r="I524" s="42">
        <v>-0.1401656456624174</v>
      </c>
      <c r="J524" s="41">
        <v>18489123</v>
      </c>
      <c r="K524" s="42">
        <v>350.73594350581152</v>
      </c>
      <c r="L524" s="42">
        <v>30.8413520848754</v>
      </c>
      <c r="M524" s="42">
        <v>20.52</v>
      </c>
      <c r="N524" s="43">
        <v>49.3406751548168</v>
      </c>
      <c r="O524" s="44">
        <v>92.264302128853487</v>
      </c>
      <c r="P524" s="43">
        <v>3.0754767376284495</v>
      </c>
    </row>
    <row r="525" spans="1:16">
      <c r="A525" s="60" t="s">
        <v>75</v>
      </c>
      <c r="B525" s="60" t="s">
        <v>287</v>
      </c>
      <c r="C525" s="61">
        <v>11763538202</v>
      </c>
      <c r="D525" s="61">
        <v>1300000000</v>
      </c>
      <c r="E525" s="62">
        <v>39.878315308667133</v>
      </c>
      <c r="F525" s="62">
        <v>5.1126045267521967</v>
      </c>
      <c r="G525" s="61">
        <v>158.22672900000001</v>
      </c>
      <c r="H525" s="62">
        <v>6.34</v>
      </c>
      <c r="I525" s="62">
        <v>-2.631801733676653E-2</v>
      </c>
      <c r="J525" s="61">
        <v>13336188</v>
      </c>
      <c r="K525" s="62">
        <v>584.87477830996386</v>
      </c>
      <c r="L525" s="62">
        <v>30.76923076923077</v>
      </c>
      <c r="M525" s="62">
        <v>12.17</v>
      </c>
      <c r="N525" s="63">
        <v>26.240053915917031</v>
      </c>
      <c r="O525" s="64">
        <v>151.73059023015963</v>
      </c>
      <c r="P525" s="63">
        <v>5.0576863410053212</v>
      </c>
    </row>
    <row r="526" spans="1:16">
      <c r="A526" s="95" t="s">
        <v>143</v>
      </c>
      <c r="B526" s="95" t="s">
        <v>351</v>
      </c>
      <c r="C526" s="96">
        <v>6516972751</v>
      </c>
      <c r="D526" s="96">
        <v>1300000000</v>
      </c>
      <c r="E526" s="97">
        <v>10.861174959734909</v>
      </c>
      <c r="F526" s="97">
        <v>2.784916656342284</v>
      </c>
      <c r="G526" s="96">
        <v>1143.8313330000001</v>
      </c>
      <c r="H526" s="97">
        <v>3.22</v>
      </c>
      <c r="I526" s="97">
        <v>-0.31309628518098132</v>
      </c>
      <c r="J526" s="96">
        <v>-8261366</v>
      </c>
      <c r="K526" s="97">
        <v>-472.07689382119133</v>
      </c>
      <c r="L526" s="97">
        <v>30.76923076923077</v>
      </c>
      <c r="M526" s="97">
        <v>87.98</v>
      </c>
      <c r="N526" s="98">
        <v>80.154866268487496</v>
      </c>
      <c r="O526" s="99">
        <v>350.98297835285848</v>
      </c>
      <c r="P526" s="98">
        <v>11.699432611761949</v>
      </c>
    </row>
    <row r="527" spans="1:16">
      <c r="A527" s="55" t="s">
        <v>294</v>
      </c>
      <c r="B527" s="55" t="s">
        <v>356</v>
      </c>
      <c r="C527" s="56">
        <v>966388000000</v>
      </c>
      <c r="D527" s="56">
        <v>1380000000</v>
      </c>
      <c r="E527" s="57">
        <v>0.19815803584882971</v>
      </c>
      <c r="F527" s="57">
        <v>4.9344597800893893E-4</v>
      </c>
      <c r="G527" s="56">
        <v>692.54227100000003</v>
      </c>
      <c r="H527" s="57">
        <v>291.5</v>
      </c>
      <c r="I527" s="57">
        <v>-4.6745951628043372</v>
      </c>
      <c r="J527" s="56">
        <v>9856000000</v>
      </c>
      <c r="K527" s="57">
        <v>40.744724025974023</v>
      </c>
      <c r="L527" s="57">
        <v>28.985507246376812</v>
      </c>
      <c r="M527" s="57">
        <v>50.18</v>
      </c>
      <c r="N527" s="58">
        <v>55.220193574426339</v>
      </c>
      <c r="O527" s="59">
        <v>690.29532781415378</v>
      </c>
      <c r="P527" s="58">
        <v>23.009844260471791</v>
      </c>
    </row>
    <row r="528" spans="1:16">
      <c r="A528" s="70" t="s">
        <v>76</v>
      </c>
      <c r="B528" s="70" t="s">
        <v>221</v>
      </c>
      <c r="C528" s="71">
        <v>25510366000</v>
      </c>
      <c r="D528" s="71">
        <v>1395000000</v>
      </c>
      <c r="E528" s="72">
        <v>13.736942846941021</v>
      </c>
      <c r="F528" s="72">
        <v>2.4618177145055595</v>
      </c>
      <c r="G528" s="71">
        <v>610.57306400000004</v>
      </c>
      <c r="H528" s="72">
        <v>4.7699999999999996</v>
      </c>
      <c r="I528" s="72">
        <v>9.5150144192725605E-2</v>
      </c>
      <c r="J528" s="71">
        <v>-526924000</v>
      </c>
      <c r="K528" s="72">
        <v>-10.589762470489102</v>
      </c>
      <c r="L528" s="72">
        <v>28.673835125448029</v>
      </c>
      <c r="M528" s="72">
        <v>43.76</v>
      </c>
      <c r="N528" s="73">
        <v>31.580387760644541</v>
      </c>
      <c r="O528" s="74">
        <v>1323.8836501291282</v>
      </c>
      <c r="P528" s="73">
        <v>44.129455004304276</v>
      </c>
    </row>
    <row r="529" spans="1:16">
      <c r="A529" s="75" t="s">
        <v>457</v>
      </c>
      <c r="B529" s="75" t="s">
        <v>350</v>
      </c>
      <c r="C529" s="76">
        <v>9991984451</v>
      </c>
      <c r="D529" s="76">
        <v>1400000000</v>
      </c>
      <c r="E529" s="77">
        <v>6.0531148723821797</v>
      </c>
      <c r="F529" s="77">
        <v>0.28824356535153239</v>
      </c>
      <c r="G529" s="76">
        <v>419.330781</v>
      </c>
      <c r="H529" s="77">
        <v>15.76</v>
      </c>
      <c r="I529" s="77">
        <v>-3.1251728861647514</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5.0542778902635401</v>
      </c>
      <c r="F530" s="37">
        <v>0.51574264186362651</v>
      </c>
      <c r="G530" s="36">
        <v>1087.1196239999999</v>
      </c>
      <c r="H530" s="37">
        <v>7.28</v>
      </c>
      <c r="I530" s="37">
        <v>-0.16664884195130369</v>
      </c>
      <c r="J530" s="36">
        <v>-1252485525</v>
      </c>
      <c r="K530" s="37">
        <v>-7.8244417235879835</v>
      </c>
      <c r="L530" s="37">
        <v>28.571428571428573</v>
      </c>
      <c r="M530" s="37">
        <v>77.650000000000006</v>
      </c>
      <c r="N530" s="38">
        <v>13.407811117927388</v>
      </c>
      <c r="O530" s="39">
        <v>1319.7448239937314</v>
      </c>
      <c r="P530" s="38">
        <v>43.991494133124384</v>
      </c>
    </row>
    <row r="531" spans="1:16">
      <c r="A531" s="70" t="s">
        <v>227</v>
      </c>
      <c r="B531" s="70" t="s">
        <v>221</v>
      </c>
      <c r="C531" s="71">
        <v>71398402340</v>
      </c>
      <c r="D531" s="71">
        <v>1456000000</v>
      </c>
      <c r="E531" s="72">
        <v>10.720354614236378</v>
      </c>
      <c r="F531" s="72">
        <v>0.56637545510547216</v>
      </c>
      <c r="G531" s="71">
        <v>282.07432799999998</v>
      </c>
      <c r="H531" s="72">
        <v>13.23</v>
      </c>
      <c r="I531" s="72">
        <v>0.11403561872224978</v>
      </c>
      <c r="J531" s="71">
        <v>-549932498</v>
      </c>
      <c r="K531" s="72">
        <v>-34.418769701440702</v>
      </c>
      <c r="L531" s="72">
        <v>27.472527472527471</v>
      </c>
      <c r="M531" s="72">
        <v>19.37</v>
      </c>
      <c r="N531" s="73">
        <v>18.619236983349644</v>
      </c>
      <c r="O531" s="74">
        <v>848.44681431635968</v>
      </c>
      <c r="P531" s="73">
        <v>28.28156047721199</v>
      </c>
    </row>
    <row r="532" spans="1:16">
      <c r="A532" s="55" t="s">
        <v>485</v>
      </c>
      <c r="B532" s="55" t="s">
        <v>233</v>
      </c>
      <c r="C532" s="56">
        <v>1973820337</v>
      </c>
      <c r="D532" s="56">
        <v>1482400000</v>
      </c>
      <c r="E532" s="57">
        <v>5.0310468907161088</v>
      </c>
      <c r="F532" s="57">
        <v>0.33938524627064953</v>
      </c>
      <c r="G532" s="56">
        <v>727.55648099999996</v>
      </c>
      <c r="H532" s="57">
        <v>10.93</v>
      </c>
      <c r="I532" s="57">
        <v>-7.774529029756394E-3</v>
      </c>
      <c r="J532" s="56">
        <v>80169598</v>
      </c>
      <c r="K532" s="57">
        <v>184.90799966341356</v>
      </c>
      <c r="L532" s="57">
        <v>26.98327037236913</v>
      </c>
      <c r="M532" s="57">
        <v>49.07</v>
      </c>
      <c r="N532" s="58">
        <v>27.257322878498496</v>
      </c>
      <c r="O532" s="59">
        <v>1469.5569101110823</v>
      </c>
      <c r="P532" s="58">
        <v>48.985230337036079</v>
      </c>
    </row>
    <row r="533" spans="1:16">
      <c r="A533" s="25" t="s">
        <v>276</v>
      </c>
      <c r="B533" s="25" t="s">
        <v>353</v>
      </c>
      <c r="C533" s="26">
        <v>17087095351</v>
      </c>
      <c r="D533" s="26">
        <v>1500000000</v>
      </c>
      <c r="E533" s="27">
        <v>12.707192763507868</v>
      </c>
      <c r="F533" s="27">
        <v>1.6942923684677156</v>
      </c>
      <c r="G533" s="26">
        <v>545.59110899999996</v>
      </c>
      <c r="H533" s="27">
        <v>5.77</v>
      </c>
      <c r="I533" s="27">
        <v>0.15621202196189721</v>
      </c>
      <c r="J533" s="26">
        <v>-292614183</v>
      </c>
      <c r="K533" s="27">
        <v>-25.631020079433402</v>
      </c>
      <c r="L533" s="27">
        <v>26.666666666666668</v>
      </c>
      <c r="M533" s="27">
        <v>36.369999999999997</v>
      </c>
      <c r="N533" s="28">
        <v>34.090190118006674</v>
      </c>
      <c r="O533" s="29">
        <v>2015.1055268281445</v>
      </c>
      <c r="P533" s="28">
        <v>67.170184227604821</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687.03246127853845</v>
      </c>
      <c r="P534" s="33">
        <v>22.901082042617947</v>
      </c>
    </row>
    <row r="535" spans="1:16">
      <c r="A535" s="40" t="s">
        <v>42</v>
      </c>
      <c r="B535" s="40" t="s">
        <v>255</v>
      </c>
      <c r="C535" s="41">
        <v>3131402465</v>
      </c>
      <c r="D535" s="41">
        <v>1500000000</v>
      </c>
      <c r="E535" s="42">
        <v>11.706257228613838</v>
      </c>
      <c r="F535" s="42">
        <v>1.1148816408203654</v>
      </c>
      <c r="G535" s="41">
        <v>466.80128100000002</v>
      </c>
      <c r="H535" s="42">
        <v>7.32</v>
      </c>
      <c r="I535" s="42">
        <v>-1.9942323666109374E-2</v>
      </c>
      <c r="J535" s="41">
        <v>138936535</v>
      </c>
      <c r="K535" s="42">
        <v>75.574074162710332</v>
      </c>
      <c r="L535" s="42">
        <v>26.666666666666668</v>
      </c>
      <c r="M535" s="42">
        <v>31.12</v>
      </c>
      <c r="N535" s="43">
        <v>43.536827041117682</v>
      </c>
      <c r="O535" s="44">
        <v>84.330916931895104</v>
      </c>
      <c r="P535" s="43">
        <v>2.8110305643965035</v>
      </c>
    </row>
    <row r="536" spans="1:16">
      <c r="A536" s="75" t="s">
        <v>724</v>
      </c>
      <c r="B536" s="75" t="s">
        <v>679</v>
      </c>
      <c r="C536" s="76">
        <v>31421246000</v>
      </c>
      <c r="D536" s="76">
        <v>1500000000</v>
      </c>
      <c r="E536" s="77">
        <v>2.5774403221078717</v>
      </c>
      <c r="F536" s="77">
        <v>4.9094101373483273E-2</v>
      </c>
      <c r="G536" s="76">
        <v>438.15582999999998</v>
      </c>
      <c r="H536" s="77">
        <v>35.42</v>
      </c>
      <c r="I536" s="77">
        <v>-0.13290414059306244</v>
      </c>
      <c r="J536" s="76">
        <v>871646000</v>
      </c>
      <c r="K536" s="77">
        <v>60.230873542699676</v>
      </c>
      <c r="L536" s="77">
        <v>26.666666666666668</v>
      </c>
      <c r="M536" s="77">
        <v>29.21</v>
      </c>
      <c r="N536" s="78">
        <v>77.830087534897643</v>
      </c>
      <c r="O536" s="79">
        <v>1797.2706435749697</v>
      </c>
      <c r="P536" s="78">
        <v>59.90902145249899</v>
      </c>
    </row>
    <row r="537" spans="1:16">
      <c r="A537" s="35" t="s">
        <v>324</v>
      </c>
      <c r="B537" s="35" t="s">
        <v>200</v>
      </c>
      <c r="C537" s="36">
        <v>19079519513</v>
      </c>
      <c r="D537" s="36">
        <v>1500000000</v>
      </c>
      <c r="E537" s="37">
        <v>11.058968076629801</v>
      </c>
      <c r="F537" s="37">
        <v>0.81918282049109636</v>
      </c>
      <c r="G537" s="36">
        <v>363.24555199999998</v>
      </c>
      <c r="H537" s="37">
        <v>9.9600000000000009</v>
      </c>
      <c r="I537" s="37">
        <v>-0.16076633003180696</v>
      </c>
      <c r="J537" s="36">
        <v>-705417106</v>
      </c>
      <c r="K537" s="37">
        <v>-19.137613597932795</v>
      </c>
      <c r="L537" s="37">
        <v>26.666666666666668</v>
      </c>
      <c r="M537" s="37">
        <v>24.21</v>
      </c>
      <c r="N537" s="38">
        <v>56.651725632344082</v>
      </c>
      <c r="O537" s="39">
        <v>1553.1128111502392</v>
      </c>
      <c r="P537" s="38">
        <v>51.770427038341303</v>
      </c>
    </row>
    <row r="538" spans="1:16">
      <c r="A538" s="90" t="s">
        <v>47</v>
      </c>
      <c r="B538" s="90" t="s">
        <v>609</v>
      </c>
      <c r="C538" s="91">
        <v>7156942527</v>
      </c>
      <c r="D538" s="91">
        <v>1500000000</v>
      </c>
      <c r="E538" s="92">
        <v>20.307480641259474</v>
      </c>
      <c r="F538" s="92">
        <v>6.7691602137531577</v>
      </c>
      <c r="G538" s="91">
        <v>924.882115</v>
      </c>
      <c r="H538" s="92">
        <v>2.13</v>
      </c>
      <c r="I538" s="92">
        <v>9.8841265638807796E-2</v>
      </c>
      <c r="J538" s="91">
        <v>-92415212</v>
      </c>
      <c r="K538" s="92">
        <v>-32.462188151448487</v>
      </c>
      <c r="L538" s="92">
        <v>26.666666666666668</v>
      </c>
      <c r="M538" s="92">
        <v>61.65</v>
      </c>
      <c r="N538" s="93">
        <v>39.653387092963925</v>
      </c>
      <c r="O538" s="94">
        <v>2233.0533915705323</v>
      </c>
      <c r="P538" s="93">
        <v>74.43511305235107</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257.47837339903185</v>
      </c>
      <c r="P539" s="48">
        <v>8.5826124466343945</v>
      </c>
    </row>
    <row r="540" spans="1:16">
      <c r="A540" s="25" t="s">
        <v>149</v>
      </c>
      <c r="B540" s="25" t="s">
        <v>353</v>
      </c>
      <c r="C540" s="26">
        <v>13453377967</v>
      </c>
      <c r="D540" s="26">
        <v>1600000000</v>
      </c>
      <c r="E540" s="27">
        <v>4.5002815376129925</v>
      </c>
      <c r="F540" s="27">
        <v>0.13393695052419621</v>
      </c>
      <c r="G540" s="26">
        <v>405.15482900000001</v>
      </c>
      <c r="H540" s="27">
        <v>21.94</v>
      </c>
      <c r="I540" s="27">
        <v>-2.7440831644751995</v>
      </c>
      <c r="J540" s="26">
        <v>-433674414</v>
      </c>
      <c r="K540" s="27">
        <v>-77.477478300114797</v>
      </c>
      <c r="L540" s="27">
        <v>25</v>
      </c>
      <c r="M540" s="27">
        <v>25.32</v>
      </c>
      <c r="N540" s="28">
        <v>29.110551719318927</v>
      </c>
      <c r="O540" s="29">
        <v>603.80991890228097</v>
      </c>
      <c r="P540" s="28">
        <v>20.126997296742697</v>
      </c>
    </row>
    <row r="541" spans="1:16">
      <c r="A541" s="45" t="s">
        <v>268</v>
      </c>
      <c r="B541" s="45" t="s">
        <v>375</v>
      </c>
      <c r="C541" s="46">
        <v>39031208000</v>
      </c>
      <c r="D541" s="46">
        <v>1600000000</v>
      </c>
      <c r="E541" s="47">
        <v>20.252344208842175</v>
      </c>
      <c r="F541" s="47">
        <v>2.5315430261052718</v>
      </c>
      <c r="G541" s="46">
        <v>362.48923500000001</v>
      </c>
      <c r="H541" s="47">
        <v>5.45</v>
      </c>
      <c r="I541" s="47">
        <v>-0.12676144503213749</v>
      </c>
      <c r="J541" s="46">
        <v>-1361636000</v>
      </c>
      <c r="K541" s="47">
        <v>-5.8752853185432814</v>
      </c>
      <c r="L541" s="47">
        <v>25</v>
      </c>
      <c r="M541" s="47">
        <v>22.65</v>
      </c>
      <c r="N541" s="48">
        <v>58.527817293605082</v>
      </c>
      <c r="O541" s="49">
        <v>1047.5432159755451</v>
      </c>
      <c r="P541" s="48">
        <v>34.918107199184838</v>
      </c>
    </row>
    <row r="542" spans="1:16">
      <c r="A542" s="30" t="s">
        <v>342</v>
      </c>
      <c r="B542" s="30" t="s">
        <v>349</v>
      </c>
      <c r="C542" s="31">
        <v>34867255000</v>
      </c>
      <c r="D542" s="31">
        <v>1625000000</v>
      </c>
      <c r="E542" s="32">
        <v>4.1687252461583411</v>
      </c>
      <c r="F542" s="32">
        <v>4.1376925520182045E-2</v>
      </c>
      <c r="G542" s="31">
        <v>152.95793800000001</v>
      </c>
      <c r="H542" s="32">
        <v>62.75</v>
      </c>
      <c r="I542" s="32">
        <v>-4.1641031527686607</v>
      </c>
      <c r="J542" s="31">
        <v>-1935096000</v>
      </c>
      <c r="K542" s="32">
        <v>-52.06460041258935</v>
      </c>
      <c r="L542" s="32">
        <v>24.615384615384617</v>
      </c>
      <c r="M542" s="32">
        <v>9.41</v>
      </c>
      <c r="N542" s="33">
        <v>32.953772312255239</v>
      </c>
      <c r="O542" s="34">
        <v>0</v>
      </c>
      <c r="P542" s="33">
        <v>0</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644.73716927803468</v>
      </c>
      <c r="P543" s="28">
        <v>21.49123897593449</v>
      </c>
    </row>
    <row r="544" spans="1:16">
      <c r="A544" s="60" t="s">
        <v>135</v>
      </c>
      <c r="B544" s="60" t="s">
        <v>287</v>
      </c>
      <c r="C544" s="61">
        <v>12175279869</v>
      </c>
      <c r="D544" s="61">
        <v>1762000000</v>
      </c>
      <c r="E544" s="62">
        <v>16.891808374454204</v>
      </c>
      <c r="F544" s="62">
        <v>3.1955747965293613</v>
      </c>
      <c r="G544" s="61">
        <v>624.90556200000003</v>
      </c>
      <c r="H544" s="62">
        <v>3.79</v>
      </c>
      <c r="I544" s="62">
        <v>0.17518807129881653</v>
      </c>
      <c r="J544" s="61">
        <v>527350742</v>
      </c>
      <c r="K544" s="62">
        <v>10.023689319090785</v>
      </c>
      <c r="L544" s="62">
        <v>22.701475595913735</v>
      </c>
      <c r="M544" s="62">
        <v>35.46</v>
      </c>
      <c r="N544" s="63">
        <v>17.813850952116347</v>
      </c>
      <c r="O544" s="64">
        <v>2102.4154389565915</v>
      </c>
      <c r="P544" s="63">
        <v>70.080514631886388</v>
      </c>
    </row>
    <row r="545" spans="1:16">
      <c r="A545" s="35" t="s">
        <v>212</v>
      </c>
      <c r="B545" s="35" t="s">
        <v>208</v>
      </c>
      <c r="C545" s="36">
        <v>5062845915</v>
      </c>
      <c r="D545" s="36">
        <v>1817640000</v>
      </c>
      <c r="E545" s="37">
        <v>6.6954356682093135</v>
      </c>
      <c r="F545" s="37">
        <v>0.40928748072649229</v>
      </c>
      <c r="G545" s="36">
        <v>663.82721200000003</v>
      </c>
      <c r="H545" s="37">
        <v>9</v>
      </c>
      <c r="I545" s="37">
        <v>-0.33701101863509741</v>
      </c>
      <c r="J545" s="36">
        <v>54761750</v>
      </c>
      <c r="K545" s="37">
        <v>298.72602683442364</v>
      </c>
      <c r="L545" s="37">
        <v>22.006557954270374</v>
      </c>
      <c r="M545" s="37">
        <v>36.520000000000003</v>
      </c>
      <c r="N545" s="38">
        <v>82.379562067151525</v>
      </c>
      <c r="O545" s="39">
        <v>806.93700700045929</v>
      </c>
      <c r="P545" s="38">
        <v>26.897900233348643</v>
      </c>
    </row>
    <row r="546" spans="1:16">
      <c r="A546" s="35" t="s">
        <v>210</v>
      </c>
      <c r="B546" s="35" t="s">
        <v>208</v>
      </c>
      <c r="C546" s="36">
        <v>12047691662</v>
      </c>
      <c r="D546" s="36">
        <v>1820000000</v>
      </c>
      <c r="E546" s="37">
        <v>14.78487150737997</v>
      </c>
      <c r="F546" s="37">
        <v>2.7078519244285659</v>
      </c>
      <c r="G546" s="36">
        <v>817.38648999999998</v>
      </c>
      <c r="H546" s="37">
        <v>3.31</v>
      </c>
      <c r="I546" s="37">
        <v>-7.3380351609850791E-3</v>
      </c>
      <c r="J546" s="36">
        <v>1689358773</v>
      </c>
      <c r="K546" s="37">
        <v>3.2319955282820199</v>
      </c>
      <c r="L546" s="37">
        <v>21.978021978021978</v>
      </c>
      <c r="M546" s="37">
        <v>44.91</v>
      </c>
      <c r="N546" s="38">
        <v>44.723995564110723</v>
      </c>
      <c r="O546" s="39">
        <v>507.90703869938875</v>
      </c>
      <c r="P546" s="38">
        <v>16.930234623312959</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83.854759792999531</v>
      </c>
      <c r="P547" s="38">
        <v>2.7951586597666509</v>
      </c>
    </row>
    <row r="548" spans="1:16">
      <c r="A548" s="35" t="s">
        <v>344</v>
      </c>
      <c r="B548" s="35" t="s">
        <v>200</v>
      </c>
      <c r="C548" s="36">
        <v>13652788635</v>
      </c>
      <c r="D548" s="36">
        <v>1915000000</v>
      </c>
      <c r="E548" s="37">
        <v>5.8183606259248073</v>
      </c>
      <c r="F548" s="37">
        <v>0.23371603237295871</v>
      </c>
      <c r="G548" s="36">
        <v>493.98133899999999</v>
      </c>
      <c r="H548" s="37">
        <v>13.92</v>
      </c>
      <c r="I548" s="37">
        <v>6.4039385157922624E-2</v>
      </c>
      <c r="J548" s="36">
        <v>123979435</v>
      </c>
      <c r="K548" s="37">
        <v>200.79943097014436</v>
      </c>
      <c r="L548" s="37">
        <v>20.887728459530027</v>
      </c>
      <c r="M548" s="37">
        <v>25.79</v>
      </c>
      <c r="N548" s="38">
        <v>52.196302135846381</v>
      </c>
      <c r="O548" s="39">
        <v>1480.9135964234147</v>
      </c>
      <c r="P548" s="38">
        <v>49.363786547447155</v>
      </c>
    </row>
    <row r="549" spans="1:16">
      <c r="A549" s="40" t="s">
        <v>259</v>
      </c>
      <c r="B549" s="40" t="s">
        <v>255</v>
      </c>
      <c r="C549" s="41">
        <v>353670740000</v>
      </c>
      <c r="D549" s="41">
        <v>1926796000</v>
      </c>
      <c r="E549" s="42">
        <v>0.1092474298612484</v>
      </c>
      <c r="F549" s="42">
        <v>1.4501026131515395E-4</v>
      </c>
      <c r="G549" s="41">
        <v>936.47786499999995</v>
      </c>
      <c r="H549" s="42">
        <v>391</v>
      </c>
      <c r="I549" s="42">
        <v>23.705646098256864</v>
      </c>
      <c r="J549" s="41">
        <v>3815100000</v>
      </c>
      <c r="K549" s="42">
        <v>197.47247411601268</v>
      </c>
      <c r="L549" s="42">
        <v>20.75985210681359</v>
      </c>
      <c r="M549" s="42">
        <v>48.6</v>
      </c>
      <c r="N549" s="43">
        <v>48.906582312579332</v>
      </c>
      <c r="O549" s="44">
        <v>2884.3946032716381</v>
      </c>
      <c r="P549" s="43">
        <v>96.146486775721272</v>
      </c>
    </row>
    <row r="550" spans="1:16">
      <c r="A550" s="30" t="s">
        <v>169</v>
      </c>
      <c r="B550" s="30" t="s">
        <v>349</v>
      </c>
      <c r="C550" s="31">
        <v>6092873180</v>
      </c>
      <c r="D550" s="31">
        <v>1949455899</v>
      </c>
      <c r="E550" s="32">
        <v>4.2019507533567442</v>
      </c>
      <c r="F550" s="32">
        <v>3.5335212566210895E-2</v>
      </c>
      <c r="G550" s="31">
        <v>238.33388400000001</v>
      </c>
      <c r="H550" s="32">
        <v>61.5</v>
      </c>
      <c r="I550" s="32">
        <v>-39.47006959873552</v>
      </c>
      <c r="J550" s="31">
        <v>-246395102</v>
      </c>
      <c r="K550" s="32">
        <v>-482.62651681688055</v>
      </c>
      <c r="L550" s="32">
        <v>20.518545723716318</v>
      </c>
      <c r="M550" s="32">
        <v>7.94</v>
      </c>
      <c r="N550" s="33">
        <v>18.367108928461228</v>
      </c>
      <c r="O550" s="34">
        <v>1047.757495769788</v>
      </c>
      <c r="P550" s="33">
        <v>34.925249858992935</v>
      </c>
    </row>
    <row r="551" spans="1:16">
      <c r="A551" s="30" t="s">
        <v>248</v>
      </c>
      <c r="B551" s="30" t="s">
        <v>349</v>
      </c>
      <c r="C551" s="31">
        <v>15944511283</v>
      </c>
      <c r="D551" s="31">
        <v>1950000000</v>
      </c>
      <c r="E551" s="32">
        <v>1.989242935092443</v>
      </c>
      <c r="F551" s="32">
        <v>6.3757786381168038E-2</v>
      </c>
      <c r="G551" s="31">
        <v>1199.2076440000001</v>
      </c>
      <c r="H551" s="32">
        <v>16.77</v>
      </c>
      <c r="I551" s="32">
        <v>-0.11974582693604675</v>
      </c>
      <c r="J551" s="31">
        <v>1209286139</v>
      </c>
      <c r="K551" s="32">
        <v>25.800345339110844</v>
      </c>
      <c r="L551" s="32">
        <v>20.512820512820515</v>
      </c>
      <c r="M551" s="32">
        <v>61.49</v>
      </c>
      <c r="N551" s="33">
        <v>77.954537839149765</v>
      </c>
      <c r="O551" s="34">
        <v>1441.2134372811208</v>
      </c>
      <c r="P551" s="33">
        <v>48.040447909370691</v>
      </c>
    </row>
    <row r="552" spans="1:16">
      <c r="A552" s="30" t="s">
        <v>668</v>
      </c>
      <c r="B552" s="30" t="s">
        <v>349</v>
      </c>
      <c r="C552" s="31">
        <v>9236034572</v>
      </c>
      <c r="D552" s="31">
        <v>1995840000</v>
      </c>
      <c r="E552" s="32">
        <v>0.73517991421104123</v>
      </c>
      <c r="F552" s="32">
        <v>8.5664218109836043E-3</v>
      </c>
      <c r="G552" s="31">
        <v>1250.3727839999999</v>
      </c>
      <c r="H552" s="32">
        <v>43.52</v>
      </c>
      <c r="I552" s="32">
        <v>-1.776224874692403</v>
      </c>
      <c r="J552" s="31">
        <v>775924109</v>
      </c>
      <c r="K552" s="32">
        <v>110.60504372084152</v>
      </c>
      <c r="L552" s="32">
        <v>20.041686708353375</v>
      </c>
      <c r="M552" s="32">
        <v>62.64</v>
      </c>
      <c r="N552" s="33">
        <v>49.128707498160907</v>
      </c>
      <c r="O552" s="34">
        <v>2005.3608393272907</v>
      </c>
      <c r="P552" s="33">
        <v>66.845361310909695</v>
      </c>
    </row>
    <row r="553" spans="1:16">
      <c r="A553" s="75" t="s">
        <v>398</v>
      </c>
      <c r="B553" s="75" t="s">
        <v>679</v>
      </c>
      <c r="C553" s="76">
        <v>5116474915</v>
      </c>
      <c r="D553" s="76">
        <v>2000000000</v>
      </c>
      <c r="E553" s="77">
        <v>25.894995792063181</v>
      </c>
      <c r="F553" s="77">
        <v>2.589499579206318</v>
      </c>
      <c r="G553" s="76">
        <v>271.03651100000002</v>
      </c>
      <c r="H553" s="77">
        <v>5.7</v>
      </c>
      <c r="I553" s="77">
        <v>-0.17692898530253931</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1.4322108810216592</v>
      </c>
      <c r="F554" s="72">
        <v>1.4918863343975616E-2</v>
      </c>
      <c r="G554" s="71">
        <v>580.533368</v>
      </c>
      <c r="H554" s="72">
        <v>48.12</v>
      </c>
      <c r="I554" s="72">
        <v>3.0796475488884951</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2.216636298749374</v>
      </c>
      <c r="F555" s="57">
        <v>3.9582791049095963E-2</v>
      </c>
      <c r="G555" s="56">
        <v>639.07318699999996</v>
      </c>
      <c r="H555" s="57">
        <v>28.24</v>
      </c>
      <c r="I555" s="57">
        <v>1.5941939467202815</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12.852145903616487</v>
      </c>
      <c r="F556" s="72">
        <v>2.111825216671019</v>
      </c>
      <c r="G556" s="71">
        <v>886.89157399999999</v>
      </c>
      <c r="H556" s="72">
        <v>3.51</v>
      </c>
      <c r="I556" s="72">
        <v>-1.740921555856545E-2</v>
      </c>
      <c r="J556" s="71">
        <v>57488849</v>
      </c>
      <c r="K556" s="72">
        <v>105.86052957852748</v>
      </c>
      <c r="L556" s="72">
        <v>19.718032140392388</v>
      </c>
      <c r="M556" s="72">
        <v>43.71</v>
      </c>
      <c r="N556" s="73">
        <v>39.090749986156084</v>
      </c>
      <c r="O556" s="74">
        <v>195.04418291466163</v>
      </c>
      <c r="P556" s="73">
        <v>6.5014727638220542</v>
      </c>
    </row>
    <row r="557" spans="1:16">
      <c r="A557" s="80" t="s">
        <v>465</v>
      </c>
      <c r="B557" s="80" t="s">
        <v>618</v>
      </c>
      <c r="C557" s="81">
        <v>15819301983</v>
      </c>
      <c r="D557" s="81">
        <v>2070000000</v>
      </c>
      <c r="E557" s="82">
        <v>1.6891581109625937</v>
      </c>
      <c r="F557" s="82">
        <v>4.5766596247506473E-3</v>
      </c>
      <c r="G557" s="81">
        <v>515.12446699999998</v>
      </c>
      <c r="H557" s="82">
        <v>45.98</v>
      </c>
      <c r="I557" s="82">
        <v>1.4174699352215896</v>
      </c>
      <c r="J557" s="81">
        <v>3353158441</v>
      </c>
      <c r="K557" s="82">
        <v>110.06965715879812</v>
      </c>
      <c r="L557" s="82">
        <v>19.323671497584542</v>
      </c>
      <c r="M557" s="82">
        <v>24.88</v>
      </c>
      <c r="N557" s="83">
        <v>0</v>
      </c>
      <c r="O557" s="84">
        <v>1473.2031663855721</v>
      </c>
      <c r="P557" s="83">
        <v>49.106772212852405</v>
      </c>
    </row>
    <row r="558" spans="1:16">
      <c r="A558" s="40" t="s">
        <v>397</v>
      </c>
      <c r="B558" s="40" t="s">
        <v>255</v>
      </c>
      <c r="C558" s="41">
        <v>11360173813</v>
      </c>
      <c r="D558" s="41">
        <v>2100000000</v>
      </c>
      <c r="E558" s="42">
        <v>10.2991835579714</v>
      </c>
      <c r="F558" s="42">
        <v>1.6347910409478412</v>
      </c>
      <c r="G558" s="41">
        <v>1038.647878</v>
      </c>
      <c r="H558" s="42">
        <v>3.74</v>
      </c>
      <c r="I558" s="42">
        <v>-5.2856399296474343E-2</v>
      </c>
      <c r="J558" s="41">
        <v>102822055</v>
      </c>
      <c r="K558" s="42">
        <v>61.27090146175351</v>
      </c>
      <c r="L558" s="42">
        <v>19.047619047619047</v>
      </c>
      <c r="M558" s="42">
        <v>49.45</v>
      </c>
      <c r="N558" s="43">
        <v>29.377294692725268</v>
      </c>
      <c r="O558" s="44">
        <v>391.68145296387195</v>
      </c>
      <c r="P558" s="43">
        <v>13.056048432129066</v>
      </c>
    </row>
    <row r="559" spans="1:16">
      <c r="A559" s="30" t="s">
        <v>251</v>
      </c>
      <c r="B559" s="30" t="s">
        <v>349</v>
      </c>
      <c r="C559" s="31">
        <v>382411470000</v>
      </c>
      <c r="D559" s="31">
        <v>2100376000</v>
      </c>
      <c r="E559" s="32">
        <v>0.39281880549454018</v>
      </c>
      <c r="F559" s="32">
        <v>2.0110009463054266E-3</v>
      </c>
      <c r="G559" s="31">
        <v>1095.0032759999999</v>
      </c>
      <c r="H559" s="32">
        <v>93</v>
      </c>
      <c r="I559" s="32">
        <v>1.0480659516620818</v>
      </c>
      <c r="J559" s="31">
        <v>30614000</v>
      </c>
      <c r="K559" s="32">
        <v>6380.5764682824847</v>
      </c>
      <c r="L559" s="32">
        <v>19.044209227300254</v>
      </c>
      <c r="M559" s="32">
        <v>52.13</v>
      </c>
      <c r="N559" s="33">
        <v>85.220524625920405</v>
      </c>
      <c r="O559" s="34">
        <v>1124.1397694379539</v>
      </c>
      <c r="P559" s="33">
        <v>37.471325647931799</v>
      </c>
    </row>
    <row r="560" spans="1:16">
      <c r="A560" s="45" t="s">
        <v>57</v>
      </c>
      <c r="B560" s="45" t="s">
        <v>375</v>
      </c>
      <c r="C560" s="46">
        <v>9936147750</v>
      </c>
      <c r="D560" s="46">
        <v>2153250000</v>
      </c>
      <c r="E560" s="47">
        <v>12.520249952961693</v>
      </c>
      <c r="F560" s="47">
        <v>5.814582585840796</v>
      </c>
      <c r="G560" s="46">
        <v>1717.7861740000001</v>
      </c>
      <c r="H560" s="47">
        <v>1.86</v>
      </c>
      <c r="I560" s="47">
        <v>-9.6584538443164281E-2</v>
      </c>
      <c r="J560" s="46">
        <v>480331723</v>
      </c>
      <c r="K560" s="47">
        <v>4.4828394563479623</v>
      </c>
      <c r="L560" s="47">
        <v>18.57657030070823</v>
      </c>
      <c r="M560" s="47">
        <v>79.77</v>
      </c>
      <c r="N560" s="48">
        <v>34.170746035762861</v>
      </c>
      <c r="O560" s="49">
        <v>545.61155003325621</v>
      </c>
      <c r="P560" s="48">
        <v>18.187051667775208</v>
      </c>
    </row>
    <row r="561" spans="1:16">
      <c r="A561" s="55" t="s">
        <v>8</v>
      </c>
      <c r="B561" s="55" t="s">
        <v>233</v>
      </c>
      <c r="C561" s="56">
        <v>7531082000</v>
      </c>
      <c r="D561" s="56">
        <v>2160000000</v>
      </c>
      <c r="E561" s="57">
        <v>30.256347509400342</v>
      </c>
      <c r="F561" s="57">
        <v>7.0037841456945236</v>
      </c>
      <c r="G561" s="56">
        <v>595.52635199999997</v>
      </c>
      <c r="H561" s="57">
        <v>2.2200000000000002</v>
      </c>
      <c r="I561" s="57">
        <v>-8.6645445689256029E-2</v>
      </c>
      <c r="J561" s="56">
        <v>255518000</v>
      </c>
      <c r="K561" s="57">
        <v>16.906832395369406</v>
      </c>
      <c r="L561" s="57">
        <v>18.518518518518519</v>
      </c>
      <c r="M561" s="57">
        <v>27.57</v>
      </c>
      <c r="N561" s="58">
        <v>53.472121406965769</v>
      </c>
      <c r="O561" s="59">
        <v>719.58263416205045</v>
      </c>
      <c r="P561" s="58">
        <v>23.986087805401681</v>
      </c>
    </row>
    <row r="562" spans="1:16">
      <c r="A562" s="55" t="s">
        <v>674</v>
      </c>
      <c r="B562" s="55" t="s">
        <v>233</v>
      </c>
      <c r="C562" s="56">
        <v>5220479890</v>
      </c>
      <c r="D562" s="56">
        <v>2178000000</v>
      </c>
      <c r="E562" s="57">
        <v>3.5245286505092257</v>
      </c>
      <c r="F562" s="57">
        <v>9.5190640374580721E-2</v>
      </c>
      <c r="G562" s="56">
        <v>656.11429699999997</v>
      </c>
      <c r="H562" s="57">
        <v>17.3</v>
      </c>
      <c r="I562" s="57">
        <v>-0.16214625782683711</v>
      </c>
      <c r="J562" s="56">
        <v>116330745</v>
      </c>
      <c r="K562" s="57">
        <v>318.28215318315034</v>
      </c>
      <c r="L562" s="57">
        <v>18.365472910927455</v>
      </c>
      <c r="M562" s="57">
        <v>30.12</v>
      </c>
      <c r="N562" s="58">
        <v>60.536588139495571</v>
      </c>
      <c r="O562" s="59">
        <v>1091.4894189409692</v>
      </c>
      <c r="P562" s="58">
        <v>36.382980631365641</v>
      </c>
    </row>
    <row r="563" spans="1:16">
      <c r="A563" s="35" t="s">
        <v>5</v>
      </c>
      <c r="B563" s="35" t="s">
        <v>745</v>
      </c>
      <c r="C563" s="36">
        <v>290909226000</v>
      </c>
      <c r="D563" s="36">
        <v>2200000000</v>
      </c>
      <c r="E563" s="37">
        <v>0.43996629154260725</v>
      </c>
      <c r="F563" s="37">
        <v>2.0831737288949208E-3</v>
      </c>
      <c r="G563" s="36">
        <v>941.18174399999998</v>
      </c>
      <c r="H563" s="37">
        <v>96.6</v>
      </c>
      <c r="I563" s="37">
        <v>-2.1205623938668765</v>
      </c>
      <c r="J563" s="36">
        <v>4634415000</v>
      </c>
      <c r="K563" s="37">
        <v>45.572094859869047</v>
      </c>
      <c r="L563" s="37">
        <v>18.181818181818183</v>
      </c>
      <c r="M563" s="37">
        <v>42.78</v>
      </c>
      <c r="N563" s="38">
        <v>52.938839616880983</v>
      </c>
      <c r="O563" s="39">
        <v>332.44918945317158</v>
      </c>
      <c r="P563" s="38">
        <v>11.081639648439053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298.62618615596659</v>
      </c>
      <c r="P564" s="58">
        <v>9.9542062051988864</v>
      </c>
    </row>
    <row r="565" spans="1:16">
      <c r="A565" s="45" t="s">
        <v>516</v>
      </c>
      <c r="B565" s="45" t="s">
        <v>426</v>
      </c>
      <c r="C565" s="46">
        <v>7942743158</v>
      </c>
      <c r="D565" s="46">
        <v>2400000000</v>
      </c>
      <c r="E565" s="47">
        <v>21.733989873699443</v>
      </c>
      <c r="F565" s="47">
        <v>9.0558291140414351</v>
      </c>
      <c r="G565" s="46">
        <v>958.66017199999999</v>
      </c>
      <c r="H565" s="47">
        <v>1.92</v>
      </c>
      <c r="I565" s="47">
        <v>-0.13141245479001196</v>
      </c>
      <c r="J565" s="46">
        <v>-166416272</v>
      </c>
      <c r="K565" s="47">
        <v>-14.421666650482353</v>
      </c>
      <c r="L565" s="47">
        <v>16.666666666666668</v>
      </c>
      <c r="M565" s="47">
        <v>39.94</v>
      </c>
      <c r="N565" s="48">
        <v>23.96871921754645</v>
      </c>
      <c r="O565" s="49">
        <v>12.522226766524227</v>
      </c>
      <c r="P565" s="48">
        <v>0.41740755888414088</v>
      </c>
    </row>
    <row r="566" spans="1:16">
      <c r="A566" s="70" t="s">
        <v>174</v>
      </c>
      <c r="B566" s="70" t="s">
        <v>221</v>
      </c>
      <c r="C566" s="71">
        <v>14150616391</v>
      </c>
      <c r="D566" s="71">
        <v>2400156000</v>
      </c>
      <c r="E566" s="72">
        <v>16.01859245450785</v>
      </c>
      <c r="F566" s="72">
        <v>6.6739797140301924</v>
      </c>
      <c r="G566" s="71">
        <v>1653.7573420000001</v>
      </c>
      <c r="H566" s="72">
        <v>1.51</v>
      </c>
      <c r="I566" s="72">
        <v>5.9167803810751034E-2</v>
      </c>
      <c r="J566" s="71">
        <v>13770039</v>
      </c>
      <c r="K566" s="72">
        <v>174.30277430586798</v>
      </c>
      <c r="L566" s="72">
        <v>16.665583403745423</v>
      </c>
      <c r="M566" s="72">
        <v>68.900000000000006</v>
      </c>
      <c r="N566" s="73">
        <v>29.912930970065197</v>
      </c>
      <c r="O566" s="74">
        <v>2062.3230813679584</v>
      </c>
      <c r="P566" s="73">
        <v>68.744102712265274</v>
      </c>
    </row>
    <row r="567" spans="1:16">
      <c r="A567" s="70" t="s">
        <v>433</v>
      </c>
      <c r="B567" s="70" t="s">
        <v>221</v>
      </c>
      <c r="C567" s="71">
        <v>49231975000</v>
      </c>
      <c r="D567" s="71">
        <v>2415000000</v>
      </c>
      <c r="E567" s="72">
        <v>3.1172994180508553</v>
      </c>
      <c r="F567" s="72">
        <v>0.14342302360482426</v>
      </c>
      <c r="G567" s="71">
        <v>1289.753751</v>
      </c>
      <c r="H567" s="72">
        <v>9.9499999999999993</v>
      </c>
      <c r="I567" s="72">
        <v>0.10954126494747918</v>
      </c>
      <c r="J567" s="71">
        <v>164632000</v>
      </c>
      <c r="K567" s="72">
        <v>132.02172117206862</v>
      </c>
      <c r="L567" s="72">
        <v>16.563146997929607</v>
      </c>
      <c r="M567" s="72">
        <v>53.4</v>
      </c>
      <c r="N567" s="73">
        <v>17.414725653682858</v>
      </c>
      <c r="O567" s="74">
        <v>2311.8386525925762</v>
      </c>
      <c r="P567" s="73">
        <v>77.061288419752543</v>
      </c>
    </row>
    <row r="568" spans="1:16">
      <c r="A568" s="30" t="s">
        <v>243</v>
      </c>
      <c r="B568" s="30" t="s">
        <v>349</v>
      </c>
      <c r="C568" s="31">
        <v>126462671000</v>
      </c>
      <c r="D568" s="31">
        <v>2435345000</v>
      </c>
      <c r="E568" s="32">
        <v>1.3648187586093461</v>
      </c>
      <c r="F568" s="32">
        <v>1.751315982193162E-2</v>
      </c>
      <c r="G568" s="31">
        <v>888.70126800000003</v>
      </c>
      <c r="H568" s="32">
        <v>32.979999999999997</v>
      </c>
      <c r="I568" s="32">
        <v>-0.43717787897066174</v>
      </c>
      <c r="J568" s="31">
        <v>6206650000</v>
      </c>
      <c r="K568" s="32">
        <v>12.556055198859289</v>
      </c>
      <c r="L568" s="32">
        <v>16.424777598245832</v>
      </c>
      <c r="M568" s="32">
        <v>36.49</v>
      </c>
      <c r="N568" s="33">
        <v>53.061316617320827</v>
      </c>
      <c r="O568" s="34">
        <v>1649.1001374784478</v>
      </c>
      <c r="P568" s="33">
        <v>54.970004582614926</v>
      </c>
    </row>
    <row r="569" spans="1:16">
      <c r="A569" s="35" t="s">
        <v>531</v>
      </c>
      <c r="B569" s="35" t="s">
        <v>208</v>
      </c>
      <c r="C569" s="36">
        <v>83859863477</v>
      </c>
      <c r="D569" s="36">
        <v>2440108000</v>
      </c>
      <c r="E569" s="37">
        <v>10.984690351205124</v>
      </c>
      <c r="F569" s="37">
        <v>0.34628638603780348</v>
      </c>
      <c r="G569" s="36">
        <v>260.87328100000002</v>
      </c>
      <c r="H569" s="37">
        <v>13.96</v>
      </c>
      <c r="I569" s="37">
        <v>-0.3650319655506955</v>
      </c>
      <c r="J569" s="36">
        <v>-2588694314</v>
      </c>
      <c r="K569" s="37">
        <v>-12.253823801615535</v>
      </c>
      <c r="L569" s="37">
        <v>16.392717043671837</v>
      </c>
      <c r="M569" s="37">
        <v>10.69</v>
      </c>
      <c r="N569" s="38">
        <v>38.978784400761242</v>
      </c>
      <c r="O569" s="39">
        <v>1397.4245326123328</v>
      </c>
      <c r="P569" s="38">
        <v>46.580817753744427</v>
      </c>
    </row>
    <row r="570" spans="1:16">
      <c r="A570" s="35" t="s">
        <v>484</v>
      </c>
      <c r="B570" s="35" t="s">
        <v>208</v>
      </c>
      <c r="C570" s="36">
        <v>18078434358</v>
      </c>
      <c r="D570" s="36">
        <v>2443750000</v>
      </c>
      <c r="E570" s="37">
        <v>7.3054411127448828</v>
      </c>
      <c r="F570" s="37">
        <v>0.498239803085755</v>
      </c>
      <c r="G570" s="36">
        <v>846.39887099999999</v>
      </c>
      <c r="H570" s="37">
        <v>6.47</v>
      </c>
      <c r="I570" s="37">
        <v>-0.5041141034433565</v>
      </c>
      <c r="J570" s="36">
        <v>-565215489</v>
      </c>
      <c r="K570" s="37">
        <v>-25.941433462733716</v>
      </c>
      <c r="L570" s="37">
        <v>16.368286445012789</v>
      </c>
      <c r="M570" s="37">
        <v>34.630000000000003</v>
      </c>
      <c r="N570" s="38">
        <v>10.091855288331461</v>
      </c>
      <c r="O570" s="39">
        <v>34.672849837649771</v>
      </c>
      <c r="P570" s="38">
        <v>1.1557616612549924</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20.04208838560978</v>
      </c>
      <c r="F572" s="37">
        <v>2.6722784514146372</v>
      </c>
      <c r="G572" s="36">
        <v>587.20383200000003</v>
      </c>
      <c r="H572" s="37">
        <v>3.4</v>
      </c>
      <c r="I572" s="37">
        <v>-0.21878766957023199</v>
      </c>
      <c r="J572" s="36">
        <v>-201213065</v>
      </c>
      <c r="K572" s="37">
        <v>-37.273921551764047</v>
      </c>
      <c r="L572" s="37">
        <v>16</v>
      </c>
      <c r="M572" s="37">
        <v>23.48</v>
      </c>
      <c r="N572" s="38">
        <v>34.57935142676601</v>
      </c>
      <c r="O572" s="39">
        <v>1402.5805928967231</v>
      </c>
      <c r="P572" s="38">
        <v>46.752686429890773</v>
      </c>
    </row>
    <row r="573" spans="1:16">
      <c r="A573" s="70" t="s">
        <v>736</v>
      </c>
      <c r="B573" s="70" t="s">
        <v>699</v>
      </c>
      <c r="C573" s="71">
        <v>7078013000</v>
      </c>
      <c r="D573" s="71">
        <v>2500000000</v>
      </c>
      <c r="E573" s="72">
        <v>66.728947017216072</v>
      </c>
      <c r="F573" s="72">
        <v>0.73288244939281788</v>
      </c>
      <c r="G573" s="71">
        <v>14.975438</v>
      </c>
      <c r="H573" s="72">
        <v>40.64</v>
      </c>
      <c r="I573" s="72">
        <v>-1.2951456455214014</v>
      </c>
      <c r="J573" s="71">
        <v>562601000</v>
      </c>
      <c r="K573" s="72">
        <v>161.83760782508386</v>
      </c>
      <c r="L573" s="72">
        <v>16</v>
      </c>
      <c r="M573" s="72">
        <v>0.59</v>
      </c>
      <c r="N573" s="73">
        <v>0</v>
      </c>
      <c r="O573" s="74">
        <v>197.40125837501191</v>
      </c>
      <c r="P573" s="73">
        <v>6.58004194583373</v>
      </c>
    </row>
    <row r="574" spans="1:16">
      <c r="A574" s="60" t="s">
        <v>741</v>
      </c>
      <c r="B574" s="60" t="s">
        <v>374</v>
      </c>
      <c r="C574" s="61">
        <v>22456783000</v>
      </c>
      <c r="D574" s="61">
        <v>2500000000</v>
      </c>
      <c r="E574" s="62">
        <v>5.1037724534089373</v>
      </c>
      <c r="F574" s="62">
        <v>0.34025149689392914</v>
      </c>
      <c r="G574" s="61">
        <v>1246.060845</v>
      </c>
      <c r="H574" s="62">
        <v>6.29</v>
      </c>
      <c r="I574" s="62">
        <v>-1.053205040617244</v>
      </c>
      <c r="J574" s="61">
        <v>0</v>
      </c>
      <c r="K574" s="62">
        <v>0</v>
      </c>
      <c r="L574" s="62">
        <v>16</v>
      </c>
      <c r="M574" s="62">
        <v>49.84</v>
      </c>
      <c r="N574" s="63">
        <v>404.10131576931047</v>
      </c>
      <c r="O574" s="64">
        <v>772.77891974590659</v>
      </c>
      <c r="P574" s="63">
        <v>25.759297324863553</v>
      </c>
    </row>
    <row r="575" spans="1:16">
      <c r="A575" s="40" t="s">
        <v>264</v>
      </c>
      <c r="B575" s="40" t="s">
        <v>255</v>
      </c>
      <c r="C575" s="41">
        <v>67920029000</v>
      </c>
      <c r="D575" s="41">
        <v>2534400000</v>
      </c>
      <c r="E575" s="42">
        <v>1.6251411738035764</v>
      </c>
      <c r="F575" s="42">
        <v>3.2061655101869799E-2</v>
      </c>
      <c r="G575" s="41">
        <v>1217.3403820000001</v>
      </c>
      <c r="H575" s="42">
        <v>20.22</v>
      </c>
      <c r="I575" s="42">
        <v>9.2093937635677747E-2</v>
      </c>
      <c r="J575" s="41">
        <v>305660000</v>
      </c>
      <c r="K575" s="42">
        <v>165.83131584113067</v>
      </c>
      <c r="L575" s="42">
        <v>15.782828282828282</v>
      </c>
      <c r="M575" s="42">
        <v>48.03</v>
      </c>
      <c r="N575" s="43">
        <v>58.798176691493062</v>
      </c>
      <c r="O575" s="44">
        <v>1520.0984708816022</v>
      </c>
      <c r="P575" s="43">
        <v>50.669949029386743</v>
      </c>
    </row>
    <row r="576" spans="1:16">
      <c r="A576" s="30" t="s">
        <v>252</v>
      </c>
      <c r="B576" s="30" t="s">
        <v>349</v>
      </c>
      <c r="C576" s="31">
        <v>714571000000</v>
      </c>
      <c r="D576" s="31">
        <v>2536000000</v>
      </c>
      <c r="E576" s="32">
        <v>0.27692846647932889</v>
      </c>
      <c r="F576" s="32">
        <v>5.0555056533935206E-4</v>
      </c>
      <c r="G576" s="31">
        <v>667.62948400000005</v>
      </c>
      <c r="H576" s="32">
        <v>216.4</v>
      </c>
      <c r="I576" s="32">
        <v>4.2712037285033659</v>
      </c>
      <c r="J576" s="31">
        <v>2084000000</v>
      </c>
      <c r="K576" s="32">
        <v>262.84836852207292</v>
      </c>
      <c r="L576" s="32">
        <v>15.772870662460567</v>
      </c>
      <c r="M576" s="32">
        <v>26.32</v>
      </c>
      <c r="N576" s="33">
        <v>80.097979008971549</v>
      </c>
      <c r="O576" s="34">
        <v>2448.0425933677188</v>
      </c>
      <c r="P576" s="33">
        <v>81.601419778923955</v>
      </c>
    </row>
    <row r="577" spans="1:16">
      <c r="A577" s="35" t="s">
        <v>446</v>
      </c>
      <c r="B577" s="35" t="s">
        <v>208</v>
      </c>
      <c r="C577" s="36">
        <v>54701388025</v>
      </c>
      <c r="D577" s="36">
        <v>2600000000</v>
      </c>
      <c r="E577" s="37">
        <v>2.654841507023967</v>
      </c>
      <c r="F577" s="37">
        <v>2.687086545570817E-2</v>
      </c>
      <c r="G577" s="36">
        <v>387.97063400000002</v>
      </c>
      <c r="H577" s="37">
        <v>38.840000000000003</v>
      </c>
      <c r="I577" s="37">
        <v>1.238470483871815</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1.9993596264240303</v>
      </c>
      <c r="F578" s="32">
        <v>3.6380491700517374E-2</v>
      </c>
      <c r="G578" s="31">
        <v>934.14203199999997</v>
      </c>
      <c r="H578" s="32">
        <v>21.42</v>
      </c>
      <c r="I578" s="32">
        <v>0.18391884299201777</v>
      </c>
      <c r="J578" s="31">
        <v>545713000</v>
      </c>
      <c r="K578" s="32">
        <v>100.70662784284046</v>
      </c>
      <c r="L578" s="32">
        <v>15.284700473367174</v>
      </c>
      <c r="M578" s="32">
        <v>35.69</v>
      </c>
      <c r="N578" s="33">
        <v>47.458381006113314</v>
      </c>
      <c r="O578" s="34">
        <v>1666.933704302166</v>
      </c>
      <c r="P578" s="33">
        <v>55.564456810072201</v>
      </c>
    </row>
    <row r="579" spans="1:16">
      <c r="A579" s="25" t="s">
        <v>359</v>
      </c>
      <c r="B579" s="25" t="s">
        <v>376</v>
      </c>
      <c r="C579" s="26">
        <v>10008596677</v>
      </c>
      <c r="D579" s="26">
        <v>2640000000</v>
      </c>
      <c r="E579" s="27">
        <v>10.556119604213075</v>
      </c>
      <c r="F579" s="27">
        <v>1.3328433843703378</v>
      </c>
      <c r="G579" s="26">
        <v>1242.5161049999999</v>
      </c>
      <c r="H579" s="27">
        <v>3.05</v>
      </c>
      <c r="I579" s="27">
        <v>-8.8233844282111562E-2</v>
      </c>
      <c r="J579" s="26">
        <v>-490022606</v>
      </c>
      <c r="K579" s="27">
        <v>-16.162519653225957</v>
      </c>
      <c r="L579" s="27">
        <v>15.151515151515152</v>
      </c>
      <c r="M579" s="27">
        <v>47.06</v>
      </c>
      <c r="N579" s="28">
        <v>52.74028793581472</v>
      </c>
      <c r="O579" s="29">
        <v>238.019752679954</v>
      </c>
      <c r="P579" s="28">
        <v>7.9339917559984663</v>
      </c>
    </row>
    <row r="580" spans="1:16">
      <c r="A580" s="25" t="s">
        <v>345</v>
      </c>
      <c r="B580" s="25" t="s">
        <v>376</v>
      </c>
      <c r="C580" s="26">
        <v>16202777314</v>
      </c>
      <c r="D580" s="26">
        <v>2650000000</v>
      </c>
      <c r="E580" s="27">
        <v>6.3050708532337127</v>
      </c>
      <c r="F580" s="27">
        <v>0.33989600286974192</v>
      </c>
      <c r="G580" s="26">
        <v>846.06924800000002</v>
      </c>
      <c r="H580" s="27">
        <v>7.5</v>
      </c>
      <c r="I580" s="27">
        <v>-0.312148614413152</v>
      </c>
      <c r="J580" s="26">
        <v>51151779</v>
      </c>
      <c r="K580" s="27">
        <v>362.64623367253756</v>
      </c>
      <c r="L580" s="27">
        <v>15.09433962264151</v>
      </c>
      <c r="M580" s="27">
        <v>31.92</v>
      </c>
      <c r="N580" s="28">
        <v>51.941410134350868</v>
      </c>
      <c r="O580" s="29">
        <v>156.93605022573263</v>
      </c>
      <c r="P580" s="28">
        <v>5.2312016741910874</v>
      </c>
    </row>
    <row r="581" spans="1:16">
      <c r="A581" s="55" t="s">
        <v>235</v>
      </c>
      <c r="B581" s="55" t="s">
        <v>233</v>
      </c>
      <c r="C581" s="56">
        <v>83438856000</v>
      </c>
      <c r="D581" s="56">
        <v>2798079000</v>
      </c>
      <c r="E581" s="57">
        <v>0.61810989523166793</v>
      </c>
      <c r="F581" s="57">
        <v>2.8321165472109384E-3</v>
      </c>
      <c r="G581" s="56">
        <v>821.38268200000005</v>
      </c>
      <c r="H581" s="57">
        <v>78.8</v>
      </c>
      <c r="I581" s="57">
        <v>-2.353657400113832</v>
      </c>
      <c r="J581" s="56">
        <v>5300546000</v>
      </c>
      <c r="K581" s="57">
        <v>41.17503404366267</v>
      </c>
      <c r="L581" s="57">
        <v>14.295522034938971</v>
      </c>
      <c r="M581" s="57">
        <v>29.35</v>
      </c>
      <c r="N581" s="58">
        <v>55.277235208106767</v>
      </c>
      <c r="O581" s="59">
        <v>1333.8569487009352</v>
      </c>
      <c r="P581" s="58">
        <v>44.461898290031172</v>
      </c>
    </row>
    <row r="582" spans="1:16">
      <c r="A582" s="60" t="s">
        <v>748</v>
      </c>
      <c r="B582" s="60" t="s">
        <v>374</v>
      </c>
      <c r="C582" s="61">
        <v>47208439000</v>
      </c>
      <c r="D582" s="61">
        <v>2800000000</v>
      </c>
      <c r="E582" s="62">
        <v>3.1415291556524658</v>
      </c>
      <c r="F582" s="62">
        <v>0.1019976998588463</v>
      </c>
      <c r="G582" s="61">
        <v>1153.5045090000001</v>
      </c>
      <c r="H582" s="62">
        <v>11.04</v>
      </c>
      <c r="I582" s="62">
        <v>-6.6715348022208687E-2</v>
      </c>
      <c r="J582" s="61">
        <v>0</v>
      </c>
      <c r="K582" s="62">
        <v>0</v>
      </c>
      <c r="L582" s="62">
        <v>14.285714285714286</v>
      </c>
      <c r="M582" s="62">
        <v>41.19</v>
      </c>
      <c r="N582" s="63">
        <v>0</v>
      </c>
      <c r="O582" s="64">
        <v>524.84481516915798</v>
      </c>
      <c r="P582" s="63">
        <v>17.494827172305268</v>
      </c>
    </row>
    <row r="583" spans="1:16">
      <c r="A583" s="55" t="s">
        <v>529</v>
      </c>
      <c r="B583" s="55" t="s">
        <v>233</v>
      </c>
      <c r="C583" s="56">
        <v>11202226165</v>
      </c>
      <c r="D583" s="56">
        <v>2876530554</v>
      </c>
      <c r="E583" s="57">
        <v>10.109737456683023</v>
      </c>
      <c r="F583" s="57">
        <v>0.70291187713092673</v>
      </c>
      <c r="G583" s="56">
        <v>750.95738100000005</v>
      </c>
      <c r="H583" s="57">
        <v>5.27</v>
      </c>
      <c r="I583" s="57">
        <v>5.184526691899994E-2</v>
      </c>
      <c r="J583" s="56">
        <v>-880002369</v>
      </c>
      <c r="K583" s="57">
        <v>-16.343879603805931</v>
      </c>
      <c r="L583" s="57">
        <v>13.905640579543798</v>
      </c>
      <c r="M583" s="57">
        <v>26.1</v>
      </c>
      <c r="N583" s="58">
        <v>16.513505940247303</v>
      </c>
      <c r="O583" s="59">
        <v>854.58029861959858</v>
      </c>
      <c r="P583" s="58">
        <v>28.486009953986621</v>
      </c>
    </row>
    <row r="584" spans="1:16">
      <c r="A584" s="35" t="s">
        <v>205</v>
      </c>
      <c r="B584" s="35" t="s">
        <v>200</v>
      </c>
      <c r="C584" s="36">
        <v>141356914000</v>
      </c>
      <c r="D584" s="36">
        <v>2900000000</v>
      </c>
      <c r="E584" s="37">
        <v>5.0154733622567322</v>
      </c>
      <c r="F584" s="37">
        <v>3.2027288392444009E-2</v>
      </c>
      <c r="G584" s="36">
        <v>147.02876900000001</v>
      </c>
      <c r="H584" s="37">
        <v>54.35</v>
      </c>
      <c r="I584" s="37">
        <v>8.5902993804651828E-2</v>
      </c>
      <c r="J584" s="36">
        <v>1502626000</v>
      </c>
      <c r="K584" s="37">
        <v>104.21754980946689</v>
      </c>
      <c r="L584" s="37">
        <v>13.793103448275861</v>
      </c>
      <c r="M584" s="37">
        <v>5.0599999999999996</v>
      </c>
      <c r="N584" s="38">
        <v>42.073912866682321</v>
      </c>
      <c r="O584" s="39">
        <v>2032.7677784360001</v>
      </c>
      <c r="P584" s="38">
        <v>67.758925947866672</v>
      </c>
    </row>
    <row r="585" spans="1:16">
      <c r="A585" s="35" t="s">
        <v>299</v>
      </c>
      <c r="B585" s="35" t="s">
        <v>208</v>
      </c>
      <c r="C585" s="36">
        <v>15218561138</v>
      </c>
      <c r="D585" s="36">
        <v>2950000000</v>
      </c>
      <c r="E585" s="37">
        <v>3.1744444523805555</v>
      </c>
      <c r="F585" s="37">
        <v>3.260857167314387E-2</v>
      </c>
      <c r="G585" s="36">
        <v>371.95620600000001</v>
      </c>
      <c r="H585" s="37">
        <v>33.9</v>
      </c>
      <c r="I585" s="37">
        <v>-0.88045323427191147</v>
      </c>
      <c r="J585" s="36">
        <v>1787902943</v>
      </c>
      <c r="K585" s="37">
        <v>54.449264363675248</v>
      </c>
      <c r="L585" s="37">
        <v>13.559322033898304</v>
      </c>
      <c r="M585" s="37">
        <v>12.6</v>
      </c>
      <c r="N585" s="38">
        <v>45.204108315085591</v>
      </c>
      <c r="O585" s="39">
        <v>461.16238485769077</v>
      </c>
      <c r="P585" s="38">
        <v>15.37207949525636</v>
      </c>
    </row>
    <row r="586" spans="1:16">
      <c r="A586" s="55" t="s">
        <v>463</v>
      </c>
      <c r="B586" s="55" t="s">
        <v>233</v>
      </c>
      <c r="C586" s="56">
        <v>40334782642</v>
      </c>
      <c r="D586" s="56">
        <v>3000000000</v>
      </c>
      <c r="E586" s="57">
        <v>12.281066954534875</v>
      </c>
      <c r="F586" s="57">
        <v>0.93677093474713002</v>
      </c>
      <c r="G586" s="56">
        <v>808.37745500000005</v>
      </c>
      <c r="H586" s="57">
        <v>4.03</v>
      </c>
      <c r="I586" s="57">
        <v>2.4119834557898123E-2</v>
      </c>
      <c r="J586" s="56">
        <v>-4574215000</v>
      </c>
      <c r="K586" s="57">
        <v>-2.8660655434866968</v>
      </c>
      <c r="L586" s="57">
        <v>13.333333333333334</v>
      </c>
      <c r="M586" s="57">
        <v>26.94</v>
      </c>
      <c r="N586" s="58">
        <v>34.170746035762861</v>
      </c>
      <c r="O586" s="59">
        <v>1053.6533680209864</v>
      </c>
      <c r="P586" s="58">
        <v>35.121778934032882</v>
      </c>
    </row>
    <row r="587" spans="1:16">
      <c r="A587" s="40" t="s">
        <v>671</v>
      </c>
      <c r="B587" s="40" t="s">
        <v>255</v>
      </c>
      <c r="C587" s="41">
        <v>4839967141</v>
      </c>
      <c r="D587" s="41">
        <v>3016276170</v>
      </c>
      <c r="E587" s="42">
        <v>19.290522079916112</v>
      </c>
      <c r="F587" s="42">
        <v>2.8173903416468966</v>
      </c>
      <c r="G587" s="41">
        <v>955.68482200000005</v>
      </c>
      <c r="H587" s="42">
        <v>2.17</v>
      </c>
      <c r="I587" s="42">
        <v>-2.6087418311139476E-2</v>
      </c>
      <c r="J587" s="41">
        <v>99081839</v>
      </c>
      <c r="K587" s="42">
        <v>69.10395461069308</v>
      </c>
      <c r="L587" s="42">
        <v>13.26138514697081</v>
      </c>
      <c r="M587" s="42">
        <v>31.68</v>
      </c>
      <c r="N587" s="43">
        <v>0</v>
      </c>
      <c r="O587" s="44">
        <v>216.30523546356955</v>
      </c>
      <c r="P587" s="43">
        <v>7.2101745154523185</v>
      </c>
    </row>
    <row r="588" spans="1:16">
      <c r="A588" s="30" t="s">
        <v>254</v>
      </c>
      <c r="B588" s="30" t="s">
        <v>349</v>
      </c>
      <c r="C588" s="31">
        <v>257153289000</v>
      </c>
      <c r="D588" s="31">
        <v>3063214000</v>
      </c>
      <c r="E588" s="32">
        <v>0.71312873125267806</v>
      </c>
      <c r="F588" s="32">
        <v>6.1264232793663788E-3</v>
      </c>
      <c r="G588" s="31">
        <v>1450.4123199999999</v>
      </c>
      <c r="H588" s="32">
        <v>38.68</v>
      </c>
      <c r="I588" s="32">
        <v>-0.82039111022658784</v>
      </c>
      <c r="J588" s="31">
        <v>1446830000</v>
      </c>
      <c r="K588" s="32">
        <v>80.453219797764774</v>
      </c>
      <c r="L588" s="32">
        <v>13.058180068385688</v>
      </c>
      <c r="M588" s="32">
        <v>47.34</v>
      </c>
      <c r="N588" s="33">
        <v>46.868671924932023</v>
      </c>
      <c r="O588" s="34">
        <v>274.62221903033549</v>
      </c>
      <c r="P588" s="33">
        <v>9.1540739676778493</v>
      </c>
    </row>
    <row r="589" spans="1:16">
      <c r="A589" s="75" t="s">
        <v>676</v>
      </c>
      <c r="B589" s="75" t="s">
        <v>350</v>
      </c>
      <c r="C589" s="76">
        <v>48672074000</v>
      </c>
      <c r="D589" s="76">
        <v>3202500000</v>
      </c>
      <c r="E589" s="77">
        <v>0.81590933577113167</v>
      </c>
      <c r="F589" s="77">
        <v>4.9955416924347198E-3</v>
      </c>
      <c r="G589" s="76">
        <v>948.26043000000004</v>
      </c>
      <c r="H589" s="77">
        <v>51.7</v>
      </c>
      <c r="I589" s="77">
        <v>0.79808684247569772</v>
      </c>
      <c r="J589" s="76">
        <v>1608957000</v>
      </c>
      <c r="K589" s="77">
        <v>101.51141391597164</v>
      </c>
      <c r="L589" s="77">
        <v>12.490241998438719</v>
      </c>
      <c r="M589" s="77">
        <v>29.61</v>
      </c>
      <c r="N589" s="78">
        <v>17.454888016732728</v>
      </c>
      <c r="O589" s="79">
        <v>1679.5733215418995</v>
      </c>
      <c r="P589" s="78">
        <v>55.985777384729985</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421.48147473861479</v>
      </c>
      <c r="P590" s="73">
        <v>14.04938249128716</v>
      </c>
    </row>
    <row r="591" spans="1:16">
      <c r="A591" s="70" t="s">
        <v>28</v>
      </c>
      <c r="B591" s="70" t="s">
        <v>221</v>
      </c>
      <c r="C591" s="71">
        <v>27193874502</v>
      </c>
      <c r="D591" s="71">
        <v>3450000000</v>
      </c>
      <c r="E591" s="72">
        <v>22.803483003994028</v>
      </c>
      <c r="F591" s="72">
        <v>6.609705218548994</v>
      </c>
      <c r="G591" s="71">
        <v>923.53386499999999</v>
      </c>
      <c r="H591" s="72">
        <v>1.9</v>
      </c>
      <c r="I591" s="72">
        <v>-2.7998406783553031E-2</v>
      </c>
      <c r="J591" s="71">
        <v>171341389</v>
      </c>
      <c r="K591" s="72">
        <v>20.135240061582554</v>
      </c>
      <c r="L591" s="72">
        <v>11.594202898550725</v>
      </c>
      <c r="M591" s="72">
        <v>26.76</v>
      </c>
      <c r="N591" s="73">
        <v>20.565682265413518</v>
      </c>
      <c r="O591" s="74">
        <v>863.35253693094273</v>
      </c>
      <c r="P591" s="73">
        <v>28.778417897698091</v>
      </c>
    </row>
    <row r="592" spans="1:16">
      <c r="A592" s="35" t="s">
        <v>239</v>
      </c>
      <c r="B592" s="35" t="s">
        <v>745</v>
      </c>
      <c r="C592" s="36">
        <v>243598033000</v>
      </c>
      <c r="D592" s="36">
        <v>3500000000</v>
      </c>
      <c r="E592" s="37">
        <v>1.6991833724711904</v>
      </c>
      <c r="F592" s="37">
        <v>9.7096192712639463E-3</v>
      </c>
      <c r="G592" s="36">
        <v>463.44384700000001</v>
      </c>
      <c r="H592" s="37">
        <v>50.8</v>
      </c>
      <c r="I592" s="37">
        <v>-1.1616239763052789</v>
      </c>
      <c r="J592" s="36">
        <v>10457008000</v>
      </c>
      <c r="K592" s="37">
        <v>16.735188497512866</v>
      </c>
      <c r="L592" s="37">
        <v>11.428571428571429</v>
      </c>
      <c r="M592" s="37">
        <v>13.24</v>
      </c>
      <c r="N592" s="38">
        <v>59.499713511362124</v>
      </c>
      <c r="O592" s="39">
        <v>157.2689617723783</v>
      </c>
      <c r="P592" s="38">
        <v>5.2422987257459432</v>
      </c>
    </row>
    <row r="593" spans="1:16">
      <c r="A593" s="45" t="s">
        <v>191</v>
      </c>
      <c r="B593" s="45" t="s">
        <v>375</v>
      </c>
      <c r="C593" s="46">
        <v>164435643000</v>
      </c>
      <c r="D593" s="46">
        <v>3509100000</v>
      </c>
      <c r="E593" s="47">
        <v>0.85274418160154575</v>
      </c>
      <c r="F593" s="47">
        <v>3.2401249384041331E-3</v>
      </c>
      <c r="G593" s="46">
        <v>620.28678500000001</v>
      </c>
      <c r="H593" s="47">
        <v>75.650000000000006</v>
      </c>
      <c r="I593" s="47">
        <v>-1.0466759979644991</v>
      </c>
      <c r="J593" s="46">
        <v>5498818000</v>
      </c>
      <c r="K593" s="47">
        <v>47.861649539955678</v>
      </c>
      <c r="L593" s="47">
        <v>11.398934199652333</v>
      </c>
      <c r="M593" s="47">
        <v>17.670000000000002</v>
      </c>
      <c r="N593" s="48">
        <v>64.142292396100544</v>
      </c>
      <c r="O593" s="49">
        <v>418.27688033031279</v>
      </c>
      <c r="P593" s="48">
        <v>13.942562677677094</v>
      </c>
    </row>
    <row r="594" spans="1:16">
      <c r="A594" s="70" t="s">
        <v>232</v>
      </c>
      <c r="B594" s="70" t="s">
        <v>221</v>
      </c>
      <c r="C594" s="71">
        <v>145246137000</v>
      </c>
      <c r="D594" s="71">
        <v>3800000000</v>
      </c>
      <c r="E594" s="72">
        <v>1.1158932405966535</v>
      </c>
      <c r="F594" s="72">
        <v>1.5455585049815146E-2</v>
      </c>
      <c r="G594" s="71">
        <v>1837.418021</v>
      </c>
      <c r="H594" s="72">
        <v>19.510000000000002</v>
      </c>
      <c r="I594" s="72">
        <v>0.24731211452867896</v>
      </c>
      <c r="J594" s="71">
        <v>1670697000</v>
      </c>
      <c r="K594" s="72">
        <v>43.215496286879066</v>
      </c>
      <c r="L594" s="72">
        <v>10.526315789473685</v>
      </c>
      <c r="M594" s="72">
        <v>48.35</v>
      </c>
      <c r="N594" s="73">
        <v>58.815192354201898</v>
      </c>
      <c r="O594" s="74">
        <v>620.09381971578</v>
      </c>
      <c r="P594" s="73">
        <v>20.669793990525999</v>
      </c>
    </row>
    <row r="595" spans="1:16">
      <c r="A595" s="70" t="s">
        <v>231</v>
      </c>
      <c r="B595" s="70" t="s">
        <v>221</v>
      </c>
      <c r="C595" s="71">
        <v>63039967565</v>
      </c>
      <c r="D595" s="71">
        <v>3840000000</v>
      </c>
      <c r="E595" s="72">
        <v>11.403453075064279</v>
      </c>
      <c r="F595" s="72">
        <v>0.74241230957449733</v>
      </c>
      <c r="G595" s="71">
        <v>792.09881199999995</v>
      </c>
      <c r="H595" s="72">
        <v>4.43</v>
      </c>
      <c r="I595" s="72">
        <v>-0.15410694314062567</v>
      </c>
      <c r="J595" s="71">
        <v>1583012802</v>
      </c>
      <c r="K595" s="72">
        <v>9.7030169184948889</v>
      </c>
      <c r="L595" s="72">
        <v>10.416666666666666</v>
      </c>
      <c r="M595" s="72">
        <v>20.62</v>
      </c>
      <c r="N595" s="73">
        <v>29.52643017938497</v>
      </c>
      <c r="O595" s="74">
        <v>1562.5514658105008</v>
      </c>
      <c r="P595" s="73">
        <v>52.085048860350028</v>
      </c>
    </row>
    <row r="596" spans="1:16">
      <c r="A596" s="40" t="s">
        <v>265</v>
      </c>
      <c r="B596" s="40" t="s">
        <v>255</v>
      </c>
      <c r="C596" s="41">
        <v>33650224000</v>
      </c>
      <c r="D596" s="41">
        <v>3885000000</v>
      </c>
      <c r="E596" s="42">
        <v>3.1356777077202573</v>
      </c>
      <c r="F596" s="42">
        <v>8.0712424909144334E-2</v>
      </c>
      <c r="G596" s="41">
        <v>1198.914348</v>
      </c>
      <c r="H596" s="42">
        <v>10.64</v>
      </c>
      <c r="I596" s="42">
        <v>-0.36253662524603136</v>
      </c>
      <c r="J596" s="41">
        <v>617790000</v>
      </c>
      <c r="K596" s="42">
        <v>62.885446510950324</v>
      </c>
      <c r="L596" s="42">
        <v>10.296010296010296</v>
      </c>
      <c r="M596" s="42">
        <v>30.86</v>
      </c>
      <c r="N596" s="43">
        <v>54.813732514189361</v>
      </c>
      <c r="O596" s="44">
        <v>1056.9047673901871</v>
      </c>
      <c r="P596" s="43">
        <v>35.230158913006235</v>
      </c>
    </row>
    <row r="597" spans="1:16">
      <c r="A597" s="70" t="s">
        <v>230</v>
      </c>
      <c r="B597" s="70" t="s">
        <v>221</v>
      </c>
      <c r="C597" s="71">
        <v>35563376411</v>
      </c>
      <c r="D597" s="71">
        <v>3900000000</v>
      </c>
      <c r="E597" s="72">
        <v>9.2343937303083781</v>
      </c>
      <c r="F597" s="72">
        <v>1.1838966320908177</v>
      </c>
      <c r="G597" s="71">
        <v>1726.023676</v>
      </c>
      <c r="H597" s="72">
        <v>2.5099999999999998</v>
      </c>
      <c r="I597" s="72">
        <v>-4.3429108048997023E-2</v>
      </c>
      <c r="J597" s="71">
        <v>86736503</v>
      </c>
      <c r="K597" s="72">
        <v>89.92753604557933</v>
      </c>
      <c r="L597" s="72">
        <v>10.256410256410257</v>
      </c>
      <c r="M597" s="72">
        <v>44.25</v>
      </c>
      <c r="N597" s="73">
        <v>27.065497326170942</v>
      </c>
      <c r="O597" s="74">
        <v>285.29550666827532</v>
      </c>
      <c r="P597" s="73">
        <v>9.5098502222758441</v>
      </c>
    </row>
    <row r="598" spans="1:16">
      <c r="A598" s="70" t="s">
        <v>124</v>
      </c>
      <c r="B598" s="70" t="s">
        <v>221</v>
      </c>
      <c r="C598" s="71">
        <v>25119375153</v>
      </c>
      <c r="D598" s="71">
        <v>4000000000</v>
      </c>
      <c r="E598" s="72">
        <v>15.716079592513486</v>
      </c>
      <c r="F598" s="72">
        <v>3.9290198981283715</v>
      </c>
      <c r="G598" s="71">
        <v>1390.9996160000001</v>
      </c>
      <c r="H598" s="72">
        <v>1.83</v>
      </c>
      <c r="I598" s="72">
        <v>-8.17810639220935E-2</v>
      </c>
      <c r="J598" s="71">
        <v>72975866</v>
      </c>
      <c r="K598" s="72">
        <v>54.812641757481849</v>
      </c>
      <c r="L598" s="72">
        <v>10</v>
      </c>
      <c r="M598" s="72">
        <v>34.770000000000003</v>
      </c>
      <c r="N598" s="73">
        <v>36.852657403320535</v>
      </c>
      <c r="O598" s="74">
        <v>460.20075125862252</v>
      </c>
      <c r="P598" s="73">
        <v>15.340025041954084</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386.78848540303022</v>
      </c>
      <c r="P599" s="73">
        <v>12.89294951343434</v>
      </c>
    </row>
    <row r="600" spans="1:16">
      <c r="A600" s="60" t="s">
        <v>708</v>
      </c>
      <c r="B600" s="60" t="s">
        <v>374</v>
      </c>
      <c r="C600" s="61">
        <v>453087703000</v>
      </c>
      <c r="D600" s="61">
        <v>4200000000</v>
      </c>
      <c r="E600" s="62">
        <v>0.51845153458025073</v>
      </c>
      <c r="F600" s="62">
        <v>9.4229650050936151E-4</v>
      </c>
      <c r="G600" s="61">
        <v>587.28230399999995</v>
      </c>
      <c r="H600" s="62">
        <v>131.4</v>
      </c>
      <c r="I600" s="62">
        <v>0.84881340321788923</v>
      </c>
      <c r="J600" s="61">
        <v>0</v>
      </c>
      <c r="K600" s="62">
        <v>0</v>
      </c>
      <c r="L600" s="62">
        <v>9.5238095238095237</v>
      </c>
      <c r="M600" s="62">
        <v>13.98</v>
      </c>
      <c r="N600" s="63">
        <v>558.75548580426141</v>
      </c>
      <c r="O600" s="64">
        <v>1047.8227988445633</v>
      </c>
      <c r="P600" s="63">
        <v>34.927426628152112</v>
      </c>
    </row>
    <row r="601" spans="1:16">
      <c r="A601" s="106" t="s">
        <v>692</v>
      </c>
      <c r="B601" s="106" t="s">
        <v>693</v>
      </c>
      <c r="C601" s="107">
        <v>3482014185</v>
      </c>
      <c r="D601" s="107">
        <v>4364569202</v>
      </c>
      <c r="E601" s="108">
        <v>15.208028032659312</v>
      </c>
      <c r="F601" s="108">
        <v>2.2053343073809661</v>
      </c>
      <c r="G601" s="107">
        <v>1335.1741139999999</v>
      </c>
      <c r="H601" s="108">
        <v>1.97</v>
      </c>
      <c r="I601" s="108">
        <v>0.10061887339921105</v>
      </c>
      <c r="J601" s="107">
        <v>-146085600</v>
      </c>
      <c r="K601" s="108">
        <v>-47.2053326200529</v>
      </c>
      <c r="L601" s="108">
        <v>9.164707477125253</v>
      </c>
      <c r="M601" s="108">
        <v>30.59</v>
      </c>
      <c r="N601" s="109">
        <v>99.461073524745089</v>
      </c>
      <c r="O601" s="110">
        <v>1577.0331066077988</v>
      </c>
      <c r="P601" s="109">
        <v>52.567770220259959</v>
      </c>
    </row>
    <row r="602" spans="1:16">
      <c r="A602" s="30" t="s">
        <v>244</v>
      </c>
      <c r="B602" s="30" t="s">
        <v>357</v>
      </c>
      <c r="C602" s="31">
        <v>11748972614</v>
      </c>
      <c r="D602" s="31">
        <v>4500000000</v>
      </c>
      <c r="E602" s="32">
        <v>3.2120464590399833</v>
      </c>
      <c r="F602" s="32">
        <v>7.1378810200888515E-2</v>
      </c>
      <c r="G602" s="31">
        <v>1152.410032</v>
      </c>
      <c r="H602" s="32">
        <v>10.81</v>
      </c>
      <c r="I602" s="32">
        <v>0.42551816189063812</v>
      </c>
      <c r="J602" s="31">
        <v>374434153</v>
      </c>
      <c r="K602" s="32">
        <v>120.18134467557503</v>
      </c>
      <c r="L602" s="32">
        <v>8.8888888888888893</v>
      </c>
      <c r="M602" s="32">
        <v>25.6</v>
      </c>
      <c r="N602" s="33">
        <v>47.373497903469016</v>
      </c>
      <c r="O602" s="34">
        <v>2025.2710113714531</v>
      </c>
      <c r="P602" s="33">
        <v>67.509033712381765</v>
      </c>
    </row>
    <row r="603" spans="1:16">
      <c r="A603" s="55" t="s">
        <v>236</v>
      </c>
      <c r="B603" s="55" t="s">
        <v>233</v>
      </c>
      <c r="C603" s="56">
        <v>19322859634</v>
      </c>
      <c r="D603" s="56">
        <v>4500000000</v>
      </c>
      <c r="E603" s="57">
        <v>8.1587987800556121</v>
      </c>
      <c r="F603" s="57">
        <v>1.8130663955679138</v>
      </c>
      <c r="G603" s="56">
        <v>2540.2949250000001</v>
      </c>
      <c r="H603" s="57">
        <v>1.93</v>
      </c>
      <c r="I603" s="57">
        <v>-2.4725645005827745E-2</v>
      </c>
      <c r="J603" s="56">
        <v>132915830</v>
      </c>
      <c r="K603" s="57">
        <v>33.856012485495519</v>
      </c>
      <c r="L603" s="57">
        <v>8.8888888888888893</v>
      </c>
      <c r="M603" s="57">
        <v>56.45</v>
      </c>
      <c r="N603" s="58">
        <v>33.770406908755142</v>
      </c>
      <c r="O603" s="59">
        <v>578.20122290699851</v>
      </c>
      <c r="P603" s="58">
        <v>19.27337409689995</v>
      </c>
    </row>
    <row r="604" spans="1:16">
      <c r="A604" s="55" t="s">
        <v>277</v>
      </c>
      <c r="B604" s="55" t="s">
        <v>354</v>
      </c>
      <c r="C604" s="56">
        <v>281073867000</v>
      </c>
      <c r="D604" s="56">
        <v>4560000000</v>
      </c>
      <c r="E604" s="57">
        <v>8.9483510394802776E-2</v>
      </c>
      <c r="F604" s="57">
        <v>5.1640991686751374E-5</v>
      </c>
      <c r="G604" s="56">
        <v>1175.783874</v>
      </c>
      <c r="H604" s="57">
        <v>380.25</v>
      </c>
      <c r="I604" s="57">
        <v>5.1235724392213911</v>
      </c>
      <c r="J604" s="56">
        <v>5549453000</v>
      </c>
      <c r="K604" s="57">
        <v>312.24699082954663</v>
      </c>
      <c r="L604" s="57">
        <v>8.7719298245614041</v>
      </c>
      <c r="M604" s="57">
        <v>25.78</v>
      </c>
      <c r="N604" s="58">
        <v>41.705800860307441</v>
      </c>
      <c r="O604" s="59">
        <v>1298.7224160525184</v>
      </c>
      <c r="P604" s="58">
        <v>43.290747201750612</v>
      </c>
    </row>
    <row r="605" spans="1:16">
      <c r="A605" s="70" t="s">
        <v>339</v>
      </c>
      <c r="B605" s="70" t="s">
        <v>221</v>
      </c>
      <c r="C605" s="71">
        <v>87699773164</v>
      </c>
      <c r="D605" s="71">
        <v>4693620000</v>
      </c>
      <c r="E605" s="72">
        <v>7.9937930389590059</v>
      </c>
      <c r="F605" s="72">
        <v>8.9637838048008803E-2</v>
      </c>
      <c r="G605" s="71">
        <v>256.94425699999999</v>
      </c>
      <c r="H605" s="72">
        <v>19.489999999999998</v>
      </c>
      <c r="I605" s="72">
        <v>0.30713813080702579</v>
      </c>
      <c r="J605" s="71">
        <v>378526912</v>
      </c>
      <c r="K605" s="72">
        <v>235.59429243435142</v>
      </c>
      <c r="L605" s="72">
        <v>8.5222067402133117</v>
      </c>
      <c r="M605" s="72">
        <v>5.47</v>
      </c>
      <c r="N605" s="73">
        <v>17.722282723905966</v>
      </c>
      <c r="O605" s="74">
        <v>1198.1428395391704</v>
      </c>
      <c r="P605" s="73">
        <v>39.938094651305683</v>
      </c>
    </row>
    <row r="606" spans="1:16">
      <c r="A606" s="25" t="s">
        <v>6</v>
      </c>
      <c r="B606" s="25" t="s">
        <v>353</v>
      </c>
      <c r="C606" s="26">
        <v>69393865000</v>
      </c>
      <c r="D606" s="26">
        <v>4861656000</v>
      </c>
      <c r="E606" s="27">
        <v>1.9761082408815098</v>
      </c>
      <c r="F606" s="27">
        <v>1.9355625413013392E-2</v>
      </c>
      <c r="G606" s="26">
        <v>961.42923199999996</v>
      </c>
      <c r="H606" s="27">
        <v>21.06</v>
      </c>
      <c r="I606" s="27">
        <v>0.27058104632448732</v>
      </c>
      <c r="J606" s="26">
        <v>102523000</v>
      </c>
      <c r="K606" s="27">
        <v>995.82314212420624</v>
      </c>
      <c r="L606" s="27">
        <v>8.2276491796210998</v>
      </c>
      <c r="M606" s="27">
        <v>19.77</v>
      </c>
      <c r="N606" s="28">
        <v>18.70120916399916</v>
      </c>
      <c r="O606" s="29">
        <v>792.11274214120056</v>
      </c>
      <c r="P606" s="28">
        <v>26.403758071373353</v>
      </c>
    </row>
    <row r="607" spans="1:16">
      <c r="A607" s="70" t="s">
        <v>26</v>
      </c>
      <c r="B607" s="70" t="s">
        <v>221</v>
      </c>
      <c r="C607" s="71">
        <v>8135775636</v>
      </c>
      <c r="D607" s="71">
        <v>5000000000</v>
      </c>
      <c r="E607" s="72">
        <v>1.0632006326043764</v>
      </c>
      <c r="F607" s="72">
        <v>1.9330920592806843E-2</v>
      </c>
      <c r="G607" s="71">
        <v>3271.9011879999998</v>
      </c>
      <c r="H607" s="72">
        <v>11.5</v>
      </c>
      <c r="I607" s="72">
        <v>-0.24811539349804157</v>
      </c>
      <c r="J607" s="71">
        <v>1715491599</v>
      </c>
      <c r="K607" s="72">
        <v>32.060780730177157</v>
      </c>
      <c r="L607" s="72">
        <v>8</v>
      </c>
      <c r="M607" s="72">
        <v>65.430000000000007</v>
      </c>
      <c r="N607" s="73">
        <v>40.280426802602889</v>
      </c>
      <c r="O607" s="74">
        <v>1424.7177996058706</v>
      </c>
      <c r="P607" s="73">
        <v>47.490593320195686</v>
      </c>
    </row>
    <row r="608" spans="1:16">
      <c r="A608" s="70" t="s">
        <v>755</v>
      </c>
      <c r="B608" s="70" t="s">
        <v>699</v>
      </c>
      <c r="C608" s="71">
        <v>7859832000</v>
      </c>
      <c r="D608" s="71">
        <v>5000000000</v>
      </c>
      <c r="E608" s="72">
        <v>19.778285420436902</v>
      </c>
      <c r="F608" s="72">
        <v>2.3686569365792698</v>
      </c>
      <c r="G608" s="71">
        <v>1822.4706020000001</v>
      </c>
      <c r="H608" s="72">
        <v>1.1100000000000001</v>
      </c>
      <c r="I608" s="72">
        <v>-2.8560296053768086E-2</v>
      </c>
      <c r="J608" s="71">
        <v>410655000</v>
      </c>
      <c r="K608" s="72">
        <v>20.333369860345059</v>
      </c>
      <c r="L608" s="72">
        <v>8</v>
      </c>
      <c r="M608" s="72">
        <v>36.44</v>
      </c>
      <c r="N608" s="73">
        <v>0</v>
      </c>
      <c r="O608" s="74">
        <v>441.51759318294768</v>
      </c>
      <c r="P608" s="73">
        <v>14.717253106098257</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1396.2681462906576</v>
      </c>
      <c r="P609" s="24">
        <v>46.542271543021918</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571.03245716175434</v>
      </c>
      <c r="P610" s="93">
        <v>19.034415238725146</v>
      </c>
    </row>
    <row r="611" spans="1:16">
      <c r="A611" s="60" t="s">
        <v>684</v>
      </c>
      <c r="B611" s="60" t="s">
        <v>374</v>
      </c>
      <c r="C611" s="61">
        <v>302574628000</v>
      </c>
      <c r="D611" s="61">
        <v>5200000000</v>
      </c>
      <c r="E611" s="62">
        <v>0.20223766266329127</v>
      </c>
      <c r="F611" s="62">
        <v>5.4777265076731111E-4</v>
      </c>
      <c r="G611" s="61">
        <v>2764.7628810000001</v>
      </c>
      <c r="H611" s="62">
        <v>71.55</v>
      </c>
      <c r="I611" s="62">
        <v>1.0039225459711645</v>
      </c>
      <c r="J611" s="61">
        <v>0</v>
      </c>
      <c r="K611" s="62">
        <v>0</v>
      </c>
      <c r="L611" s="62">
        <v>7.6923076923076925</v>
      </c>
      <c r="M611" s="62">
        <v>53.16</v>
      </c>
      <c r="N611" s="63">
        <v>462.14763056066346</v>
      </c>
      <c r="O611" s="64">
        <v>1145.6142165724777</v>
      </c>
      <c r="P611" s="63">
        <v>38.187140552415926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578.46722617098089</v>
      </c>
      <c r="P612" s="63">
        <v>19.282240872366028</v>
      </c>
    </row>
    <row r="613" spans="1:16">
      <c r="A613" s="25" t="s">
        <v>93</v>
      </c>
      <c r="B613" s="25" t="s">
        <v>353</v>
      </c>
      <c r="C613" s="26">
        <v>23667886165</v>
      </c>
      <c r="D613" s="26">
        <v>5580000000</v>
      </c>
      <c r="E613" s="27">
        <v>2.990257998099509</v>
      </c>
      <c r="F613" s="27">
        <v>0.17862951004178668</v>
      </c>
      <c r="G613" s="26">
        <v>3586.7231099999999</v>
      </c>
      <c r="H613" s="27">
        <v>3.73</v>
      </c>
      <c r="I613" s="27">
        <v>-0.31781701368064219</v>
      </c>
      <c r="J613" s="26">
        <v>-429118472</v>
      </c>
      <c r="K613" s="27">
        <v>-39.010206020681395</v>
      </c>
      <c r="L613" s="27">
        <v>7.1684587813620073</v>
      </c>
      <c r="M613" s="27">
        <v>64.27</v>
      </c>
      <c r="N613" s="28">
        <v>30.394596676317178</v>
      </c>
      <c r="O613" s="29">
        <v>554.91459729940482</v>
      </c>
      <c r="P613" s="28">
        <v>18.497153243313495</v>
      </c>
    </row>
    <row r="614" spans="1:16">
      <c r="A614" s="55" t="s">
        <v>681</v>
      </c>
      <c r="B614" s="55" t="s">
        <v>233</v>
      </c>
      <c r="C614" s="56">
        <v>119321530000</v>
      </c>
      <c r="D614" s="56">
        <v>5921052000</v>
      </c>
      <c r="E614" s="57">
        <v>1.1372795073465447</v>
      </c>
      <c r="F614" s="57">
        <v>1.0670771824430155E-2</v>
      </c>
      <c r="G614" s="56">
        <v>1931.812445</v>
      </c>
      <c r="H614" s="57">
        <v>18.21</v>
      </c>
      <c r="I614" s="57">
        <v>-0.71575275883347089</v>
      </c>
      <c r="J614" s="56">
        <v>4524638000</v>
      </c>
      <c r="K614" s="57">
        <v>23.555240441334753</v>
      </c>
      <c r="L614" s="57">
        <v>6.7555562761482246</v>
      </c>
      <c r="M614" s="57">
        <v>32.619999999999997</v>
      </c>
      <c r="N614" s="58">
        <v>47.07702098723442</v>
      </c>
      <c r="O614" s="59">
        <v>959.05174979341996</v>
      </c>
      <c r="P614" s="58">
        <v>31.968391659780664</v>
      </c>
    </row>
    <row r="615" spans="1:16">
      <c r="A615" s="25" t="s">
        <v>395</v>
      </c>
      <c r="B615" s="25" t="s">
        <v>376</v>
      </c>
      <c r="C615" s="26">
        <v>386633607000</v>
      </c>
      <c r="D615" s="26">
        <v>6021689000</v>
      </c>
      <c r="E615" s="27">
        <v>0.92542631694862021</v>
      </c>
      <c r="F615" s="27">
        <v>1.7870021396504431E-3</v>
      </c>
      <c r="G615" s="26">
        <v>495.63727299999999</v>
      </c>
      <c r="H615" s="27">
        <v>86.9</v>
      </c>
      <c r="I615" s="27">
        <v>-0.10762281899877735</v>
      </c>
      <c r="J615" s="26">
        <v>4518370000</v>
      </c>
      <c r="K615" s="27">
        <v>114.61329063356918</v>
      </c>
      <c r="L615" s="27">
        <v>6.6426545774781793</v>
      </c>
      <c r="M615" s="27">
        <v>8.26</v>
      </c>
      <c r="N615" s="28">
        <v>22.788018269674151</v>
      </c>
      <c r="O615" s="29">
        <v>912.1565637862393</v>
      </c>
      <c r="P615" s="28">
        <v>30.405218792874642</v>
      </c>
    </row>
    <row r="616" spans="1:16">
      <c r="A616" s="106" t="s">
        <v>706</v>
      </c>
      <c r="B616" s="106" t="s">
        <v>693</v>
      </c>
      <c r="C616" s="107">
        <v>8960111644</v>
      </c>
      <c r="D616" s="107">
        <v>6250000000</v>
      </c>
      <c r="E616" s="108">
        <v>5.5414421949652546</v>
      </c>
      <c r="F616" s="108">
        <v>0.29165485236659233</v>
      </c>
      <c r="G616" s="107">
        <v>2351.6406480000001</v>
      </c>
      <c r="H616" s="108">
        <v>3.07</v>
      </c>
      <c r="I616" s="108">
        <v>-1.6401048623544412E-3</v>
      </c>
      <c r="J616" s="107">
        <v>-1191006000</v>
      </c>
      <c r="K616" s="108">
        <v>-15.952900321241035</v>
      </c>
      <c r="L616" s="108">
        <v>6.4</v>
      </c>
      <c r="M616" s="108">
        <v>37.619999999999997</v>
      </c>
      <c r="N616" s="109">
        <v>22.517969335342844</v>
      </c>
      <c r="O616" s="110">
        <v>593.97924290154697</v>
      </c>
      <c r="P616" s="109">
        <v>19.799308096718232</v>
      </c>
    </row>
    <row r="617" spans="1:16">
      <c r="A617" s="70" t="s">
        <v>224</v>
      </c>
      <c r="B617" s="70" t="s">
        <v>221</v>
      </c>
      <c r="C617" s="71">
        <v>40618634332</v>
      </c>
      <c r="D617" s="71">
        <v>6900847276</v>
      </c>
      <c r="E617" s="72">
        <v>4.8659679566020815</v>
      </c>
      <c r="F617" s="72">
        <v>0.35256308116867835</v>
      </c>
      <c r="G617" s="71">
        <v>2787.1569650000001</v>
      </c>
      <c r="H617" s="72">
        <v>2.95</v>
      </c>
      <c r="I617" s="72">
        <v>-0.1073624446296204</v>
      </c>
      <c r="J617" s="71">
        <v>1633229917</v>
      </c>
      <c r="K617" s="72">
        <v>8.4505521288464127</v>
      </c>
      <c r="L617" s="72">
        <v>5.7963896895839664</v>
      </c>
      <c r="M617" s="72">
        <v>40.380000000000003</v>
      </c>
      <c r="N617" s="73">
        <v>53.064254765514917</v>
      </c>
      <c r="O617" s="74">
        <v>823.97651885221751</v>
      </c>
      <c r="P617" s="73">
        <v>27.465883961740584</v>
      </c>
    </row>
    <row r="618" spans="1:16">
      <c r="A618" s="35" t="s">
        <v>206</v>
      </c>
      <c r="B618" s="35" t="s">
        <v>200</v>
      </c>
      <c r="C618" s="36">
        <v>295496351000</v>
      </c>
      <c r="D618" s="36">
        <v>7000000000</v>
      </c>
      <c r="E618" s="37">
        <v>0.3347190646824677</v>
      </c>
      <c r="F618" s="37">
        <v>1.3282502566764592E-3</v>
      </c>
      <c r="G618" s="36">
        <v>3267.1327310000001</v>
      </c>
      <c r="H618" s="37">
        <v>36.58</v>
      </c>
      <c r="I618" s="37">
        <v>-0.71609254161010227</v>
      </c>
      <c r="J618" s="36">
        <v>405786000</v>
      </c>
      <c r="K618" s="37">
        <v>621.01698925049163</v>
      </c>
      <c r="L618" s="37">
        <v>5.7142857142857144</v>
      </c>
      <c r="M618" s="37">
        <v>46.67</v>
      </c>
      <c r="N618" s="38">
        <v>47.143383227344799</v>
      </c>
      <c r="O618" s="39">
        <v>954.03615234401298</v>
      </c>
      <c r="P618" s="38">
        <v>31.801205078133766</v>
      </c>
    </row>
    <row r="619" spans="1:16">
      <c r="A619" s="60" t="s">
        <v>439</v>
      </c>
      <c r="B619" s="60" t="s">
        <v>374</v>
      </c>
      <c r="C619" s="61">
        <v>231079767000</v>
      </c>
      <c r="D619" s="61">
        <v>7184778000</v>
      </c>
      <c r="E619" s="62">
        <v>1.3342147239139899</v>
      </c>
      <c r="F619" s="62">
        <v>3.7898000351036646E-3</v>
      </c>
      <c r="G619" s="61">
        <v>606.51760000000002</v>
      </c>
      <c r="H619" s="62">
        <v>49.44</v>
      </c>
      <c r="I619" s="62">
        <v>2.0442588247426841</v>
      </c>
      <c r="J619" s="61">
        <v>0</v>
      </c>
      <c r="K619" s="62">
        <v>0</v>
      </c>
      <c r="L619" s="62">
        <v>5.5673258102059657</v>
      </c>
      <c r="M619" s="62">
        <v>8.44</v>
      </c>
      <c r="N619" s="63">
        <v>445.04371990188656</v>
      </c>
      <c r="O619" s="64">
        <v>2097.7619371781047</v>
      </c>
      <c r="P619" s="63">
        <v>69.925397905936819</v>
      </c>
    </row>
    <row r="620" spans="1:16">
      <c r="A620" s="106" t="s">
        <v>749</v>
      </c>
      <c r="B620" s="106" t="s">
        <v>693</v>
      </c>
      <c r="C620" s="107">
        <v>13101802922</v>
      </c>
      <c r="D620" s="107">
        <v>7500000000</v>
      </c>
      <c r="E620" s="108">
        <v>10.688385465933441</v>
      </c>
      <c r="F620" s="108">
        <v>1.5660638045323723</v>
      </c>
      <c r="G620" s="107">
        <v>3669.4808480000002</v>
      </c>
      <c r="H620" s="108">
        <v>1.02</v>
      </c>
      <c r="I620" s="108">
        <v>2.5200633830886332E-2</v>
      </c>
      <c r="J620" s="107">
        <v>-684262200</v>
      </c>
      <c r="K620" s="108">
        <v>-9.9742467141981539</v>
      </c>
      <c r="L620" s="108">
        <v>5.333333333333333</v>
      </c>
      <c r="M620" s="108">
        <v>48.92</v>
      </c>
      <c r="N620" s="109">
        <v>0</v>
      </c>
      <c r="O620" s="110">
        <v>1085.4930291289775</v>
      </c>
      <c r="P620" s="109">
        <v>36.183100970965917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296.70164654651035</v>
      </c>
      <c r="P621" s="43">
        <v>9.8900548848836785</v>
      </c>
    </row>
    <row r="622" spans="1:16">
      <c r="A622" s="60" t="s">
        <v>759</v>
      </c>
      <c r="B622" s="60" t="s">
        <v>374</v>
      </c>
      <c r="C622" s="61">
        <v>271134773000</v>
      </c>
      <c r="D622" s="61">
        <v>8447051000</v>
      </c>
      <c r="E622" s="62">
        <v>0.34225414469365084</v>
      </c>
      <c r="F622" s="62">
        <v>1.1576454135756992E-3</v>
      </c>
      <c r="G622" s="61">
        <v>3255.5922759999999</v>
      </c>
      <c r="H622" s="62">
        <v>35.9</v>
      </c>
      <c r="I622" s="62">
        <v>0.44971494660926226</v>
      </c>
      <c r="J622" s="61">
        <v>0</v>
      </c>
      <c r="K622" s="62">
        <v>0</v>
      </c>
      <c r="L622" s="62">
        <v>4.7353804304010954</v>
      </c>
      <c r="M622" s="62">
        <v>38.54</v>
      </c>
      <c r="N622" s="63">
        <v>360.19262975459509</v>
      </c>
      <c r="O622" s="64">
        <v>972.80874394243904</v>
      </c>
      <c r="P622" s="63">
        <v>32.426958131414636</v>
      </c>
    </row>
    <row r="623" spans="1:16">
      <c r="A623" s="35" t="s">
        <v>486</v>
      </c>
      <c r="B623" s="35" t="s">
        <v>208</v>
      </c>
      <c r="C623" s="36">
        <v>59206007042</v>
      </c>
      <c r="D623" s="36">
        <v>9000000000</v>
      </c>
      <c r="E623" s="37">
        <v>2.0902736952119669</v>
      </c>
      <c r="F623" s="37">
        <v>2.3225263280132965E-2</v>
      </c>
      <c r="G623" s="36">
        <v>1822.556022</v>
      </c>
      <c r="H623" s="37">
        <v>10.5</v>
      </c>
      <c r="I623" s="37">
        <v>0.31174454572763288</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1.6134800622639927</v>
      </c>
      <c r="F624" s="62">
        <v>4.9307906234156533E-3</v>
      </c>
      <c r="G624" s="61">
        <v>734.86807199999998</v>
      </c>
      <c r="H624" s="62">
        <v>33.74</v>
      </c>
      <c r="I624" s="62">
        <v>0.65741291745001007</v>
      </c>
      <c r="J624" s="61">
        <v>0</v>
      </c>
      <c r="K624" s="62">
        <v>0</v>
      </c>
      <c r="L624" s="62">
        <v>4.0339163619883251</v>
      </c>
      <c r="M624" s="62">
        <v>7.41</v>
      </c>
      <c r="N624" s="63">
        <v>406.56201047755781</v>
      </c>
      <c r="O624" s="64">
        <v>2458.6315090447656</v>
      </c>
      <c r="P624" s="63">
        <v>81.954383634825518</v>
      </c>
    </row>
    <row r="625" spans="1:16">
      <c r="A625" s="35" t="s">
        <v>213</v>
      </c>
      <c r="B625" s="35" t="s">
        <v>208</v>
      </c>
      <c r="C625" s="36">
        <v>31307114865</v>
      </c>
      <c r="D625" s="36">
        <v>10000000000</v>
      </c>
      <c r="E625" s="37">
        <v>4.2269535922765096</v>
      </c>
      <c r="F625" s="37">
        <v>0.42269535922765095</v>
      </c>
      <c r="G625" s="36">
        <v>7062.483639</v>
      </c>
      <c r="H625" s="37">
        <v>1.34</v>
      </c>
      <c r="I625" s="37">
        <v>1.8107619662237173E-2</v>
      </c>
      <c r="J625" s="36">
        <v>-953190221</v>
      </c>
      <c r="K625" s="37">
        <v>-10.4910853885061</v>
      </c>
      <c r="L625" s="37">
        <v>4</v>
      </c>
      <c r="M625" s="37">
        <v>70.62</v>
      </c>
      <c r="N625" s="38">
        <v>6.3036302502844075</v>
      </c>
      <c r="O625" s="39">
        <v>2126.1727692250997</v>
      </c>
      <c r="P625" s="38">
        <v>70.872425640836653</v>
      </c>
    </row>
    <row r="626" spans="1:16">
      <c r="A626" s="60" t="s">
        <v>726</v>
      </c>
      <c r="B626" s="60" t="s">
        <v>374</v>
      </c>
      <c r="C626" s="61">
        <v>35890787000</v>
      </c>
      <c r="D626" s="61">
        <v>10000000000</v>
      </c>
      <c r="E626" s="62">
        <v>49.444368904436388</v>
      </c>
      <c r="F626" s="62">
        <v>0.6180546113054548</v>
      </c>
      <c r="G626" s="61">
        <v>91.632469999999998</v>
      </c>
      <c r="H626" s="62">
        <v>8.89</v>
      </c>
      <c r="I626" s="62">
        <v>-6.1188990519950082E-2</v>
      </c>
      <c r="J626" s="61">
        <v>0</v>
      </c>
      <c r="K626" s="62">
        <v>0</v>
      </c>
      <c r="L626" s="62">
        <v>4</v>
      </c>
      <c r="M626" s="62">
        <v>0.91</v>
      </c>
      <c r="N626" s="63">
        <v>0</v>
      </c>
      <c r="O626" s="64">
        <v>479.57481007185532</v>
      </c>
      <c r="P626" s="63">
        <v>15.985827002395178</v>
      </c>
    </row>
    <row r="627" spans="1:16">
      <c r="A627" s="60" t="s">
        <v>776</v>
      </c>
      <c r="B627" s="60" t="s">
        <v>374</v>
      </c>
      <c r="C627" s="61">
        <v>20572406000</v>
      </c>
      <c r="D627" s="61">
        <v>12475290000</v>
      </c>
      <c r="E627" s="62">
        <v>46.753255898669359</v>
      </c>
      <c r="F627" s="62">
        <v>6.5748576556198549E-2</v>
      </c>
      <c r="G627" s="61">
        <v>15.215797999999999</v>
      </c>
      <c r="H627" s="62">
        <v>57.15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7.7558158924423459</v>
      </c>
      <c r="F629" s="32">
        <v>0.3877907946221173</v>
      </c>
      <c r="G629" s="31">
        <v>3998.646272</v>
      </c>
      <c r="H629" s="32">
        <v>1.29</v>
      </c>
      <c r="I629" s="32">
        <v>-1.6189363808177593E-2</v>
      </c>
      <c r="J629" s="31">
        <v>-504124534</v>
      </c>
      <c r="K629" s="32">
        <v>-39.672736895602071</v>
      </c>
      <c r="L629" s="32">
        <v>2</v>
      </c>
      <c r="M629" s="32">
        <v>19.989999999999998</v>
      </c>
      <c r="N629" s="33">
        <v>12.16233413819895</v>
      </c>
      <c r="O629" s="34">
        <v>514.65592237244346</v>
      </c>
      <c r="P629" s="33">
        <v>17.155197412414783</v>
      </c>
    </row>
    <row r="630" spans="1:16">
      <c r="A630" s="60" t="s">
        <v>721</v>
      </c>
      <c r="B630" s="60" t="s">
        <v>374</v>
      </c>
      <c r="C630" s="61">
        <v>498064078322</v>
      </c>
      <c r="D630" s="61">
        <v>24999970000</v>
      </c>
      <c r="E630" s="62">
        <v>0.38251477342058743</v>
      </c>
      <c r="F630" s="62">
        <v>1.2750507747962211E-3</v>
      </c>
      <c r="G630" s="61">
        <v>8077.1113800000003</v>
      </c>
      <c r="H630" s="62">
        <v>12.95</v>
      </c>
      <c r="I630" s="62">
        <v>-3.7121522171270627E-2</v>
      </c>
      <c r="J630" s="61">
        <v>0</v>
      </c>
      <c r="K630" s="62">
        <v>0</v>
      </c>
      <c r="L630" s="62">
        <v>1.6000019200023039</v>
      </c>
      <c r="M630" s="62">
        <v>32.299999999999997</v>
      </c>
      <c r="N630" s="63">
        <v>368.75544770542894</v>
      </c>
      <c r="O630" s="64">
        <v>1142.7093245343494</v>
      </c>
      <c r="P630" s="63">
        <v>38.090310817811648</v>
      </c>
    </row>
    <row r="631" spans="1:16">
      <c r="A631" s="40" t="s">
        <v>3</v>
      </c>
      <c r="B631" s="40" t="s">
        <v>255</v>
      </c>
      <c r="C631" s="41">
        <v>171692372000</v>
      </c>
      <c r="D631" s="41">
        <v>43815615000</v>
      </c>
      <c r="E631" s="42">
        <v>0.81875923599117373</v>
      </c>
      <c r="F631" s="42">
        <v>9.3432356933843535E-3</v>
      </c>
      <c r="G631" s="41">
        <v>23521.313182999998</v>
      </c>
      <c r="H631" s="42">
        <v>2.23</v>
      </c>
      <c r="I631" s="42">
        <v>-4.8751230851328042E-2</v>
      </c>
      <c r="J631" s="41">
        <v>1724507000</v>
      </c>
      <c r="K631" s="42">
        <v>50.815235890605258</v>
      </c>
      <c r="L631" s="42">
        <v>0.91291654813015866</v>
      </c>
      <c r="M631" s="42">
        <v>50</v>
      </c>
      <c r="N631" s="43">
        <v>51.471170747611403</v>
      </c>
      <c r="O631" s="44">
        <v>430.15569400435328</v>
      </c>
      <c r="P631" s="43">
        <v>14.338523133478443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2026-09-03T19:22:02Z</dcterms:modified>
</cp:coreProperties>
</file>